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ryplan25" sheetId="1" r:id="rId4"/>
    <sheet state="visible" name="SCC" sheetId="2" r:id="rId5"/>
  </sheets>
  <externalReferences>
    <externalReference r:id="rId6"/>
  </externalReferences>
  <definedNames>
    <definedName name="allow">[1]LP!$BI$38:$BR$90</definedName>
    <definedName name="amountseas">dairyplan25!#REF!</definedName>
    <definedName name="annualadjustment">[1]LP!$AQ$86</definedName>
    <definedName name="berrymult1">dairyplan25!#REF!</definedName>
    <definedName name="berrymult2">dairyplan25!#REF!</definedName>
    <definedName name="block1">[1]LP!$K$43:$N$94</definedName>
    <definedName name="block1sim">[1]sim!#REF!</definedName>
    <definedName name="block2">[1]LP!$K$101:$T$10500</definedName>
    <definedName name="calfdmicost">[1]LP!$H$13</definedName>
    <definedName name="conceptionseas">dairyplan25!#REF!</definedName>
    <definedName name="concmultiplier">[1]LP!$X$21</definedName>
    <definedName name="concrate">[1]LP!$V$3:$AG$20</definedName>
    <definedName name="cowdmiwetcost">[1]LP!$H$15</definedName>
    <definedName name="cullcowseas1">dairyplan25!#REF!</definedName>
    <definedName name="cullcowseas2">dairyplan25!#REF!</definedName>
    <definedName name="cullheifseas">dairyplan25!#REF!</definedName>
    <definedName name="cullpricecows">[1]LP!$H$2</definedName>
    <definedName name="deadcalfseas">dairyplan25!#REF!</definedName>
    <definedName name="deadcowseas1">dairyplan25!#REF!</definedName>
    <definedName name="deadcowseas2">dairyplan25!#REF!</definedName>
    <definedName name="deadheifseas">dairyplan25!#REF!</definedName>
    <definedName name="distribution0">dairyplan25!#REF!</definedName>
    <definedName name="enter1">[1]LP!$J$101:$J$10500</definedName>
    <definedName name="enters">[1]LP!$J$42:$N$94</definedName>
    <definedName name="estimatedageatcalving">[1]LP!$BI$21:$BJ$31</definedName>
    <definedName name="estrusdetectionseas">dairyplan25!#REF!</definedName>
    <definedName name="fatprice">[1]LP!$H$10</definedName>
    <definedName name="fatseas1">dairyplan25!#REF!</definedName>
    <definedName name="fatseas2">dairyplan25!#REF!</definedName>
    <definedName name="fillarray0">dairyplan25!#REF!</definedName>
    <definedName name="fillarray1">dairyplan25!#REF!</definedName>
    <definedName name="fillarray2">dairyplan25!#REF!</definedName>
    <definedName name="geneticsdistribution">dairyplan25!#REF!</definedName>
    <definedName name="geneticslevel">[1]LP!$AZ$5:$BC$11</definedName>
    <definedName name="heiferdmicost">[1]LP!$H$14</definedName>
    <definedName name="israeladjustment">[1]LP!$AQ$47</definedName>
    <definedName name="keepmilk">[1]LP!$O$3</definedName>
    <definedName name="maxsea">[1]LP!$O$21</definedName>
    <definedName name="milklevel">dairyplan25!#REF!</definedName>
    <definedName name="milkprice">[1]LP!$H$9</definedName>
    <definedName name="mincount">[1]LP!$MD$62</definedName>
    <definedName name="performance1">[1]LP!$AR$5:$AS$11</definedName>
    <definedName name="preprofit">[1]LP!$B$76</definedName>
    <definedName name="probinsem">[1]LP!$BD$39:$BF$90</definedName>
    <definedName name="probinsem0">dairyplan25!#REF!</definedName>
    <definedName name="probinsem1">dairyplan25!#REF!</definedName>
    <definedName name="proteinprice">[1]LP!$H$11</definedName>
    <definedName name="proteinseas1">dairyplan25!#REF!</definedName>
    <definedName name="proteinseas2">dairyplan25!#REF!</definedName>
    <definedName name="quotamult">[1]LP!$AV$68</definedName>
    <definedName name="reference1">dairyplan25!#REF!</definedName>
    <definedName name="seamult">[1]LP!$O$22</definedName>
    <definedName name="seasonality">[1]LP!$O$20</definedName>
    <definedName name="settings0">dairyplan25!#REF!</definedName>
    <definedName name="settings1">dairyplan25!#REF!</definedName>
    <definedName localSheetId="0" name="solver_bnd">0</definedName>
    <definedName name="solver_corr">1</definedName>
    <definedName name="solver_ctp1">0</definedName>
    <definedName name="solver_ctp2">0</definedName>
    <definedName localSheetId="0" name="solver_dia">5</definedName>
    <definedName name="solver_disp">0</definedName>
    <definedName localSheetId="0" name="solver_eng">2</definedName>
    <definedName name="solver_eval">0</definedName>
    <definedName localSheetId="0" name="solver_int">0</definedName>
    <definedName name="solver_lcens">-1E+30</definedName>
    <definedName name="solver_lcut">-1E+30</definedName>
    <definedName localSheetId="0" name="solver_lin">1</definedName>
    <definedName localSheetId="0" name="solver_mda">4</definedName>
    <definedName localSheetId="0" name="solver_mod">3</definedName>
    <definedName name="solver_nsim">1</definedName>
    <definedName localSheetId="0" name="solver_ntr">0</definedName>
    <definedName name="solver_ntri">1000</definedName>
    <definedName localSheetId="0" name="solver_num">0</definedName>
    <definedName name="solver_rsmp">2</definedName>
    <definedName name="solver_seed">0</definedName>
    <definedName localSheetId="0" name="solver_slv">0</definedName>
    <definedName localSheetId="0" name="solver_slvu">0</definedName>
    <definedName name="solver_sthr">0</definedName>
    <definedName name="solver_ucens">1E+30</definedName>
    <definedName name="solver_ucut">1E+30</definedName>
    <definedName localSheetId="0" name="solver_urs">0</definedName>
    <definedName localSheetId="0" name="solver_ver">10</definedName>
    <definedName name="thimilkseas">dairyplan25!#REF!</definedName>
    <definedName name="transition0">dairyplan25!#REF!</definedName>
    <definedName name="transition1">dairyplan25!#REF!</definedName>
    <definedName name="transition2">dairyplan25!#REF!</definedName>
    <definedName name="upperbound">[1]LP!$O$11</definedName>
    <definedName name="zinsem1">[1]LP!$A$41</definedName>
    <definedName name="zinsem2">[1]LP!$B$41</definedName>
    <definedName name="zinsem3">[1]LP!$C$41</definedName>
    <definedName name="zcullriskc">dairyplan25!$DA$6</definedName>
    <definedName name="pregdeathrisk">dairyplan25!$CW$10:$CW$20</definedName>
    <definedName name="zfat">dairyplan25!$BJ$7</definedName>
    <definedName name="zcullriskh">dairyplan25!$DA$5</definedName>
    <definedName name="woodfat">dairyplan25!$BJ$4:$BS$8</definedName>
    <definedName name="heiferbw">dairyplan25!$L$17:$L$216</definedName>
    <definedName name="heifercullrisk">dairyplan25!$EG$17:$EG$216</definedName>
    <definedName name="cowdeathrisk">dairyplan25!$EH$17:$EJ$216</definedName>
    <definedName name="heiferdeathrisk">dairyplan25!$EF$17:$EF$216</definedName>
    <definedName name="zmilk">dairyplan25!$AV$7</definedName>
    <definedName name="woodmilk">dairyplan25!$AV$4:$BE$8</definedName>
    <definedName name="zprotein">dairyplan25!$BV$7</definedName>
    <definedName name="morant">dairyplan25!$CH$4:$CQ$9</definedName>
    <definedName name="woodprotein">dairyplan25!$BV$4:$CE$8</definedName>
    <definedName name="heiferdmi">dairyplan25!$M$17:$M$216</definedName>
    <definedName name="cowcullrisk">dairyplan25!$EK$17:$EM$216</definedName>
    <definedName name="relativeriskleft">dairyplan25!$ER$13:$ER$22</definedName>
    <definedName name="bwopen">dairyplan25!$AA$17:$AB$216</definedName>
    <definedName name="milkpreg">dairyplan25!$BG$17:$BG$56</definedName>
    <definedName name="bwpreg">dairyplan25!$Z$17:$Z$60</definedName>
    <definedName name="pregcullrisk">dairyplan25!$CX$10:$CX$20</definedName>
  </definedNames>
  <calcPr/>
  <extLst>
    <ext uri="GoogleSheetsCustomDataVersion2">
      <go:sheetsCustomData xmlns:go="http://customooxmlschemas.google.com/" r:id="rId7" roundtripDataChecksum="7Yl6TqYZVwU827dbBXqQYqv8NpaSLi2tG5iQjDVbwa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F71">
      <text>
        <t xml:space="preserve">======
ID#AAABdZwOukc
De Vries,Albert    (2025-02-06 18:47:03)
change in formula</t>
      </text>
    </comment>
    <comment authorId="0" ref="S5">
      <text>
        <t xml:space="preserve">======
ID#AAABdZwOukU
Albert de Vries    (2025-02-06 18:47:03)
Mature liveweight (kg)
default: 
600</t>
      </text>
    </comment>
    <comment authorId="0" ref="V10">
      <text>
        <t xml:space="preserve">======
ID#AAABdZwOukY
Albert de Vries    (2025-02-06 18:47:03)
Pregnancy parameter
Default:
0.0187</t>
      </text>
    </comment>
    <comment authorId="0" ref="BV7">
      <text>
        <t xml:space="preserve">======
ID#AAABdZwOukM
De Vries,Albert    (2025-02-06 18:47:03)
zprotein</t>
      </text>
    </comment>
    <comment authorId="0" ref="DI41">
      <text>
        <t xml:space="preserve">======
ID#AAABdZwOukQ
De Vries,Albert    (2025-02-06 18:47:03)
change in formula</t>
      </text>
    </comment>
    <comment authorId="0" ref="CW11">
      <text>
        <t xml:space="preserve">======
ID#AAABdZwOukA
De Vries,Albert    (2025-02-06 18:47:03)
change in formula</t>
      </text>
    </comment>
    <comment authorId="0" ref="V6">
      <text>
        <t xml:space="preserve">======
ID#AAABdZwOuj4
Albert de Vries    (2025-02-06 18:47:03)
Birth Weight (kg)
Default:
42</t>
      </text>
    </comment>
    <comment authorId="0" ref="DM23">
      <text>
        <t xml:space="preserve">======
ID#AAABdZwOuj8
Kaniyamattam,Karun    (2025-02-06 18:47:03)
These are weekly risks.</t>
      </text>
    </comment>
    <comment authorId="0" ref="Y17">
      <text>
        <t xml:space="preserve">======
ID#AAABdZwOukE
Albert De Vries    (2025-02-06 18:47:03)
for vlookup to work, day 1 needs to exist</t>
      </text>
    </comment>
    <comment authorId="0" ref="BU3">
      <text>
        <t xml:space="preserve">======
ID#AAABdZwOukI
Albert De Vries    (2025-02-06 18:47:03)
Wood's parameters in Dematawewa[1481]3935
table 7
Other Wood's parameters in
Cole[1482]</t>
      </text>
    </comment>
    <comment authorId="0" ref="V9">
      <text>
        <t xml:space="preserve">======
ID#AAABdZwOujw
Albert de Vries    (2025-02-06 18:47:03)
Time during lactation with the minimum live weight (days)
Default:
70</t>
      </text>
    </comment>
    <comment authorId="0" ref="M15">
      <text>
        <t xml:space="preserve">======
ID#AAABdZwOujs
Albert De Vries    (2025-02-06 18:47:03)
NRC equation for heifers, page 6</t>
      </text>
    </comment>
    <comment authorId="0" ref="BI3">
      <text>
        <t xml:space="preserve">======
ID#AAABdZwOuj0
Albert De Vries    (2025-02-06 18:47:03)
Wood's parameters in Dematawewa[1481]3935
table 7
Other parameters in Cole[1482]</t>
      </text>
    </comment>
    <comment authorId="0" ref="S6">
      <text>
        <t xml:space="preserve">======
ID#AAABdZwOujc
Albert de Vries    (2025-02-06 18:47:03)
Birth Weight (kg)
Default:
42</t>
      </text>
    </comment>
    <comment authorId="0" ref="V7">
      <text>
        <t xml:space="preserve">======
ID#AAABdZwOujo
Albert de Vries    (2025-02-06 18:47:03)
Growth rate parameter
Default:
6.0</t>
      </text>
    </comment>
    <comment authorId="0" ref="V5">
      <text>
        <t xml:space="preserve">======
ID#AAABdZwOujg
Albert de Vries    (2025-02-06 18:47:03)
Mature liveweight (kg)
Default:
640</t>
      </text>
    </comment>
    <comment authorId="0" ref="S7">
      <text>
        <t xml:space="preserve">======
ID#AAABdZwOujk
Albert de Vries    (2025-02-06 18:47:03)
Growth rate parameter
Default:
3.9</t>
      </text>
    </comment>
    <comment authorId="0" ref="DR11">
      <text>
        <t xml:space="preserve">======
ID#AAABdZwOujU
devries    (2025-02-06 18:47:03)
this value must be in relation to the herd multiplier: if pl herd is low, then we expect a high daily cull risk and a higher herd multiplier</t>
      </text>
    </comment>
    <comment authorId="0" ref="DN20">
      <text>
        <t xml:space="preserve">======
ID#AAABdZwOujY
Kaniyamattam,Karun    (2025-02-06 18:47:03)
See the regression equations on the graphs.</t>
      </text>
    </comment>
    <comment authorId="0" ref="CG3">
      <text>
        <t xml:space="preserve">======
ID#AAABdZwOujQ
Albert De Vries    (2025-02-06 18:47:03)
http://nmconline.org/articles/SCSReview.htm
Parameters in Cole[1482]</t>
      </text>
    </comment>
    <comment authorId="0" ref="AV7">
      <text>
        <t xml:space="preserve">======
ID#AAABdZwOujM
De Vries,Albert    (2025-02-06 18:47:03)
zmilk</t>
      </text>
    </comment>
    <comment authorId="0" ref="S9">
      <text>
        <t xml:space="preserve">======
ID#AAABdZwOujE
Albert de Vries    (2025-02-06 18:47:03)
Time during lactation with the minimum live weight (days)
Default:
65</t>
      </text>
    </comment>
    <comment authorId="0" ref="ET19">
      <text>
        <t xml:space="preserve">======
ID#AAABdZwOui4
Albert De Vries    (2025-02-06 18:47:03)
dragged dows (extrapolated)</t>
      </text>
    </comment>
    <comment authorId="0" ref="DE41">
      <text>
        <t xml:space="preserve">======
ID#AAABdZwOuiw
De Vries,Albert    (2025-02-06 18:47:03)
change in formula</t>
      </text>
    </comment>
    <comment authorId="0" ref="DH41">
      <text>
        <t xml:space="preserve">======
ID#AAABdZwOui8
De Vries,Albert    (2025-02-06 18:47:03)
change in formula</t>
      </text>
    </comment>
    <comment authorId="0" ref="DF41">
      <text>
        <t xml:space="preserve">======
ID#AAABdZwOui0
De Vries,Albert    (2025-02-06 18:47:03)
change in formula</t>
      </text>
    </comment>
    <comment authorId="0" ref="CX11">
      <text>
        <t xml:space="preserve">======
ID#AAABdZwOujA
De Vries,Albert    (2025-02-06 18:47:03)
change in formula</t>
      </text>
    </comment>
    <comment authorId="0" ref="AA17">
      <text>
        <t xml:space="preserve">======
ID#AAABdZwOuis
Albert De Vries    (2025-02-06 18:47:03)
subtract f(lactation) from f(age) to have better NRC[1112]4 fit.</t>
      </text>
    </comment>
    <comment authorId="0" ref="L15">
      <text>
        <t xml:space="preserve">======
ID#AAABdZwOuik
Albert De Vries    (2025-02-06 18:47:03)
based on polynomial regression fitted on PSU heifer growth data.
http://www.das.psu.edu/research-extension/dairy/nutrition/pdf/ud006.pdf</t>
      </text>
    </comment>
    <comment authorId="0" ref="ER16">
      <text>
        <t xml:space="preserve">======
ID#AAABdZwOuio
Albert De Vries    (2025-02-06 18:47:03)
relative risk parity 4+ compared to parity 3, based on De Vries[1418], should be replaced by Pfizer study</t>
      </text>
    </comment>
    <comment authorId="0" ref="S10">
      <text>
        <t xml:space="preserve">======
ID#AAABdZwOuig
Albert de Vries    (2025-02-06 18:47:03)
Pregnancy parameter
Default:
0.0187</t>
      </text>
    </comment>
    <comment authorId="0" ref="CU30">
      <text>
        <t xml:space="preserve">======
ID#AAABdZwOuic
Albert De Vries    (2025-02-06 18:47:03)
dragged dows (extrapolated)</t>
      </text>
    </comment>
    <comment authorId="0" ref="DJ41">
      <text>
        <t xml:space="preserve">======
ID#AAABdZwOuiU
De Vries,Albert    (2025-02-06 18:47:03)
change in formula</t>
      </text>
    </comment>
    <comment authorId="0" ref="DJ71">
      <text>
        <t xml:space="preserve">======
ID#AAABdZwOuiY
De Vries,Albert    (2025-02-06 18:47:03)
change in formula</t>
      </text>
    </comment>
    <comment authorId="0" ref="BJ7">
      <text>
        <t xml:space="preserve">======
ID#AAABdZwOuiQ
De Vries,Albert    (2025-02-06 18:47:03)
zfat</t>
      </text>
    </comment>
    <comment authorId="0" ref="K17">
      <text>
        <t xml:space="preserve">======
ID#AAABdZwOuiM
Albert De Vries    (2025-02-06 18:47:03)
for vlookup to work, day 1 needs to exist</t>
      </text>
    </comment>
    <comment authorId="0" ref="AU3">
      <text>
        <t xml:space="preserve">======
ID#AAABdZwOuiI
Albert De Vries    (2025-02-06 18:47:03)
Wood's parameters. Cole and Dematawewa say that Woods curve fits reasonably well.
Dematawewa[1481] has good numbers for first, second and third+ parities for milk, fat, protein. See tables 3, 4 and 7. 
Cole[1482] has woods parameters but not enough digits.  Also 2nd and greater are grouped together, although in practice they are different.</t>
      </text>
    </comment>
    <comment authorId="0" ref="BG16">
      <text>
        <t xml:space="preserve">======
ID#AAABdZwOuiA
Albert De Vries    (2025-02-06 18:47:03)
Reduction in milk yield due to pregnancy similar to De Vries (2006)</t>
      </text>
    </comment>
    <comment authorId="0" ref="S8">
      <text>
        <t xml:space="preserve">======
ID#AAABdZwOuh8
Albert de Vries    (2025-02-06 18:47:03)
Maximum decrease of live weight during lactation (kg)
Default:
20</t>
      </text>
    </comment>
    <comment authorId="0" ref="DG41">
      <text>
        <t xml:space="preserve">======
ID#AAABdZwOuiE
De Vries,Albert    (2025-02-06 18:47:03)
change in formula</t>
      </text>
    </comment>
    <comment authorId="0" ref="CU11">
      <text>
        <t xml:space="preserve">======
ID#AAABdZwOuh4
Albert De Vries    (2025-02-06 18:47:03)
Estimates for cows from Pfizer study</t>
      </text>
    </comment>
    <comment authorId="0" ref="V8">
      <text>
        <t xml:space="preserve">======
ID#AAABdZwOuh0
Albert de Vries    (2025-02-06 18:47:03)
Maximum decrease of live weight during lactation (kg)
Default:
40</t>
      </text>
    </comment>
  </commentList>
  <extLst>
    <ext uri="GoogleSheetsCustomDataVersion2">
      <go:sheetsCustomData xmlns:go="http://customooxmlschemas.google.com/" r:id="rId1" roundtripDataSignature="AMtx7mi/m7EfBoa3i/V2WrGdZjHPsiDpb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1">
      <text>
        <t xml:space="preserve">======
ID#AAABdZwOujI
Karun Kaniyamattam    (2025-02-06 18:47:03)
I avoided the first 5 days as they give exhorbitantly high SCC as per the paper. Same is the case in Morant's model.</t>
      </text>
    </comment>
  </commentList>
  <extLst>
    <ext uri="GoogleSheetsCustomDataVersion2">
      <go:sheetsCustomData xmlns:go="http://customooxmlschemas.google.com/" r:id="rId1" roundtripDataSignature="AMtx7mgAEIGcta19G0inHVS40vKQ5DRTtQ=="/>
    </ext>
  </extLst>
</comments>
</file>

<file path=xl/sharedStrings.xml><?xml version="1.0" encoding="utf-8"?>
<sst xmlns="http://schemas.openxmlformats.org/spreadsheetml/2006/main" count="408" uniqueCount="202">
  <si>
    <t>bodyweight</t>
  </si>
  <si>
    <t>von Bertalanffy function  (Van Arendonk[674]172, Koops[695]235)</t>
  </si>
  <si>
    <t>milk (kg)</t>
  </si>
  <si>
    <t>woodmilk</t>
  </si>
  <si>
    <t>fat (kg)</t>
  </si>
  <si>
    <t>woodfat</t>
  </si>
  <si>
    <t>protein (kg)</t>
  </si>
  <si>
    <t>woodprotein</t>
  </si>
  <si>
    <t>somatic cell score</t>
  </si>
  <si>
    <t>morant</t>
  </si>
  <si>
    <t>Morant and Gnanasakthy (1989)</t>
  </si>
  <si>
    <t>involuntary culling: pregnant heifers and cows</t>
  </si>
  <si>
    <t>involuntary culling: open heifers and cows</t>
  </si>
  <si>
    <t>lact = 1</t>
  </si>
  <si>
    <t xml:space="preserve">lact ≥ 2 </t>
  </si>
  <si>
    <t>This area just for checking, compare with sheet "user": should be same values</t>
  </si>
  <si>
    <t>a</t>
  </si>
  <si>
    <t>Both open and pregnant animals:</t>
  </si>
  <si>
    <t>Pablo Pinedo culling reasons study</t>
  </si>
  <si>
    <t>Excludes risk for death, repro, milk yield</t>
  </si>
  <si>
    <t>A</t>
  </si>
  <si>
    <t>mature live weight (kg)</t>
  </si>
  <si>
    <t>b</t>
  </si>
  <si>
    <t>heifers</t>
  </si>
  <si>
    <t>zcullriskh</t>
  </si>
  <si>
    <t>culriskmodelforopencows.xlsx!fit --&gt; new polynomials for death + inv. culling (excluding repro, milk)  May 20, 2013</t>
  </si>
  <si>
    <t>yo</t>
  </si>
  <si>
    <t>birth weight (kg)</t>
  </si>
  <si>
    <t>milk1</t>
  </si>
  <si>
    <t>bw1</t>
  </si>
  <si>
    <t>dmi1</t>
  </si>
  <si>
    <t>iofc1</t>
  </si>
  <si>
    <t>c</t>
  </si>
  <si>
    <t>default</t>
  </si>
  <si>
    <t>actual</t>
  </si>
  <si>
    <t>cows</t>
  </si>
  <si>
    <t>zcullriskc</t>
  </si>
  <si>
    <t>died1</t>
  </si>
  <si>
    <t>died2</t>
  </si>
  <si>
    <t>died3</t>
  </si>
  <si>
    <t>live1</t>
  </si>
  <si>
    <t>live2</t>
  </si>
  <si>
    <t>live3</t>
  </si>
  <si>
    <t>k</t>
  </si>
  <si>
    <t>growth rate parameter</t>
  </si>
  <si>
    <t>1-10</t>
  </si>
  <si>
    <t>*d</t>
  </si>
  <si>
    <t>d</t>
  </si>
  <si>
    <t>heifer body weight data</t>
  </si>
  <si>
    <t>p1</t>
  </si>
  <si>
    <t>maximum decrease of liveweight during lactation (kg)</t>
  </si>
  <si>
    <t>milkprice/kg</t>
  </si>
  <si>
    <t>11-16</t>
  </si>
  <si>
    <t>+e</t>
  </si>
  <si>
    <t>genetic progress</t>
  </si>
  <si>
    <t>*e</t>
  </si>
  <si>
    <t xml:space="preserve">     annualized risk</t>
  </si>
  <si>
    <t>parity</t>
  </si>
  <si>
    <t>p2</t>
  </si>
  <si>
    <t>time during lactation with the minimum live weight (days)</t>
  </si>
  <si>
    <t>dmi cost/kg</t>
  </si>
  <si>
    <t>hrdsvsssssss21</t>
  </si>
  <si>
    <t>17-22</t>
  </si>
  <si>
    <t>305-d milk (lbs)</t>
  </si>
  <si>
    <t>+f</t>
  </si>
  <si>
    <t>death</t>
  </si>
  <si>
    <t>live cull</t>
  </si>
  <si>
    <t>pregdeathrisk</t>
  </si>
  <si>
    <t>pregcullrisk</t>
  </si>
  <si>
    <t>annualized risk</t>
  </si>
  <si>
    <t>Daily Risk</t>
  </si>
  <si>
    <t>multiplier</t>
  </si>
  <si>
    <t>p3</t>
  </si>
  <si>
    <t>pregnancy parameter</t>
  </si>
  <si>
    <t>23-28</t>
  </si>
  <si>
    <t>305-d milk (kg)</t>
  </si>
  <si>
    <t>305-d fat</t>
  </si>
  <si>
    <t>305-d protein</t>
  </si>
  <si>
    <t>max body weight (kg)</t>
  </si>
  <si>
    <t>age at calving</t>
  </si>
  <si>
    <t>% 305-d milk</t>
  </si>
  <si>
    <t>% 305-d fat</t>
  </si>
  <si>
    <t>% 305-d protein</t>
  </si>
  <si>
    <t>SCS = log2 (SCC/100000) + 3</t>
  </si>
  <si>
    <t>cow body weight data</t>
  </si>
  <si>
    <t>peak milk (kg)</t>
  </si>
  <si>
    <t>peak fat</t>
  </si>
  <si>
    <t>peak protein</t>
  </si>
  <si>
    <t>SCS - 3 = log2(scc/100000)</t>
  </si>
  <si>
    <t>PSU Heifer growth data</t>
  </si>
  <si>
    <t>DM energy (Mcal/kg)</t>
  </si>
  <si>
    <t>peak</t>
  </si>
  <si>
    <t>% peak milk</t>
  </si>
  <si>
    <t>% peak fat</t>
  </si>
  <si>
    <t>% peak protein</t>
  </si>
  <si>
    <t>2^(scs-3) = scc / 100000</t>
  </si>
  <si>
    <t>http://www.das.psu.edu/research-extension/dairy/nutrition/pdf/ud006.pdf</t>
  </si>
  <si>
    <t>lact1</t>
  </si>
  <si>
    <t>lact2+</t>
  </si>
  <si>
    <t>f(pregnancy)</t>
  </si>
  <si>
    <t>day of peak</t>
  </si>
  <si>
    <t>day of peak milk</t>
  </si>
  <si>
    <t>day of peak fat</t>
  </si>
  <si>
    <t>day of peak protein</t>
  </si>
  <si>
    <t>2^(scs-3) * 100000 = scc</t>
  </si>
  <si>
    <t>month</t>
  </si>
  <si>
    <t>week</t>
  </si>
  <si>
    <t>lbs</t>
  </si>
  <si>
    <t>kg</t>
  </si>
  <si>
    <t>day</t>
  </si>
  <si>
    <t>BW (kg)</t>
  </si>
  <si>
    <t>DMI(kg/d)</t>
  </si>
  <si>
    <t>t(l), t(p)</t>
  </si>
  <si>
    <t>t(a)</t>
  </si>
  <si>
    <t>lact 1</t>
  </si>
  <si>
    <t>lact 2</t>
  </si>
  <si>
    <t>heiferbw</t>
  </si>
  <si>
    <t>heiferdmi</t>
  </si>
  <si>
    <t>DM % of BW</t>
  </si>
  <si>
    <t>age</t>
  </si>
  <si>
    <t>f(age)</t>
  </si>
  <si>
    <t>f(lactation)</t>
  </si>
  <si>
    <t>t(pc)</t>
  </si>
  <si>
    <t>bwpreg</t>
  </si>
  <si>
    <t xml:space="preserve">                bwopen</t>
  </si>
  <si>
    <t>dmi</t>
  </si>
  <si>
    <t>iofc</t>
  </si>
  <si>
    <t>feed efficiency</t>
  </si>
  <si>
    <t>feedcost/cwt</t>
  </si>
  <si>
    <t>Milk</t>
  </si>
  <si>
    <t>DMI</t>
  </si>
  <si>
    <t>IOFC</t>
  </si>
  <si>
    <t>lact2</t>
  </si>
  <si>
    <t>lact3</t>
  </si>
  <si>
    <t>lact4</t>
  </si>
  <si>
    <t>lact5</t>
  </si>
  <si>
    <t>lact6</t>
  </si>
  <si>
    <t>lact7</t>
  </si>
  <si>
    <t>lact8</t>
  </si>
  <si>
    <t>lact9</t>
  </si>
  <si>
    <t>lact10</t>
  </si>
  <si>
    <t>milkpreg</t>
  </si>
  <si>
    <t>TryOut</t>
  </si>
  <si>
    <t>Daily Probability</t>
  </si>
  <si>
    <t>De Vries[1418]</t>
  </si>
  <si>
    <t>From Model</t>
  </si>
  <si>
    <t>Death</t>
  </si>
  <si>
    <t>Live</t>
  </si>
  <si>
    <t>Death 1</t>
  </si>
  <si>
    <t>Death 2</t>
  </si>
  <si>
    <t>Death 3</t>
  </si>
  <si>
    <t>Live 1</t>
  </si>
  <si>
    <t>Live 2</t>
  </si>
  <si>
    <t>Live 3+</t>
  </si>
  <si>
    <t>linear</t>
  </si>
  <si>
    <t>Annual Death</t>
  </si>
  <si>
    <t>Annual Live</t>
  </si>
  <si>
    <t>Total cull</t>
  </si>
  <si>
    <t>culriskmodelforopencows.xlsx!fit</t>
  </si>
  <si>
    <t>1-70</t>
  </si>
  <si>
    <t>71-280</t>
  </si>
  <si>
    <t>281-1000</t>
  </si>
  <si>
    <t>average 368-d fat %</t>
  </si>
  <si>
    <t>average 368-d protein %</t>
  </si>
  <si>
    <t>nadir fat %</t>
  </si>
  <si>
    <t>nadir protein %</t>
  </si>
  <si>
    <t>nadir fat day</t>
  </si>
  <si>
    <t>nadir protein day</t>
  </si>
  <si>
    <t>Calculation of 305 Milk yield for paper</t>
  </si>
  <si>
    <t>VanArendonk[1550]395</t>
  </si>
  <si>
    <t>Dressing percentage as a function of days in milk</t>
  </si>
  <si>
    <t>dim</t>
  </si>
  <si>
    <t>halfway</t>
  </si>
  <si>
    <t>dressing%</t>
  </si>
  <si>
    <t>relative</t>
  </si>
  <si>
    <t>This assumes that beef price is a function of dressing%</t>
  </si>
  <si>
    <t>Dwain Johnson: these data are still probably correct</t>
  </si>
  <si>
    <t>carcass weight = dressing%  x  live weight</t>
  </si>
  <si>
    <t>=550*0.02*$1.5=$17</t>
  </si>
  <si>
    <t>Conclusion: live weight is good enough to determine beef price</t>
  </si>
  <si>
    <t>1)Rechecking the daily live + death cull for parity 1 animals. This includes pregnant animals as well</t>
  </si>
  <si>
    <t>dressing% is not needed</t>
  </si>
  <si>
    <t>Calculation of 305 Fat yield for paper</t>
  </si>
  <si>
    <t>Calculation of 305 protein yield for paper</t>
  </si>
  <si>
    <t>L1+D1</t>
  </si>
  <si>
    <t>305D Total</t>
  </si>
  <si>
    <t>Avg. 3 parities</t>
  </si>
  <si>
    <t>SCC</t>
  </si>
  <si>
    <t>LACT 1</t>
  </si>
  <si>
    <t>LACT 2</t>
  </si>
  <si>
    <t>LACT 3</t>
  </si>
  <si>
    <t>LACT 4</t>
  </si>
  <si>
    <t>LACT 5</t>
  </si>
  <si>
    <t>LACT 6</t>
  </si>
  <si>
    <t>Minimum SCC</t>
  </si>
  <si>
    <t>Lac 1</t>
  </si>
  <si>
    <t>Lac 2</t>
  </si>
  <si>
    <t>Lac 3</t>
  </si>
  <si>
    <t>Lac 4</t>
  </si>
  <si>
    <t>Lac 5</t>
  </si>
  <si>
    <t>Lac 6</t>
  </si>
  <si>
    <t>DIM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</si>
</sst>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#,##0.0000"/>
    <numFmt numFmtId="165" formatCode="0.000"/>
    <numFmt numFmtId="166" formatCode="0.0000"/>
    <numFmt numFmtId="167" formatCode="0.00000"/>
    <numFmt numFmtId="168" formatCode="0.000E+00"/>
    <numFmt numFmtId="169" formatCode="0.0%"/>
    <numFmt numFmtId="170" formatCode="0.000%"/>
    <numFmt numFmtId="171" formatCode="#,##0.00000"/>
    <numFmt numFmtId="172" formatCode="0.0"/>
    <numFmt numFmtId="173" formatCode="#,##0.000"/>
    <numFmt numFmtId="174" formatCode="[$-409]d\-mmm"/>
    <numFmt numFmtId="175" formatCode="0.0000%"/>
    <numFmt numFmtId="176" formatCode="#,##0.000000"/>
  </numFmts>
  <fonts count="3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i/>
      <sz val="11.0"/>
      <color rgb="FF7F7F7F"/>
      <name val="Calibri"/>
    </font>
    <font>
      <sz val="11.0"/>
      <color rgb="FFFF3300"/>
      <name val="Calibri"/>
    </font>
    <font>
      <sz val="10.0"/>
      <color rgb="FF0000FF"/>
      <name val="Arial"/>
    </font>
    <font>
      <color theme="1"/>
      <name val="Calibri"/>
      <scheme val="minor"/>
    </font>
    <font>
      <sz val="10.0"/>
      <color rgb="FF0070C0"/>
      <name val="Arial"/>
    </font>
    <font>
      <sz val="11.0"/>
      <color rgb="FF0070C0"/>
      <name val="Calibri"/>
    </font>
    <font>
      <i/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sz val="9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sz val="9.0"/>
      <color rgb="FFFF0000"/>
      <name val="Calibri"/>
    </font>
    <font>
      <sz val="10.0"/>
      <color rgb="FFFF0000"/>
      <name val="Arial"/>
    </font>
    <font>
      <sz val="11.0"/>
      <color rgb="FF008000"/>
      <name val="Calibri"/>
    </font>
    <font>
      <i/>
      <sz val="9.0"/>
      <color theme="1"/>
      <name val="Calibri"/>
    </font>
    <font>
      <b/>
      <sz val="10.0"/>
      <color rgb="FFFF0000"/>
      <name val="Arial"/>
    </font>
    <font>
      <b/>
      <sz val="10.0"/>
      <color rgb="FFFF0000"/>
      <name val="Calibri"/>
    </font>
    <font>
      <b/>
      <sz val="10.0"/>
      <color theme="1"/>
      <name val="Calibri"/>
    </font>
    <font>
      <sz val="11.0"/>
      <color rgb="FF0070C0"/>
      <name val="Arial"/>
    </font>
    <font>
      <u/>
      <sz val="8.0"/>
      <color theme="10"/>
      <name val="Calibri"/>
    </font>
    <font>
      <sz val="10.0"/>
      <color rgb="FF0070C0"/>
      <name val="Calibri"/>
    </font>
    <font>
      <sz val="10.0"/>
      <color rgb="FFFF0000"/>
      <name val="Calibri"/>
    </font>
    <font>
      <sz val="10.0"/>
      <color rgb="FF31859B"/>
      <name val="Calibri"/>
    </font>
    <font>
      <i/>
      <sz val="10.0"/>
      <color theme="1"/>
      <name val="Calibri"/>
    </font>
    <font>
      <i/>
      <sz val="10.0"/>
      <color theme="1"/>
      <name val="Arial"/>
    </font>
    <font>
      <sz val="11.0"/>
      <color rgb="FF366092"/>
      <name val="Calibri"/>
    </font>
    <font>
      <sz val="11.0"/>
      <color rgb="FF00B050"/>
      <name val="Calibri"/>
    </font>
    <font>
      <sz val="11.0"/>
      <color rgb="FF7F7F7F"/>
      <name val="Calibri"/>
    </font>
    <font>
      <sz val="10.0"/>
      <color rgb="FFFF3300"/>
      <name val="Calibri"/>
    </font>
    <font>
      <sz val="10.0"/>
      <color rgb="FFFF3300"/>
      <name val="Arial"/>
    </font>
    <font>
      <sz val="11.0"/>
      <color theme="4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99FF99"/>
        <bgColor rgb="FF99FF99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3" applyAlignment="1" applyFont="1" applyNumberFormat="1"/>
  </cellStyleXfs>
  <cellXfs count="190">
    <xf borderId="0" fillId="0" fontId="0" numFmtId="3" xfId="0" applyAlignment="1" applyFont="1" applyNumberFormat="1">
      <alignment readingOrder="0" shrinkToFit="0" vertical="bottom" wrapText="0"/>
    </xf>
    <xf borderId="0" fillId="0" fontId="1" numFmtId="1" xfId="0" applyFont="1" applyNumberFormat="1"/>
    <xf borderId="0" fillId="0" fontId="1" numFmtId="164" xfId="0" applyFont="1" applyNumberFormat="1"/>
    <xf borderId="0" fillId="0" fontId="2" numFmtId="9" xfId="0" applyFont="1" applyNumberFormat="1"/>
    <xf borderId="1" fillId="2" fontId="1" numFmtId="3" xfId="0" applyBorder="1" applyFill="1" applyFont="1" applyNumberFormat="1"/>
    <xf borderId="0" fillId="0" fontId="3" numFmtId="1" xfId="0" applyAlignment="1" applyFont="1" applyNumberFormat="1">
      <alignment horizontal="right"/>
    </xf>
    <xf borderId="0" fillId="0" fontId="4" numFmtId="9" xfId="0" applyFont="1" applyNumberFormat="1"/>
    <xf borderId="0" fillId="0" fontId="3" numFmtId="3" xfId="0" applyAlignment="1" applyFont="1" applyNumberFormat="1">
      <alignment horizontal="right"/>
    </xf>
    <xf borderId="0" fillId="0" fontId="5" numFmtId="3" xfId="0" applyAlignment="1" applyFont="1" applyNumberFormat="1">
      <alignment horizontal="center"/>
    </xf>
    <xf borderId="0" fillId="0" fontId="6" numFmtId="0" xfId="0" applyFont="1"/>
    <xf borderId="0" fillId="0" fontId="7" numFmtId="1" xfId="0" applyFont="1" applyNumberFormat="1"/>
    <xf borderId="0" fillId="0" fontId="8" numFmtId="1" xfId="0" applyAlignment="1" applyFont="1" applyNumberFormat="1">
      <alignment horizontal="right"/>
    </xf>
    <xf borderId="0" fillId="0" fontId="9" numFmtId="3" xfId="0" applyFont="1" applyNumberFormat="1"/>
    <xf borderId="0" fillId="0" fontId="8" numFmtId="3" xfId="0" applyAlignment="1" applyFont="1" applyNumberFormat="1">
      <alignment horizontal="right"/>
    </xf>
    <xf borderId="1" fillId="3" fontId="1" numFmtId="3" xfId="0" applyBorder="1" applyFill="1" applyFont="1" applyNumberFormat="1"/>
    <xf borderId="1" fillId="4" fontId="1" numFmtId="3" xfId="0" applyBorder="1" applyFill="1" applyFont="1" applyNumberFormat="1"/>
    <xf borderId="0" fillId="0" fontId="5" numFmtId="1" xfId="0" applyFont="1" applyNumberFormat="1"/>
    <xf borderId="0" fillId="0" fontId="1" numFmtId="165" xfId="0" applyFont="1" applyNumberFormat="1"/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/>
    </xf>
    <xf borderId="1" fillId="3" fontId="1" numFmtId="3" xfId="0" applyAlignment="1" applyBorder="1" applyFont="1" applyNumberFormat="1">
      <alignment horizontal="center"/>
    </xf>
    <xf borderId="0" fillId="0" fontId="10" numFmtId="164" xfId="0" applyFont="1" applyNumberFormat="1"/>
    <xf borderId="1" fillId="5" fontId="2" numFmtId="166" xfId="0" applyAlignment="1" applyBorder="1" applyFill="1" applyFont="1" applyNumberFormat="1">
      <alignment horizontal="right"/>
    </xf>
    <xf borderId="1" fillId="5" fontId="4" numFmtId="166" xfId="0" applyAlignment="1" applyBorder="1" applyFont="1" applyNumberFormat="1">
      <alignment horizontal="right"/>
    </xf>
    <xf borderId="1" fillId="5" fontId="1" numFmtId="166" xfId="0" applyAlignment="1" applyBorder="1" applyFont="1" applyNumberFormat="1">
      <alignment horizontal="right"/>
    </xf>
    <xf borderId="0" fillId="0" fontId="4" numFmtId="164" xfId="0" applyFont="1" applyNumberFormat="1"/>
    <xf borderId="1" fillId="5" fontId="4" numFmtId="166" xfId="0" applyBorder="1" applyFont="1" applyNumberFormat="1"/>
    <xf borderId="1" fillId="5" fontId="2" numFmtId="166" xfId="0" applyBorder="1" applyFont="1" applyNumberFormat="1"/>
    <xf borderId="1" fillId="5" fontId="1" numFmtId="166" xfId="0" applyBorder="1" applyFont="1" applyNumberFormat="1"/>
    <xf borderId="0" fillId="0" fontId="11" numFmtId="9" xfId="0" applyAlignment="1" applyFont="1" applyNumberFormat="1">
      <alignment horizontal="center"/>
    </xf>
    <xf borderId="0" fillId="0" fontId="3" numFmtId="3" xfId="0" applyFont="1" applyNumberFormat="1"/>
    <xf borderId="0" fillId="0" fontId="1" numFmtId="4" xfId="0" applyFont="1" applyNumberFormat="1"/>
    <xf borderId="0" fillId="0" fontId="1" numFmtId="3" xfId="0" applyAlignment="1" applyFont="1" applyNumberFormat="1">
      <alignment horizontal="right"/>
    </xf>
    <xf borderId="1" fillId="5" fontId="2" numFmtId="2" xfId="0" applyAlignment="1" applyBorder="1" applyFont="1" applyNumberFormat="1">
      <alignment horizontal="center"/>
    </xf>
    <xf borderId="0" fillId="0" fontId="1" numFmtId="2" xfId="0" applyFont="1" applyNumberFormat="1"/>
    <xf borderId="0" fillId="0" fontId="12" numFmtId="3" xfId="0" applyFont="1" applyNumberFormat="1"/>
    <xf borderId="2" fillId="5" fontId="2" numFmtId="9" xfId="0" applyBorder="1" applyFont="1" applyNumberFormat="1"/>
    <xf borderId="0" fillId="0" fontId="13" numFmtId="3" xfId="0" applyFont="1" applyNumberFormat="1"/>
    <xf borderId="0" fillId="0" fontId="5" numFmtId="3" xfId="0" applyAlignment="1" applyFont="1" applyNumberFormat="1">
      <alignment horizontal="right"/>
    </xf>
    <xf borderId="0" fillId="0" fontId="14" numFmtId="2" xfId="0" applyFont="1" applyNumberFormat="1"/>
    <xf borderId="0" fillId="0" fontId="1" numFmtId="2" xfId="0" applyAlignment="1" applyFont="1" applyNumberFormat="1">
      <alignment horizontal="right"/>
    </xf>
    <xf borderId="1" fillId="5" fontId="4" numFmtId="167" xfId="0" applyBorder="1" applyFont="1" applyNumberFormat="1"/>
    <xf quotePrefix="1" borderId="0" fillId="0" fontId="1" numFmtId="3" xfId="0" applyFont="1" applyNumberFormat="1"/>
    <xf borderId="0" fillId="0" fontId="1" numFmtId="3" xfId="0" applyFont="1" applyNumberFormat="1"/>
    <xf quotePrefix="1" borderId="0" fillId="0" fontId="8" numFmtId="1" xfId="0" applyAlignment="1" applyFont="1" applyNumberFormat="1">
      <alignment horizontal="right"/>
    </xf>
    <xf borderId="1" fillId="5" fontId="1" numFmtId="9" xfId="0" applyBorder="1" applyFont="1" applyNumberFormat="1"/>
    <xf borderId="1" fillId="6" fontId="1" numFmtId="3" xfId="0" applyBorder="1" applyFill="1" applyFont="1" applyNumberFormat="1"/>
    <xf borderId="1" fillId="5" fontId="15" numFmtId="168" xfId="0" applyBorder="1" applyFont="1" applyNumberFormat="1"/>
    <xf borderId="0" fillId="0" fontId="15" numFmtId="168" xfId="0" applyFont="1" applyNumberFormat="1"/>
    <xf borderId="1" fillId="7" fontId="1" numFmtId="3" xfId="0" applyBorder="1" applyFill="1" applyFont="1" applyNumberFormat="1"/>
    <xf borderId="1" fillId="7" fontId="1" numFmtId="3" xfId="0" applyAlignment="1" applyBorder="1" applyFont="1" applyNumberFormat="1">
      <alignment horizontal="center"/>
    </xf>
    <xf borderId="0" fillId="0" fontId="16" numFmtId="2" xfId="0" applyFont="1" applyNumberFormat="1"/>
    <xf borderId="1" fillId="5" fontId="2" numFmtId="9" xfId="0" applyBorder="1" applyFont="1" applyNumberFormat="1"/>
    <xf borderId="0" fillId="0" fontId="1" numFmtId="11" xfId="0" applyFont="1" applyNumberFormat="1"/>
    <xf borderId="0" fillId="0" fontId="17" numFmtId="3" xfId="0" applyFont="1" applyNumberFormat="1"/>
    <xf borderId="0" fillId="0" fontId="1" numFmtId="2" xfId="0" applyAlignment="1" applyFont="1" applyNumberFormat="1">
      <alignment readingOrder="0"/>
    </xf>
    <xf borderId="0" fillId="0" fontId="8" numFmtId="1" xfId="0" applyFont="1" applyNumberFormat="1"/>
    <xf borderId="1" fillId="8" fontId="18" numFmtId="3" xfId="0" applyAlignment="1" applyBorder="1" applyFill="1" applyFont="1" applyNumberFormat="1">
      <alignment horizontal="right"/>
    </xf>
    <xf borderId="1" fillId="9" fontId="18" numFmtId="3" xfId="0" applyBorder="1" applyFill="1" applyFont="1" applyNumberFormat="1"/>
    <xf borderId="1" fillId="5" fontId="16" numFmtId="9" xfId="0" applyBorder="1" applyFont="1" applyNumberFormat="1"/>
    <xf borderId="3" fillId="5" fontId="2" numFmtId="169" xfId="0" applyBorder="1" applyFont="1" applyNumberFormat="1"/>
    <xf borderId="4" fillId="5" fontId="2" numFmtId="169" xfId="0" applyBorder="1" applyFont="1" applyNumberFormat="1"/>
    <xf borderId="5" fillId="0" fontId="1" numFmtId="1" xfId="0" applyAlignment="1" applyBorder="1" applyFont="1" applyNumberFormat="1">
      <alignment horizontal="center"/>
    </xf>
    <xf borderId="3" fillId="5" fontId="1" numFmtId="170" xfId="0" applyBorder="1" applyFont="1" applyNumberFormat="1"/>
    <xf borderId="0" fillId="0" fontId="1" numFmtId="9" xfId="0" applyFont="1" applyNumberFormat="1"/>
    <xf borderId="0" fillId="0" fontId="1" numFmtId="171" xfId="0" applyFont="1" applyNumberFormat="1"/>
    <xf borderId="1" fillId="5" fontId="1" numFmtId="3" xfId="0" applyBorder="1" applyFont="1" applyNumberFormat="1"/>
    <xf borderId="0" fillId="0" fontId="19" numFmtId="3" xfId="0" applyAlignment="1" applyFont="1" applyNumberFormat="1">
      <alignment horizontal="center"/>
    </xf>
    <xf borderId="1" fillId="5" fontId="4" numFmtId="2" xfId="0" applyAlignment="1" applyBorder="1" applyFont="1" applyNumberFormat="1">
      <alignment horizontal="center"/>
    </xf>
    <xf borderId="0" fillId="0" fontId="14" numFmtId="9" xfId="0" applyFont="1" applyNumberFormat="1"/>
    <xf borderId="0" fillId="0" fontId="10" numFmtId="3" xfId="0" applyFont="1" applyNumberFormat="1"/>
    <xf borderId="1" fillId="5" fontId="2" numFmtId="169" xfId="0" applyBorder="1" applyFont="1" applyNumberFormat="1"/>
    <xf borderId="6" fillId="5" fontId="2" numFmtId="169" xfId="0" applyBorder="1" applyFont="1" applyNumberFormat="1"/>
    <xf borderId="0" fillId="0" fontId="1" numFmtId="1" xfId="0" applyAlignment="1" applyFont="1" applyNumberFormat="1">
      <alignment horizontal="center"/>
    </xf>
    <xf borderId="1" fillId="5" fontId="1" numFmtId="170" xfId="0" applyBorder="1" applyFont="1" applyNumberFormat="1"/>
    <xf borderId="1" fillId="5" fontId="16" numFmtId="172" xfId="0" applyBorder="1" applyFont="1" applyNumberFormat="1"/>
    <xf borderId="0" fillId="0" fontId="20" numFmtId="3" xfId="0" applyAlignment="1" applyFont="1" applyNumberFormat="1">
      <alignment horizontal="center"/>
    </xf>
    <xf borderId="1" fillId="7" fontId="21" numFmtId="3" xfId="0" applyAlignment="1" applyBorder="1" applyFont="1" applyNumberFormat="1">
      <alignment horizontal="center"/>
    </xf>
    <xf borderId="1" fillId="7" fontId="14" numFmtId="3" xfId="0" applyBorder="1" applyFont="1" applyNumberFormat="1"/>
    <xf borderId="1" fillId="7" fontId="16" numFmtId="9" xfId="0" applyBorder="1" applyFont="1" applyNumberFormat="1"/>
    <xf borderId="1" fillId="7" fontId="10" numFmtId="9" xfId="0" applyBorder="1" applyFont="1" applyNumberFormat="1"/>
    <xf borderId="1" fillId="7" fontId="1" numFmtId="165" xfId="0" applyBorder="1" applyFont="1" applyNumberFormat="1"/>
    <xf borderId="0" fillId="0" fontId="14" numFmtId="3" xfId="0" applyFont="1" applyNumberFormat="1"/>
    <xf borderId="0" fillId="0" fontId="1" numFmtId="172" xfId="0" applyFont="1" applyNumberFormat="1"/>
    <xf borderId="0" fillId="0" fontId="1" numFmtId="173" xfId="0" applyFont="1" applyNumberFormat="1"/>
    <xf borderId="0" fillId="0" fontId="21" numFmtId="3" xfId="0" applyAlignment="1" applyFont="1" applyNumberFormat="1">
      <alignment horizontal="center"/>
    </xf>
    <xf borderId="1" fillId="6" fontId="14" numFmtId="3" xfId="0" applyBorder="1" applyFont="1" applyNumberFormat="1"/>
    <xf borderId="0" fillId="0" fontId="7" numFmtId="1" xfId="0" applyAlignment="1" applyFont="1" applyNumberFormat="1">
      <alignment horizontal="right"/>
    </xf>
    <xf borderId="0" fillId="0" fontId="22" numFmtId="3" xfId="0" applyAlignment="1" applyFont="1" applyNumberFormat="1">
      <alignment horizontal="right"/>
    </xf>
    <xf borderId="0" fillId="0" fontId="23" numFmtId="174" xfId="0" applyFont="1" applyNumberFormat="1"/>
    <xf borderId="1" fillId="6" fontId="1" numFmtId="165" xfId="0" applyBorder="1" applyFont="1" applyNumberFormat="1"/>
    <xf borderId="0" fillId="0" fontId="14" numFmtId="3" xfId="0" applyAlignment="1" applyFont="1" applyNumberFormat="1">
      <alignment horizontal="center"/>
    </xf>
    <xf borderId="0" fillId="0" fontId="24" numFmtId="3" xfId="0" applyAlignment="1" applyFont="1" applyNumberFormat="1">
      <alignment horizontal="center"/>
    </xf>
    <xf borderId="5" fillId="0" fontId="24" numFmtId="3" xfId="0" applyAlignment="1" applyBorder="1" applyFont="1" applyNumberFormat="1">
      <alignment horizontal="center"/>
    </xf>
    <xf borderId="5" fillId="0" fontId="24" numFmtId="3" xfId="0" applyAlignment="1" applyBorder="1" applyFont="1" applyNumberFormat="1">
      <alignment horizontal="left"/>
    </xf>
    <xf borderId="0" fillId="0" fontId="25" numFmtId="3" xfId="0" applyFont="1" applyNumberFormat="1"/>
    <xf borderId="0" fillId="0" fontId="24" numFmtId="3" xfId="0" applyAlignment="1" applyFont="1" applyNumberFormat="1">
      <alignment horizontal="right"/>
    </xf>
    <xf borderId="0" fillId="0" fontId="24" numFmtId="3" xfId="0" applyFont="1" applyNumberFormat="1"/>
    <xf borderId="0" fillId="0" fontId="1" numFmtId="165" xfId="0" applyAlignment="1" applyFont="1" applyNumberFormat="1">
      <alignment horizontal="right"/>
    </xf>
    <xf borderId="0" fillId="0" fontId="26" numFmtId="174" xfId="0" applyAlignment="1" applyFont="1" applyNumberFormat="1">
      <alignment horizontal="right"/>
    </xf>
    <xf borderId="1" fillId="6" fontId="1" numFmtId="3" xfId="0" applyAlignment="1" applyBorder="1" applyFont="1" applyNumberFormat="1">
      <alignment horizontal="right"/>
    </xf>
    <xf borderId="0" fillId="0" fontId="2" numFmtId="172" xfId="0" applyFont="1" applyNumberFormat="1"/>
    <xf borderId="0" fillId="0" fontId="2" numFmtId="3" xfId="0" applyFont="1" applyNumberFormat="1"/>
    <xf borderId="0" fillId="0" fontId="24" numFmtId="1" xfId="0" applyAlignment="1" applyFont="1" applyNumberFormat="1">
      <alignment horizontal="right"/>
    </xf>
    <xf borderId="5" fillId="0" fontId="27" numFmtId="3" xfId="0" applyAlignment="1" applyBorder="1" applyFont="1" applyNumberFormat="1">
      <alignment horizontal="center"/>
    </xf>
    <xf borderId="5" fillId="0" fontId="28" numFmtId="3" xfId="0" applyAlignment="1" applyBorder="1" applyFont="1" applyNumberFormat="1">
      <alignment horizontal="center"/>
    </xf>
    <xf borderId="0" fillId="0" fontId="27" numFmtId="3" xfId="0" applyAlignment="1" applyFont="1" applyNumberFormat="1">
      <alignment horizontal="left"/>
    </xf>
    <xf borderId="0" fillId="0" fontId="27" numFmtId="3" xfId="0" applyAlignment="1" applyFont="1" applyNumberFormat="1">
      <alignment horizontal="center"/>
    </xf>
    <xf borderId="0" fillId="0" fontId="26" numFmtId="3" xfId="0" applyAlignment="1" applyFont="1" applyNumberFormat="1">
      <alignment horizontal="right"/>
    </xf>
    <xf borderId="0" fillId="0" fontId="26" numFmtId="3" xfId="0" applyFont="1" applyNumberFormat="1"/>
    <xf borderId="0" fillId="0" fontId="29" numFmtId="3" xfId="0" applyFont="1" applyNumberFormat="1"/>
    <xf borderId="0" fillId="0" fontId="9" numFmtId="3" xfId="0" applyAlignment="1" applyFont="1" applyNumberFormat="1">
      <alignment horizontal="right"/>
    </xf>
    <xf borderId="0" fillId="0" fontId="24" numFmtId="1" xfId="0" applyFont="1" applyNumberFormat="1"/>
    <xf borderId="7" fillId="0" fontId="24" numFmtId="1" xfId="0" applyBorder="1" applyFont="1" applyNumberFormat="1"/>
    <xf borderId="1" fillId="5" fontId="1" numFmtId="172" xfId="0" applyBorder="1" applyFont="1" applyNumberFormat="1"/>
    <xf borderId="8" fillId="5" fontId="1" numFmtId="2" xfId="0" applyBorder="1" applyFont="1" applyNumberFormat="1"/>
    <xf borderId="0" fillId="0" fontId="10" numFmtId="169" xfId="0" applyFont="1" applyNumberFormat="1"/>
    <xf borderId="0" fillId="0" fontId="14" numFmtId="1" xfId="0" applyFont="1" applyNumberFormat="1"/>
    <xf borderId="0" fillId="0" fontId="14" numFmtId="172" xfId="0" applyFont="1" applyNumberFormat="1"/>
    <xf borderId="1" fillId="5" fontId="14" numFmtId="2" xfId="0" applyBorder="1" applyFont="1" applyNumberFormat="1"/>
    <xf borderId="9" fillId="5" fontId="14" numFmtId="1" xfId="0" applyBorder="1" applyFont="1" applyNumberFormat="1"/>
    <xf borderId="10" fillId="5" fontId="14" numFmtId="1" xfId="0" applyBorder="1" applyFont="1" applyNumberFormat="1"/>
    <xf borderId="0" fillId="0" fontId="1" numFmtId="166" xfId="0" applyFont="1" applyNumberFormat="1"/>
    <xf borderId="0" fillId="0" fontId="29" numFmtId="1" xfId="0" applyFont="1" applyNumberFormat="1"/>
    <xf borderId="11" fillId="0" fontId="24" numFmtId="1" xfId="0" applyBorder="1" applyFont="1" applyNumberFormat="1"/>
    <xf borderId="6" fillId="5" fontId="14" numFmtId="1" xfId="0" applyBorder="1" applyFont="1" applyNumberFormat="1"/>
    <xf borderId="8" fillId="5" fontId="14" numFmtId="1" xfId="0" applyBorder="1" applyFont="1" applyNumberFormat="1"/>
    <xf borderId="0" fillId="0" fontId="2" numFmtId="0" xfId="0" applyFont="1"/>
    <xf borderId="0" fillId="0" fontId="18" numFmtId="3" xfId="0" applyAlignment="1" applyFont="1" applyNumberFormat="1">
      <alignment horizontal="right"/>
    </xf>
    <xf borderId="0" fillId="0" fontId="18" numFmtId="3" xfId="0" applyFont="1" applyNumberFormat="1"/>
    <xf borderId="0" fillId="0" fontId="1" numFmtId="170" xfId="0" applyFont="1" applyNumberFormat="1"/>
    <xf borderId="0" fillId="0" fontId="30" numFmtId="3" xfId="0" applyFont="1" applyNumberFormat="1"/>
    <xf borderId="0" fillId="0" fontId="1" numFmtId="175" xfId="0" applyFont="1" applyNumberFormat="1"/>
    <xf borderId="0" fillId="0" fontId="1" numFmtId="169" xfId="0" applyFont="1" applyNumberFormat="1"/>
    <xf borderId="0" fillId="0" fontId="1" numFmtId="169" xfId="0" applyAlignment="1" applyFont="1" applyNumberFormat="1">
      <alignment horizontal="right"/>
    </xf>
    <xf borderId="11" fillId="0" fontId="1" numFmtId="3" xfId="0" applyAlignment="1" applyBorder="1" applyFont="1" applyNumberFormat="1">
      <alignment horizontal="right"/>
    </xf>
    <xf borderId="11" fillId="0" fontId="1" numFmtId="3" xfId="0" applyAlignment="1" applyBorder="1" applyFont="1" applyNumberFormat="1">
      <alignment horizontal="center"/>
    </xf>
    <xf borderId="0" fillId="0" fontId="31" numFmtId="169" xfId="0" applyAlignment="1" applyFont="1" applyNumberFormat="1">
      <alignment horizontal="right"/>
    </xf>
    <xf borderId="0" fillId="0" fontId="2" numFmtId="10" xfId="0" applyFont="1" applyNumberFormat="1"/>
    <xf borderId="1" fillId="5" fontId="2" numFmtId="10" xfId="0" applyBorder="1" applyFont="1" applyNumberFormat="1"/>
    <xf borderId="8" fillId="5" fontId="2" numFmtId="10" xfId="0" applyBorder="1" applyFont="1" applyNumberFormat="1"/>
    <xf borderId="6" fillId="5" fontId="1" numFmtId="170" xfId="0" applyBorder="1" applyFont="1" applyNumberFormat="1"/>
    <xf borderId="0" fillId="0" fontId="1" numFmtId="10" xfId="0" applyFont="1" applyNumberFormat="1"/>
    <xf borderId="1" fillId="5" fontId="1" numFmtId="10" xfId="0" applyBorder="1" applyFont="1" applyNumberFormat="1"/>
    <xf borderId="5" fillId="0" fontId="7" numFmtId="1" xfId="0" applyBorder="1" applyFont="1" applyNumberFormat="1"/>
    <xf borderId="1" fillId="5" fontId="11" numFmtId="170" xfId="0" applyBorder="1" applyFont="1" applyNumberFormat="1"/>
    <xf borderId="6" fillId="5" fontId="11" numFmtId="170" xfId="0" applyBorder="1" applyFont="1" applyNumberFormat="1"/>
    <xf borderId="0" fillId="0" fontId="11" numFmtId="170" xfId="0" applyFont="1" applyNumberFormat="1"/>
    <xf borderId="0" fillId="0" fontId="10" numFmtId="165" xfId="0" applyFont="1" applyNumberFormat="1"/>
    <xf quotePrefix="1" borderId="0" fillId="0" fontId="2" numFmtId="17" xfId="0" applyFont="1" applyNumberFormat="1"/>
    <xf borderId="8" fillId="5" fontId="1" numFmtId="10" xfId="0" applyBorder="1" applyFont="1" applyNumberFormat="1"/>
    <xf quotePrefix="1" borderId="0" fillId="0" fontId="2" numFmtId="3" xfId="0" applyFont="1" applyNumberFormat="1"/>
    <xf borderId="0" fillId="0" fontId="15" numFmtId="3" xfId="0" applyFont="1" applyNumberFormat="1"/>
    <xf borderId="3" fillId="5" fontId="14" numFmtId="2" xfId="0" applyBorder="1" applyFont="1" applyNumberFormat="1"/>
    <xf borderId="0" fillId="0" fontId="12" numFmtId="168" xfId="0" applyFont="1" applyNumberFormat="1"/>
    <xf borderId="5" fillId="0" fontId="24" numFmtId="1" xfId="0" applyBorder="1" applyFont="1" applyNumberFormat="1"/>
    <xf borderId="5" fillId="0" fontId="8" numFmtId="1" xfId="0" applyBorder="1" applyFont="1" applyNumberFormat="1"/>
    <xf borderId="12" fillId="5" fontId="1" numFmtId="170" xfId="0" applyBorder="1" applyFont="1" applyNumberFormat="1"/>
    <xf borderId="3" fillId="5" fontId="11" numFmtId="170" xfId="0" applyBorder="1" applyFont="1" applyNumberFormat="1"/>
    <xf borderId="13" fillId="5" fontId="11" numFmtId="170" xfId="0" applyBorder="1" applyFont="1" applyNumberFormat="1"/>
    <xf borderId="4" fillId="5" fontId="11" numFmtId="170" xfId="0" applyBorder="1" applyFont="1" applyNumberFormat="1"/>
    <xf borderId="0" fillId="0" fontId="32" numFmtId="3" xfId="0" applyFont="1" applyNumberFormat="1"/>
    <xf borderId="0" fillId="0" fontId="32" numFmtId="3" xfId="0" applyAlignment="1" applyFont="1" applyNumberFormat="1">
      <alignment horizontal="right"/>
    </xf>
    <xf borderId="0" fillId="0" fontId="32" numFmtId="3" xfId="0" applyAlignment="1" applyFont="1" applyNumberFormat="1">
      <alignment horizontal="left"/>
    </xf>
    <xf borderId="0" fillId="0" fontId="32" numFmtId="2" xfId="0" applyFont="1" applyNumberFormat="1"/>
    <xf borderId="0" fillId="0" fontId="32" numFmtId="1" xfId="0" applyFont="1" applyNumberFormat="1"/>
    <xf borderId="0" fillId="0" fontId="33" numFmtId="2" xfId="0" applyFont="1" applyNumberFormat="1"/>
    <xf borderId="0" fillId="0" fontId="33" numFmtId="1" xfId="0" applyFont="1" applyNumberFormat="1"/>
    <xf borderId="0" fillId="0" fontId="33" numFmtId="3" xfId="0" applyFont="1" applyNumberFormat="1"/>
    <xf borderId="0" fillId="0" fontId="4" numFmtId="3" xfId="0" applyFont="1" applyNumberFormat="1"/>
    <xf borderId="14" fillId="0" fontId="24" numFmtId="1" xfId="0" applyBorder="1" applyFont="1" applyNumberFormat="1"/>
    <xf borderId="3" fillId="5" fontId="1" numFmtId="172" xfId="0" applyBorder="1" applyFont="1" applyNumberFormat="1"/>
    <xf borderId="13" fillId="5" fontId="1" numFmtId="2" xfId="0" applyBorder="1" applyFont="1" applyNumberFormat="1"/>
    <xf borderId="5" fillId="0" fontId="10" numFmtId="3" xfId="0" applyBorder="1" applyFont="1" applyNumberFormat="1"/>
    <xf borderId="4" fillId="5" fontId="14" numFmtId="1" xfId="0" applyBorder="1" applyFont="1" applyNumberFormat="1"/>
    <xf borderId="13" fillId="5" fontId="14" numFmtId="1" xfId="0" applyBorder="1" applyFont="1" applyNumberFormat="1"/>
    <xf borderId="0" fillId="0" fontId="16" numFmtId="3" xfId="0" applyFont="1" applyNumberFormat="1"/>
    <xf borderId="0" fillId="0" fontId="2" numFmtId="169" xfId="0" applyFont="1" applyNumberFormat="1"/>
    <xf borderId="0" fillId="0" fontId="30" numFmtId="3" xfId="0" applyAlignment="1" applyFont="1" applyNumberFormat="1">
      <alignment horizontal="left"/>
    </xf>
    <xf borderId="11" fillId="0" fontId="2" numFmtId="3" xfId="0" applyBorder="1" applyFont="1" applyNumberFormat="1"/>
    <xf borderId="11" fillId="0" fontId="1" numFmtId="2" xfId="0" applyBorder="1" applyFont="1" applyNumberFormat="1"/>
    <xf borderId="0" fillId="0" fontId="34" numFmtId="3" xfId="0" applyFont="1" applyNumberFormat="1"/>
    <xf borderId="1" fillId="10" fontId="1" numFmtId="1" xfId="0" applyBorder="1" applyFill="1" applyFont="1" applyNumberFormat="1"/>
    <xf borderId="0" fillId="0" fontId="6" numFmtId="172" xfId="0" applyFont="1" applyNumberFormat="1"/>
    <xf borderId="0" fillId="0" fontId="8" numFmtId="1" xfId="0" applyAlignment="1" applyFont="1" applyNumberFormat="1">
      <alignment horizontal="center"/>
    </xf>
    <xf borderId="0" fillId="0" fontId="1" numFmtId="176" xfId="0" applyFont="1" applyNumberFormat="1"/>
    <xf borderId="0" fillId="0" fontId="1" numFmtId="4" xfId="0" applyAlignment="1" applyFont="1" applyNumberFormat="1">
      <alignment horizontal="center"/>
    </xf>
    <xf borderId="0" fillId="0" fontId="7" numFmtId="1" xfId="0" applyAlignment="1" applyFont="1" applyNumberFormat="1">
      <alignment horizontal="center"/>
    </xf>
    <xf borderId="1" fillId="10" fontId="1" numFmtId="173" xfId="0" applyAlignment="1" applyBorder="1" applyFont="1" applyNumberFormat="1">
      <alignment horizontal="center"/>
    </xf>
    <xf borderId="0" fillId="0" fontId="1" numFmtId="173" xfId="0" applyAlignment="1" applyFont="1" applyNumberFormat="1">
      <alignment horizont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milk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dairyplan25!$AV$17:$AV$120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dairyplan25!$AW$17:$AW$120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dairyplan25!$AX$17:$AX$120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dairyplan25!$AY$17:$AY$120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dairyplan25!$AZ$17:$AZ$120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dairyplan25!$BA$17:$BA$120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dairyplan25!$BB$17:$BB$120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dairyplan25!$BC$17:$BC$120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dairyplan25!$BD$17:$BD$120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dairyplan25!$BE$17:$BE$120</c:f>
              <c:numCache/>
            </c:numRef>
          </c:val>
          <c:smooth val="0"/>
        </c:ser>
        <c:axId val="1965057469"/>
        <c:axId val="1693889883"/>
      </c:lineChart>
      <c:catAx>
        <c:axId val="1965057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889883"/>
      </c:catAx>
      <c:valAx>
        <c:axId val="1693889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0574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fat%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dairyplan25!$BJ$127:$BJ$230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dairyplan25!$BK$127:$BK$230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dairyplan25!$BL$127:$BL$230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dairyplan25!$BM$127:$BM$230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dairyplan25!$BN$127:$BN$230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dairyplan25!$BO$127:$BO$230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dairyplan25!$BP$127:$BP$230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dairyplan25!$BQ$127:$BQ$230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dairyplan25!$BR$127:$BR$230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dairyplan25!$BI$127:$BI$230</c:f>
            </c:strRef>
          </c:cat>
          <c:val>
            <c:numRef>
              <c:f>dairyplan25!$BS$127:$BS$230</c:f>
              <c:numCache/>
            </c:numRef>
          </c:val>
          <c:smooth val="0"/>
        </c:ser>
        <c:axId val="2129247728"/>
        <c:axId val="254964734"/>
      </c:lineChart>
      <c:catAx>
        <c:axId val="212924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4964734"/>
      </c:catAx>
      <c:valAx>
        <c:axId val="254964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2477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fat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dairyplan25!$BJ$17:$BJ$120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dairyplan25!$BK$17:$BK$120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dairyplan25!$BL$17:$BL$120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dairyplan25!$BM$17:$BM$120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dairyplan25!$BN$17:$BN$120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dairyplan25!$BO$17:$BO$120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dairyplan25!$BP$17:$BP$120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dairyplan25!$BQ$17:$BQ$120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dairyplan25!$BR$17:$BR$120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dairyplan25!$BI$17:$BI$120</c:f>
            </c:strRef>
          </c:cat>
          <c:val>
            <c:numRef>
              <c:f>dairyplan25!$BS$17:$BS$120</c:f>
              <c:numCache/>
            </c:numRef>
          </c:val>
          <c:smooth val="0"/>
        </c:ser>
        <c:axId val="1980581149"/>
        <c:axId val="1337499458"/>
      </c:lineChart>
      <c:catAx>
        <c:axId val="1980581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499458"/>
      </c:catAx>
      <c:valAx>
        <c:axId val="1337499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581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protein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dairyplan25!$BV$17:$BV$120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dairyplan25!$BW$17:$BW$120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dairyplan25!$BX$17:$BX$120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dairyplan25!$BY$17:$BY$120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dairyplan25!$BZ$17:$BZ$120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dairyplan25!$CA$17:$CA$120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dairyplan25!$CB$17:$CB$120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dairyplan25!$CC$17:$CC$120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dairyplan25!$CD$17:$CD$120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dairyplan25!$BU$17:$BU$120</c:f>
            </c:strRef>
          </c:cat>
          <c:val>
            <c:numRef>
              <c:f>dairyplan25!$CE$17:$CE$120</c:f>
              <c:numCache/>
            </c:numRef>
          </c:val>
          <c:smooth val="0"/>
        </c:ser>
        <c:axId val="1760795512"/>
        <c:axId val="1815445899"/>
      </c:lineChart>
      <c:catAx>
        <c:axId val="176079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445899"/>
      </c:catAx>
      <c:valAx>
        <c:axId val="1815445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795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protein%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dairyplan25!$BV$127:$BV$230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dairyplan25!$BW$127:$BW$230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dairyplan25!$BX$127:$BX$230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dairyplan25!$BY$127:$BY$230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dairyplan25!$BZ$127:$BZ$230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dairyplan25!$CA$127:$CA$230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dairyplan25!$CB$127:$CB$230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dairyplan25!$CC$127:$CC$230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dairyplan25!$CD$127:$CD$230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dairyplan25!$BU$127:$BU$230</c:f>
            </c:strRef>
          </c:cat>
          <c:val>
            <c:numRef>
              <c:f>dairyplan25!$CE$127:$CE$230</c:f>
              <c:numCache/>
            </c:numRef>
          </c:val>
          <c:smooth val="0"/>
        </c:ser>
        <c:axId val="133992852"/>
        <c:axId val="279899837"/>
      </c:lineChart>
      <c:catAx>
        <c:axId val="133992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899837"/>
      </c:catAx>
      <c:valAx>
        <c:axId val="279899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92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dairyplan25!$CH$17:$CH$120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dairyplan25!$CI$17:$CI$120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dairyplan25!$CJ$17:$CJ$120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dairyplan25!$CK$17:$CK$120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dairyplan25!$CL$17:$CL$120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val>
            <c:numRef>
              <c:f>dairyplan25!$CM$17:$CM$120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val>
            <c:numRef>
              <c:f>dairyplan25!$CN$17:$CN$120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val>
            <c:numRef>
              <c:f>dairyplan25!$CO$17:$CO$120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val>
            <c:numRef>
              <c:f>dairyplan25!$CP$17:$CP$120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val>
            <c:numRef>
              <c:f>dairyplan25!$CQ$17:$CQ$120</c:f>
              <c:numCache/>
            </c:numRef>
          </c:val>
          <c:smooth val="0"/>
        </c:ser>
        <c:axId val="1081787076"/>
        <c:axId val="681455491"/>
      </c:lineChart>
      <c:catAx>
        <c:axId val="1081787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455491"/>
      </c:catAx>
      <c:valAx>
        <c:axId val="681455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787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Parity 2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dairyplan25!$CI$341:$CI$633</c:f>
              <c:numCache/>
            </c:numRef>
          </c:val>
          <c:smooth val="0"/>
        </c:ser>
        <c:ser>
          <c:idx val="1"/>
          <c:order val="1"/>
          <c:tx>
            <c:v>Parity 3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dairyplan25!$CJ$341:$CJ$633</c:f>
              <c:numCache/>
            </c:numRef>
          </c:val>
          <c:smooth val="0"/>
        </c:ser>
        <c:ser>
          <c:idx val="2"/>
          <c:order val="2"/>
          <c:tx>
            <c:v>Parity 4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dairyplan25!$CK$341:$CK$633</c:f>
              <c:numCache/>
            </c:numRef>
          </c:val>
          <c:smooth val="0"/>
        </c:ser>
        <c:ser>
          <c:idx val="3"/>
          <c:order val="3"/>
          <c:tx>
            <c:v>Parity 5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dairyplan25!$CL$341:$CL$633</c:f>
              <c:numCache/>
            </c:numRef>
          </c:val>
          <c:smooth val="0"/>
        </c:ser>
        <c:ser>
          <c:idx val="4"/>
          <c:order val="4"/>
          <c:tx>
            <c:v>Parity 6</c:v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dairyplan25!$CM$341:$CM$633</c:f>
              <c:numCache/>
            </c:numRef>
          </c:val>
          <c:smooth val="0"/>
        </c:ser>
        <c:ser>
          <c:idx val="5"/>
          <c:order val="5"/>
          <c:tx>
            <c:v>Parity 7</c:v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val>
            <c:numRef>
              <c:f>dairyplan25!$CN$341:$CN$633</c:f>
              <c:numCache/>
            </c:numRef>
          </c:val>
          <c:smooth val="0"/>
        </c:ser>
        <c:axId val="1380491900"/>
        <c:axId val="1137631924"/>
      </c:lineChart>
      <c:catAx>
        <c:axId val="138049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631924"/>
      </c:catAx>
      <c:valAx>
        <c:axId val="1137631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491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lact1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dairyplan25!$AA$17:$AA$216</c:f>
              <c:numCache/>
            </c:numRef>
          </c:val>
          <c:smooth val="0"/>
        </c:ser>
        <c:ser>
          <c:idx val="1"/>
          <c:order val="1"/>
          <c:tx>
            <c:v>lact2+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dairyplan25!$AB$17:$AB$216</c:f>
              <c:numCache/>
            </c:numRef>
          </c:val>
          <c:smooth val="0"/>
        </c:ser>
        <c:axId val="532757309"/>
        <c:axId val="658268201"/>
      </c:lineChart>
      <c:catAx>
        <c:axId val="532757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268201"/>
      </c:catAx>
      <c:valAx>
        <c:axId val="658268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757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milk1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dairyplan25!$AV$17:$AV$120</c:f>
              <c:numCache/>
            </c:numRef>
          </c:val>
          <c:smooth val="0"/>
        </c:ser>
        <c:ser>
          <c:idx val="1"/>
          <c:order val="1"/>
          <c:tx>
            <c:v>milk2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dairyplan25!$AW$17:$AW$120</c:f>
              <c:numCache/>
            </c:numRef>
          </c:val>
          <c:smooth val="0"/>
        </c:ser>
        <c:ser>
          <c:idx val="2"/>
          <c:order val="2"/>
          <c:tx>
            <c:v>dmi1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dairyplan25!$AG$17:$AG$120</c:f>
              <c:numCache/>
            </c:numRef>
          </c:val>
          <c:smooth val="0"/>
        </c:ser>
        <c:ser>
          <c:idx val="3"/>
          <c:order val="3"/>
          <c:tx>
            <c:v>dmi2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dairyplan25!$AH$17:$AH$120</c:f>
              <c:numCache/>
            </c:numRef>
          </c:val>
          <c:smooth val="0"/>
        </c:ser>
        <c:ser>
          <c:idx val="4"/>
          <c:order val="4"/>
          <c:tx>
            <c:v>iofc1</c:v>
          </c:tx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dairyplan25!$AI$17:$AI$120</c:f>
              <c:numCache/>
            </c:numRef>
          </c:val>
          <c:smooth val="0"/>
        </c:ser>
        <c:ser>
          <c:idx val="5"/>
          <c:order val="5"/>
          <c:tx>
            <c:v>iofc2</c:v>
          </c:tx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dairyplan25!$AJ$17:$AJ$120</c:f>
              <c:numCache/>
            </c:numRef>
          </c:val>
          <c:smooth val="0"/>
        </c:ser>
        <c:axId val="750929505"/>
        <c:axId val="828237971"/>
      </c:lineChart>
      <c:catAx>
        <c:axId val="750929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237971"/>
      </c:catAx>
      <c:valAx>
        <c:axId val="828237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9295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Milk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dairyplan25!$AO$17:$AO$120</c:f>
              <c:numCache/>
            </c:numRef>
          </c:val>
          <c:smooth val="0"/>
        </c:ser>
        <c:ser>
          <c:idx val="1"/>
          <c:order val="1"/>
          <c:tx>
            <c:v>DMI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dairyplan25!$AP$17:$AP$120</c:f>
              <c:numCache/>
            </c:numRef>
          </c:val>
          <c:smooth val="0"/>
        </c:ser>
        <c:ser>
          <c:idx val="2"/>
          <c:order val="2"/>
          <c:tx>
            <c:v>IOFC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dairyplan25!$AU$17:$AU$120</c:f>
            </c:strRef>
          </c:cat>
          <c:val>
            <c:numRef>
              <c:f>dairyplan25!$AQ$17:$AQ$120</c:f>
              <c:numCache/>
            </c:numRef>
          </c:val>
          <c:smooth val="0"/>
        </c:ser>
        <c:axId val="1704422182"/>
        <c:axId val="1762818141"/>
      </c:lineChart>
      <c:catAx>
        <c:axId val="1704422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818141"/>
      </c:catAx>
      <c:valAx>
        <c:axId val="1762818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Lbs/day or $/day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4221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PennState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dairyplan25!$G$16:$G$39</c:f>
            </c:numRef>
          </c:xVal>
          <c:yVal>
            <c:numRef>
              <c:f>dairyplan25!$F$16:$F$39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0182"/>
        <c:axId val="1203058420"/>
      </c:scatterChart>
      <c:valAx>
        <c:axId val="91400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058420"/>
      </c:valAx>
      <c:valAx>
        <c:axId val="1203058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001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dairyplan25!$CU$24:$CU$33</c:f>
              <c:numCache/>
            </c:numRef>
          </c:val>
          <c:smooth val="0"/>
        </c:ser>
        <c:axId val="257472004"/>
        <c:axId val="1406203541"/>
      </c:lineChart>
      <c:catAx>
        <c:axId val="257472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203541"/>
      </c:catAx>
      <c:valAx>
        <c:axId val="1406203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472004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dairyplan25!$AA$221:$AA$227</c:f>
            </c:numRef>
          </c:xVal>
          <c:yVal>
            <c:numRef>
              <c:f>dairyplan25!$AB$221:$AB$227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406315"/>
        <c:axId val="1083582652"/>
      </c:scatterChart>
      <c:valAx>
        <c:axId val="1869406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582652"/>
      </c:valAx>
      <c:valAx>
        <c:axId val="1083582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406315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death</a:t>
            </a:r>
          </a:p>
        </c:rich>
      </c:tx>
      <c:overlay val="0"/>
    </c:title>
    <c:plotArea>
      <c:layout>
        <c:manualLayout>
          <c:xMode val="edge"/>
          <c:yMode val="edge"/>
          <c:x val="0.09412684525545419"/>
          <c:y val="0.0848330317090545"/>
          <c:w val="0.8649460484106153"/>
          <c:h val="0.7237502647234362"/>
        </c:manualLayout>
      </c:layout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dairyplan25!$DE$31:$DE$83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dairyplan25!$DF$31:$DF$83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dairyplan25!$DG$31:$DG$83</c:f>
              <c:numCache/>
            </c:numRef>
          </c:val>
          <c:smooth val="0"/>
        </c:ser>
        <c:axId val="1620030705"/>
        <c:axId val="1945203085"/>
      </c:lineChart>
      <c:catAx>
        <c:axId val="1620030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-12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945203085"/>
      </c:catAx>
      <c:valAx>
        <c:axId val="1945203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030705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live cull</a:t>
            </a:r>
          </a:p>
        </c:rich>
      </c:tx>
      <c:overlay val="0"/>
    </c:title>
    <c:plotArea>
      <c:layout>
        <c:manualLayout>
          <c:xMode val="edge"/>
          <c:yMode val="edge"/>
          <c:x val="0.08341073831634499"/>
          <c:y val="0.07650317103858906"/>
          <c:w val="0.8926464914777219"/>
          <c:h val="0.7508755690859954"/>
        </c:manualLayout>
      </c:layout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dairyplan25!$DH$31:$DH$83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dairyplan25!$DI$31:$DI$83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dairyplan25!$DB$31:$DB$83</c:f>
            </c:strRef>
          </c:cat>
          <c:val>
            <c:numRef>
              <c:f>dairyplan25!$DJ$31:$DJ$83</c:f>
              <c:numCache/>
            </c:numRef>
          </c:val>
          <c:smooth val="0"/>
        </c:ser>
        <c:axId val="175557924"/>
        <c:axId val="1352945620"/>
      </c:lineChart>
      <c:catAx>
        <c:axId val="175557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945620"/>
      </c:catAx>
      <c:valAx>
        <c:axId val="1352945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57924"/>
      </c:valAx>
    </c:plotArea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death + live cull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dairyplan25!$DE$31:$DE$230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dairyplan25!$DF$31:$DF$230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dairyplan25!$DG$31:$DG$230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dairyplan25!$DH$31:$DH$230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dairyplan25!$DI$31:$DI$230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dairyplan25!$DJ$31:$DJ$230</c:f>
              <c:numCache/>
            </c:numRef>
          </c:val>
          <c:smooth val="0"/>
        </c:ser>
        <c:axId val="950211992"/>
        <c:axId val="393226925"/>
      </c:lineChart>
      <c:catAx>
        <c:axId val="95021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226925"/>
      </c:catAx>
      <c:valAx>
        <c:axId val="393226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211992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1102273469"/>
        <c:axId val="212312140"/>
      </c:lineChart>
      <c:catAx>
        <c:axId val="1102273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12140"/>
      </c:catAx>
      <c:valAx>
        <c:axId val="21231214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0227346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heifers Death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dairyplan25!$DC$31:$DC$230</c:f>
              <c:numCache/>
            </c:numRef>
          </c:val>
          <c:smooth val="0"/>
        </c:ser>
        <c:ser>
          <c:idx val="1"/>
          <c:order val="1"/>
          <c:tx>
            <c:v>heifers Live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dairyplan25!$DB$31:$DB$230</c:f>
            </c:strRef>
          </c:cat>
          <c:val>
            <c:numRef>
              <c:f>dairyplan25!$DD$31:$DD$230</c:f>
              <c:numCache/>
            </c:numRef>
          </c:val>
          <c:smooth val="0"/>
        </c:ser>
        <c:axId val="944043415"/>
        <c:axId val="1617164222"/>
      </c:lineChart>
      <c:catAx>
        <c:axId val="944043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164222"/>
      </c:catAx>
      <c:valAx>
        <c:axId val="1617164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04341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death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dairyplan25!$DB$31:$DB$37</c:f>
            </c:numRef>
          </c:xVal>
          <c:yVal>
            <c:numRef>
              <c:f>dairyplan25!$DE$31:$DE$37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26146"/>
        <c:axId val="1828697411"/>
      </c:scatterChart>
      <c:valAx>
        <c:axId val="1278426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697411"/>
      </c:valAx>
      <c:valAx>
        <c:axId val="1828697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4261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death2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dairyplan25!$DB$31:$DB$37</c:f>
            </c:numRef>
          </c:xVal>
          <c:yVal>
            <c:numRef>
              <c:f>dairyplan25!$DF$31:$DF$37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754795"/>
        <c:axId val="470615350"/>
      </c:scatterChart>
      <c:valAx>
        <c:axId val="1103754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615350"/>
      </c:valAx>
      <c:valAx>
        <c:axId val="470615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754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live1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dairyplan25!$DB$31:$DB$37</c:f>
            </c:numRef>
          </c:xVal>
          <c:yVal>
            <c:numRef>
              <c:f>dairyplan25!$DH$31:$DH$37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02569"/>
        <c:axId val="2022826878"/>
      </c:scatterChart>
      <c:valAx>
        <c:axId val="1003502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26878"/>
      </c:valAx>
      <c:valAx>
        <c:axId val="2022826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502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live2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dairyplan25!$DB$31:$DB$37</c:f>
            </c:numRef>
          </c:xVal>
          <c:yVal>
            <c:numRef>
              <c:f>dairyplan25!$DI$31:$DI$37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820529"/>
        <c:axId val="1680935190"/>
      </c:scatterChart>
      <c:valAx>
        <c:axId val="930820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935190"/>
      </c:valAx>
      <c:valAx>
        <c:axId val="1680935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8205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481875787"/>
        <c:axId val="729724452"/>
      </c:lineChart>
      <c:catAx>
        <c:axId val="481875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724452"/>
      </c:catAx>
      <c:valAx>
        <c:axId val="72972445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8187578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SCC in millions</a:t>
            </a:r>
          </a:p>
        </c:rich>
      </c:tx>
      <c:overlay val="0"/>
    </c:title>
    <c:plotArea>
      <c:layout>
        <c:manualLayout>
          <c:xMode val="edge"/>
          <c:yMode val="edge"/>
          <c:x val="0.1224366294736926"/>
          <c:y val="0.11215943222712944"/>
          <c:w val="0.8336318897637796"/>
          <c:h val="0.7221959797335799"/>
        </c:manualLayout>
      </c:layout>
      <c:lineChart>
        <c:ser>
          <c:idx val="0"/>
          <c:order val="0"/>
          <c:tx>
            <c:v>Lac 1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SCC!$E$27:$E$325</c:f>
              <c:numCache/>
            </c:numRef>
          </c:val>
          <c:smooth val="0"/>
        </c:ser>
        <c:ser>
          <c:idx val="1"/>
          <c:order val="1"/>
          <c:tx>
            <c:v>Lac 2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SCC!$F$27:$F$325</c:f>
              <c:numCache/>
            </c:numRef>
          </c:val>
          <c:smooth val="0"/>
        </c:ser>
        <c:ser>
          <c:idx val="2"/>
          <c:order val="2"/>
          <c:tx>
            <c:v>Lac 3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SCC!$G$27:$G$325</c:f>
              <c:numCache/>
            </c:numRef>
          </c:val>
          <c:smooth val="0"/>
        </c:ser>
        <c:ser>
          <c:idx val="3"/>
          <c:order val="3"/>
          <c:tx>
            <c:v>Lac 4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SCC!$H$27:$H$325</c:f>
              <c:numCache/>
            </c:numRef>
          </c:val>
          <c:smooth val="0"/>
        </c:ser>
        <c:ser>
          <c:idx val="4"/>
          <c:order val="4"/>
          <c:tx>
            <c:v>Lac 5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SCC!$I$27:$I$325</c:f>
              <c:numCache/>
            </c:numRef>
          </c:val>
          <c:smooth val="0"/>
        </c:ser>
        <c:ser>
          <c:idx val="5"/>
          <c:order val="5"/>
          <c:tx>
            <c:v>Lac 6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SCC!$J$27:$J$325</c:f>
              <c:numCache/>
            </c:numRef>
          </c:val>
          <c:smooth val="0"/>
        </c:ser>
        <c:axId val="674719397"/>
        <c:axId val="954478441"/>
      </c:lineChart>
      <c:catAx>
        <c:axId val="674719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DIM</a:t>
                </a:r>
              </a:p>
            </c:rich>
          </c:tx>
          <c:layout>
            <c:manualLayout>
              <c:xMode val="edge"/>
              <c:yMode val="edge"/>
              <c:x val="0.4975241325847499"/>
              <c:y val="0.91379708251626"/>
            </c:manualLayout>
          </c:layout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954478441"/>
      </c:catAx>
      <c:valAx>
        <c:axId val="954478441"/>
        <c:scaling>
          <c:orientation val="minMax"/>
          <c:max val="9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Total SCC (millions)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674719397"/>
        <c:minorUnit val="500.0"/>
      </c:valAx>
    </c:plotArea>
    <c:legend>
      <c:legendPos val="r"/>
      <c:layout>
        <c:manualLayout>
          <c:xMode val="edge"/>
          <c:yMode val="edge"/>
          <c:x val="0.8274826331149308"/>
          <c:y val="0.00967592592592592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SCC per mL</a:t>
            </a:r>
          </a:p>
        </c:rich>
      </c:tx>
      <c:overlay val="0"/>
    </c:title>
    <c:plotArea>
      <c:layout>
        <c:manualLayout>
          <c:xMode val="edge"/>
          <c:yMode val="edge"/>
          <c:x val="0.20049637517394026"/>
          <c:y val="0.17171296296296296"/>
          <c:w val="0.7266175543123494"/>
          <c:h val="0.7384569116360454"/>
        </c:manualLayout>
      </c:layout>
      <c:lineChart>
        <c:ser>
          <c:idx val="0"/>
          <c:order val="0"/>
          <c:tx>
            <c:v>Lac 1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SCC!$P$26:$P$325</c:f>
              <c:numCache/>
            </c:numRef>
          </c:val>
          <c:smooth val="0"/>
        </c:ser>
        <c:ser>
          <c:idx val="1"/>
          <c:order val="1"/>
          <c:tx>
            <c:v>Lac 2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SCC!$Q$26:$Q$325</c:f>
              <c:numCache/>
            </c:numRef>
          </c:val>
          <c:smooth val="0"/>
        </c:ser>
        <c:ser>
          <c:idx val="2"/>
          <c:order val="2"/>
          <c:tx>
            <c:v>Lac 3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val>
            <c:numRef>
              <c:f>SCC!$R$26:$R$325</c:f>
              <c:numCache/>
            </c:numRef>
          </c:val>
          <c:smooth val="0"/>
        </c:ser>
        <c:ser>
          <c:idx val="3"/>
          <c:order val="3"/>
          <c:tx>
            <c:v>Lac 4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val>
            <c:numRef>
              <c:f>SCC!$S$26:$S$325</c:f>
              <c:numCache/>
            </c:numRef>
          </c:val>
          <c:smooth val="0"/>
        </c:ser>
        <c:ser>
          <c:idx val="4"/>
          <c:order val="4"/>
          <c:tx>
            <c:v>Lac 5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val>
            <c:numRef>
              <c:f>SCC!$T$26:$T$325</c:f>
              <c:numCache/>
            </c:numRef>
          </c:val>
          <c:smooth val="0"/>
        </c:ser>
        <c:ser>
          <c:idx val="5"/>
          <c:order val="5"/>
          <c:tx>
            <c:v>Lac 6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val>
            <c:numRef>
              <c:f>SCC!$U$26:$U$325</c:f>
              <c:numCache/>
            </c:numRef>
          </c:val>
          <c:smooth val="0"/>
        </c:ser>
        <c:axId val="1749198090"/>
        <c:axId val="5737999"/>
      </c:lineChart>
      <c:catAx>
        <c:axId val="1749198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5737999"/>
      </c:catAx>
      <c:valAx>
        <c:axId val="5737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SCC/mL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749198090"/>
      </c:valAx>
    </c:plotArea>
    <c:legend>
      <c:legendPos val="r"/>
      <c:layout>
        <c:manualLayout>
          <c:xMode val="edge"/>
          <c:yMode val="edge"/>
          <c:x val="0.687378746169952"/>
          <c:y val="0.00194262175561390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24" Type="http://schemas.openxmlformats.org/officeDocument/2006/relationships/image" Target="../media/image1.png"/><Relationship Id="rId12" Type="http://schemas.openxmlformats.org/officeDocument/2006/relationships/chart" Target="../charts/chart12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371475</xdr:colOff>
      <xdr:row>19</xdr:row>
      <xdr:rowOff>0</xdr:rowOff>
    </xdr:from>
    <xdr:ext cx="4305300" cy="2600325"/>
    <xdr:graphicFrame>
      <xdr:nvGraphicFramePr>
        <xdr:cNvPr id="109378167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62</xdr:col>
      <xdr:colOff>0</xdr:colOff>
      <xdr:row>128</xdr:row>
      <xdr:rowOff>0</xdr:rowOff>
    </xdr:from>
    <xdr:ext cx="4371975" cy="2609850"/>
    <xdr:graphicFrame>
      <xdr:nvGraphicFramePr>
        <xdr:cNvPr id="12174986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62</xdr:col>
      <xdr:colOff>428625</xdr:colOff>
      <xdr:row>17</xdr:row>
      <xdr:rowOff>171450</xdr:rowOff>
    </xdr:from>
    <xdr:ext cx="4343400" cy="2600325"/>
    <xdr:graphicFrame>
      <xdr:nvGraphicFramePr>
        <xdr:cNvPr id="194836205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74</xdr:col>
      <xdr:colOff>295275</xdr:colOff>
      <xdr:row>17</xdr:row>
      <xdr:rowOff>161925</xdr:rowOff>
    </xdr:from>
    <xdr:ext cx="4371975" cy="2600325"/>
    <xdr:graphicFrame>
      <xdr:nvGraphicFramePr>
        <xdr:cNvPr id="133617450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74</xdr:col>
      <xdr:colOff>95250</xdr:colOff>
      <xdr:row>127</xdr:row>
      <xdr:rowOff>161925</xdr:rowOff>
    </xdr:from>
    <xdr:ext cx="4371975" cy="2600325"/>
    <xdr:graphicFrame>
      <xdr:nvGraphicFramePr>
        <xdr:cNvPr id="159300188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86</xdr:col>
      <xdr:colOff>0</xdr:colOff>
      <xdr:row>18</xdr:row>
      <xdr:rowOff>0</xdr:rowOff>
    </xdr:from>
    <xdr:ext cx="4371975" cy="2609850"/>
    <xdr:graphicFrame>
      <xdr:nvGraphicFramePr>
        <xdr:cNvPr id="134964266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87</xdr:col>
      <xdr:colOff>409575</xdr:colOff>
      <xdr:row>334</xdr:row>
      <xdr:rowOff>19050</xdr:rowOff>
    </xdr:from>
    <xdr:ext cx="4343400" cy="2600325"/>
    <xdr:graphicFrame>
      <xdr:nvGraphicFramePr>
        <xdr:cNvPr id="18806291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18</xdr:col>
      <xdr:colOff>390525</xdr:colOff>
      <xdr:row>38</xdr:row>
      <xdr:rowOff>9525</xdr:rowOff>
    </xdr:from>
    <xdr:ext cx="3400425" cy="2124075"/>
    <xdr:graphicFrame>
      <xdr:nvGraphicFramePr>
        <xdr:cNvPr id="47989106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33</xdr:col>
      <xdr:colOff>219075</xdr:colOff>
      <xdr:row>21</xdr:row>
      <xdr:rowOff>9525</xdr:rowOff>
    </xdr:from>
    <xdr:ext cx="4572000" cy="2600325"/>
    <xdr:graphicFrame>
      <xdr:nvGraphicFramePr>
        <xdr:cNvPr id="3565340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32</xdr:col>
      <xdr:colOff>552450</xdr:colOff>
      <xdr:row>44</xdr:row>
      <xdr:rowOff>171450</xdr:rowOff>
    </xdr:from>
    <xdr:ext cx="4572000" cy="2600325"/>
    <xdr:graphicFrame>
      <xdr:nvGraphicFramePr>
        <xdr:cNvPr id="58320591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428625</xdr:colOff>
      <xdr:row>41</xdr:row>
      <xdr:rowOff>66675</xdr:rowOff>
    </xdr:from>
    <xdr:ext cx="4371975" cy="2609850"/>
    <xdr:graphicFrame>
      <xdr:nvGraphicFramePr>
        <xdr:cNvPr id="195146161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96</xdr:col>
      <xdr:colOff>438150</xdr:colOff>
      <xdr:row>34</xdr:row>
      <xdr:rowOff>95250</xdr:rowOff>
    </xdr:from>
    <xdr:ext cx="2609850" cy="1504950"/>
    <xdr:graphicFrame>
      <xdr:nvGraphicFramePr>
        <xdr:cNvPr id="1665764560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24</xdr:col>
      <xdr:colOff>161925</xdr:colOff>
      <xdr:row>233</xdr:row>
      <xdr:rowOff>104775</xdr:rowOff>
    </xdr:from>
    <xdr:ext cx="3171825" cy="1543050"/>
    <xdr:graphicFrame>
      <xdr:nvGraphicFramePr>
        <xdr:cNvPr id="234801021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106</xdr:col>
      <xdr:colOff>209550</xdr:colOff>
      <xdr:row>36</xdr:row>
      <xdr:rowOff>104775</xdr:rowOff>
    </xdr:from>
    <xdr:ext cx="5114925" cy="1543050"/>
    <xdr:graphicFrame>
      <xdr:nvGraphicFramePr>
        <xdr:cNvPr id="774397376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105</xdr:col>
      <xdr:colOff>466725</xdr:colOff>
      <xdr:row>59</xdr:row>
      <xdr:rowOff>28575</xdr:rowOff>
    </xdr:from>
    <xdr:ext cx="7019925" cy="1752600"/>
    <xdr:graphicFrame>
      <xdr:nvGraphicFramePr>
        <xdr:cNvPr id="17805824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105</xdr:col>
      <xdr:colOff>457200</xdr:colOff>
      <xdr:row>69</xdr:row>
      <xdr:rowOff>104775</xdr:rowOff>
    </xdr:from>
    <xdr:ext cx="6972300" cy="2238375"/>
    <xdr:graphicFrame>
      <xdr:nvGraphicFramePr>
        <xdr:cNvPr id="637617274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151</xdr:col>
      <xdr:colOff>476250</xdr:colOff>
      <xdr:row>26</xdr:row>
      <xdr:rowOff>76200</xdr:rowOff>
    </xdr:from>
    <xdr:ext cx="4095750" cy="2609850"/>
    <xdr:graphicFrame>
      <xdr:nvGraphicFramePr>
        <xdr:cNvPr id="715667061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105</xdr:col>
      <xdr:colOff>495300</xdr:colOff>
      <xdr:row>83</xdr:row>
      <xdr:rowOff>28575</xdr:rowOff>
    </xdr:from>
    <xdr:ext cx="6953250" cy="2066925"/>
    <xdr:graphicFrame>
      <xdr:nvGraphicFramePr>
        <xdr:cNvPr id="182961789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131</xdr:col>
      <xdr:colOff>352425</xdr:colOff>
      <xdr:row>21</xdr:row>
      <xdr:rowOff>152400</xdr:rowOff>
    </xdr:from>
    <xdr:ext cx="4686300" cy="2600325"/>
    <xdr:graphicFrame>
      <xdr:nvGraphicFramePr>
        <xdr:cNvPr id="1709796464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131</xdr:col>
      <xdr:colOff>304800</xdr:colOff>
      <xdr:row>29</xdr:row>
      <xdr:rowOff>19050</xdr:rowOff>
    </xdr:from>
    <xdr:ext cx="4686300" cy="2609850"/>
    <xdr:graphicFrame>
      <xdr:nvGraphicFramePr>
        <xdr:cNvPr id="1005579418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131</xdr:col>
      <xdr:colOff>352425</xdr:colOff>
      <xdr:row>37</xdr:row>
      <xdr:rowOff>0</xdr:rowOff>
    </xdr:from>
    <xdr:ext cx="4686300" cy="2609850"/>
    <xdr:graphicFrame>
      <xdr:nvGraphicFramePr>
        <xdr:cNvPr id="570517693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131</xdr:col>
      <xdr:colOff>390525</xdr:colOff>
      <xdr:row>41</xdr:row>
      <xdr:rowOff>95250</xdr:rowOff>
    </xdr:from>
    <xdr:ext cx="4686300" cy="2609850"/>
    <xdr:graphicFrame>
      <xdr:nvGraphicFramePr>
        <xdr:cNvPr id="1553176677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116</xdr:col>
      <xdr:colOff>504825</xdr:colOff>
      <xdr:row>44</xdr:row>
      <xdr:rowOff>142875</xdr:rowOff>
    </xdr:from>
    <xdr:ext cx="2924175" cy="1866900"/>
    <xdr:graphicFrame>
      <xdr:nvGraphicFramePr>
        <xdr:cNvPr id="690461845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0</xdr:col>
      <xdr:colOff>0</xdr:colOff>
      <xdr:row>154</xdr:row>
      <xdr:rowOff>9525</xdr:rowOff>
    </xdr:from>
    <xdr:ext cx="4038600" cy="428625"/>
    <xdr:pic>
      <xdr:nvPicPr>
        <xdr:cNvPr descr="Y|X=x \ \sim\ \mathcal{N}\left(\mu_Y+\frac{\sigma_Y}{\sigma_X}\rho(x-\mu_X),\, (1-\rho^2)\sigma_Y^2\right). " id="0" name="image1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27</xdr:row>
      <xdr:rowOff>133350</xdr:rowOff>
    </xdr:from>
    <xdr:ext cx="4162425" cy="3562350"/>
    <xdr:graphicFrame>
      <xdr:nvGraphicFramePr>
        <xdr:cNvPr id="2116981668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66675</xdr:colOff>
      <xdr:row>24</xdr:row>
      <xdr:rowOff>38100</xdr:rowOff>
    </xdr:from>
    <xdr:ext cx="3829050" cy="2686050"/>
    <xdr:graphicFrame>
      <xdr:nvGraphicFramePr>
        <xdr:cNvPr id="258786448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257175</xdr:colOff>
      <xdr:row>7</xdr:row>
      <xdr:rowOff>9525</xdr:rowOff>
    </xdr:from>
    <xdr:ext cx="3181350" cy="266700"/>
    <xdr:sp>
      <xdr:nvSpPr>
        <xdr:cNvPr id="3" name="Shape 3"/>
        <xdr:cNvSpPr txBox="1"/>
      </xdr:nvSpPr>
      <xdr:spPr>
        <a:xfrm>
          <a:off x="3757617" y="3647720"/>
          <a:ext cx="3176767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T(uSCCt+ΔT)(DIM) = a</a:t>
          </a:r>
          <a:r>
            <a:rPr b="0" baseline="-2500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jk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+b</a:t>
          </a:r>
          <a:r>
            <a:rPr b="0" baseline="-2500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jk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DIM+exp(-exp(c</a:t>
          </a:r>
          <a:r>
            <a:rPr b="0" baseline="-2500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jk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)DIM)d</a:t>
          </a:r>
          <a:r>
            <a:rPr b="0" baseline="-2500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jk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3</xdr:col>
      <xdr:colOff>76200</xdr:colOff>
      <xdr:row>1</xdr:row>
      <xdr:rowOff>28575</xdr:rowOff>
    </xdr:from>
    <xdr:ext cx="5915025" cy="1476375"/>
    <xdr:sp>
      <xdr:nvSpPr>
        <xdr:cNvPr id="4" name="Shape 4"/>
        <xdr:cNvSpPr txBox="1"/>
      </xdr:nvSpPr>
      <xdr:spPr>
        <a:xfrm>
          <a:off x="2393250" y="3044927"/>
          <a:ext cx="5905500" cy="1470146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1) Used Graesboll et al., 2016 (Models to estimate lactation curves of milk yield and SCC in Dairy cows at the herd level for the use in simulations and predictive models)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2) a, b, c and d are the parameters describing SCC of lactation j on farm k, and T represents either a log or a log-log transformation.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3) So I used the parameters mentioned in Table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 and did exp(exp()) conversion of equation 8 and obtained identical figures as in figure 7.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4) </a:t>
          </a: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An interesting take-away - </a:t>
          </a:r>
          <a:r>
            <a:rPr i="1"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"The use of total SCC would be most robust as it may prevent premature culling of lower-yielding cows due to their presumed high SCC.</a:t>
          </a:r>
          <a:r>
            <a:rPr lang="en-US" sz="1100">
              <a:solidFill>
                <a:srgbClr val="C00000"/>
              </a:solidFill>
              <a:latin typeface="Calibri"/>
              <a:ea typeface="Calibri"/>
              <a:cs typeface="Calibri"/>
              <a:sym typeface="Calibri"/>
            </a:rPr>
            <a:t>"</a:t>
          </a:r>
          <a:endParaRPr sz="1100">
            <a:solidFill>
              <a:srgbClr val="C00000"/>
            </a:solidFill>
          </a:endParaRPr>
        </a:p>
      </xdr:txBody>
    </xdr:sp>
    <xdr:clientData fLocksWithSheet="0"/>
  </xdr:oneCellAnchor>
  <xdr:oneCellAnchor>
    <xdr:from>
      <xdr:col>15</xdr:col>
      <xdr:colOff>209550</xdr:colOff>
      <xdr:row>3</xdr:row>
      <xdr:rowOff>38100</xdr:rowOff>
    </xdr:from>
    <xdr:ext cx="4200525" cy="438150"/>
    <xdr:sp>
      <xdr:nvSpPr>
        <xdr:cNvPr id="5" name="Shape 5"/>
        <xdr:cNvSpPr txBox="1"/>
      </xdr:nvSpPr>
      <xdr:spPr>
        <a:xfrm>
          <a:off x="3250500" y="3561607"/>
          <a:ext cx="4191000" cy="436786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calculating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SCC/ml, I am dividing (total SCC in million/(Kg of milk produced per day *1,000))*1 million</a:t>
          </a:r>
          <a:endParaRPr sz="11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karunbrav\AppData\Local\Microsoft\Windows\Temporary%20Internet%20Files\Content.Outlook\9TO265LK\dairyplan18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otes"/>
      <sheetName val="design"/>
      <sheetName val="LP"/>
      <sheetName val="map"/>
      <sheetName val="user"/>
      <sheetName val="calc"/>
      <sheetName val="sim"/>
      <sheetName val="quota1"/>
      <sheetName val="quota2"/>
      <sheetName val="israel"/>
      <sheetName val="genomics paper"/>
      <sheetName val="nm1"/>
      <sheetName val="nm2"/>
      <sheetName val="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as.psu.edu/research-extension/dairy/nutrition/pdf/ud006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9.57"/>
    <col customWidth="1" min="4" max="12" width="8.71"/>
    <col customWidth="1" min="13" max="13" width="8.86"/>
    <col customWidth="1" min="14" max="15" width="8.71"/>
    <col customWidth="1" min="16" max="19" width="9.14"/>
    <col customWidth="1" min="20" max="20" width="9.57"/>
    <col customWidth="1" min="21" max="22" width="9.14"/>
    <col customWidth="1" min="23" max="23" width="9.57"/>
    <col customWidth="1" min="24" max="25" width="9.14"/>
    <col customWidth="1" min="26" max="26" width="10.43"/>
    <col customWidth="1" min="27" max="27" width="9.14"/>
    <col customWidth="1" min="28" max="28" width="8.71"/>
    <col customWidth="1" min="29" max="45" width="10.14"/>
    <col customWidth="1" min="46" max="47" width="9.14"/>
    <col customWidth="1" min="48" max="48" width="9.57"/>
    <col customWidth="1" min="49" max="85" width="8.71"/>
    <col customWidth="1" min="86" max="86" width="11.57"/>
    <col customWidth="1" min="87" max="103" width="8.71"/>
    <col customWidth="1" min="104" max="104" width="13.57"/>
    <col customWidth="1" min="105" max="105" width="9.57"/>
    <col customWidth="1" min="106" max="108" width="8.71"/>
    <col customWidth="1" min="109" max="109" width="10.43"/>
    <col customWidth="1" min="110" max="111" width="10.14"/>
    <col customWidth="1" min="112" max="112" width="13.86"/>
    <col customWidth="1" min="113" max="116" width="9.43"/>
    <col customWidth="1" min="117" max="159" width="8.71"/>
  </cols>
  <sheetData>
    <row r="1" ht="14.25" customHeight="1">
      <c r="AT1" s="1"/>
      <c r="AU1" s="1"/>
      <c r="AX1" s="2"/>
      <c r="BL1" s="2"/>
      <c r="BX1" s="2"/>
      <c r="CZ1" s="3"/>
    </row>
    <row r="2" ht="14.25" customHeight="1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T2" s="1"/>
      <c r="AU2" s="5"/>
      <c r="AV2" s="6"/>
      <c r="AX2" s="2"/>
      <c r="BI2" s="7"/>
      <c r="BJ2" s="6"/>
      <c r="BL2" s="2"/>
      <c r="BU2" s="7"/>
      <c r="BV2" s="6"/>
      <c r="BX2" s="2"/>
      <c r="CZ2" s="3"/>
    </row>
    <row r="3" ht="14.25" customHeight="1">
      <c r="F3" s="8"/>
      <c r="R3" s="9" t="s">
        <v>1</v>
      </c>
      <c r="AT3" s="10"/>
      <c r="AU3" s="11" t="s">
        <v>2</v>
      </c>
      <c r="AV3" s="12" t="s">
        <v>3</v>
      </c>
      <c r="AX3" s="2"/>
      <c r="BI3" s="13" t="s">
        <v>4</v>
      </c>
      <c r="BJ3" s="12" t="s">
        <v>5</v>
      </c>
      <c r="BL3" s="2"/>
      <c r="BU3" s="13" t="s">
        <v>6</v>
      </c>
      <c r="BV3" s="12" t="s">
        <v>7</v>
      </c>
      <c r="BX3" s="2"/>
      <c r="CG3" s="13" t="s">
        <v>8</v>
      </c>
      <c r="CH3" s="12" t="s">
        <v>9</v>
      </c>
      <c r="CL3" s="9" t="s">
        <v>10</v>
      </c>
      <c r="CT3" s="14" t="s">
        <v>11</v>
      </c>
      <c r="CU3" s="14"/>
      <c r="CV3" s="14"/>
      <c r="CW3" s="14"/>
      <c r="CX3" s="14"/>
      <c r="CY3" s="14"/>
      <c r="CZ3" s="14"/>
      <c r="DB3" s="15" t="s">
        <v>12</v>
      </c>
      <c r="DC3" s="15"/>
      <c r="DD3" s="15"/>
      <c r="DE3" s="15"/>
      <c r="DF3" s="15"/>
      <c r="DG3" s="15"/>
      <c r="DH3" s="15"/>
      <c r="DI3" s="15"/>
      <c r="DJ3" s="15"/>
      <c r="DK3" s="15"/>
      <c r="DL3" s="15"/>
    </row>
    <row r="4" ht="14.25" customHeight="1">
      <c r="C4" s="16"/>
      <c r="D4" s="17"/>
      <c r="E4" s="17"/>
      <c r="F4" s="17"/>
      <c r="G4" s="17"/>
      <c r="H4" s="17"/>
      <c r="S4" s="18"/>
      <c r="T4" s="19" t="s">
        <v>13</v>
      </c>
      <c r="U4" s="19" t="s">
        <v>14</v>
      </c>
      <c r="V4" s="19"/>
      <c r="AE4" s="14"/>
      <c r="AF4" s="14"/>
      <c r="AG4" s="14"/>
      <c r="AH4" s="14"/>
      <c r="AI4" s="20" t="s">
        <v>15</v>
      </c>
      <c r="AJ4" s="14"/>
      <c r="AK4" s="14"/>
      <c r="AL4" s="14"/>
      <c r="AM4" s="14"/>
      <c r="AN4" s="14"/>
      <c r="AO4" s="14"/>
      <c r="AP4" s="14"/>
      <c r="AQ4" s="14"/>
      <c r="AS4" s="2">
        <v>13.01</v>
      </c>
      <c r="AT4" s="21">
        <v>22.009</v>
      </c>
      <c r="AU4" s="11" t="s">
        <v>16</v>
      </c>
      <c r="AV4" s="22">
        <v>15.6862</v>
      </c>
      <c r="AW4" s="23">
        <v>24.1895</v>
      </c>
      <c r="AX4" s="22">
        <v>23.0892</v>
      </c>
      <c r="AY4" s="24">
        <f t="shared" ref="AY4:BE4" si="1">AX4</f>
        <v>23.0892</v>
      </c>
      <c r="AZ4" s="24">
        <f t="shared" si="1"/>
        <v>23.0892</v>
      </c>
      <c r="BA4" s="24">
        <f t="shared" si="1"/>
        <v>23.0892</v>
      </c>
      <c r="BB4" s="24">
        <f t="shared" si="1"/>
        <v>23.0892</v>
      </c>
      <c r="BC4" s="24">
        <f t="shared" si="1"/>
        <v>23.0892</v>
      </c>
      <c r="BD4" s="24">
        <f t="shared" si="1"/>
        <v>23.0892</v>
      </c>
      <c r="BE4" s="24">
        <f t="shared" si="1"/>
        <v>23.0892</v>
      </c>
      <c r="BG4" s="25"/>
      <c r="BH4" s="25"/>
      <c r="BI4" s="11" t="s">
        <v>16</v>
      </c>
      <c r="BJ4" s="26">
        <v>0.7131</v>
      </c>
      <c r="BK4" s="26">
        <v>1.0558</v>
      </c>
      <c r="BL4" s="27">
        <v>1.0503</v>
      </c>
      <c r="BM4" s="28">
        <f t="shared" ref="BM4:BS4" si="2">BL4</f>
        <v>1.0503</v>
      </c>
      <c r="BN4" s="28">
        <f t="shared" si="2"/>
        <v>1.0503</v>
      </c>
      <c r="BO4" s="28">
        <f t="shared" si="2"/>
        <v>1.0503</v>
      </c>
      <c r="BP4" s="28">
        <f t="shared" si="2"/>
        <v>1.0503</v>
      </c>
      <c r="BQ4" s="28">
        <f t="shared" si="2"/>
        <v>1.0503</v>
      </c>
      <c r="BR4" s="28">
        <f t="shared" si="2"/>
        <v>1.0503</v>
      </c>
      <c r="BS4" s="28">
        <f t="shared" si="2"/>
        <v>1.0503</v>
      </c>
      <c r="BU4" s="11" t="s">
        <v>16</v>
      </c>
      <c r="BV4" s="26">
        <v>0.5209</v>
      </c>
      <c r="BW4" s="26">
        <v>0.8257</v>
      </c>
      <c r="BX4" s="27">
        <v>0.7918</v>
      </c>
      <c r="BY4" s="28">
        <f t="shared" ref="BY4:CE4" si="3">BX4</f>
        <v>0.7918</v>
      </c>
      <c r="BZ4" s="28">
        <f t="shared" si="3"/>
        <v>0.7918</v>
      </c>
      <c r="CA4" s="28">
        <f t="shared" si="3"/>
        <v>0.7918</v>
      </c>
      <c r="CB4" s="28">
        <f t="shared" si="3"/>
        <v>0.7918</v>
      </c>
      <c r="CC4" s="28">
        <f t="shared" si="3"/>
        <v>0.7918</v>
      </c>
      <c r="CD4" s="28">
        <f t="shared" si="3"/>
        <v>0.7918</v>
      </c>
      <c r="CE4" s="28">
        <f t="shared" si="3"/>
        <v>0.7918</v>
      </c>
      <c r="CG4" s="11" t="s">
        <v>16</v>
      </c>
      <c r="CH4" s="26">
        <v>1.98</v>
      </c>
      <c r="CI4" s="26">
        <v>2.507</v>
      </c>
      <c r="CJ4" s="26">
        <v>2.507</v>
      </c>
      <c r="CK4" s="26">
        <v>2.507</v>
      </c>
      <c r="CL4" s="26">
        <v>2.507</v>
      </c>
      <c r="CM4" s="26">
        <v>2.507</v>
      </c>
      <c r="CN4" s="26">
        <v>2.507</v>
      </c>
      <c r="CO4" s="26">
        <v>2.507</v>
      </c>
      <c r="CP4" s="26">
        <v>2.507</v>
      </c>
      <c r="CQ4" s="26">
        <v>2.507</v>
      </c>
      <c r="DA4" s="29" t="s">
        <v>17</v>
      </c>
      <c r="DB4" s="30"/>
      <c r="DD4" s="9" t="s">
        <v>18</v>
      </c>
      <c r="DH4" s="9" t="s">
        <v>19</v>
      </c>
    </row>
    <row r="5" ht="14.25" customHeight="1">
      <c r="C5" s="16"/>
      <c r="D5" s="17"/>
      <c r="E5" s="17"/>
      <c r="F5" s="17"/>
      <c r="G5" s="17"/>
      <c r="H5" s="17"/>
      <c r="P5" s="31"/>
      <c r="S5" s="32" t="s">
        <v>20</v>
      </c>
      <c r="T5" s="33">
        <v>600.0</v>
      </c>
      <c r="U5" s="33">
        <v>640.0</v>
      </c>
      <c r="V5" s="18" t="s">
        <v>21</v>
      </c>
      <c r="AM5" s="34"/>
      <c r="AS5" s="2">
        <v>0.267</v>
      </c>
      <c r="AT5" s="2">
        <v>0.216</v>
      </c>
      <c r="AU5" s="11" t="s">
        <v>22</v>
      </c>
      <c r="AV5" s="27">
        <v>0.2081</v>
      </c>
      <c r="AW5" s="23">
        <v>0.1783</v>
      </c>
      <c r="AX5" s="22">
        <v>0.2094</v>
      </c>
      <c r="AY5" s="24">
        <f t="shared" ref="AY5:BE5" si="4">AX5</f>
        <v>0.2094</v>
      </c>
      <c r="AZ5" s="24">
        <f t="shared" si="4"/>
        <v>0.2094</v>
      </c>
      <c r="BA5" s="24">
        <f t="shared" si="4"/>
        <v>0.2094</v>
      </c>
      <c r="BB5" s="24">
        <f t="shared" si="4"/>
        <v>0.2094</v>
      </c>
      <c r="BC5" s="24">
        <f t="shared" si="4"/>
        <v>0.2094</v>
      </c>
      <c r="BD5" s="24">
        <f t="shared" si="4"/>
        <v>0.2094</v>
      </c>
      <c r="BE5" s="24">
        <f t="shared" si="4"/>
        <v>0.2094</v>
      </c>
      <c r="BG5" s="25"/>
      <c r="BH5" s="25"/>
      <c r="BI5" s="11" t="s">
        <v>22</v>
      </c>
      <c r="BJ5" s="26">
        <v>0.1743</v>
      </c>
      <c r="BK5" s="26">
        <v>0.1456</v>
      </c>
      <c r="BL5" s="27">
        <v>0.1728</v>
      </c>
      <c r="BM5" s="28">
        <f t="shared" ref="BM5:BS5" si="5">BL5</f>
        <v>0.1728</v>
      </c>
      <c r="BN5" s="28">
        <f t="shared" si="5"/>
        <v>0.1728</v>
      </c>
      <c r="BO5" s="28">
        <f t="shared" si="5"/>
        <v>0.1728</v>
      </c>
      <c r="BP5" s="28">
        <f t="shared" si="5"/>
        <v>0.1728</v>
      </c>
      <c r="BQ5" s="28">
        <f t="shared" si="5"/>
        <v>0.1728</v>
      </c>
      <c r="BR5" s="28">
        <f t="shared" si="5"/>
        <v>0.1728</v>
      </c>
      <c r="BS5" s="28">
        <f t="shared" si="5"/>
        <v>0.1728</v>
      </c>
      <c r="BU5" s="11" t="s">
        <v>22</v>
      </c>
      <c r="BV5" s="26">
        <v>0.1818</v>
      </c>
      <c r="BW5" s="26">
        <v>0.1464</v>
      </c>
      <c r="BX5" s="27">
        <v>0.1724</v>
      </c>
      <c r="BY5" s="28">
        <f t="shared" ref="BY5:CE5" si="6">BX5</f>
        <v>0.1724</v>
      </c>
      <c r="BZ5" s="28">
        <f t="shared" si="6"/>
        <v>0.1724</v>
      </c>
      <c r="CA5" s="28">
        <f t="shared" si="6"/>
        <v>0.1724</v>
      </c>
      <c r="CB5" s="28">
        <f t="shared" si="6"/>
        <v>0.1724</v>
      </c>
      <c r="CC5" s="28">
        <f t="shared" si="6"/>
        <v>0.1724</v>
      </c>
      <c r="CD5" s="28">
        <f t="shared" si="6"/>
        <v>0.1724</v>
      </c>
      <c r="CE5" s="28">
        <f t="shared" si="6"/>
        <v>0.1724</v>
      </c>
      <c r="CG5" s="11" t="s">
        <v>22</v>
      </c>
      <c r="CH5" s="26">
        <v>-0.003</v>
      </c>
      <c r="CI5" s="26">
        <v>-0.004</v>
      </c>
      <c r="CJ5" s="26">
        <v>-0.004</v>
      </c>
      <c r="CK5" s="26">
        <v>-0.004</v>
      </c>
      <c r="CL5" s="26">
        <v>-0.004</v>
      </c>
      <c r="CM5" s="26">
        <v>-0.004</v>
      </c>
      <c r="CN5" s="26">
        <v>-0.004</v>
      </c>
      <c r="CO5" s="26">
        <v>-0.004</v>
      </c>
      <c r="CP5" s="26">
        <v>-0.004</v>
      </c>
      <c r="CQ5" s="26">
        <v>-0.004</v>
      </c>
      <c r="CX5" s="35"/>
      <c r="CZ5" s="32" t="s">
        <v>23</v>
      </c>
      <c r="DA5" s="36">
        <v>1.0</v>
      </c>
      <c r="DB5" s="30" t="s">
        <v>24</v>
      </c>
      <c r="DD5" s="9" t="s">
        <v>25</v>
      </c>
      <c r="DH5" s="37"/>
    </row>
    <row r="6" ht="14.25" customHeight="1">
      <c r="B6" s="38"/>
      <c r="C6" s="16"/>
      <c r="D6" s="17"/>
      <c r="E6" s="17"/>
      <c r="F6" s="17"/>
      <c r="G6" s="17"/>
      <c r="H6" s="17"/>
      <c r="P6" s="39"/>
      <c r="S6" s="32" t="s">
        <v>26</v>
      </c>
      <c r="T6" s="33">
        <v>42.0</v>
      </c>
      <c r="U6" s="33">
        <v>42.0</v>
      </c>
      <c r="V6" s="18" t="s">
        <v>27</v>
      </c>
      <c r="AL6" s="32" t="s">
        <v>28</v>
      </c>
      <c r="AM6" s="32" t="s">
        <v>29</v>
      </c>
      <c r="AN6" s="32" t="s">
        <v>30</v>
      </c>
      <c r="AO6" s="40" t="s">
        <v>31</v>
      </c>
      <c r="AS6" s="2">
        <v>0.003</v>
      </c>
      <c r="AT6" s="2">
        <v>0.004</v>
      </c>
      <c r="AU6" s="11" t="s">
        <v>32</v>
      </c>
      <c r="AV6" s="22">
        <v>0.002</v>
      </c>
      <c r="AW6" s="23">
        <v>0.00308</v>
      </c>
      <c r="AX6" s="22">
        <v>0.00357</v>
      </c>
      <c r="AY6" s="24">
        <f t="shared" ref="AY6:BE6" si="7">AX6</f>
        <v>0.00357</v>
      </c>
      <c r="AZ6" s="24">
        <f t="shared" si="7"/>
        <v>0.00357</v>
      </c>
      <c r="BA6" s="24">
        <f t="shared" si="7"/>
        <v>0.00357</v>
      </c>
      <c r="BB6" s="24">
        <f t="shared" si="7"/>
        <v>0.00357</v>
      </c>
      <c r="BC6" s="24">
        <f t="shared" si="7"/>
        <v>0.00357</v>
      </c>
      <c r="BD6" s="24">
        <f t="shared" si="7"/>
        <v>0.00357</v>
      </c>
      <c r="BE6" s="24">
        <f t="shared" si="7"/>
        <v>0.00357</v>
      </c>
      <c r="BG6" s="25"/>
      <c r="BH6" s="25"/>
      <c r="BI6" s="11" t="s">
        <v>32</v>
      </c>
      <c r="BJ6" s="41">
        <v>0.00183</v>
      </c>
      <c r="BK6" s="41">
        <v>0.00283</v>
      </c>
      <c r="BL6" s="27">
        <v>0.00329</v>
      </c>
      <c r="BM6" s="28">
        <f t="shared" ref="BM6:BS6" si="8">BL6</f>
        <v>0.00329</v>
      </c>
      <c r="BN6" s="28">
        <f t="shared" si="8"/>
        <v>0.00329</v>
      </c>
      <c r="BO6" s="28">
        <f t="shared" si="8"/>
        <v>0.00329</v>
      </c>
      <c r="BP6" s="28">
        <f t="shared" si="8"/>
        <v>0.00329</v>
      </c>
      <c r="BQ6" s="28">
        <f t="shared" si="8"/>
        <v>0.00329</v>
      </c>
      <c r="BR6" s="28">
        <f t="shared" si="8"/>
        <v>0.00329</v>
      </c>
      <c r="BS6" s="28">
        <f t="shared" si="8"/>
        <v>0.00329</v>
      </c>
      <c r="BU6" s="11" t="s">
        <v>32</v>
      </c>
      <c r="BV6" s="41">
        <v>0.0019</v>
      </c>
      <c r="BW6" s="41">
        <v>0.00283</v>
      </c>
      <c r="BX6" s="27">
        <v>0.00329</v>
      </c>
      <c r="BY6" s="28">
        <f t="shared" ref="BY6:CE6" si="9">BX6</f>
        <v>0.00329</v>
      </c>
      <c r="BZ6" s="28">
        <f t="shared" si="9"/>
        <v>0.00329</v>
      </c>
      <c r="CA6" s="28">
        <f t="shared" si="9"/>
        <v>0.00329</v>
      </c>
      <c r="CB6" s="28">
        <f t="shared" si="9"/>
        <v>0.00329</v>
      </c>
      <c r="CC6" s="28">
        <f t="shared" si="9"/>
        <v>0.00329</v>
      </c>
      <c r="CD6" s="28">
        <f t="shared" si="9"/>
        <v>0.00329</v>
      </c>
      <c r="CE6" s="28">
        <f t="shared" si="9"/>
        <v>0.00329</v>
      </c>
      <c r="CG6" s="11" t="s">
        <v>32</v>
      </c>
      <c r="CH6" s="26">
        <v>0.0</v>
      </c>
      <c r="CI6" s="26">
        <v>0.0</v>
      </c>
      <c r="CJ6" s="26">
        <v>0.0</v>
      </c>
      <c r="CK6" s="26">
        <v>0.0</v>
      </c>
      <c r="CL6" s="26">
        <v>0.0</v>
      </c>
      <c r="CM6" s="26">
        <v>0.0</v>
      </c>
      <c r="CN6" s="26">
        <v>0.0</v>
      </c>
      <c r="CO6" s="26">
        <v>0.0</v>
      </c>
      <c r="CP6" s="26">
        <v>0.0</v>
      </c>
      <c r="CQ6" s="26">
        <v>0.0</v>
      </c>
      <c r="CT6" s="32" t="s">
        <v>33</v>
      </c>
      <c r="CU6" s="32" t="s">
        <v>33</v>
      </c>
      <c r="CW6" s="32" t="s">
        <v>34</v>
      </c>
      <c r="CX6" s="32" t="s">
        <v>34</v>
      </c>
      <c r="CZ6" s="32" t="s">
        <v>35</v>
      </c>
      <c r="DA6" s="36">
        <v>1.0</v>
      </c>
      <c r="DB6" s="30" t="s">
        <v>36</v>
      </c>
      <c r="DE6" s="9" t="s">
        <v>37</v>
      </c>
      <c r="DF6" s="9" t="s">
        <v>38</v>
      </c>
      <c r="DG6" s="9" t="s">
        <v>39</v>
      </c>
      <c r="DH6" s="9" t="s">
        <v>40</v>
      </c>
      <c r="DI6" s="9" t="s">
        <v>41</v>
      </c>
      <c r="DJ6" s="9" t="s">
        <v>42</v>
      </c>
    </row>
    <row r="7" ht="14.25" customHeight="1">
      <c r="C7" s="16"/>
      <c r="D7" s="17"/>
      <c r="E7" s="17"/>
      <c r="F7" s="17"/>
      <c r="G7" s="17"/>
      <c r="H7" s="17"/>
      <c r="S7" s="32" t="s">
        <v>43</v>
      </c>
      <c r="T7" s="33">
        <v>3.9</v>
      </c>
      <c r="U7" s="33">
        <v>6.0</v>
      </c>
      <c r="V7" s="18" t="s">
        <v>44</v>
      </c>
      <c r="AK7" s="17">
        <f>10*AL7</f>
        <v>293.6687082</v>
      </c>
      <c r="AL7" s="34">
        <f>AVERAGE(AV17:AV26)</f>
        <v>29.36687082</v>
      </c>
      <c r="AM7" s="34">
        <f>AVERAGE(AA17:AA26)</f>
        <v>533.0388094</v>
      </c>
      <c r="AN7" s="34">
        <f>AVERAGE(AG17:AG26)</f>
        <v>17.57394767</v>
      </c>
      <c r="AO7" s="34">
        <f>AVERAGE(AI17:AI26)</f>
        <v>8.231958794</v>
      </c>
      <c r="AP7" s="42" t="s">
        <v>45</v>
      </c>
      <c r="AQ7" s="43"/>
      <c r="AR7" s="43"/>
      <c r="AS7" s="2">
        <v>1.0</v>
      </c>
      <c r="AT7" s="2">
        <v>1.0</v>
      </c>
      <c r="AU7" s="44" t="s">
        <v>46</v>
      </c>
      <c r="AV7" s="36">
        <v>1.0</v>
      </c>
      <c r="AW7" s="45">
        <f t="shared" ref="AW7:BE7" si="10">AV7</f>
        <v>1</v>
      </c>
      <c r="AX7" s="45">
        <f t="shared" si="10"/>
        <v>1</v>
      </c>
      <c r="AY7" s="45">
        <f t="shared" si="10"/>
        <v>1</v>
      </c>
      <c r="AZ7" s="45">
        <f t="shared" si="10"/>
        <v>1</v>
      </c>
      <c r="BA7" s="45">
        <f t="shared" si="10"/>
        <v>1</v>
      </c>
      <c r="BB7" s="45">
        <f t="shared" si="10"/>
        <v>1</v>
      </c>
      <c r="BC7" s="45">
        <f t="shared" si="10"/>
        <v>1</v>
      </c>
      <c r="BD7" s="45">
        <f t="shared" si="10"/>
        <v>1</v>
      </c>
      <c r="BE7" s="45">
        <f t="shared" si="10"/>
        <v>1</v>
      </c>
      <c r="BI7" s="44" t="s">
        <v>46</v>
      </c>
      <c r="BJ7" s="36">
        <v>1.0</v>
      </c>
      <c r="BK7" s="45">
        <f t="shared" ref="BK7:BS7" si="11">BJ7</f>
        <v>1</v>
      </c>
      <c r="BL7" s="45">
        <f t="shared" si="11"/>
        <v>1</v>
      </c>
      <c r="BM7" s="45">
        <f t="shared" si="11"/>
        <v>1</v>
      </c>
      <c r="BN7" s="45">
        <f t="shared" si="11"/>
        <v>1</v>
      </c>
      <c r="BO7" s="45">
        <f t="shared" si="11"/>
        <v>1</v>
      </c>
      <c r="BP7" s="45">
        <f t="shared" si="11"/>
        <v>1</v>
      </c>
      <c r="BQ7" s="45">
        <f t="shared" si="11"/>
        <v>1</v>
      </c>
      <c r="BR7" s="45">
        <f t="shared" si="11"/>
        <v>1</v>
      </c>
      <c r="BS7" s="45">
        <f t="shared" si="11"/>
        <v>1</v>
      </c>
      <c r="BU7" s="44" t="s">
        <v>46</v>
      </c>
      <c r="BV7" s="36">
        <v>1.0</v>
      </c>
      <c r="BW7" s="45">
        <f t="shared" ref="BW7:CE7" si="12">BV7</f>
        <v>1</v>
      </c>
      <c r="BX7" s="45">
        <f t="shared" si="12"/>
        <v>1</v>
      </c>
      <c r="BY7" s="45">
        <f t="shared" si="12"/>
        <v>1</v>
      </c>
      <c r="BZ7" s="45">
        <f t="shared" si="12"/>
        <v>1</v>
      </c>
      <c r="CA7" s="45">
        <f t="shared" si="12"/>
        <v>1</v>
      </c>
      <c r="CB7" s="45">
        <f t="shared" si="12"/>
        <v>1</v>
      </c>
      <c r="CC7" s="45">
        <f t="shared" si="12"/>
        <v>1</v>
      </c>
      <c r="CD7" s="45">
        <f t="shared" si="12"/>
        <v>1</v>
      </c>
      <c r="CE7" s="45">
        <f t="shared" si="12"/>
        <v>1</v>
      </c>
      <c r="CG7" s="11" t="s">
        <v>47</v>
      </c>
      <c r="CH7" s="26">
        <v>16.883</v>
      </c>
      <c r="CI7" s="26">
        <v>8.98</v>
      </c>
      <c r="CJ7" s="26">
        <v>8.98</v>
      </c>
      <c r="CK7" s="26">
        <v>8.98</v>
      </c>
      <c r="CL7" s="26">
        <v>8.98</v>
      </c>
      <c r="CM7" s="26">
        <v>8.98</v>
      </c>
      <c r="CN7" s="26">
        <v>8.98</v>
      </c>
      <c r="CO7" s="26">
        <v>8.98</v>
      </c>
      <c r="CP7" s="26">
        <v>8.98</v>
      </c>
      <c r="CQ7" s="26">
        <v>8.98</v>
      </c>
      <c r="CT7" s="46"/>
      <c r="CU7" s="46"/>
      <c r="CW7" s="46"/>
      <c r="CX7" s="46"/>
      <c r="DA7" s="32"/>
      <c r="DD7" s="9">
        <v>5.0</v>
      </c>
      <c r="DE7" s="47">
        <v>8.782E-13</v>
      </c>
      <c r="DF7" s="47">
        <v>-3.301E-13</v>
      </c>
      <c r="DG7" s="47">
        <v>1.131E-12</v>
      </c>
      <c r="DH7" s="47">
        <v>-1.724E-12</v>
      </c>
      <c r="DI7" s="47">
        <v>-3.327E-12</v>
      </c>
      <c r="DJ7" s="47">
        <v>-6.506E-12</v>
      </c>
      <c r="DK7" s="48"/>
      <c r="DL7" s="48"/>
    </row>
    <row r="8" ht="14.25" customHeight="1">
      <c r="C8" s="49"/>
      <c r="D8" s="49"/>
      <c r="E8" s="49"/>
      <c r="F8" s="49"/>
      <c r="G8" s="49"/>
      <c r="H8" s="49"/>
      <c r="I8" s="49"/>
      <c r="J8" s="49"/>
      <c r="K8" s="49"/>
      <c r="L8" s="50" t="s">
        <v>48</v>
      </c>
      <c r="M8" s="49"/>
      <c r="N8" s="49"/>
      <c r="S8" s="32" t="s">
        <v>49</v>
      </c>
      <c r="T8" s="33">
        <v>20.0</v>
      </c>
      <c r="U8" s="33">
        <v>40.0</v>
      </c>
      <c r="V8" s="18" t="s">
        <v>50</v>
      </c>
      <c r="AF8" s="34">
        <f t="shared" ref="AF8:AF9" si="15">AG8/2.2*100</f>
        <v>18.18181818</v>
      </c>
      <c r="AG8" s="51">
        <v>0.4</v>
      </c>
      <c r="AH8" s="9" t="s">
        <v>51</v>
      </c>
      <c r="AK8" s="17">
        <f t="shared" ref="AK8:AK10" si="16">6*AL8</f>
        <v>200.2557789</v>
      </c>
      <c r="AL8" s="34">
        <f>AVERAGE(AV27:AV32)</f>
        <v>33.37596315</v>
      </c>
      <c r="AM8" s="34">
        <f>AVERAGE(AA27:AA32)</f>
        <v>539.4162955</v>
      </c>
      <c r="AN8" s="34">
        <f>AVERAGE(AG27:AG32)</f>
        <v>22.28096709</v>
      </c>
      <c r="AO8" s="34">
        <f>AVERAGE(AI27:AI32)</f>
        <v>8.89419184</v>
      </c>
      <c r="AP8" s="42" t="s">
        <v>52</v>
      </c>
      <c r="AQ8" s="43"/>
      <c r="AR8" s="43"/>
      <c r="AS8" s="2">
        <v>0.0</v>
      </c>
      <c r="AT8" s="21">
        <v>0.0</v>
      </c>
      <c r="AU8" s="44" t="s">
        <v>53</v>
      </c>
      <c r="AV8" s="27">
        <v>0.0</v>
      </c>
      <c r="AW8" s="27">
        <v>0.0</v>
      </c>
      <c r="AX8" s="27">
        <v>0.0</v>
      </c>
      <c r="AY8" s="27">
        <v>-0.4</v>
      </c>
      <c r="AZ8" s="27">
        <v>-0.8</v>
      </c>
      <c r="BA8" s="27">
        <v>-1.2</v>
      </c>
      <c r="BB8" s="27">
        <v>-1.6</v>
      </c>
      <c r="BC8" s="27">
        <v>-2.0</v>
      </c>
      <c r="BD8" s="27">
        <v>-2.4</v>
      </c>
      <c r="BE8" s="27">
        <v>-2.8</v>
      </c>
      <c r="BF8" s="9" t="s">
        <v>54</v>
      </c>
      <c r="BH8" s="31"/>
      <c r="BI8" s="44" t="s">
        <v>53</v>
      </c>
      <c r="BJ8" s="27">
        <v>0.0</v>
      </c>
      <c r="BK8" s="27">
        <v>0.0</v>
      </c>
      <c r="BL8" s="27">
        <v>0.0</v>
      </c>
      <c r="BM8" s="28">
        <f t="shared" ref="BM8:BS8" si="13">AY8*0.035</f>
        <v>-0.014</v>
      </c>
      <c r="BN8" s="28">
        <f t="shared" si="13"/>
        <v>-0.028</v>
      </c>
      <c r="BO8" s="28">
        <f t="shared" si="13"/>
        <v>-0.042</v>
      </c>
      <c r="BP8" s="28">
        <f t="shared" si="13"/>
        <v>-0.056</v>
      </c>
      <c r="BQ8" s="28">
        <f t="shared" si="13"/>
        <v>-0.07</v>
      </c>
      <c r="BR8" s="28">
        <f t="shared" si="13"/>
        <v>-0.084</v>
      </c>
      <c r="BS8" s="28">
        <f t="shared" si="13"/>
        <v>-0.098</v>
      </c>
      <c r="BT8" s="9" t="s">
        <v>54</v>
      </c>
      <c r="BU8" s="44" t="s">
        <v>53</v>
      </c>
      <c r="BV8" s="27">
        <v>0.0</v>
      </c>
      <c r="BW8" s="27">
        <v>0.0</v>
      </c>
      <c r="BX8" s="27">
        <v>0.0</v>
      </c>
      <c r="BY8" s="28">
        <f t="shared" ref="BY8:CE8" si="14">AY8*0.032</f>
        <v>-0.0128</v>
      </c>
      <c r="BZ8" s="28">
        <f t="shared" si="14"/>
        <v>-0.0256</v>
      </c>
      <c r="CA8" s="28">
        <f t="shared" si="14"/>
        <v>-0.0384</v>
      </c>
      <c r="CB8" s="28">
        <f t="shared" si="14"/>
        <v>-0.0512</v>
      </c>
      <c r="CC8" s="28">
        <f t="shared" si="14"/>
        <v>-0.064</v>
      </c>
      <c r="CD8" s="28">
        <f t="shared" si="14"/>
        <v>-0.0768</v>
      </c>
      <c r="CE8" s="28">
        <f t="shared" si="14"/>
        <v>-0.0896</v>
      </c>
      <c r="CF8" s="9" t="s">
        <v>54</v>
      </c>
      <c r="CG8" s="44" t="s">
        <v>55</v>
      </c>
      <c r="CH8" s="52">
        <v>2.0</v>
      </c>
      <c r="CI8" s="52">
        <v>1.0</v>
      </c>
      <c r="CJ8" s="52">
        <v>1.0</v>
      </c>
      <c r="CK8" s="52">
        <v>1.0</v>
      </c>
      <c r="CL8" s="52">
        <v>1.0</v>
      </c>
      <c r="CM8" s="52">
        <v>1.0</v>
      </c>
      <c r="CN8" s="52">
        <v>1.0</v>
      </c>
      <c r="CO8" s="52">
        <v>1.0</v>
      </c>
      <c r="CP8" s="52">
        <v>1.0</v>
      </c>
      <c r="CQ8" s="52">
        <v>1.0</v>
      </c>
      <c r="CT8" s="9" t="s">
        <v>56</v>
      </c>
      <c r="CV8" s="19" t="s">
        <v>57</v>
      </c>
      <c r="CW8" s="52">
        <v>1.0</v>
      </c>
      <c r="CX8" s="52">
        <v>1.0</v>
      </c>
      <c r="DA8" s="32"/>
      <c r="DC8" s="53"/>
      <c r="DD8" s="9">
        <v>4.0</v>
      </c>
      <c r="DE8" s="47">
        <v>-1.976E-10</v>
      </c>
      <c r="DF8" s="47">
        <v>7.678E-12</v>
      </c>
      <c r="DG8" s="47">
        <v>-3.206E-10</v>
      </c>
      <c r="DH8" s="47">
        <v>2.798E-10</v>
      </c>
      <c r="DI8" s="47">
        <v>6.222E-10</v>
      </c>
      <c r="DJ8" s="47">
        <v>1.163E-9</v>
      </c>
      <c r="DK8" s="48"/>
      <c r="DL8" s="48"/>
    </row>
    <row r="9" ht="14.25" customHeight="1">
      <c r="A9" s="1"/>
      <c r="C9" s="1"/>
      <c r="F9" s="8"/>
      <c r="S9" s="32" t="s">
        <v>58</v>
      </c>
      <c r="T9" s="33">
        <v>65.0</v>
      </c>
      <c r="U9" s="33">
        <v>70.0</v>
      </c>
      <c r="V9" s="18" t="s">
        <v>59</v>
      </c>
      <c r="AC9" s="54"/>
      <c r="AF9" s="34">
        <f t="shared" si="15"/>
        <v>9.090909091</v>
      </c>
      <c r="AG9" s="51">
        <v>0.2</v>
      </c>
      <c r="AH9" s="9" t="s">
        <v>60</v>
      </c>
      <c r="AK9" s="17">
        <f t="shared" si="16"/>
        <v>199.3728732</v>
      </c>
      <c r="AL9" s="34">
        <f>AVERAGE(AV33:AV38)</f>
        <v>33.22881219</v>
      </c>
      <c r="AM9" s="55" t="s">
        <v>61</v>
      </c>
      <c r="AN9" s="34">
        <f>AVERAGE(AG33:AG38)</f>
        <v>22.95889122</v>
      </c>
      <c r="AO9" s="34">
        <f>AVERAGE(AI33:AI38)</f>
        <v>8.699746635</v>
      </c>
      <c r="AP9" s="42" t="s">
        <v>62</v>
      </c>
      <c r="AQ9" s="43"/>
      <c r="AR9" s="43"/>
      <c r="AT9" s="10"/>
      <c r="AU9" s="13" t="s">
        <v>63</v>
      </c>
      <c r="AV9" s="9">
        <f t="shared" ref="AV9:BE9" si="17">AV10*2.2</f>
        <v>21033.58524</v>
      </c>
      <c r="AW9" s="9">
        <f t="shared" si="17"/>
        <v>23987.44069</v>
      </c>
      <c r="AX9" s="9">
        <f t="shared" si="17"/>
        <v>24684.12415</v>
      </c>
      <c r="AY9" s="9">
        <f t="shared" si="17"/>
        <v>24413.08415</v>
      </c>
      <c r="AZ9" s="9">
        <f t="shared" si="17"/>
        <v>24142.04415</v>
      </c>
      <c r="BA9" s="9">
        <f t="shared" si="17"/>
        <v>23871.00415</v>
      </c>
      <c r="BB9" s="9">
        <f t="shared" si="17"/>
        <v>23599.96415</v>
      </c>
      <c r="BC9" s="9">
        <f t="shared" si="17"/>
        <v>23328.92415</v>
      </c>
      <c r="BD9" s="9">
        <f t="shared" si="17"/>
        <v>23057.88415</v>
      </c>
      <c r="BE9" s="9">
        <f t="shared" si="17"/>
        <v>22786.84415</v>
      </c>
      <c r="BI9" s="56"/>
      <c r="BU9" s="56"/>
      <c r="CG9" s="44" t="s">
        <v>64</v>
      </c>
      <c r="CH9" s="27">
        <v>0.0</v>
      </c>
      <c r="CI9" s="27">
        <v>0.0</v>
      </c>
      <c r="CJ9" s="27">
        <v>0.0</v>
      </c>
      <c r="CK9" s="27">
        <v>0.0</v>
      </c>
      <c r="CL9" s="27">
        <v>0.0</v>
      </c>
      <c r="CM9" s="27">
        <v>0.0</v>
      </c>
      <c r="CN9" s="27">
        <v>0.0</v>
      </c>
      <c r="CO9" s="27">
        <v>0.0</v>
      </c>
      <c r="CP9" s="27">
        <v>0.0</v>
      </c>
      <c r="CQ9" s="27">
        <v>0.0</v>
      </c>
      <c r="CT9" s="32" t="s">
        <v>65</v>
      </c>
      <c r="CU9" s="32" t="s">
        <v>66</v>
      </c>
      <c r="CW9" s="57" t="s">
        <v>67</v>
      </c>
      <c r="CX9" s="58" t="s">
        <v>68</v>
      </c>
      <c r="CY9" s="9" t="s">
        <v>69</v>
      </c>
      <c r="CZ9" s="9" t="s">
        <v>70</v>
      </c>
      <c r="DC9" s="53"/>
      <c r="DD9" s="9">
        <v>3.0</v>
      </c>
      <c r="DE9" s="47">
        <v>1.594E-8</v>
      </c>
      <c r="DF9" s="47">
        <v>6.353E-9</v>
      </c>
      <c r="DG9" s="47">
        <v>3.505E-8</v>
      </c>
      <c r="DH9" s="47">
        <v>-1.175E-8</v>
      </c>
      <c r="DI9" s="47">
        <v>-3.704E-8</v>
      </c>
      <c r="DJ9" s="47">
        <v>-6.544E-8</v>
      </c>
      <c r="DK9" s="48"/>
      <c r="DL9" s="48"/>
    </row>
    <row r="10" ht="14.25" customHeight="1">
      <c r="A10" s="1"/>
      <c r="C10" s="1"/>
      <c r="D10" s="16"/>
      <c r="E10" s="16"/>
      <c r="F10" s="16"/>
      <c r="G10" s="16"/>
      <c r="H10" s="16"/>
      <c r="J10" s="17"/>
      <c r="K10" s="17"/>
      <c r="L10" s="59">
        <v>1.0</v>
      </c>
      <c r="M10" s="17" t="s">
        <v>71</v>
      </c>
      <c r="N10" s="17"/>
      <c r="O10" s="17"/>
      <c r="S10" s="32" t="s">
        <v>72</v>
      </c>
      <c r="T10" s="33">
        <v>0.0187</v>
      </c>
      <c r="U10" s="33">
        <v>0.0187</v>
      </c>
      <c r="V10" s="18" t="s">
        <v>73</v>
      </c>
      <c r="AC10" s="54"/>
      <c r="AK10" s="17">
        <f t="shared" si="16"/>
        <v>194.1223865</v>
      </c>
      <c r="AL10" s="34">
        <f>AVERAGE(AV39:AV44)</f>
        <v>32.35373109</v>
      </c>
      <c r="AM10" s="34">
        <f>AVERAGE(AA39:AA44)</f>
        <v>559.625855</v>
      </c>
      <c r="AN10" s="34">
        <f>AVERAGE(AG39:AG44)</f>
        <v>22.96317833</v>
      </c>
      <c r="AO10" s="34">
        <f>AVERAGE(AI39:AI44)</f>
        <v>8.348856769</v>
      </c>
      <c r="AP10" s="42" t="s">
        <v>74</v>
      </c>
      <c r="AQ10" s="43"/>
      <c r="AR10" s="43"/>
      <c r="AT10" s="10"/>
      <c r="AU10" s="13" t="s">
        <v>75</v>
      </c>
      <c r="AV10" s="9">
        <f t="shared" ref="AV10:BE10" si="18">SUM(AV17:AV60)*7</f>
        <v>9560.720565</v>
      </c>
      <c r="AW10" s="9">
        <f t="shared" si="18"/>
        <v>10903.38213</v>
      </c>
      <c r="AX10" s="9">
        <f t="shared" si="18"/>
        <v>11220.05643</v>
      </c>
      <c r="AY10" s="9">
        <f t="shared" si="18"/>
        <v>11096.85643</v>
      </c>
      <c r="AZ10" s="9">
        <f t="shared" si="18"/>
        <v>10973.65643</v>
      </c>
      <c r="BA10" s="9">
        <f t="shared" si="18"/>
        <v>10850.45643</v>
      </c>
      <c r="BB10" s="9">
        <f t="shared" si="18"/>
        <v>10727.25643</v>
      </c>
      <c r="BC10" s="9">
        <f t="shared" si="18"/>
        <v>10604.05643</v>
      </c>
      <c r="BD10" s="9">
        <f t="shared" si="18"/>
        <v>10480.85643</v>
      </c>
      <c r="BE10" s="9">
        <f t="shared" si="18"/>
        <v>10357.65643</v>
      </c>
      <c r="BI10" s="13" t="s">
        <v>76</v>
      </c>
      <c r="BJ10" s="9">
        <f t="shared" ref="BJ10:BS10" si="19">SUM(BJ17:BJ60)*7.02</f>
        <v>380.7917761</v>
      </c>
      <c r="BK10" s="9">
        <f t="shared" si="19"/>
        <v>424.6163195</v>
      </c>
      <c r="BL10" s="9">
        <f t="shared" si="19"/>
        <v>449.0582292</v>
      </c>
      <c r="BM10" s="9">
        <f t="shared" si="19"/>
        <v>444.7339092</v>
      </c>
      <c r="BN10" s="9">
        <f t="shared" si="19"/>
        <v>440.4095892</v>
      </c>
      <c r="BO10" s="9">
        <f t="shared" si="19"/>
        <v>436.0852692</v>
      </c>
      <c r="BP10" s="9">
        <f t="shared" si="19"/>
        <v>431.7609492</v>
      </c>
      <c r="BQ10" s="9">
        <f t="shared" si="19"/>
        <v>427.4366292</v>
      </c>
      <c r="BR10" s="9">
        <f t="shared" si="19"/>
        <v>423.1123092</v>
      </c>
      <c r="BS10" s="9">
        <f t="shared" si="19"/>
        <v>418.7879892</v>
      </c>
      <c r="BU10" s="13" t="s">
        <v>77</v>
      </c>
      <c r="BV10" s="9">
        <f t="shared" ref="BV10:CE10" si="20">SUM(BV17:BV60)*7.02</f>
        <v>285.2027391</v>
      </c>
      <c r="BW10" s="9">
        <f t="shared" si="20"/>
        <v>333.3181965</v>
      </c>
      <c r="BX10" s="9">
        <f t="shared" si="20"/>
        <v>337.9058054</v>
      </c>
      <c r="BY10" s="9">
        <f t="shared" si="20"/>
        <v>333.9521414</v>
      </c>
      <c r="BZ10" s="9">
        <f t="shared" si="20"/>
        <v>329.9984774</v>
      </c>
      <c r="CA10" s="9">
        <f t="shared" si="20"/>
        <v>326.0448134</v>
      </c>
      <c r="CB10" s="9">
        <f t="shared" si="20"/>
        <v>322.0911494</v>
      </c>
      <c r="CC10" s="9">
        <f t="shared" si="20"/>
        <v>318.1374854</v>
      </c>
      <c r="CD10" s="9">
        <f t="shared" si="20"/>
        <v>314.1838214</v>
      </c>
      <c r="CE10" s="9">
        <f t="shared" si="20"/>
        <v>310.2301574</v>
      </c>
      <c r="CG10" s="56"/>
      <c r="CT10" s="60">
        <v>0.02</v>
      </c>
      <c r="CU10" s="61">
        <v>0.03</v>
      </c>
      <c r="CV10" s="62">
        <v>0.0</v>
      </c>
      <c r="CW10" s="63">
        <f>CT10/52*CW$8*zcullriskh</f>
        <v>0.0003846153846</v>
      </c>
      <c r="CX10" s="63">
        <f>CU10/52*CX$8*zcullriskh</f>
        <v>0.0005769230769</v>
      </c>
      <c r="CY10" s="64">
        <f t="shared" ref="CY10:CY20" si="24">(CW10+CX10)*52</f>
        <v>0.05</v>
      </c>
      <c r="CZ10" s="65">
        <f t="shared" ref="CZ10:CZ20" si="25">CY10/365</f>
        <v>0.0001369863014</v>
      </c>
      <c r="DC10" s="53"/>
      <c r="DD10" s="9">
        <v>2.0</v>
      </c>
      <c r="DE10" s="47">
        <v>-4.406E-7</v>
      </c>
      <c r="DF10" s="47">
        <v>-5.444E-7</v>
      </c>
      <c r="DG10" s="47">
        <v>-1.695E-6</v>
      </c>
      <c r="DH10" s="47">
        <v>-1.381E-7</v>
      </c>
      <c r="DI10" s="47">
        <v>5.363E-7</v>
      </c>
      <c r="DJ10" s="47">
        <v>8.077E-7</v>
      </c>
      <c r="DK10" s="48"/>
      <c r="DL10" s="48"/>
    </row>
    <row r="11" ht="14.25" customHeight="1">
      <c r="B11" s="17"/>
      <c r="C11" s="16"/>
      <c r="D11" s="17"/>
      <c r="E11" s="17"/>
      <c r="F11" s="17"/>
      <c r="G11" s="17"/>
      <c r="H11" s="17"/>
      <c r="J11" s="17"/>
      <c r="K11" s="17"/>
      <c r="L11" s="66">
        <f>AA17+L12</f>
        <v>588.4183473</v>
      </c>
      <c r="M11" s="9" t="s">
        <v>78</v>
      </c>
      <c r="N11" s="17"/>
      <c r="O11" s="17"/>
      <c r="P11" s="67"/>
      <c r="S11" s="32" t="s">
        <v>79</v>
      </c>
      <c r="T11" s="68">
        <v>730.0</v>
      </c>
      <c r="U11" s="68">
        <v>1200.0</v>
      </c>
      <c r="V11" s="18" t="s">
        <v>79</v>
      </c>
      <c r="AC11" s="54"/>
      <c r="AR11" s="65"/>
      <c r="AT11" s="10"/>
      <c r="AU11" s="11" t="s">
        <v>80</v>
      </c>
      <c r="AV11" s="64">
        <f t="shared" ref="AV11:BE11" si="21">AV10/$AX$10</f>
        <v>0.8521098467</v>
      </c>
      <c r="AW11" s="64">
        <f t="shared" si="21"/>
        <v>0.9717760513</v>
      </c>
      <c r="AX11" s="64">
        <f t="shared" si="21"/>
        <v>1</v>
      </c>
      <c r="AY11" s="64">
        <f t="shared" si="21"/>
        <v>0.9890196631</v>
      </c>
      <c r="AZ11" s="64">
        <f t="shared" si="21"/>
        <v>0.9780393261</v>
      </c>
      <c r="BA11" s="64">
        <f t="shared" si="21"/>
        <v>0.9670589892</v>
      </c>
      <c r="BB11" s="64">
        <f t="shared" si="21"/>
        <v>0.9560786523</v>
      </c>
      <c r="BC11" s="64">
        <f t="shared" si="21"/>
        <v>0.9450983153</v>
      </c>
      <c r="BD11" s="64">
        <f t="shared" si="21"/>
        <v>0.9341179784</v>
      </c>
      <c r="BE11" s="64">
        <f t="shared" si="21"/>
        <v>0.9231376415</v>
      </c>
      <c r="BI11" s="11" t="s">
        <v>81</v>
      </c>
      <c r="BJ11" s="69">
        <f t="shared" ref="BJ11:BS11" si="22">BJ10/$BL$10</f>
        <v>0.8479786168</v>
      </c>
      <c r="BK11" s="69">
        <f t="shared" si="22"/>
        <v>0.9455707343</v>
      </c>
      <c r="BL11" s="69">
        <f t="shared" si="22"/>
        <v>1</v>
      </c>
      <c r="BM11" s="69">
        <f t="shared" si="22"/>
        <v>0.9903702466</v>
      </c>
      <c r="BN11" s="69">
        <f t="shared" si="22"/>
        <v>0.9807404932</v>
      </c>
      <c r="BO11" s="69">
        <f t="shared" si="22"/>
        <v>0.9711107399</v>
      </c>
      <c r="BP11" s="69">
        <f t="shared" si="22"/>
        <v>0.9614809865</v>
      </c>
      <c r="BQ11" s="69">
        <f t="shared" si="22"/>
        <v>0.9518512331</v>
      </c>
      <c r="BR11" s="69">
        <f t="shared" si="22"/>
        <v>0.9422214797</v>
      </c>
      <c r="BS11" s="69">
        <f t="shared" si="22"/>
        <v>0.9325917263</v>
      </c>
      <c r="BU11" s="11" t="s">
        <v>82</v>
      </c>
      <c r="BV11" s="64">
        <f t="shared" ref="BV11:CE11" si="23">BV10/$BX$10</f>
        <v>0.8440303023</v>
      </c>
      <c r="BW11" s="64">
        <f t="shared" si="23"/>
        <v>0.9864234089</v>
      </c>
      <c r="BX11" s="64">
        <f t="shared" si="23"/>
        <v>1</v>
      </c>
      <c r="BY11" s="64">
        <f t="shared" si="23"/>
        <v>0.9882995085</v>
      </c>
      <c r="BZ11" s="64">
        <f t="shared" si="23"/>
        <v>0.976599017</v>
      </c>
      <c r="CA11" s="64">
        <f t="shared" si="23"/>
        <v>0.9648985255</v>
      </c>
      <c r="CB11" s="64">
        <f t="shared" si="23"/>
        <v>0.9531980341</v>
      </c>
      <c r="CC11" s="64">
        <f t="shared" si="23"/>
        <v>0.9414975426</v>
      </c>
      <c r="CD11" s="64">
        <f t="shared" si="23"/>
        <v>0.9297970511</v>
      </c>
      <c r="CE11" s="64">
        <f t="shared" si="23"/>
        <v>0.9180965596</v>
      </c>
      <c r="CG11" s="13"/>
      <c r="CJ11" s="70"/>
      <c r="CL11" s="9" t="s">
        <v>83</v>
      </c>
      <c r="CO11" s="9">
        <v>34.0</v>
      </c>
      <c r="CT11" s="71">
        <v>0.03</v>
      </c>
      <c r="CU11" s="72">
        <v>0.0823</v>
      </c>
      <c r="CV11" s="73">
        <v>1.0</v>
      </c>
      <c r="CW11" s="74">
        <f>CT11/52*CW$8*zcullriskc</f>
        <v>0.0005769230769</v>
      </c>
      <c r="CX11" s="74">
        <f>CU11/52*CX$8*zcullriskc</f>
        <v>0.001582692308</v>
      </c>
      <c r="CY11" s="64">
        <f t="shared" si="24"/>
        <v>0.1123</v>
      </c>
      <c r="CZ11" s="65">
        <f t="shared" si="25"/>
        <v>0.0003076712329</v>
      </c>
      <c r="DD11" s="9">
        <v>1.0</v>
      </c>
      <c r="DE11" s="47">
        <v>-7.028E-6</v>
      </c>
      <c r="DF11" s="47">
        <v>1.101E-5</v>
      </c>
      <c r="DG11" s="47">
        <v>2.701E-5</v>
      </c>
      <c r="DH11" s="47">
        <v>9.514E-6</v>
      </c>
      <c r="DI11" s="47">
        <v>1.304E-5</v>
      </c>
      <c r="DJ11" s="47">
        <v>2.441E-5</v>
      </c>
      <c r="DK11" s="48"/>
      <c r="DL11" s="48"/>
      <c r="ER11" s="9" t="str">
        <f t="array" ref="ER11">SPARKLINE(relativeriskleft, {"charttype","line";"color","#244061";"empty","ignore";"nan","convert"})</f>
        <v>#N/A</v>
      </c>
    </row>
    <row r="12" ht="14.25" customHeight="1">
      <c r="B12" s="17"/>
      <c r="C12" s="16"/>
      <c r="D12" s="17"/>
      <c r="E12" s="17"/>
      <c r="F12" s="17"/>
      <c r="G12" s="17"/>
      <c r="H12" s="17"/>
      <c r="J12" s="17"/>
      <c r="K12" s="17"/>
      <c r="L12" s="75">
        <v>50.0</v>
      </c>
      <c r="M12" s="17" t="s">
        <v>27</v>
      </c>
      <c r="N12" s="17"/>
      <c r="O12" s="17"/>
      <c r="P12" s="76"/>
      <c r="Q12" s="77"/>
      <c r="R12" s="77"/>
      <c r="S12" s="78"/>
      <c r="T12" s="79"/>
      <c r="U12" s="80" t="s">
        <v>84</v>
      </c>
      <c r="V12" s="81"/>
      <c r="W12" s="78"/>
      <c r="X12" s="78"/>
      <c r="Y12" s="78"/>
      <c r="Z12" s="78"/>
      <c r="AA12" s="78"/>
      <c r="AB12" s="78"/>
      <c r="AC12" s="82"/>
      <c r="AD12" s="82"/>
      <c r="AE12" s="82"/>
      <c r="AO12" s="82"/>
      <c r="AP12" s="82"/>
      <c r="AQ12" s="82"/>
      <c r="AR12" s="65"/>
      <c r="AS12" s="82"/>
      <c r="AT12" s="10"/>
      <c r="AU12" s="13" t="s">
        <v>85</v>
      </c>
      <c r="AV12" s="83">
        <f t="shared" ref="AV12:BE12" si="26">MAX(AV17:AV120)</f>
        <v>33.48970866</v>
      </c>
      <c r="AW12" s="83">
        <f t="shared" si="26"/>
        <v>41.72666155</v>
      </c>
      <c r="AX12" s="83">
        <f t="shared" si="26"/>
        <v>43.92662934</v>
      </c>
      <c r="AY12" s="83">
        <f t="shared" si="26"/>
        <v>43.52662934</v>
      </c>
      <c r="AZ12" s="83">
        <f t="shared" si="26"/>
        <v>43.12662934</v>
      </c>
      <c r="BA12" s="83">
        <f t="shared" si="26"/>
        <v>42.72662934</v>
      </c>
      <c r="BB12" s="83">
        <f t="shared" si="26"/>
        <v>42.32662934</v>
      </c>
      <c r="BC12" s="83">
        <f t="shared" si="26"/>
        <v>41.92662934</v>
      </c>
      <c r="BD12" s="83">
        <f t="shared" si="26"/>
        <v>41.52662934</v>
      </c>
      <c r="BE12" s="83">
        <f t="shared" si="26"/>
        <v>41.12662934</v>
      </c>
      <c r="BI12" s="13" t="s">
        <v>86</v>
      </c>
      <c r="BJ12" s="34">
        <f t="shared" ref="BJ12:BS12" si="27">MAX(BJ17:BJ120)</f>
        <v>1.325456762</v>
      </c>
      <c r="BK12" s="34">
        <f t="shared" si="27"/>
        <v>1.619930547</v>
      </c>
      <c r="BL12" s="34">
        <f t="shared" si="27"/>
        <v>1.752025032</v>
      </c>
      <c r="BM12" s="34">
        <f t="shared" si="27"/>
        <v>1.738025032</v>
      </c>
      <c r="BN12" s="34">
        <f t="shared" si="27"/>
        <v>1.724025032</v>
      </c>
      <c r="BO12" s="34">
        <f t="shared" si="27"/>
        <v>1.710025032</v>
      </c>
      <c r="BP12" s="34">
        <f t="shared" si="27"/>
        <v>1.696025032</v>
      </c>
      <c r="BQ12" s="34">
        <f t="shared" si="27"/>
        <v>1.682025032</v>
      </c>
      <c r="BR12" s="34">
        <f t="shared" si="27"/>
        <v>1.668025032</v>
      </c>
      <c r="BS12" s="34">
        <f t="shared" si="27"/>
        <v>1.654025032</v>
      </c>
      <c r="BU12" s="13" t="s">
        <v>87</v>
      </c>
      <c r="BV12" s="34">
        <f t="shared" ref="BV12:CE12" si="28">MAX(BV17:BV120)</f>
        <v>0.9952091376</v>
      </c>
      <c r="BW12" s="34">
        <f t="shared" si="28"/>
        <v>1.270914816</v>
      </c>
      <c r="BX12" s="34">
        <f t="shared" si="28"/>
        <v>1.318720412</v>
      </c>
      <c r="BY12" s="34">
        <f t="shared" si="28"/>
        <v>1.305920412</v>
      </c>
      <c r="BZ12" s="34">
        <f t="shared" si="28"/>
        <v>1.293120412</v>
      </c>
      <c r="CA12" s="34">
        <f t="shared" si="28"/>
        <v>1.280320412</v>
      </c>
      <c r="CB12" s="34">
        <f t="shared" si="28"/>
        <v>1.267520412</v>
      </c>
      <c r="CC12" s="34">
        <f t="shared" si="28"/>
        <v>1.254720412</v>
      </c>
      <c r="CD12" s="34">
        <f t="shared" si="28"/>
        <v>1.241920412</v>
      </c>
      <c r="CE12" s="34">
        <f t="shared" si="28"/>
        <v>1.229120412</v>
      </c>
      <c r="CG12" s="13"/>
      <c r="CJ12" s="70"/>
      <c r="CL12" s="9" t="s">
        <v>88</v>
      </c>
      <c r="CO12" s="9">
        <f>LOG(CO11,2)</f>
        <v>5.087462841</v>
      </c>
      <c r="CT12" s="71">
        <v>0.03</v>
      </c>
      <c r="CU12" s="72">
        <v>0.1115</v>
      </c>
      <c r="CV12" s="73">
        <v>2.0</v>
      </c>
      <c r="CW12" s="74">
        <f>CT12/52*CW$8*zcullriskc</f>
        <v>0.0005769230769</v>
      </c>
      <c r="CX12" s="74">
        <f>CU12/52*CX$8*zcullriskc</f>
        <v>0.002144230769</v>
      </c>
      <c r="CY12" s="64">
        <f t="shared" si="24"/>
        <v>0.1415</v>
      </c>
      <c r="CZ12" s="65">
        <f t="shared" si="25"/>
        <v>0.0003876712329</v>
      </c>
      <c r="DA12" s="84"/>
      <c r="DD12" s="9">
        <v>0.0</v>
      </c>
      <c r="DE12" s="47">
        <v>5.29E-4</v>
      </c>
      <c r="DF12" s="47">
        <v>2.123E-4</v>
      </c>
      <c r="DG12" s="47">
        <v>3.787E-4</v>
      </c>
      <c r="DH12" s="47">
        <v>4.63E-4</v>
      </c>
      <c r="DI12" s="47">
        <v>1.442E-4</v>
      </c>
      <c r="DJ12" s="47">
        <v>2.634E-4</v>
      </c>
      <c r="DK12" s="48"/>
      <c r="DL12" s="48"/>
      <c r="EF12" s="9" t="str">
        <f t="array" ref="EF12">SPARKLINE(heiferdeathrisk, {"charttype","line";"color","#244061";"empty","ignore";"nan","convert"})</f>
        <v>#N/A</v>
      </c>
      <c r="EG12" s="9" t="str">
        <f t="array" ref="EG12">SPARKLINE(heifercullrisk, {"charttype","line";"color","#244061";"empty","ignore";"nan","convert"})</f>
        <v>#N/A</v>
      </c>
      <c r="EH12" s="9" t="str">
        <f t="array" ref="EH12">SPARKLINE(dairyplan25!EH17:EH216, {"charttype","line";"color","#244061";"empty","ignore";"nan","convert"})</f>
        <v>#N/A</v>
      </c>
      <c r="EI12" s="9" t="str">
        <f t="array" ref="EI12">SPARKLINE(dairyplan25!EI17:EI216, {"charttype","line";"color","#244061";"empty","ignore";"nan","convert"})</f>
        <v>#N/A</v>
      </c>
      <c r="EJ12" s="9" t="str">
        <f t="array" ref="EJ12">SPARKLINE(dairyplan25!EJ17:EJ216, {"charttype","line";"color","#244061";"empty","ignore";"nan","convert"})</f>
        <v>#N/A</v>
      </c>
      <c r="EK12" s="9" t="str">
        <f t="array" ref="EK12">SPARKLINE(dairyplan25!EK17:EK216, {"charttype","line";"color","#244061";"empty","ignore";"nan","convert"})</f>
        <v>#N/A</v>
      </c>
      <c r="EL12" s="9" t="str">
        <f t="array" ref="EL12">SPARKLINE(dairyplan25!EL17:EL216, {"charttype","line";"color","#244061";"empty","ignore";"nan","convert"})</f>
        <v>#N/A</v>
      </c>
      <c r="EM12" s="9" t="str">
        <f t="array" ref="EM12">SPARKLINE(dairyplan25!EM17:EM216, {"charttype","line";"color","#244061";"empty","ignore";"nan","convert"})</f>
        <v>#N/A</v>
      </c>
    </row>
    <row r="13" ht="14.25" customHeight="1">
      <c r="E13" s="9" t="s">
        <v>89</v>
      </c>
      <c r="J13" s="17"/>
      <c r="L13" s="75">
        <v>2.3</v>
      </c>
      <c r="M13" s="17" t="s">
        <v>90</v>
      </c>
      <c r="P13" s="76"/>
      <c r="Q13" s="85"/>
      <c r="R13" s="85"/>
      <c r="S13" s="82"/>
      <c r="T13" s="82"/>
      <c r="U13" s="82"/>
      <c r="V13" s="82"/>
      <c r="W13" s="82"/>
      <c r="X13" s="82"/>
      <c r="Y13" s="82"/>
      <c r="Z13" s="86"/>
      <c r="AA13" s="86"/>
      <c r="AB13" s="86"/>
      <c r="AC13" s="82"/>
      <c r="AD13" s="82"/>
      <c r="AE13" s="82"/>
      <c r="AF13" s="87" t="s">
        <v>91</v>
      </c>
      <c r="AG13" s="1">
        <f t="shared" ref="AG13:AN13" si="29">MAX(AG17:AG120)</f>
        <v>23.02842931</v>
      </c>
      <c r="AH13" s="1">
        <f t="shared" si="29"/>
        <v>25.69693138</v>
      </c>
      <c r="AI13" s="1">
        <f t="shared" si="29"/>
        <v>8.91850043</v>
      </c>
      <c r="AJ13" s="1">
        <f t="shared" si="29"/>
        <v>11.94460553</v>
      </c>
      <c r="AK13" s="1">
        <f t="shared" si="29"/>
        <v>1.862555816</v>
      </c>
      <c r="AL13" s="1">
        <f t="shared" si="29"/>
        <v>2.161978414</v>
      </c>
      <c r="AM13" s="1">
        <f t="shared" si="29"/>
        <v>10.77045808</v>
      </c>
      <c r="AN13" s="1">
        <f t="shared" si="29"/>
        <v>16.83539549</v>
      </c>
      <c r="AO13" s="82"/>
      <c r="AP13" s="82"/>
      <c r="AQ13" s="82"/>
      <c r="AR13" s="65"/>
      <c r="AS13" s="82"/>
      <c r="AT13" s="10"/>
      <c r="AU13" s="88" t="s">
        <v>92</v>
      </c>
      <c r="AV13" s="64">
        <f t="shared" ref="AV13:BE13" si="30">AV12/$AX$12</f>
        <v>0.7624010574</v>
      </c>
      <c r="AW13" s="64">
        <f t="shared" si="30"/>
        <v>0.9499172182</v>
      </c>
      <c r="AX13" s="64">
        <f t="shared" si="30"/>
        <v>1</v>
      </c>
      <c r="AY13" s="64">
        <f t="shared" si="30"/>
        <v>0.9908939064</v>
      </c>
      <c r="AZ13" s="64">
        <f t="shared" si="30"/>
        <v>0.9817878127</v>
      </c>
      <c r="BA13" s="64">
        <f t="shared" si="30"/>
        <v>0.9726817191</v>
      </c>
      <c r="BB13" s="64">
        <f t="shared" si="30"/>
        <v>0.9635756254</v>
      </c>
      <c r="BC13" s="64">
        <f t="shared" si="30"/>
        <v>0.9544695318</v>
      </c>
      <c r="BD13" s="64">
        <f t="shared" si="30"/>
        <v>0.9453634382</v>
      </c>
      <c r="BE13" s="64">
        <f t="shared" si="30"/>
        <v>0.9362573445</v>
      </c>
      <c r="BI13" s="13" t="s">
        <v>93</v>
      </c>
      <c r="BJ13" s="69">
        <f t="shared" ref="BJ13:BS13" si="31">BJ12/$BL$12</f>
        <v>0.7565284387</v>
      </c>
      <c r="BK13" s="69">
        <f t="shared" si="31"/>
        <v>0.9246046814</v>
      </c>
      <c r="BL13" s="69">
        <f t="shared" si="31"/>
        <v>1</v>
      </c>
      <c r="BM13" s="69">
        <f t="shared" si="31"/>
        <v>0.9920092466</v>
      </c>
      <c r="BN13" s="69">
        <f t="shared" si="31"/>
        <v>0.9840184932</v>
      </c>
      <c r="BO13" s="69">
        <f t="shared" si="31"/>
        <v>0.9760277398</v>
      </c>
      <c r="BP13" s="69">
        <f t="shared" si="31"/>
        <v>0.9680369864</v>
      </c>
      <c r="BQ13" s="69">
        <f t="shared" si="31"/>
        <v>0.960046233</v>
      </c>
      <c r="BR13" s="69">
        <f t="shared" si="31"/>
        <v>0.9520554795</v>
      </c>
      <c r="BS13" s="69">
        <f t="shared" si="31"/>
        <v>0.9440647261</v>
      </c>
      <c r="BU13" s="88" t="s">
        <v>94</v>
      </c>
      <c r="BV13" s="64">
        <f t="shared" ref="BV13:CE13" si="32">BV12/$BX$12</f>
        <v>0.7546778897</v>
      </c>
      <c r="BW13" s="64">
        <f t="shared" si="32"/>
        <v>0.9637484976</v>
      </c>
      <c r="BX13" s="64">
        <f t="shared" si="32"/>
        <v>1</v>
      </c>
      <c r="BY13" s="64">
        <f t="shared" si="32"/>
        <v>0.9902936211</v>
      </c>
      <c r="BZ13" s="64">
        <f t="shared" si="32"/>
        <v>0.9805872422</v>
      </c>
      <c r="CA13" s="64">
        <f t="shared" si="32"/>
        <v>0.9708808633</v>
      </c>
      <c r="CB13" s="64">
        <f t="shared" si="32"/>
        <v>0.9611744843</v>
      </c>
      <c r="CC13" s="64">
        <f t="shared" si="32"/>
        <v>0.9514681054</v>
      </c>
      <c r="CD13" s="64">
        <f t="shared" si="32"/>
        <v>0.9417617265</v>
      </c>
      <c r="CE13" s="64">
        <f t="shared" si="32"/>
        <v>0.9320553476</v>
      </c>
      <c r="CG13" s="13"/>
      <c r="CL13" s="9" t="s">
        <v>95</v>
      </c>
      <c r="CO13" s="9">
        <f>2^CO12</f>
        <v>34</v>
      </c>
      <c r="CT13" s="71">
        <v>0.03</v>
      </c>
      <c r="CU13" s="72">
        <v>0.1407</v>
      </c>
      <c r="CV13" s="73">
        <v>3.0</v>
      </c>
      <c r="CW13" s="74">
        <f>CT13/52*CW$8*zcullriskc</f>
        <v>0.0005769230769</v>
      </c>
      <c r="CX13" s="74">
        <f>CU13/52*CX$8*zcullriskc</f>
        <v>0.002705769231</v>
      </c>
      <c r="CY13" s="64">
        <f t="shared" si="24"/>
        <v>0.1707</v>
      </c>
      <c r="CZ13" s="65">
        <f t="shared" si="25"/>
        <v>0.0004676712329</v>
      </c>
      <c r="DA13" s="84"/>
      <c r="DE13" s="9" t="s">
        <v>37</v>
      </c>
      <c r="DF13" s="9" t="s">
        <v>38</v>
      </c>
      <c r="DG13" s="9" t="s">
        <v>39</v>
      </c>
      <c r="DH13" s="9" t="s">
        <v>40</v>
      </c>
      <c r="DI13" s="9" t="s">
        <v>41</v>
      </c>
      <c r="DJ13" s="9" t="s">
        <v>42</v>
      </c>
    </row>
    <row r="14" ht="14.25" customHeight="1">
      <c r="C14" s="89" t="s">
        <v>96</v>
      </c>
      <c r="J14" s="17"/>
      <c r="L14" s="90"/>
      <c r="M14" s="90"/>
      <c r="N14" s="17"/>
      <c r="O14" s="17"/>
      <c r="P14" s="91"/>
      <c r="Q14" s="92"/>
      <c r="R14" s="93" t="s">
        <v>97</v>
      </c>
      <c r="S14" s="93" t="s">
        <v>97</v>
      </c>
      <c r="T14" s="93" t="s">
        <v>97</v>
      </c>
      <c r="U14" s="93" t="s">
        <v>98</v>
      </c>
      <c r="V14" s="93" t="s">
        <v>98</v>
      </c>
      <c r="W14" s="93" t="s">
        <v>98</v>
      </c>
      <c r="X14" s="93"/>
      <c r="Y14" s="93"/>
      <c r="Z14" s="94" t="s">
        <v>99</v>
      </c>
      <c r="AA14" s="93" t="s">
        <v>97</v>
      </c>
      <c r="AB14" s="93" t="s">
        <v>98</v>
      </c>
      <c r="AC14" s="95"/>
      <c r="AD14" s="95"/>
      <c r="AE14" s="95"/>
      <c r="AF14" s="87" t="s">
        <v>100</v>
      </c>
      <c r="AG14" s="1">
        <f t="shared" ref="AG14:AN14" si="33">MATCH(AG13,AG17:AG120,0)*7-3</f>
        <v>151</v>
      </c>
      <c r="AH14" s="1">
        <f t="shared" si="33"/>
        <v>109</v>
      </c>
      <c r="AI14" s="1">
        <f t="shared" si="33"/>
        <v>81</v>
      </c>
      <c r="AJ14" s="1">
        <f t="shared" si="33"/>
        <v>39</v>
      </c>
      <c r="AK14" s="1">
        <f t="shared" si="33"/>
        <v>11</v>
      </c>
      <c r="AL14" s="1">
        <f t="shared" si="33"/>
        <v>4</v>
      </c>
      <c r="AM14" s="1">
        <f t="shared" si="33"/>
        <v>725</v>
      </c>
      <c r="AN14" s="1">
        <f t="shared" si="33"/>
        <v>725</v>
      </c>
      <c r="AO14" s="95"/>
      <c r="AP14" s="95"/>
      <c r="AQ14" s="95"/>
      <c r="AR14" s="95"/>
      <c r="AS14" s="95"/>
      <c r="AT14" s="10"/>
      <c r="AU14" s="13" t="s">
        <v>101</v>
      </c>
      <c r="AV14" s="1">
        <f t="shared" ref="AV14:BE14" si="34">MATCH(AV12,AV17:AV120,0)*7-3.4</f>
        <v>101.6</v>
      </c>
      <c r="AW14" s="1">
        <f t="shared" si="34"/>
        <v>59.6</v>
      </c>
      <c r="AX14" s="1">
        <f t="shared" si="34"/>
        <v>59.6</v>
      </c>
      <c r="AY14" s="1">
        <f t="shared" si="34"/>
        <v>59.6</v>
      </c>
      <c r="AZ14" s="1">
        <f t="shared" si="34"/>
        <v>59.6</v>
      </c>
      <c r="BA14" s="1">
        <f t="shared" si="34"/>
        <v>59.6</v>
      </c>
      <c r="BB14" s="1">
        <f t="shared" si="34"/>
        <v>59.6</v>
      </c>
      <c r="BC14" s="1">
        <f t="shared" si="34"/>
        <v>59.6</v>
      </c>
      <c r="BD14" s="1">
        <f t="shared" si="34"/>
        <v>59.6</v>
      </c>
      <c r="BE14" s="1">
        <f t="shared" si="34"/>
        <v>59.6</v>
      </c>
      <c r="BI14" s="13" t="s">
        <v>102</v>
      </c>
      <c r="BJ14" s="34">
        <f t="shared" ref="BJ14:BS14" si="35">MATCH(BJ12,BJ17:BJ120,0)*7-6</f>
        <v>92</v>
      </c>
      <c r="BK14" s="34">
        <f t="shared" si="35"/>
        <v>50</v>
      </c>
      <c r="BL14" s="34">
        <f t="shared" si="35"/>
        <v>50</v>
      </c>
      <c r="BM14" s="34">
        <f t="shared" si="35"/>
        <v>50</v>
      </c>
      <c r="BN14" s="34">
        <f t="shared" si="35"/>
        <v>50</v>
      </c>
      <c r="BO14" s="34">
        <f t="shared" si="35"/>
        <v>50</v>
      </c>
      <c r="BP14" s="34">
        <f t="shared" si="35"/>
        <v>50</v>
      </c>
      <c r="BQ14" s="34">
        <f t="shared" si="35"/>
        <v>50</v>
      </c>
      <c r="BR14" s="34">
        <f t="shared" si="35"/>
        <v>50</v>
      </c>
      <c r="BS14" s="34">
        <f t="shared" si="35"/>
        <v>50</v>
      </c>
      <c r="BU14" s="13" t="s">
        <v>103</v>
      </c>
      <c r="BV14" s="34">
        <f t="shared" ref="BV14:CE14" si="36">MATCH(BV12,BV17:BV120,0)*7-6</f>
        <v>92</v>
      </c>
      <c r="BW14" s="34">
        <f t="shared" si="36"/>
        <v>50</v>
      </c>
      <c r="BX14" s="34">
        <f t="shared" si="36"/>
        <v>50</v>
      </c>
      <c r="BY14" s="34">
        <f t="shared" si="36"/>
        <v>50</v>
      </c>
      <c r="BZ14" s="34">
        <f t="shared" si="36"/>
        <v>50</v>
      </c>
      <c r="CA14" s="34">
        <f t="shared" si="36"/>
        <v>50</v>
      </c>
      <c r="CB14" s="34">
        <f t="shared" si="36"/>
        <v>50</v>
      </c>
      <c r="CC14" s="34">
        <f t="shared" si="36"/>
        <v>50</v>
      </c>
      <c r="CD14" s="34">
        <f t="shared" si="36"/>
        <v>50</v>
      </c>
      <c r="CE14" s="34">
        <f t="shared" si="36"/>
        <v>50</v>
      </c>
      <c r="CL14" s="9" t="s">
        <v>104</v>
      </c>
      <c r="CT14" s="71">
        <v>0.03</v>
      </c>
      <c r="CU14" s="72">
        <v>0.1699</v>
      </c>
      <c r="CV14" s="73">
        <v>4.0</v>
      </c>
      <c r="CW14" s="74">
        <f>CT14/52*CW$8*zcullriskc</f>
        <v>0.0005769230769</v>
      </c>
      <c r="CX14" s="74">
        <f>CU14/52*CX$8*zcullriskc</f>
        <v>0.003267307692</v>
      </c>
      <c r="CY14" s="64">
        <f t="shared" si="24"/>
        <v>0.1999</v>
      </c>
      <c r="CZ14" s="65">
        <f t="shared" si="25"/>
        <v>0.0005476712329</v>
      </c>
      <c r="DA14" s="84"/>
      <c r="DD14" s="9">
        <v>2.0</v>
      </c>
      <c r="DE14" s="47">
        <v>1.3E-9</v>
      </c>
      <c r="DF14" s="47">
        <v>3.118E-9</v>
      </c>
      <c r="DG14" s="47">
        <v>5.907E-9</v>
      </c>
      <c r="DH14" s="47">
        <v>1.714E-9</v>
      </c>
      <c r="DI14" s="47">
        <v>-2.17E-10</v>
      </c>
      <c r="DJ14" s="47">
        <v>6.527E-10</v>
      </c>
      <c r="DK14" s="48"/>
      <c r="DL14" s="48"/>
    </row>
    <row r="15" ht="14.25" customHeight="1">
      <c r="C15" s="32" t="s">
        <v>105</v>
      </c>
      <c r="D15" s="32" t="s">
        <v>106</v>
      </c>
      <c r="E15" s="32" t="s">
        <v>107</v>
      </c>
      <c r="F15" s="32" t="s">
        <v>108</v>
      </c>
      <c r="G15" s="32" t="s">
        <v>109</v>
      </c>
      <c r="L15" s="9" t="s">
        <v>110</v>
      </c>
      <c r="M15" s="9" t="s">
        <v>111</v>
      </c>
      <c r="P15" s="76"/>
      <c r="Q15" s="92" t="s">
        <v>112</v>
      </c>
      <c r="R15" s="96" t="s">
        <v>113</v>
      </c>
      <c r="S15" s="97"/>
      <c r="T15" s="97"/>
      <c r="U15" s="96" t="s">
        <v>113</v>
      </c>
      <c r="V15" s="97"/>
      <c r="W15" s="97"/>
      <c r="X15" s="97"/>
      <c r="Y15" s="98" t="s">
        <v>71</v>
      </c>
      <c r="Z15" s="59">
        <v>1.0</v>
      </c>
      <c r="AA15" s="59">
        <v>1.0</v>
      </c>
      <c r="AB15" s="59">
        <v>1.0</v>
      </c>
      <c r="AE15" s="95"/>
      <c r="AF15" s="87"/>
      <c r="AG15" s="99" t="s">
        <v>114</v>
      </c>
      <c r="AH15" s="99" t="s">
        <v>115</v>
      </c>
      <c r="AI15" s="99" t="s">
        <v>114</v>
      </c>
      <c r="AJ15" s="99" t="s">
        <v>115</v>
      </c>
      <c r="AK15" s="99" t="s">
        <v>114</v>
      </c>
      <c r="AL15" s="99" t="s">
        <v>115</v>
      </c>
      <c r="AM15" s="99" t="s">
        <v>114</v>
      </c>
      <c r="AN15" s="99" t="s">
        <v>115</v>
      </c>
      <c r="AP15" s="95"/>
      <c r="AQ15" s="95"/>
      <c r="AR15" s="95"/>
      <c r="AS15" s="95"/>
      <c r="AT15" s="10"/>
      <c r="AU15" s="1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G15" s="100"/>
      <c r="CT15" s="71">
        <v>0.03</v>
      </c>
      <c r="CU15" s="72">
        <v>0.1991</v>
      </c>
      <c r="CV15" s="73">
        <v>5.0</v>
      </c>
      <c r="CW15" s="74">
        <f>CT15/52*CW$8*zcullriskc</f>
        <v>0.0005769230769</v>
      </c>
      <c r="CX15" s="74">
        <f>CU15/52*CX$8*zcullriskc</f>
        <v>0.003828846154</v>
      </c>
      <c r="CY15" s="64">
        <f t="shared" si="24"/>
        <v>0.2291</v>
      </c>
      <c r="CZ15" s="65">
        <f t="shared" si="25"/>
        <v>0.0006276712329</v>
      </c>
      <c r="DA15" s="84"/>
      <c r="DD15" s="9">
        <v>1.0</v>
      </c>
      <c r="DE15" s="47">
        <v>-4.877E-7</v>
      </c>
      <c r="DF15" s="47">
        <v>-1.056E-6</v>
      </c>
      <c r="DG15" s="47">
        <v>-1.917E-6</v>
      </c>
      <c r="DH15" s="47">
        <v>-1.029E-6</v>
      </c>
      <c r="DI15" s="47">
        <v>2.529E-8</v>
      </c>
      <c r="DJ15" s="47">
        <v>-1.713E-7</v>
      </c>
      <c r="DK15" s="48"/>
      <c r="DL15" s="48"/>
    </row>
    <row r="16" ht="14.25" customHeight="1">
      <c r="C16" s="9">
        <v>1.0</v>
      </c>
      <c r="D16" s="101">
        <v>2.1999999999999997</v>
      </c>
      <c r="E16" s="102">
        <v>119.0</v>
      </c>
      <c r="F16" s="101">
        <v>53.992740471869325</v>
      </c>
      <c r="G16" s="9">
        <f t="shared" ref="G16:G39" si="37">D16*7</f>
        <v>15.4</v>
      </c>
      <c r="J16" s="103" t="s">
        <v>106</v>
      </c>
      <c r="K16" s="103" t="s">
        <v>109</v>
      </c>
      <c r="L16" s="104" t="s">
        <v>116</v>
      </c>
      <c r="M16" s="105" t="s">
        <v>117</v>
      </c>
      <c r="N16" s="9" t="s">
        <v>118</v>
      </c>
      <c r="P16" s="103" t="s">
        <v>106</v>
      </c>
      <c r="Q16" s="103" t="s">
        <v>109</v>
      </c>
      <c r="R16" s="96" t="s">
        <v>119</v>
      </c>
      <c r="S16" s="96" t="s">
        <v>120</v>
      </c>
      <c r="T16" s="96" t="s">
        <v>121</v>
      </c>
      <c r="U16" s="96" t="s">
        <v>119</v>
      </c>
      <c r="V16" s="96" t="s">
        <v>120</v>
      </c>
      <c r="W16" s="96" t="s">
        <v>121</v>
      </c>
      <c r="X16" s="96" t="s">
        <v>122</v>
      </c>
      <c r="Y16" s="103" t="s">
        <v>109</v>
      </c>
      <c r="Z16" s="104" t="s">
        <v>123</v>
      </c>
      <c r="AA16" s="106" t="s">
        <v>124</v>
      </c>
      <c r="AB16" s="107"/>
      <c r="AE16" s="11" t="s">
        <v>106</v>
      </c>
      <c r="AF16" s="87" t="s">
        <v>109</v>
      </c>
      <c r="AG16" s="108" t="s">
        <v>125</v>
      </c>
      <c r="AH16" s="108" t="s">
        <v>125</v>
      </c>
      <c r="AI16" s="108" t="s">
        <v>126</v>
      </c>
      <c r="AJ16" s="108" t="s">
        <v>126</v>
      </c>
      <c r="AK16" s="109" t="s">
        <v>127</v>
      </c>
      <c r="AL16" s="109" t="s">
        <v>127</v>
      </c>
      <c r="AM16" s="109" t="s">
        <v>128</v>
      </c>
      <c r="AN16" s="109" t="s">
        <v>128</v>
      </c>
      <c r="AO16" s="32" t="s">
        <v>129</v>
      </c>
      <c r="AP16" s="32" t="s">
        <v>130</v>
      </c>
      <c r="AQ16" s="32" t="s">
        <v>131</v>
      </c>
      <c r="AS16" s="32"/>
      <c r="AT16" s="11" t="s">
        <v>106</v>
      </c>
      <c r="AU16" s="87" t="s">
        <v>109</v>
      </c>
      <c r="AV16" s="13" t="s">
        <v>97</v>
      </c>
      <c r="AW16" s="13" t="s">
        <v>132</v>
      </c>
      <c r="AX16" s="13" t="s">
        <v>133</v>
      </c>
      <c r="AY16" s="13" t="s">
        <v>134</v>
      </c>
      <c r="AZ16" s="13" t="s">
        <v>135</v>
      </c>
      <c r="BA16" s="13" t="s">
        <v>136</v>
      </c>
      <c r="BB16" s="13" t="s">
        <v>137</v>
      </c>
      <c r="BC16" s="13" t="s">
        <v>138</v>
      </c>
      <c r="BD16" s="13" t="s">
        <v>139</v>
      </c>
      <c r="BE16" s="13" t="s">
        <v>140</v>
      </c>
      <c r="BF16" s="110"/>
      <c r="BG16" s="111" t="s">
        <v>141</v>
      </c>
      <c r="BI16" s="87" t="s">
        <v>109</v>
      </c>
      <c r="BJ16" s="13" t="s">
        <v>97</v>
      </c>
      <c r="BK16" s="13" t="s">
        <v>132</v>
      </c>
      <c r="BL16" s="13" t="s">
        <v>133</v>
      </c>
      <c r="BM16" s="13" t="s">
        <v>134</v>
      </c>
      <c r="BN16" s="13" t="s">
        <v>135</v>
      </c>
      <c r="BO16" s="13" t="s">
        <v>136</v>
      </c>
      <c r="BP16" s="13" t="s">
        <v>137</v>
      </c>
      <c r="BQ16" s="13" t="s">
        <v>138</v>
      </c>
      <c r="BR16" s="13" t="s">
        <v>139</v>
      </c>
      <c r="BS16" s="13" t="s">
        <v>140</v>
      </c>
      <c r="BT16" s="13"/>
      <c r="BU16" s="87" t="s">
        <v>109</v>
      </c>
      <c r="BV16" s="13" t="s">
        <v>97</v>
      </c>
      <c r="BW16" s="13" t="s">
        <v>132</v>
      </c>
      <c r="BX16" s="13" t="s">
        <v>133</v>
      </c>
      <c r="BY16" s="13" t="s">
        <v>134</v>
      </c>
      <c r="BZ16" s="13" t="s">
        <v>135</v>
      </c>
      <c r="CA16" s="13" t="s">
        <v>136</v>
      </c>
      <c r="CB16" s="13" t="s">
        <v>137</v>
      </c>
      <c r="CC16" s="13" t="s">
        <v>138</v>
      </c>
      <c r="CD16" s="13" t="s">
        <v>139</v>
      </c>
      <c r="CE16" s="13" t="s">
        <v>140</v>
      </c>
      <c r="CF16" s="13"/>
      <c r="CG16" s="87" t="s">
        <v>109</v>
      </c>
      <c r="CH16" s="13" t="s">
        <v>97</v>
      </c>
      <c r="CI16" s="13" t="s">
        <v>132</v>
      </c>
      <c r="CJ16" s="13" t="s">
        <v>133</v>
      </c>
      <c r="CK16" s="13" t="s">
        <v>134</v>
      </c>
      <c r="CL16" s="13" t="s">
        <v>135</v>
      </c>
      <c r="CM16" s="13" t="s">
        <v>136</v>
      </c>
      <c r="CN16" s="13" t="s">
        <v>137</v>
      </c>
      <c r="CO16" s="13" t="s">
        <v>138</v>
      </c>
      <c r="CP16" s="13" t="s">
        <v>139</v>
      </c>
      <c r="CQ16" s="13" t="s">
        <v>140</v>
      </c>
      <c r="CR16" s="13"/>
      <c r="CT16" s="71">
        <v>0.03</v>
      </c>
      <c r="CU16" s="72">
        <v>0.2283</v>
      </c>
      <c r="CV16" s="73">
        <v>6.0</v>
      </c>
      <c r="CW16" s="74">
        <f>CT16/52*CW$8*zcullriskc</f>
        <v>0.0005769230769</v>
      </c>
      <c r="CX16" s="74">
        <f>CU16/52*CX$8*zcullriskc</f>
        <v>0.004390384615</v>
      </c>
      <c r="CY16" s="64">
        <f t="shared" si="24"/>
        <v>0.2583</v>
      </c>
      <c r="CZ16" s="65">
        <f t="shared" si="25"/>
        <v>0.0007076712329</v>
      </c>
      <c r="DA16" s="84"/>
      <c r="DD16" s="9">
        <v>0.0</v>
      </c>
      <c r="DE16" s="47">
        <v>9.95E-5</v>
      </c>
      <c r="DF16" s="47">
        <v>1.84E-4</v>
      </c>
      <c r="DG16" s="47">
        <v>2.845E-4</v>
      </c>
      <c r="DH16" s="47">
        <v>2.947E-4</v>
      </c>
      <c r="DI16" s="47">
        <v>3.205E-4</v>
      </c>
      <c r="DJ16" s="47">
        <v>4.695E-4</v>
      </c>
      <c r="DK16" s="48"/>
      <c r="DL16" s="48"/>
      <c r="EC16" s="9" t="str">
        <f t="array" ref="EC16">SPARKLINE(dairyplan25!EC17:EC216, {"charttype","line";"color","#244061";"empty","ignore";"nan","convert"})</f>
        <v>#N/A</v>
      </c>
    </row>
    <row r="17" ht="14.25" customHeight="1">
      <c r="C17" s="9">
        <v>2.0</v>
      </c>
      <c r="D17" s="101">
        <v>6.542857142857143</v>
      </c>
      <c r="E17" s="102">
        <v>161.0</v>
      </c>
      <c r="F17" s="101">
        <v>73.04900181488203</v>
      </c>
      <c r="G17" s="9">
        <f t="shared" si="37"/>
        <v>45.8</v>
      </c>
      <c r="J17" s="112">
        <v>1.0</v>
      </c>
      <c r="K17" s="113">
        <v>1.0</v>
      </c>
      <c r="L17" s="114">
        <f t="shared" ref="L17:L19" si="45">MIN(MAX(50,28.115+6.2692*J17-0.0117*J17^2),$L$11)*$L$10</f>
        <v>50</v>
      </c>
      <c r="M17" s="115">
        <f t="shared" ref="M17:M19" si="46">L17^0.75*(0.2435*$L$13-0.0466*$L$13^2-0.1128)/$L$13</f>
        <v>1.641061788</v>
      </c>
      <c r="N17" s="116">
        <f t="shared" ref="N17:N216" si="47">M17/L17</f>
        <v>0.03282123576</v>
      </c>
      <c r="O17" s="116"/>
      <c r="P17" s="112">
        <v>1.0</v>
      </c>
      <c r="Q17" s="112">
        <v>4.0</v>
      </c>
      <c r="R17" s="117">
        <f t="shared" ref="R17:R216" si="48">$T$11+Q17</f>
        <v>734</v>
      </c>
      <c r="S17" s="39">
        <f t="shared" ref="S17:S216" si="49">($T$5*(1-(1-($T$6/$T$5)^(1/3))*EXP(-$T$7/1000*R17))^3)</f>
        <v>541.5642501</v>
      </c>
      <c r="T17" s="39">
        <f t="shared" ref="T17:T216" si="50">($T$8/$T$9*Q17*EXP(1-Q17/$T$9))</f>
        <v>3.145902786</v>
      </c>
      <c r="U17" s="117">
        <f t="shared" ref="U17:U216" si="51">$U$11+Q17</f>
        <v>1204</v>
      </c>
      <c r="V17" s="39">
        <f t="shared" ref="V17:V216" si="52">($U$5*(1-(1-($U$6/$U$5)^(1/3))*EXP(-$U$7/1000*U17))^3)</f>
        <v>639.1653903</v>
      </c>
      <c r="W17" s="39">
        <f t="shared" ref="W17:W216" si="53">($U$8/$U$9*Q17*EXP(1-Q17/$U$9))</f>
        <v>5.868128251</v>
      </c>
      <c r="X17" s="118">
        <f t="shared" ref="X17:X60" si="54">IF($Q17-50&gt;0,$Q17-50,0)</f>
        <v>0</v>
      </c>
      <c r="Y17" s="113">
        <v>1.0</v>
      </c>
      <c r="Z17" s="119">
        <f t="shared" ref="Z17:Z60" si="55">(($T$10)^3*(X17)^3)*$Z$15</f>
        <v>0</v>
      </c>
      <c r="AA17" s="120">
        <f t="shared" ref="AA17:AA216" si="56">(S17-T17)*$AA$15</f>
        <v>538.4183473</v>
      </c>
      <c r="AB17" s="121">
        <f t="shared" ref="AB17:AB216" si="57">(V17-W17)*$AB$15</f>
        <v>633.297262</v>
      </c>
      <c r="AC17" s="64"/>
      <c r="AE17" s="56">
        <v>1.0</v>
      </c>
      <c r="AF17" s="10">
        <v>4.0</v>
      </c>
      <c r="AG17" s="34">
        <f t="shared" ref="AG17:AG120" si="58">(0.372*(0.4*AV17+15*BJ17)+0.0968*AA17^0.75)*(1-EXP(-0.192*(AE17+3.67)))</f>
        <v>11.21321761</v>
      </c>
      <c r="AH17" s="34">
        <f t="shared" ref="AH17:AH120" si="59">(0.372*(0.4*AW17+15*BK17)+0.0968*AB17^0.75)*(1-EXP(-0.192*(AE17+3.67)))</f>
        <v>14.15051762</v>
      </c>
      <c r="AI17" s="122">
        <f t="shared" ref="AI17:AJ17" si="38">AV17*$AG$8-AG17*$AG$9</f>
        <v>6.063359172</v>
      </c>
      <c r="AJ17" s="122">
        <f t="shared" si="38"/>
        <v>9.407141934</v>
      </c>
      <c r="AK17" s="34">
        <f t="shared" ref="AK17:AL17" si="39">AV17/AG17</f>
        <v>1.851833029</v>
      </c>
      <c r="AL17" s="34">
        <f t="shared" si="39"/>
        <v>2.161978414</v>
      </c>
      <c r="AM17" s="34">
        <f t="shared" ref="AM17:AN17" si="40">AG17*$AG$9/AV17*100/2.2</f>
        <v>4.909140807</v>
      </c>
      <c r="AN17" s="34">
        <f t="shared" si="40"/>
        <v>4.204902801</v>
      </c>
      <c r="AO17" s="34">
        <f t="shared" ref="AO17:AO120" si="63">AV17*2.2</f>
        <v>45.68301482</v>
      </c>
      <c r="AP17" s="34">
        <f t="shared" ref="AP17:AP120" si="64">AG17*2.2</f>
        <v>24.66907875</v>
      </c>
      <c r="AQ17" s="34">
        <f t="shared" ref="AQ17:AQ120" si="65">AI17</f>
        <v>6.063359172</v>
      </c>
      <c r="AR17" s="34"/>
      <c r="AT17" s="56">
        <v>1.0</v>
      </c>
      <c r="AU17" s="10">
        <v>4.0</v>
      </c>
      <c r="AV17" s="34">
        <f t="shared" ref="AV17:BE17" si="41"> ((AV$4 * $AU17 ^ AV$5 * EXP(-$AU17 * AV$6))+AV$8)*AV$7</f>
        <v>20.76500674</v>
      </c>
      <c r="AW17" s="34">
        <f t="shared" si="41"/>
        <v>30.59311364</v>
      </c>
      <c r="AX17" s="34">
        <f t="shared" si="41"/>
        <v>30.42835838</v>
      </c>
      <c r="AY17" s="34">
        <f t="shared" si="41"/>
        <v>30.02835838</v>
      </c>
      <c r="AZ17" s="34">
        <f t="shared" si="41"/>
        <v>29.62835838</v>
      </c>
      <c r="BA17" s="34">
        <f t="shared" si="41"/>
        <v>29.22835838</v>
      </c>
      <c r="BB17" s="34">
        <f t="shared" si="41"/>
        <v>28.82835838</v>
      </c>
      <c r="BC17" s="34">
        <f t="shared" si="41"/>
        <v>28.42835838</v>
      </c>
      <c r="BD17" s="34">
        <f t="shared" si="41"/>
        <v>28.02835838</v>
      </c>
      <c r="BE17" s="34">
        <f t="shared" si="41"/>
        <v>27.62835838</v>
      </c>
      <c r="BF17" s="123">
        <v>1.0</v>
      </c>
      <c r="BG17" s="52">
        <v>1.0</v>
      </c>
      <c r="BI17" s="10">
        <v>4.0</v>
      </c>
      <c r="BJ17" s="34">
        <f t="shared" ref="BJ17:BS17" si="42"> ((BJ$4 * $AU17 ^ BJ$5 * EXP(-$AU17 * BJ$6))+BJ$8)*BJ$7</f>
        <v>0.9013852712</v>
      </c>
      <c r="BK17" s="34">
        <f t="shared" si="42"/>
        <v>1.277395491</v>
      </c>
      <c r="BL17" s="34">
        <f t="shared" si="42"/>
        <v>1.317146301</v>
      </c>
      <c r="BM17" s="34">
        <f t="shared" si="42"/>
        <v>1.303146301</v>
      </c>
      <c r="BN17" s="34">
        <f t="shared" si="42"/>
        <v>1.289146301</v>
      </c>
      <c r="BO17" s="34">
        <f t="shared" si="42"/>
        <v>1.275146301</v>
      </c>
      <c r="BP17" s="34">
        <f t="shared" si="42"/>
        <v>1.261146301</v>
      </c>
      <c r="BQ17" s="34">
        <f t="shared" si="42"/>
        <v>1.247146301</v>
      </c>
      <c r="BR17" s="34">
        <f t="shared" si="42"/>
        <v>1.233146301</v>
      </c>
      <c r="BS17" s="34">
        <f t="shared" si="42"/>
        <v>1.219146301</v>
      </c>
      <c r="BU17" s="10">
        <v>4.0</v>
      </c>
      <c r="BV17" s="34">
        <f t="shared" ref="BV17:CE17" si="43"> ((BV$4 * $AU17 ^ BV$5 * EXP(-$AU17 * BV$6))+BV$8)*BV$7</f>
        <v>0.6651325869</v>
      </c>
      <c r="BW17" s="34">
        <f t="shared" si="43"/>
        <v>1.000109733</v>
      </c>
      <c r="BX17" s="34">
        <f t="shared" si="43"/>
        <v>0.992419581</v>
      </c>
      <c r="BY17" s="34">
        <f t="shared" si="43"/>
        <v>0.979619581</v>
      </c>
      <c r="BZ17" s="34">
        <f t="shared" si="43"/>
        <v>0.966819581</v>
      </c>
      <c r="CA17" s="34">
        <f t="shared" si="43"/>
        <v>0.954019581</v>
      </c>
      <c r="CB17" s="34">
        <f t="shared" si="43"/>
        <v>0.941219581</v>
      </c>
      <c r="CC17" s="34">
        <f t="shared" si="43"/>
        <v>0.928419581</v>
      </c>
      <c r="CD17" s="34">
        <f t="shared" si="43"/>
        <v>0.915619581</v>
      </c>
      <c r="CE17" s="34">
        <f t="shared" si="43"/>
        <v>0.902819581</v>
      </c>
      <c r="CG17" s="10">
        <v>1.0</v>
      </c>
      <c r="CH17" s="34">
        <f t="shared" ref="CH17:CQ17" si="44">((CH$4-CH$5*$CG17+CH$6*$CG17^2/2+CH$7/$CG17)+CH$9)*CH$8</f>
        <v>37.732</v>
      </c>
      <c r="CI17" s="34">
        <f t="shared" si="44"/>
        <v>11.491</v>
      </c>
      <c r="CJ17" s="34">
        <f t="shared" si="44"/>
        <v>11.491</v>
      </c>
      <c r="CK17" s="34">
        <f t="shared" si="44"/>
        <v>11.491</v>
      </c>
      <c r="CL17" s="34">
        <f t="shared" si="44"/>
        <v>11.491</v>
      </c>
      <c r="CM17" s="34">
        <f t="shared" si="44"/>
        <v>11.491</v>
      </c>
      <c r="CN17" s="34">
        <f t="shared" si="44"/>
        <v>11.491</v>
      </c>
      <c r="CO17" s="34">
        <f t="shared" si="44"/>
        <v>11.491</v>
      </c>
      <c r="CP17" s="34">
        <f t="shared" si="44"/>
        <v>11.491</v>
      </c>
      <c r="CQ17" s="34">
        <f t="shared" si="44"/>
        <v>11.491</v>
      </c>
      <c r="CT17" s="71">
        <v>0.03</v>
      </c>
      <c r="CU17" s="72">
        <v>0.2575</v>
      </c>
      <c r="CV17" s="73">
        <v>7.0</v>
      </c>
      <c r="CW17" s="74">
        <f>CT17/52*CW$8*zcullriskc</f>
        <v>0.0005769230769</v>
      </c>
      <c r="CX17" s="74">
        <f>CU17/52*CX$8*zcullriskc</f>
        <v>0.004951923077</v>
      </c>
      <c r="CY17" s="64">
        <f t="shared" si="24"/>
        <v>0.2875</v>
      </c>
      <c r="CZ17" s="65">
        <f t="shared" si="25"/>
        <v>0.0007876712329</v>
      </c>
      <c r="DA17" s="84"/>
      <c r="DE17" s="9" t="s">
        <v>37</v>
      </c>
      <c r="DF17" s="9" t="s">
        <v>38</v>
      </c>
      <c r="DG17" s="9" t="s">
        <v>39</v>
      </c>
      <c r="DH17" s="9" t="s">
        <v>40</v>
      </c>
      <c r="DI17" s="9" t="s">
        <v>41</v>
      </c>
      <c r="DJ17" s="9" t="s">
        <v>42</v>
      </c>
    </row>
    <row r="18" ht="14.25" customHeight="1">
      <c r="C18" s="9">
        <v>3.0</v>
      </c>
      <c r="D18" s="101">
        <v>10.885714285714284</v>
      </c>
      <c r="E18" s="102">
        <v>211.0</v>
      </c>
      <c r="F18" s="101">
        <v>95.73502722323049</v>
      </c>
      <c r="G18" s="9">
        <f t="shared" si="37"/>
        <v>76.2</v>
      </c>
      <c r="J18" s="112">
        <v>2.0</v>
      </c>
      <c r="K18" s="124">
        <v>11.0</v>
      </c>
      <c r="L18" s="114">
        <f t="shared" si="45"/>
        <v>50</v>
      </c>
      <c r="M18" s="115">
        <f t="shared" si="46"/>
        <v>1.641061788</v>
      </c>
      <c r="N18" s="116">
        <f t="shared" si="47"/>
        <v>0.03282123576</v>
      </c>
      <c r="O18" s="116"/>
      <c r="P18" s="112">
        <v>2.0</v>
      </c>
      <c r="Q18" s="112">
        <v>11.0</v>
      </c>
      <c r="R18" s="117">
        <f t="shared" si="48"/>
        <v>741</v>
      </c>
      <c r="S18" s="39">
        <f t="shared" si="49"/>
        <v>543.0859546</v>
      </c>
      <c r="T18" s="39">
        <f t="shared" si="50"/>
        <v>7.767974958</v>
      </c>
      <c r="U18" s="117">
        <f t="shared" si="51"/>
        <v>1211</v>
      </c>
      <c r="V18" s="39">
        <f t="shared" si="52"/>
        <v>639.1997036</v>
      </c>
      <c r="W18" s="39">
        <f t="shared" si="53"/>
        <v>14.60168054</v>
      </c>
      <c r="X18" s="118">
        <f t="shared" si="54"/>
        <v>0</v>
      </c>
      <c r="Y18" s="124">
        <v>11.0</v>
      </c>
      <c r="Z18" s="119">
        <f t="shared" si="55"/>
        <v>0</v>
      </c>
      <c r="AA18" s="125">
        <f t="shared" si="56"/>
        <v>535.3179797</v>
      </c>
      <c r="AB18" s="126">
        <f t="shared" si="57"/>
        <v>624.5980231</v>
      </c>
      <c r="AC18" s="64"/>
      <c r="AE18" s="56">
        <v>2.0</v>
      </c>
      <c r="AF18" s="10">
        <v>11.0</v>
      </c>
      <c r="AG18" s="34">
        <f t="shared" si="58"/>
        <v>13.56962327</v>
      </c>
      <c r="AH18" s="34">
        <f t="shared" si="59"/>
        <v>16.93265619</v>
      </c>
      <c r="AI18" s="122">
        <f t="shared" ref="AI18:AJ18" si="60">AV18*$AG$8-AG18*$AG$9</f>
        <v>7.395747648</v>
      </c>
      <c r="AJ18" s="122">
        <f t="shared" si="60"/>
        <v>10.95690812</v>
      </c>
      <c r="AK18" s="34">
        <f t="shared" ref="AK18:AL18" si="61">AV18/AG18</f>
        <v>1.862555816</v>
      </c>
      <c r="AL18" s="34">
        <f t="shared" si="61"/>
        <v>2.117718449</v>
      </c>
      <c r="AM18" s="34">
        <f t="shared" ref="AM18:AN18" si="62">AG18*$AG$9/AV18*100/2.2</f>
        <v>4.880878743</v>
      </c>
      <c r="AN18" s="34">
        <f t="shared" si="62"/>
        <v>4.292784575</v>
      </c>
      <c r="AO18" s="34">
        <f t="shared" si="63"/>
        <v>55.60319767</v>
      </c>
      <c r="AP18" s="34">
        <f t="shared" si="64"/>
        <v>29.8531712</v>
      </c>
      <c r="AQ18" s="34">
        <f t="shared" si="65"/>
        <v>7.395747648</v>
      </c>
      <c r="AR18" s="34"/>
      <c r="AT18" s="56">
        <v>2.0</v>
      </c>
      <c r="AU18" s="10">
        <v>11.0</v>
      </c>
      <c r="AV18" s="34">
        <f t="shared" ref="AV18:BE18" si="66"> ((AV$4 * $AU18 ^ AV$5 * EXP(-$AU18 * AV$6))+AV$8)*AV$7</f>
        <v>25.27418076</v>
      </c>
      <c r="AW18" s="34">
        <f t="shared" si="66"/>
        <v>35.85859839</v>
      </c>
      <c r="AX18" s="34">
        <f t="shared" si="66"/>
        <v>36.67936172</v>
      </c>
      <c r="AY18" s="34">
        <f t="shared" si="66"/>
        <v>36.27936172</v>
      </c>
      <c r="AZ18" s="34">
        <f t="shared" si="66"/>
        <v>35.87936172</v>
      </c>
      <c r="BA18" s="34">
        <f t="shared" si="66"/>
        <v>35.47936172</v>
      </c>
      <c r="BB18" s="34">
        <f t="shared" si="66"/>
        <v>35.07936172</v>
      </c>
      <c r="BC18" s="34">
        <f t="shared" si="66"/>
        <v>34.67936172</v>
      </c>
      <c r="BD18" s="34">
        <f t="shared" si="66"/>
        <v>34.27936172</v>
      </c>
      <c r="BE18" s="34">
        <f t="shared" si="66"/>
        <v>33.87936172</v>
      </c>
      <c r="BF18" s="123">
        <v>2.0</v>
      </c>
      <c r="BG18" s="52">
        <v>1.0</v>
      </c>
      <c r="BI18" s="10">
        <v>11.0</v>
      </c>
      <c r="BJ18" s="34">
        <f t="shared" ref="BJ18:BS18" si="67"> ((BJ$4 * $AU18 ^ BJ$5 * EXP(-$AU18 * BJ$6))+BJ$8)*BJ$7</f>
        <v>1.061506929</v>
      </c>
      <c r="BK18" s="34">
        <f t="shared" si="67"/>
        <v>1.45107161</v>
      </c>
      <c r="BL18" s="34">
        <f t="shared" si="67"/>
        <v>1.533023824</v>
      </c>
      <c r="BM18" s="34">
        <f t="shared" si="67"/>
        <v>1.519023824</v>
      </c>
      <c r="BN18" s="34">
        <f t="shared" si="67"/>
        <v>1.505023824</v>
      </c>
      <c r="BO18" s="34">
        <f t="shared" si="67"/>
        <v>1.491023824</v>
      </c>
      <c r="BP18" s="34">
        <f t="shared" si="67"/>
        <v>1.477023824</v>
      </c>
      <c r="BQ18" s="34">
        <f t="shared" si="67"/>
        <v>1.463023824</v>
      </c>
      <c r="BR18" s="34">
        <f t="shared" si="67"/>
        <v>1.449023824</v>
      </c>
      <c r="BS18" s="34">
        <f t="shared" si="67"/>
        <v>1.435023824</v>
      </c>
      <c r="BU18" s="10">
        <v>11.0</v>
      </c>
      <c r="BV18" s="34">
        <f t="shared" ref="BV18:CE18" si="68"> ((BV$4 * $AU18 ^ BV$5 * EXP(-$AU18 * BV$6))+BV$8)*BV$7</f>
        <v>0.7888651907</v>
      </c>
      <c r="BW18" s="34">
        <f t="shared" si="68"/>
        <v>1.137005555</v>
      </c>
      <c r="BX18" s="34">
        <f t="shared" si="68"/>
        <v>1.154607779</v>
      </c>
      <c r="BY18" s="34">
        <f t="shared" si="68"/>
        <v>1.141807779</v>
      </c>
      <c r="BZ18" s="34">
        <f t="shared" si="68"/>
        <v>1.129007779</v>
      </c>
      <c r="CA18" s="34">
        <f t="shared" si="68"/>
        <v>1.116207779</v>
      </c>
      <c r="CB18" s="34">
        <f t="shared" si="68"/>
        <v>1.103407779</v>
      </c>
      <c r="CC18" s="34">
        <f t="shared" si="68"/>
        <v>1.090607779</v>
      </c>
      <c r="CD18" s="34">
        <f t="shared" si="68"/>
        <v>1.077807779</v>
      </c>
      <c r="CE18" s="34">
        <f t="shared" si="68"/>
        <v>1.065007779</v>
      </c>
      <c r="CG18" s="10">
        <v>2.0</v>
      </c>
      <c r="CH18" s="34">
        <f t="shared" ref="CH18:CQ18" si="69">((CH$4-CH$5*$CG18+CH$6*$CG18^2/2+CH$7/$CG18)+CH$9)*CH$8</f>
        <v>20.855</v>
      </c>
      <c r="CI18" s="34">
        <f t="shared" si="69"/>
        <v>7.005</v>
      </c>
      <c r="CJ18" s="34">
        <f t="shared" si="69"/>
        <v>7.005</v>
      </c>
      <c r="CK18" s="34">
        <f t="shared" si="69"/>
        <v>7.005</v>
      </c>
      <c r="CL18" s="34">
        <f t="shared" si="69"/>
        <v>7.005</v>
      </c>
      <c r="CM18" s="34">
        <f t="shared" si="69"/>
        <v>7.005</v>
      </c>
      <c r="CN18" s="34">
        <f t="shared" si="69"/>
        <v>7.005</v>
      </c>
      <c r="CO18" s="34">
        <f t="shared" si="69"/>
        <v>7.005</v>
      </c>
      <c r="CP18" s="34">
        <f t="shared" si="69"/>
        <v>7.005</v>
      </c>
      <c r="CQ18" s="34">
        <f t="shared" si="69"/>
        <v>7.005</v>
      </c>
      <c r="CT18" s="71">
        <v>0.03</v>
      </c>
      <c r="CU18" s="72">
        <v>0.2867</v>
      </c>
      <c r="CV18" s="73">
        <v>8.0</v>
      </c>
      <c r="CW18" s="74">
        <f>CT18/52*CW$8*zcullriskc</f>
        <v>0.0005769230769</v>
      </c>
      <c r="CX18" s="74">
        <f>CU18/52*CX$8*zcullriskc</f>
        <v>0.005513461538</v>
      </c>
      <c r="CY18" s="64">
        <f t="shared" si="24"/>
        <v>0.3167</v>
      </c>
      <c r="CZ18" s="65">
        <f t="shared" si="25"/>
        <v>0.0008676712329</v>
      </c>
      <c r="DA18" s="84"/>
      <c r="DD18" s="9">
        <v>1.0</v>
      </c>
      <c r="DE18" s="47">
        <v>2.343E-7</v>
      </c>
      <c r="DF18" s="47">
        <v>6.257E-7</v>
      </c>
      <c r="DG18" s="47">
        <v>6.825E-7</v>
      </c>
      <c r="DH18" s="47">
        <v>4.149E-7</v>
      </c>
      <c r="DI18" s="47">
        <v>3.521E-7</v>
      </c>
      <c r="DJ18" s="47">
        <v>1.351E-7</v>
      </c>
      <c r="DK18" s="48"/>
      <c r="DL18" s="48"/>
    </row>
    <row r="19" ht="14.25" customHeight="1">
      <c r="C19" s="9">
        <v>4.0</v>
      </c>
      <c r="D19" s="101">
        <v>15.228571428571428</v>
      </c>
      <c r="E19" s="102">
        <v>258.0</v>
      </c>
      <c r="F19" s="101">
        <v>117.05989110707803</v>
      </c>
      <c r="G19" s="9">
        <f t="shared" si="37"/>
        <v>106.6</v>
      </c>
      <c r="J19" s="112">
        <v>3.0</v>
      </c>
      <c r="K19" s="124">
        <v>18.0</v>
      </c>
      <c r="L19" s="114">
        <f t="shared" si="45"/>
        <v>50</v>
      </c>
      <c r="M19" s="115">
        <f t="shared" si="46"/>
        <v>1.641061788</v>
      </c>
      <c r="N19" s="116">
        <f t="shared" si="47"/>
        <v>0.03282123576</v>
      </c>
      <c r="O19" s="116"/>
      <c r="P19" s="112">
        <v>3.0</v>
      </c>
      <c r="Q19" s="112">
        <v>18.0</v>
      </c>
      <c r="R19" s="117">
        <f t="shared" si="48"/>
        <v>748</v>
      </c>
      <c r="S19" s="39">
        <f t="shared" si="49"/>
        <v>544.5694123</v>
      </c>
      <c r="T19" s="39">
        <f t="shared" si="50"/>
        <v>11.4134637</v>
      </c>
      <c r="U19" s="117">
        <f t="shared" si="51"/>
        <v>1218</v>
      </c>
      <c r="V19" s="39">
        <f t="shared" si="52"/>
        <v>639.2326068</v>
      </c>
      <c r="W19" s="39">
        <f t="shared" si="53"/>
        <v>21.61987678</v>
      </c>
      <c r="X19" s="118">
        <f t="shared" si="54"/>
        <v>0</v>
      </c>
      <c r="Y19" s="124">
        <v>18.0</v>
      </c>
      <c r="Z19" s="119">
        <f t="shared" si="55"/>
        <v>0</v>
      </c>
      <c r="AA19" s="125">
        <f t="shared" si="56"/>
        <v>533.1559486</v>
      </c>
      <c r="AB19" s="126">
        <f t="shared" si="57"/>
        <v>617.6127301</v>
      </c>
      <c r="AC19" s="64"/>
      <c r="AE19" s="56">
        <v>3.0</v>
      </c>
      <c r="AF19" s="10">
        <v>18.0</v>
      </c>
      <c r="AG19" s="34">
        <f t="shared" si="58"/>
        <v>15.32453567</v>
      </c>
      <c r="AH19" s="34">
        <f t="shared" si="59"/>
        <v>18.93601236</v>
      </c>
      <c r="AI19" s="122">
        <f t="shared" ref="AI19:AJ19" si="70">AV19*$AG$8-AG19*$AG$9</f>
        <v>7.980083356</v>
      </c>
      <c r="AJ19" s="122">
        <f t="shared" si="70"/>
        <v>11.53865154</v>
      </c>
      <c r="AK19" s="34">
        <f t="shared" ref="AK19:AL19" si="71">AV19/AG19</f>
        <v>1.801847496</v>
      </c>
      <c r="AL19" s="34">
        <f t="shared" si="71"/>
        <v>2.023373998</v>
      </c>
      <c r="AM19" s="34">
        <f t="shared" ref="AM19:AN19" si="72">AG19*$AG$9/AV19*100/2.2</f>
        <v>5.045326594</v>
      </c>
      <c r="AN19" s="34">
        <f t="shared" si="72"/>
        <v>4.492945496</v>
      </c>
      <c r="AO19" s="34">
        <f t="shared" si="63"/>
        <v>60.7474477</v>
      </c>
      <c r="AP19" s="34">
        <f t="shared" si="64"/>
        <v>33.71397847</v>
      </c>
      <c r="AQ19" s="34">
        <f t="shared" si="65"/>
        <v>7.980083356</v>
      </c>
      <c r="AT19" s="56">
        <v>3.0</v>
      </c>
      <c r="AU19" s="10">
        <v>18.0</v>
      </c>
      <c r="AV19" s="34">
        <f t="shared" ref="AV19:BE19" si="73"> ((AV$4 * $AU19 ^ AV$5 * EXP(-$AU19 * AV$6))+AV$8)*AV$7</f>
        <v>27.61247623</v>
      </c>
      <c r="AW19" s="34">
        <f t="shared" si="73"/>
        <v>38.31463504</v>
      </c>
      <c r="AX19" s="34">
        <f t="shared" si="73"/>
        <v>39.66022601</v>
      </c>
      <c r="AY19" s="34">
        <f t="shared" si="73"/>
        <v>39.26022601</v>
      </c>
      <c r="AZ19" s="34">
        <f t="shared" si="73"/>
        <v>38.86022601</v>
      </c>
      <c r="BA19" s="34">
        <f t="shared" si="73"/>
        <v>38.46022601</v>
      </c>
      <c r="BB19" s="34">
        <f t="shared" si="73"/>
        <v>38.06022601</v>
      </c>
      <c r="BC19" s="34">
        <f t="shared" si="73"/>
        <v>37.66022601</v>
      </c>
      <c r="BD19" s="34">
        <f t="shared" si="73"/>
        <v>37.26022601</v>
      </c>
      <c r="BE19" s="34">
        <f t="shared" si="73"/>
        <v>36.86022601</v>
      </c>
      <c r="BF19" s="123">
        <v>3.0</v>
      </c>
      <c r="BG19" s="52">
        <v>1.0</v>
      </c>
      <c r="BI19" s="10">
        <v>18.0</v>
      </c>
      <c r="BJ19" s="34">
        <f t="shared" ref="BJ19:BS19" si="74"> ((BJ$4 * $AU19 ^ BJ$5 * EXP(-$AU19 * BJ$6))+BJ$8)*BJ$7</f>
        <v>1.141928136</v>
      </c>
      <c r="BK19" s="34">
        <f t="shared" si="74"/>
        <v>1.528362501</v>
      </c>
      <c r="BL19" s="34">
        <f t="shared" si="74"/>
        <v>1.631193699</v>
      </c>
      <c r="BM19" s="34">
        <f t="shared" si="74"/>
        <v>1.617193699</v>
      </c>
      <c r="BN19" s="34">
        <f t="shared" si="74"/>
        <v>1.603193699</v>
      </c>
      <c r="BO19" s="34">
        <f t="shared" si="74"/>
        <v>1.589193699</v>
      </c>
      <c r="BP19" s="34">
        <f t="shared" si="74"/>
        <v>1.575193699</v>
      </c>
      <c r="BQ19" s="34">
        <f t="shared" si="74"/>
        <v>1.561193699</v>
      </c>
      <c r="BR19" s="34">
        <f t="shared" si="74"/>
        <v>1.547193699</v>
      </c>
      <c r="BS19" s="34">
        <f t="shared" si="74"/>
        <v>1.533193699</v>
      </c>
      <c r="BU19" s="10">
        <v>18.0</v>
      </c>
      <c r="BV19" s="34">
        <f t="shared" ref="BV19:CE19" si="75"> ((BV$4 * $AU19 ^ BV$5 * EXP(-$AU19 * BV$6))+BV$8)*BV$7</f>
        <v>0.8513536995</v>
      </c>
      <c r="BW19" s="34">
        <f t="shared" si="75"/>
        <v>1.198039724</v>
      </c>
      <c r="BX19" s="34">
        <f t="shared" si="75"/>
        <v>1.228303129</v>
      </c>
      <c r="BY19" s="34">
        <f t="shared" si="75"/>
        <v>1.215503129</v>
      </c>
      <c r="BZ19" s="34">
        <f t="shared" si="75"/>
        <v>1.202703129</v>
      </c>
      <c r="CA19" s="34">
        <f t="shared" si="75"/>
        <v>1.189903129</v>
      </c>
      <c r="CB19" s="34">
        <f t="shared" si="75"/>
        <v>1.177103129</v>
      </c>
      <c r="CC19" s="34">
        <f t="shared" si="75"/>
        <v>1.164303129</v>
      </c>
      <c r="CD19" s="34">
        <f t="shared" si="75"/>
        <v>1.151503129</v>
      </c>
      <c r="CE19" s="34">
        <f t="shared" si="75"/>
        <v>1.138703129</v>
      </c>
      <c r="CG19" s="10">
        <v>3.0</v>
      </c>
      <c r="CH19" s="34">
        <f t="shared" ref="CH19:CQ19" si="76">((CH$4-CH$5*$CG19+CH$6*$CG19^2/2+CH$7/$CG19)+CH$9)*CH$8</f>
        <v>15.23333333</v>
      </c>
      <c r="CI19" s="34">
        <f t="shared" si="76"/>
        <v>5.512333333</v>
      </c>
      <c r="CJ19" s="34">
        <f t="shared" si="76"/>
        <v>5.512333333</v>
      </c>
      <c r="CK19" s="34">
        <f t="shared" si="76"/>
        <v>5.512333333</v>
      </c>
      <c r="CL19" s="34">
        <f t="shared" si="76"/>
        <v>5.512333333</v>
      </c>
      <c r="CM19" s="34">
        <f t="shared" si="76"/>
        <v>5.512333333</v>
      </c>
      <c r="CN19" s="34">
        <f t="shared" si="76"/>
        <v>5.512333333</v>
      </c>
      <c r="CO19" s="34">
        <f t="shared" si="76"/>
        <v>5.512333333</v>
      </c>
      <c r="CP19" s="34">
        <f t="shared" si="76"/>
        <v>5.512333333</v>
      </c>
      <c r="CQ19" s="34">
        <f t="shared" si="76"/>
        <v>5.512333333</v>
      </c>
      <c r="CT19" s="71">
        <v>0.03</v>
      </c>
      <c r="CU19" s="72">
        <v>0.31589999999999996</v>
      </c>
      <c r="CV19" s="73">
        <v>9.0</v>
      </c>
      <c r="CW19" s="74">
        <f>CT19/52*CW$8*zcullriskc</f>
        <v>0.0005769230769</v>
      </c>
      <c r="CX19" s="74">
        <f>CU19/52*CX$8*zcullriskc</f>
        <v>0.006075</v>
      </c>
      <c r="CY19" s="64">
        <f t="shared" si="24"/>
        <v>0.3459</v>
      </c>
      <c r="CZ19" s="65">
        <f t="shared" si="25"/>
        <v>0.0009476712329</v>
      </c>
      <c r="DA19" s="84"/>
      <c r="DD19" s="9">
        <v>0.0</v>
      </c>
      <c r="DE19" s="47">
        <v>5.303E-6</v>
      </c>
      <c r="DF19" s="47">
        <v>-4.311E-5</v>
      </c>
      <c r="DG19" s="47">
        <v>3.332E-5</v>
      </c>
      <c r="DH19" s="47">
        <v>1.236E-5</v>
      </c>
      <c r="DI19" s="47">
        <v>1.935E-4</v>
      </c>
      <c r="DJ19" s="47">
        <v>4.297E-4</v>
      </c>
      <c r="DK19" s="48"/>
      <c r="DL19" s="48"/>
    </row>
    <row r="20" ht="14.25" customHeight="1">
      <c r="C20" s="9">
        <v>5.0</v>
      </c>
      <c r="D20" s="101">
        <v>19.571428571428573</v>
      </c>
      <c r="E20" s="102">
        <v>311.0</v>
      </c>
      <c r="F20" s="101">
        <v>141.1070780399274</v>
      </c>
      <c r="G20" s="9">
        <f t="shared" si="37"/>
        <v>137</v>
      </c>
      <c r="J20" s="112">
        <v>4.0</v>
      </c>
      <c r="K20" s="124">
        <v>25.0</v>
      </c>
      <c r="L20" s="114">
        <f>MIN(MAX(50,28.115+6.2692*J20-0.0117*J20^2),$L$11)*$L$10  </f>
        <v>53.0046</v>
      </c>
      <c r="M20" s="115">
        <f>L20^0.75*(0.2435*$L$13-0.0466*$L$13^2-0.1128)/$L$13  </f>
        <v>1.714480701</v>
      </c>
      <c r="N20" s="116">
        <f t="shared" si="47"/>
        <v>0.0323458851</v>
      </c>
      <c r="O20" s="116"/>
      <c r="P20" s="112">
        <v>4.0</v>
      </c>
      <c r="Q20" s="112">
        <v>25.0</v>
      </c>
      <c r="R20" s="117">
        <f t="shared" si="48"/>
        <v>755</v>
      </c>
      <c r="S20" s="39">
        <f t="shared" si="49"/>
        <v>546.0155103</v>
      </c>
      <c r="T20" s="39">
        <f t="shared" si="50"/>
        <v>14.2336011</v>
      </c>
      <c r="U20" s="117">
        <f t="shared" si="51"/>
        <v>1225</v>
      </c>
      <c r="V20" s="39">
        <f t="shared" si="52"/>
        <v>639.2641578</v>
      </c>
      <c r="W20" s="39">
        <f t="shared" si="53"/>
        <v>27.17010206</v>
      </c>
      <c r="X20" s="118">
        <f t="shared" si="54"/>
        <v>0</v>
      </c>
      <c r="Y20" s="124">
        <v>25.0</v>
      </c>
      <c r="Z20" s="119">
        <f t="shared" si="55"/>
        <v>0</v>
      </c>
      <c r="AA20" s="125">
        <f t="shared" si="56"/>
        <v>531.7819092</v>
      </c>
      <c r="AB20" s="126">
        <f t="shared" si="57"/>
        <v>612.0940557</v>
      </c>
      <c r="AC20" s="64"/>
      <c r="AE20" s="56">
        <v>4.0</v>
      </c>
      <c r="AF20" s="10">
        <v>25.0</v>
      </c>
      <c r="AG20" s="34">
        <f t="shared" si="58"/>
        <v>16.73870098</v>
      </c>
      <c r="AH20" s="34">
        <f t="shared" si="59"/>
        <v>20.49926698</v>
      </c>
      <c r="AI20" s="122">
        <f t="shared" ref="AI20:AJ20" si="77">AV20*$AG$8-AG20*$AG$9</f>
        <v>8.31429455</v>
      </c>
      <c r="AJ20" s="122">
        <f t="shared" si="77"/>
        <v>11.80387357</v>
      </c>
      <c r="AK20" s="34">
        <f t="shared" ref="AK20:AL20" si="78">AV20/AG20</f>
        <v>1.741777149</v>
      </c>
      <c r="AL20" s="34">
        <f t="shared" si="78"/>
        <v>1.939548251</v>
      </c>
      <c r="AM20" s="34">
        <f t="shared" ref="AM20:AN20" si="79">AG20*$AG$9/AV20*100/2.2</f>
        <v>5.219329636</v>
      </c>
      <c r="AN20" s="34">
        <f t="shared" si="79"/>
        <v>4.687127059</v>
      </c>
      <c r="AO20" s="34">
        <f t="shared" si="63"/>
        <v>64.1411911</v>
      </c>
      <c r="AP20" s="34">
        <f t="shared" si="64"/>
        <v>36.82514216</v>
      </c>
      <c r="AQ20" s="34">
        <f t="shared" si="65"/>
        <v>8.31429455</v>
      </c>
      <c r="AT20" s="56">
        <v>4.0</v>
      </c>
      <c r="AU20" s="10">
        <v>25.0</v>
      </c>
      <c r="AV20" s="34">
        <f t="shared" ref="AV20:BE20" si="80"> ((AV$4 * $AU20 ^ AV$5 * EXP(-$AU20 * AV$6))+AV$8)*AV$7</f>
        <v>29.15508686</v>
      </c>
      <c r="AW20" s="34">
        <f t="shared" si="80"/>
        <v>39.75931743</v>
      </c>
      <c r="AX20" s="34">
        <f t="shared" si="80"/>
        <v>41.43589663</v>
      </c>
      <c r="AY20" s="34">
        <f t="shared" si="80"/>
        <v>41.03589663</v>
      </c>
      <c r="AZ20" s="34">
        <f t="shared" si="80"/>
        <v>40.63589663</v>
      </c>
      <c r="BA20" s="34">
        <f t="shared" si="80"/>
        <v>40.23589663</v>
      </c>
      <c r="BB20" s="34">
        <f t="shared" si="80"/>
        <v>39.83589663</v>
      </c>
      <c r="BC20" s="34">
        <f t="shared" si="80"/>
        <v>39.43589663</v>
      </c>
      <c r="BD20" s="34">
        <f t="shared" si="80"/>
        <v>39.03589663</v>
      </c>
      <c r="BE20" s="34">
        <f t="shared" si="80"/>
        <v>38.63589663</v>
      </c>
      <c r="BF20" s="123">
        <v>4.0</v>
      </c>
      <c r="BG20" s="52">
        <v>1.0</v>
      </c>
      <c r="BI20" s="10">
        <v>25.0</v>
      </c>
      <c r="BJ20" s="34">
        <f t="shared" ref="BJ20:BS20" si="81"> ((BJ$4 * $AU20 ^ BJ$5 * EXP(-$AU20 * BJ$6))+BJ$8)*BJ$7</f>
        <v>1.193829778</v>
      </c>
      <c r="BK20" s="34">
        <f t="shared" si="81"/>
        <v>1.571793138</v>
      </c>
      <c r="BL20" s="34">
        <f t="shared" si="81"/>
        <v>1.687161583</v>
      </c>
      <c r="BM20" s="34">
        <f t="shared" si="81"/>
        <v>1.673161583</v>
      </c>
      <c r="BN20" s="34">
        <f t="shared" si="81"/>
        <v>1.659161583</v>
      </c>
      <c r="BO20" s="34">
        <f t="shared" si="81"/>
        <v>1.645161583</v>
      </c>
      <c r="BP20" s="34">
        <f t="shared" si="81"/>
        <v>1.631161583</v>
      </c>
      <c r="BQ20" s="34">
        <f t="shared" si="81"/>
        <v>1.617161583</v>
      </c>
      <c r="BR20" s="34">
        <f t="shared" si="81"/>
        <v>1.603161583</v>
      </c>
      <c r="BS20" s="34">
        <f t="shared" si="81"/>
        <v>1.589161583</v>
      </c>
      <c r="BU20" s="10">
        <v>25.0</v>
      </c>
      <c r="BV20" s="34">
        <f t="shared" ref="BV20:CE20" si="82"> ((BV$4 * $AU20 ^ BV$5 * EXP(-$AU20 * BV$6))+BV$8)*BV$7</f>
        <v>0.8918069717</v>
      </c>
      <c r="BW20" s="34">
        <f t="shared" si="82"/>
        <v>1.232407598</v>
      </c>
      <c r="BX20" s="34">
        <f t="shared" si="82"/>
        <v>1.270280507</v>
      </c>
      <c r="BY20" s="34">
        <f t="shared" si="82"/>
        <v>1.257480507</v>
      </c>
      <c r="BZ20" s="34">
        <f t="shared" si="82"/>
        <v>1.244680507</v>
      </c>
      <c r="CA20" s="34">
        <f t="shared" si="82"/>
        <v>1.231880507</v>
      </c>
      <c r="CB20" s="34">
        <f t="shared" si="82"/>
        <v>1.219080507</v>
      </c>
      <c r="CC20" s="34">
        <f t="shared" si="82"/>
        <v>1.206280507</v>
      </c>
      <c r="CD20" s="34">
        <f t="shared" si="82"/>
        <v>1.193480507</v>
      </c>
      <c r="CE20" s="34">
        <f t="shared" si="82"/>
        <v>1.180680507</v>
      </c>
      <c r="CG20" s="10">
        <v>4.0</v>
      </c>
      <c r="CH20" s="34">
        <f t="shared" ref="CH20:CQ20" si="83">((CH$4-CH$5*$CG20+CH$6*$CG20^2/2+CH$7/$CG20)+CH$9)*CH$8</f>
        <v>12.4255</v>
      </c>
      <c r="CI20" s="34">
        <f t="shared" si="83"/>
        <v>4.768</v>
      </c>
      <c r="CJ20" s="34">
        <f t="shared" si="83"/>
        <v>4.768</v>
      </c>
      <c r="CK20" s="34">
        <f t="shared" si="83"/>
        <v>4.768</v>
      </c>
      <c r="CL20" s="34">
        <f t="shared" si="83"/>
        <v>4.768</v>
      </c>
      <c r="CM20" s="34">
        <f t="shared" si="83"/>
        <v>4.768</v>
      </c>
      <c r="CN20" s="34">
        <f t="shared" si="83"/>
        <v>4.768</v>
      </c>
      <c r="CO20" s="34">
        <f t="shared" si="83"/>
        <v>4.768</v>
      </c>
      <c r="CP20" s="34">
        <f t="shared" si="83"/>
        <v>4.768</v>
      </c>
      <c r="CQ20" s="34">
        <f t="shared" si="83"/>
        <v>4.768</v>
      </c>
      <c r="CT20" s="71">
        <v>0.03</v>
      </c>
      <c r="CU20" s="72">
        <v>0.34509999999999996</v>
      </c>
      <c r="CV20" s="73">
        <v>10.0</v>
      </c>
      <c r="CW20" s="74">
        <f>CT20/52*CW$8*zcullriskc</f>
        <v>0.0005769230769</v>
      </c>
      <c r="CX20" s="74">
        <f>CU20/52*CX$8*zcullriskc</f>
        <v>0.006636538462</v>
      </c>
      <c r="CY20" s="64">
        <f t="shared" si="24"/>
        <v>0.3751</v>
      </c>
      <c r="CZ20" s="65">
        <f t="shared" si="25"/>
        <v>0.001027671233</v>
      </c>
      <c r="DA20" s="84"/>
      <c r="DE20" s="127"/>
      <c r="DF20" s="127"/>
      <c r="DG20" s="127"/>
      <c r="DH20" s="127"/>
      <c r="DI20" s="127"/>
      <c r="DJ20" s="127"/>
      <c r="DK20" s="127"/>
      <c r="DL20" s="127"/>
    </row>
    <row r="21" ht="14.25" customHeight="1">
      <c r="C21" s="9">
        <v>6.0</v>
      </c>
      <c r="D21" s="101">
        <v>23.91428571428571</v>
      </c>
      <c r="E21" s="102">
        <v>369.0</v>
      </c>
      <c r="F21" s="101">
        <v>167.4228675136116</v>
      </c>
      <c r="G21" s="9">
        <f t="shared" si="37"/>
        <v>167.4</v>
      </c>
      <c r="J21" s="112">
        <v>5.0</v>
      </c>
      <c r="K21" s="124">
        <v>32.0</v>
      </c>
      <c r="L21" s="114">
        <f t="shared" ref="L21:L216" si="91">MIN(MAX(50,28.115+6.2692*J21-0.0117*J21^2),$L$11)*$L$10</f>
        <v>59.1685</v>
      </c>
      <c r="M21" s="115">
        <f t="shared" ref="M21:M216" si="92">L21^0.75*(0.2435*$L$13-0.0466*$L$13^2-0.1128)/$L$13</f>
        <v>1.861938574</v>
      </c>
      <c r="N21" s="116">
        <f t="shared" si="47"/>
        <v>0.03146840928</v>
      </c>
      <c r="O21" s="116"/>
      <c r="P21" s="112">
        <v>5.0</v>
      </c>
      <c r="Q21" s="112">
        <v>32.0</v>
      </c>
      <c r="R21" s="117">
        <f t="shared" si="48"/>
        <v>762</v>
      </c>
      <c r="S21" s="39">
        <f t="shared" si="49"/>
        <v>547.4251193</v>
      </c>
      <c r="T21" s="39">
        <f t="shared" si="50"/>
        <v>16.35891836</v>
      </c>
      <c r="U21" s="117">
        <f t="shared" si="51"/>
        <v>1232</v>
      </c>
      <c r="V21" s="39">
        <f t="shared" si="52"/>
        <v>639.294412</v>
      </c>
      <c r="W21" s="39">
        <f t="shared" si="53"/>
        <v>31.46819199</v>
      </c>
      <c r="X21" s="118">
        <f t="shared" si="54"/>
        <v>0</v>
      </c>
      <c r="Y21" s="124">
        <v>32.0</v>
      </c>
      <c r="Z21" s="119">
        <f t="shared" si="55"/>
        <v>0</v>
      </c>
      <c r="AA21" s="125">
        <f t="shared" si="56"/>
        <v>531.0662009</v>
      </c>
      <c r="AB21" s="126">
        <f t="shared" si="57"/>
        <v>607.82622</v>
      </c>
      <c r="AC21" s="64"/>
      <c r="AE21" s="56">
        <v>5.0</v>
      </c>
      <c r="AF21" s="10">
        <v>32.0</v>
      </c>
      <c r="AG21" s="34">
        <f t="shared" si="58"/>
        <v>17.899638</v>
      </c>
      <c r="AH21" s="34">
        <f t="shared" si="59"/>
        <v>21.73885533</v>
      </c>
      <c r="AI21" s="122">
        <f t="shared" ref="AI21:AJ21" si="84">AV21*$AG$8-AG21*$AG$9</f>
        <v>8.526182044</v>
      </c>
      <c r="AJ21" s="122">
        <f t="shared" si="84"/>
        <v>11.91711629</v>
      </c>
      <c r="AK21" s="34">
        <f t="shared" ref="AK21:AL21" si="85">AV21/AG21</f>
        <v>1.690831631</v>
      </c>
      <c r="AL21" s="34">
        <f t="shared" si="85"/>
        <v>1.870485717</v>
      </c>
      <c r="AM21" s="34">
        <f t="shared" ref="AM21:AN21" si="86">AG21*$AG$9/AV21*100/2.2</f>
        <v>5.376590386</v>
      </c>
      <c r="AN21" s="34">
        <f t="shared" si="86"/>
        <v>4.86018632</v>
      </c>
      <c r="AO21" s="34">
        <f t="shared" si="63"/>
        <v>66.58360304</v>
      </c>
      <c r="AP21" s="34">
        <f t="shared" si="64"/>
        <v>39.3792036</v>
      </c>
      <c r="AQ21" s="34">
        <f t="shared" si="65"/>
        <v>8.526182044</v>
      </c>
      <c r="AT21" s="56">
        <v>5.0</v>
      </c>
      <c r="AU21" s="10">
        <v>32.0</v>
      </c>
      <c r="AV21" s="34">
        <f t="shared" ref="AV21:BE21" si="87"> ((AV$4 * $AU21 ^ AV$5 * EXP(-$AU21 * AV$6))+AV$8)*AV$7</f>
        <v>30.26527411</v>
      </c>
      <c r="AW21" s="34">
        <f t="shared" si="87"/>
        <v>40.66221839</v>
      </c>
      <c r="AX21" s="34">
        <f t="shared" si="87"/>
        <v>42.55724342</v>
      </c>
      <c r="AY21" s="34">
        <f t="shared" si="87"/>
        <v>42.15724342</v>
      </c>
      <c r="AZ21" s="34">
        <f t="shared" si="87"/>
        <v>41.75724342</v>
      </c>
      <c r="BA21" s="34">
        <f t="shared" si="87"/>
        <v>41.35724342</v>
      </c>
      <c r="BB21" s="34">
        <f t="shared" si="87"/>
        <v>40.95724342</v>
      </c>
      <c r="BC21" s="34">
        <f t="shared" si="87"/>
        <v>40.55724342</v>
      </c>
      <c r="BD21" s="34">
        <f t="shared" si="87"/>
        <v>40.15724342</v>
      </c>
      <c r="BE21" s="34">
        <f t="shared" si="87"/>
        <v>39.75724342</v>
      </c>
      <c r="BF21" s="123">
        <v>5.0</v>
      </c>
      <c r="BG21" s="52">
        <v>1.0</v>
      </c>
      <c r="BI21" s="10">
        <v>32.0</v>
      </c>
      <c r="BJ21" s="34">
        <f t="shared" ref="BJ21:BS21" si="88"> ((BJ$4 * $AU21 ^ BJ$5 * EXP(-$AU21 * BJ$6))+BJ$8)*BJ$7</f>
        <v>1.230455163</v>
      </c>
      <c r="BK21" s="34">
        <f t="shared" si="88"/>
        <v>1.597356253</v>
      </c>
      <c r="BL21" s="34">
        <f t="shared" si="88"/>
        <v>1.720603328</v>
      </c>
      <c r="BM21" s="34">
        <f t="shared" si="88"/>
        <v>1.706603328</v>
      </c>
      <c r="BN21" s="34">
        <f t="shared" si="88"/>
        <v>1.692603328</v>
      </c>
      <c r="BO21" s="34">
        <f t="shared" si="88"/>
        <v>1.678603328</v>
      </c>
      <c r="BP21" s="34">
        <f t="shared" si="88"/>
        <v>1.664603328</v>
      </c>
      <c r="BQ21" s="34">
        <f t="shared" si="88"/>
        <v>1.650603328</v>
      </c>
      <c r="BR21" s="34">
        <f t="shared" si="88"/>
        <v>1.636603328</v>
      </c>
      <c r="BS21" s="34">
        <f t="shared" si="88"/>
        <v>1.622603328</v>
      </c>
      <c r="BU21" s="10">
        <v>32.0</v>
      </c>
      <c r="BV21" s="34">
        <f t="shared" ref="BV21:CE21" si="89"> ((BV$4 * $AU21 ^ BV$5 * EXP(-$AU21 * BV$6))+BV$8)*BV$7</f>
        <v>0.920418881</v>
      </c>
      <c r="BW21" s="34">
        <f t="shared" si="89"/>
        <v>1.25269843</v>
      </c>
      <c r="BX21" s="34">
        <f t="shared" si="89"/>
        <v>1.295331213</v>
      </c>
      <c r="BY21" s="34">
        <f t="shared" si="89"/>
        <v>1.282531213</v>
      </c>
      <c r="BZ21" s="34">
        <f t="shared" si="89"/>
        <v>1.269731213</v>
      </c>
      <c r="CA21" s="34">
        <f t="shared" si="89"/>
        <v>1.256931213</v>
      </c>
      <c r="CB21" s="34">
        <f t="shared" si="89"/>
        <v>1.244131213</v>
      </c>
      <c r="CC21" s="34">
        <f t="shared" si="89"/>
        <v>1.231331213</v>
      </c>
      <c r="CD21" s="34">
        <f t="shared" si="89"/>
        <v>1.218531213</v>
      </c>
      <c r="CE21" s="34">
        <f t="shared" si="89"/>
        <v>1.205731213</v>
      </c>
      <c r="CG21" s="10">
        <v>5.0</v>
      </c>
      <c r="CH21" s="34">
        <f t="shared" ref="CH21:CQ21" si="90">((CH$4-CH$5*$CG21+CH$6*$CG21^2/2+CH$7/$CG21)+CH$9)*CH$8</f>
        <v>10.7432</v>
      </c>
      <c r="CI21" s="34">
        <f t="shared" si="90"/>
        <v>4.323</v>
      </c>
      <c r="CJ21" s="34">
        <f t="shared" si="90"/>
        <v>4.323</v>
      </c>
      <c r="CK21" s="34">
        <f t="shared" si="90"/>
        <v>4.323</v>
      </c>
      <c r="CL21" s="34">
        <f t="shared" si="90"/>
        <v>4.323</v>
      </c>
      <c r="CM21" s="34">
        <f t="shared" si="90"/>
        <v>4.323</v>
      </c>
      <c r="CN21" s="34">
        <f t="shared" si="90"/>
        <v>4.323</v>
      </c>
      <c r="CO21" s="34">
        <f t="shared" si="90"/>
        <v>4.323</v>
      </c>
      <c r="CP21" s="34">
        <f t="shared" si="90"/>
        <v>4.323</v>
      </c>
      <c r="CQ21" s="34">
        <f t="shared" si="90"/>
        <v>4.323</v>
      </c>
      <c r="CW21" s="128"/>
      <c r="CX21" s="129"/>
      <c r="DA21" s="130"/>
      <c r="DH21" s="131" t="s">
        <v>142</v>
      </c>
    </row>
    <row r="22" ht="14.25" customHeight="1">
      <c r="C22" s="9">
        <v>7.0</v>
      </c>
      <c r="D22" s="101">
        <v>28.257142857142856</v>
      </c>
      <c r="E22" s="102">
        <v>422.0</v>
      </c>
      <c r="F22" s="101">
        <v>191.47005444646098</v>
      </c>
      <c r="G22" s="9">
        <f t="shared" si="37"/>
        <v>197.8</v>
      </c>
      <c r="J22" s="112">
        <v>6.0</v>
      </c>
      <c r="K22" s="124">
        <v>39.0</v>
      </c>
      <c r="L22" s="114">
        <f t="shared" si="91"/>
        <v>65.309</v>
      </c>
      <c r="M22" s="115">
        <f t="shared" si="92"/>
        <v>2.005059225</v>
      </c>
      <c r="N22" s="116">
        <f t="shared" si="47"/>
        <v>0.03070111662</v>
      </c>
      <c r="O22" s="116"/>
      <c r="P22" s="112">
        <v>6.0</v>
      </c>
      <c r="Q22" s="112">
        <v>39.0</v>
      </c>
      <c r="R22" s="117">
        <f t="shared" si="48"/>
        <v>769</v>
      </c>
      <c r="S22" s="39">
        <f t="shared" si="49"/>
        <v>548.7990933</v>
      </c>
      <c r="T22" s="39">
        <f t="shared" si="50"/>
        <v>17.90189637</v>
      </c>
      <c r="U22" s="117">
        <f t="shared" si="51"/>
        <v>1239</v>
      </c>
      <c r="V22" s="39">
        <f t="shared" si="52"/>
        <v>639.3234228</v>
      </c>
      <c r="W22" s="39">
        <f t="shared" si="53"/>
        <v>34.70219707</v>
      </c>
      <c r="X22" s="118">
        <f t="shared" si="54"/>
        <v>0</v>
      </c>
      <c r="Y22" s="124">
        <v>39.0</v>
      </c>
      <c r="Z22" s="119">
        <f t="shared" si="55"/>
        <v>0</v>
      </c>
      <c r="AA22" s="125">
        <f t="shared" si="56"/>
        <v>530.8971969</v>
      </c>
      <c r="AB22" s="126">
        <f t="shared" si="57"/>
        <v>604.6212257</v>
      </c>
      <c r="AC22" s="64"/>
      <c r="AE22" s="56">
        <v>6.0</v>
      </c>
      <c r="AF22" s="10">
        <v>39.0</v>
      </c>
      <c r="AG22" s="34">
        <f t="shared" si="58"/>
        <v>18.85900697</v>
      </c>
      <c r="AH22" s="34">
        <f t="shared" si="59"/>
        <v>22.72423736</v>
      </c>
      <c r="AI22" s="122">
        <f t="shared" ref="AI22:AJ22" si="93">AV22*$AG$8-AG22*$AG$9</f>
        <v>8.667709777</v>
      </c>
      <c r="AJ22" s="122">
        <f t="shared" si="93"/>
        <v>11.94460553</v>
      </c>
      <c r="AK22" s="34">
        <f t="shared" ref="AK22:AL22" si="94">AV22/AG22</f>
        <v>1.649014605</v>
      </c>
      <c r="AL22" s="34">
        <f t="shared" si="94"/>
        <v>1.814082112</v>
      </c>
      <c r="AM22" s="34">
        <f t="shared" ref="AM22:AN22" si="95">AG22*$AG$9/AV22*100/2.2</f>
        <v>5.512934248</v>
      </c>
      <c r="AN22" s="34">
        <f t="shared" si="95"/>
        <v>5.011299672</v>
      </c>
      <c r="AO22" s="34">
        <f t="shared" si="63"/>
        <v>68.41731144</v>
      </c>
      <c r="AP22" s="34">
        <f t="shared" si="64"/>
        <v>41.48981533</v>
      </c>
      <c r="AQ22" s="34">
        <f t="shared" si="65"/>
        <v>8.667709777</v>
      </c>
      <c r="AT22" s="56">
        <v>6.0</v>
      </c>
      <c r="AU22" s="10">
        <v>39.0</v>
      </c>
      <c r="AV22" s="34">
        <f t="shared" ref="AV22:BE22" si="96"> ((AV$4 * $AU22 ^ AV$5 * EXP(-$AU22 * AV$6))+AV$8)*AV$7</f>
        <v>31.09877793</v>
      </c>
      <c r="AW22" s="34">
        <f t="shared" si="96"/>
        <v>41.2236325</v>
      </c>
      <c r="AX22" s="34">
        <f t="shared" si="96"/>
        <v>43.26243837</v>
      </c>
      <c r="AY22" s="34">
        <f t="shared" si="96"/>
        <v>42.86243837</v>
      </c>
      <c r="AZ22" s="34">
        <f t="shared" si="96"/>
        <v>42.46243837</v>
      </c>
      <c r="BA22" s="34">
        <f t="shared" si="96"/>
        <v>42.06243837</v>
      </c>
      <c r="BB22" s="34">
        <f t="shared" si="96"/>
        <v>41.66243837</v>
      </c>
      <c r="BC22" s="34">
        <f t="shared" si="96"/>
        <v>41.26243837</v>
      </c>
      <c r="BD22" s="34">
        <f t="shared" si="96"/>
        <v>40.86243837</v>
      </c>
      <c r="BE22" s="34">
        <f t="shared" si="96"/>
        <v>40.46243837</v>
      </c>
      <c r="BF22" s="123">
        <v>6.0</v>
      </c>
      <c r="BG22" s="52">
        <v>1.0</v>
      </c>
      <c r="BI22" s="10">
        <v>39.0</v>
      </c>
      <c r="BJ22" s="34">
        <f t="shared" ref="BJ22:BS22" si="97"> ((BJ$4 * $AU22 ^ BJ$5 * EXP(-$AU22 * BJ$6))+BJ$8)*BJ$7</f>
        <v>1.25741142</v>
      </c>
      <c r="BK22" s="34">
        <f t="shared" si="97"/>
        <v>1.611786755</v>
      </c>
      <c r="BL22" s="34">
        <f t="shared" si="97"/>
        <v>1.73990287</v>
      </c>
      <c r="BM22" s="34">
        <f t="shared" si="97"/>
        <v>1.72590287</v>
      </c>
      <c r="BN22" s="34">
        <f t="shared" si="97"/>
        <v>1.71190287</v>
      </c>
      <c r="BO22" s="34">
        <f t="shared" si="97"/>
        <v>1.69790287</v>
      </c>
      <c r="BP22" s="34">
        <f t="shared" si="97"/>
        <v>1.68390287</v>
      </c>
      <c r="BQ22" s="34">
        <f t="shared" si="97"/>
        <v>1.66990287</v>
      </c>
      <c r="BR22" s="34">
        <f t="shared" si="97"/>
        <v>1.65590287</v>
      </c>
      <c r="BS22" s="34">
        <f t="shared" si="97"/>
        <v>1.64190287</v>
      </c>
      <c r="BU22" s="10">
        <v>39.0</v>
      </c>
      <c r="BV22" s="34">
        <f t="shared" ref="BV22:CE22" si="98"> ((BV$4 * $AU22 ^ BV$5 * EXP(-$AU22 * BV$6))+BV$8)*BV$7</f>
        <v>0.9415181183</v>
      </c>
      <c r="BW22" s="34">
        <f t="shared" si="98"/>
        <v>1.264215356</v>
      </c>
      <c r="BX22" s="34">
        <f t="shared" si="98"/>
        <v>1.309756947</v>
      </c>
      <c r="BY22" s="34">
        <f t="shared" si="98"/>
        <v>1.296956947</v>
      </c>
      <c r="BZ22" s="34">
        <f t="shared" si="98"/>
        <v>1.284156947</v>
      </c>
      <c r="CA22" s="34">
        <f t="shared" si="98"/>
        <v>1.271356947</v>
      </c>
      <c r="CB22" s="34">
        <f t="shared" si="98"/>
        <v>1.258556947</v>
      </c>
      <c r="CC22" s="34">
        <f t="shared" si="98"/>
        <v>1.245756947</v>
      </c>
      <c r="CD22" s="34">
        <f t="shared" si="98"/>
        <v>1.232956947</v>
      </c>
      <c r="CE22" s="34">
        <f t="shared" si="98"/>
        <v>1.220156947</v>
      </c>
      <c r="CG22" s="10">
        <v>6.0</v>
      </c>
      <c r="CH22" s="34">
        <f t="shared" ref="CH22:CQ22" si="99">((CH$4-CH$5*$CG22+CH$6*$CG22^2/2+CH$7/$CG22)+CH$9)*CH$8</f>
        <v>9.623666667</v>
      </c>
      <c r="CI22" s="34">
        <f t="shared" si="99"/>
        <v>4.027666667</v>
      </c>
      <c r="CJ22" s="34">
        <f t="shared" si="99"/>
        <v>4.027666667</v>
      </c>
      <c r="CK22" s="34">
        <f t="shared" si="99"/>
        <v>4.027666667</v>
      </c>
      <c r="CL22" s="34">
        <f t="shared" si="99"/>
        <v>4.027666667</v>
      </c>
      <c r="CM22" s="34">
        <f t="shared" si="99"/>
        <v>4.027666667</v>
      </c>
      <c r="CN22" s="34">
        <f t="shared" si="99"/>
        <v>4.027666667</v>
      </c>
      <c r="CO22" s="34">
        <f t="shared" si="99"/>
        <v>4.027666667</v>
      </c>
      <c r="CP22" s="34">
        <f t="shared" si="99"/>
        <v>4.027666667</v>
      </c>
      <c r="CQ22" s="34">
        <f t="shared" si="99"/>
        <v>4.027666667</v>
      </c>
      <c r="CW22" s="64"/>
      <c r="CX22" s="64"/>
      <c r="CY22" s="64"/>
      <c r="DA22" s="130"/>
      <c r="DH22" s="9" t="s">
        <v>143</v>
      </c>
      <c r="DI22" s="132">
        <f>0.35/365</f>
        <v>0.0009589041096</v>
      </c>
    </row>
    <row r="23" ht="14.25" customHeight="1">
      <c r="C23" s="9">
        <v>8.0</v>
      </c>
      <c r="D23" s="101">
        <v>32.6</v>
      </c>
      <c r="E23" s="102">
        <v>468.0</v>
      </c>
      <c r="F23" s="101">
        <v>212.34119782214154</v>
      </c>
      <c r="G23" s="9">
        <f t="shared" si="37"/>
        <v>228.2</v>
      </c>
      <c r="J23" s="112">
        <v>7.0</v>
      </c>
      <c r="K23" s="124">
        <v>46.0</v>
      </c>
      <c r="L23" s="114">
        <f t="shared" si="91"/>
        <v>71.4261</v>
      </c>
      <c r="M23" s="115">
        <f t="shared" si="92"/>
        <v>2.14432265</v>
      </c>
      <c r="N23" s="116">
        <f t="shared" si="47"/>
        <v>0.03002155584</v>
      </c>
      <c r="O23" s="116"/>
      <c r="P23" s="112">
        <v>7.0</v>
      </c>
      <c r="Q23" s="112">
        <v>46.0</v>
      </c>
      <c r="R23" s="117">
        <f t="shared" si="48"/>
        <v>776</v>
      </c>
      <c r="S23" s="39">
        <f t="shared" si="49"/>
        <v>550.1382704</v>
      </c>
      <c r="T23" s="39">
        <f t="shared" si="50"/>
        <v>18.95929083</v>
      </c>
      <c r="U23" s="117">
        <f t="shared" si="51"/>
        <v>1246</v>
      </c>
      <c r="V23" s="39">
        <f t="shared" si="52"/>
        <v>639.3512411</v>
      </c>
      <c r="W23" s="39">
        <f t="shared" si="53"/>
        <v>37.03571626</v>
      </c>
      <c r="X23" s="118">
        <f t="shared" si="54"/>
        <v>0</v>
      </c>
      <c r="Y23" s="124">
        <v>46.0</v>
      </c>
      <c r="Z23" s="119">
        <f t="shared" si="55"/>
        <v>0</v>
      </c>
      <c r="AA23" s="125">
        <f t="shared" si="56"/>
        <v>531.1789795</v>
      </c>
      <c r="AB23" s="126">
        <f t="shared" si="57"/>
        <v>602.3155249</v>
      </c>
      <c r="AC23" s="64"/>
      <c r="AE23" s="56">
        <v>7.0</v>
      </c>
      <c r="AF23" s="10">
        <v>46.0</v>
      </c>
      <c r="AG23" s="34">
        <f t="shared" si="58"/>
        <v>19.65380425</v>
      </c>
      <c r="AH23" s="34">
        <f t="shared" si="59"/>
        <v>23.50507501</v>
      </c>
      <c r="AI23" s="122">
        <f t="shared" ref="AI23:AJ23" si="100">AV23*$AG$8-AG23*$AG$9</f>
        <v>8.764526981</v>
      </c>
      <c r="AJ23" s="122">
        <f t="shared" si="100"/>
        <v>11.9187838</v>
      </c>
      <c r="AK23" s="34">
        <f t="shared" ref="AK23:AL23" si="101">AV23/AG23</f>
        <v>1.61486393</v>
      </c>
      <c r="AL23" s="34">
        <f t="shared" si="101"/>
        <v>1.767681958</v>
      </c>
      <c r="AM23" s="34">
        <f t="shared" ref="AM23:AN23" si="102">AG23*$AG$9/AV23*100/2.2</f>
        <v>5.629520184</v>
      </c>
      <c r="AN23" s="34">
        <f t="shared" si="102"/>
        <v>5.142842043</v>
      </c>
      <c r="AO23" s="34">
        <f t="shared" si="63"/>
        <v>69.82408307</v>
      </c>
      <c r="AP23" s="34">
        <f t="shared" si="64"/>
        <v>43.23836935</v>
      </c>
      <c r="AQ23" s="34">
        <f t="shared" si="65"/>
        <v>8.764526981</v>
      </c>
      <c r="AR23" s="34"/>
      <c r="AT23" s="56">
        <v>7.0</v>
      </c>
      <c r="AU23" s="10">
        <v>46.0</v>
      </c>
      <c r="AV23" s="34">
        <f t="shared" ref="AV23:BE23" si="103"> ((AV$4 * $AU23 ^ AV$5 * EXP(-$AU23 * AV$6))+AV$8)*AV$7</f>
        <v>31.73821958</v>
      </c>
      <c r="AW23" s="34">
        <f t="shared" si="103"/>
        <v>41.54949702</v>
      </c>
      <c r="AX23" s="34">
        <f t="shared" si="103"/>
        <v>43.67878365</v>
      </c>
      <c r="AY23" s="34">
        <f t="shared" si="103"/>
        <v>43.27878365</v>
      </c>
      <c r="AZ23" s="34">
        <f t="shared" si="103"/>
        <v>42.87878365</v>
      </c>
      <c r="BA23" s="34">
        <f t="shared" si="103"/>
        <v>42.47878365</v>
      </c>
      <c r="BB23" s="34">
        <f t="shared" si="103"/>
        <v>42.07878365</v>
      </c>
      <c r="BC23" s="34">
        <f t="shared" si="103"/>
        <v>41.67878365</v>
      </c>
      <c r="BD23" s="34">
        <f t="shared" si="103"/>
        <v>41.27878365</v>
      </c>
      <c r="BE23" s="34">
        <f t="shared" si="103"/>
        <v>40.87878365</v>
      </c>
      <c r="BF23" s="123">
        <v>7.0</v>
      </c>
      <c r="BG23" s="52">
        <v>1.0</v>
      </c>
      <c r="BI23" s="10">
        <v>46.0</v>
      </c>
      <c r="BJ23" s="34">
        <f t="shared" ref="BJ23:BS23" si="104"> ((BJ$4 * $AU23 ^ BJ$5 * EXP(-$AU23 * BJ$6))+BJ$8)*BJ$7</f>
        <v>1.277645051</v>
      </c>
      <c r="BK23" s="34">
        <f t="shared" si="104"/>
        <v>1.61861195</v>
      </c>
      <c r="BL23" s="34">
        <f t="shared" si="104"/>
        <v>1.749491319</v>
      </c>
      <c r="BM23" s="34">
        <f t="shared" si="104"/>
        <v>1.735491319</v>
      </c>
      <c r="BN23" s="34">
        <f t="shared" si="104"/>
        <v>1.721491319</v>
      </c>
      <c r="BO23" s="34">
        <f t="shared" si="104"/>
        <v>1.707491319</v>
      </c>
      <c r="BP23" s="34">
        <f t="shared" si="104"/>
        <v>1.693491319</v>
      </c>
      <c r="BQ23" s="34">
        <f t="shared" si="104"/>
        <v>1.679491319</v>
      </c>
      <c r="BR23" s="34">
        <f t="shared" si="104"/>
        <v>1.665491319</v>
      </c>
      <c r="BS23" s="34">
        <f t="shared" si="104"/>
        <v>1.651491319</v>
      </c>
      <c r="BU23" s="10">
        <v>46.0</v>
      </c>
      <c r="BV23" s="34">
        <f t="shared" ref="BV23:CE23" si="105"> ((BV$4 * $AU23 ^ BV$5 * EXP(-$AU23 * BV$6))+BV$8)*BV$7</f>
        <v>0.9573845033</v>
      </c>
      <c r="BW23" s="34">
        <f t="shared" si="105"/>
        <v>1.269736417</v>
      </c>
      <c r="BX23" s="34">
        <f t="shared" si="105"/>
        <v>1.316887941</v>
      </c>
      <c r="BY23" s="34">
        <f t="shared" si="105"/>
        <v>1.304087941</v>
      </c>
      <c r="BZ23" s="34">
        <f t="shared" si="105"/>
        <v>1.291287941</v>
      </c>
      <c r="CA23" s="34">
        <f t="shared" si="105"/>
        <v>1.278487941</v>
      </c>
      <c r="CB23" s="34">
        <f t="shared" si="105"/>
        <v>1.265687941</v>
      </c>
      <c r="CC23" s="34">
        <f t="shared" si="105"/>
        <v>1.252887941</v>
      </c>
      <c r="CD23" s="34">
        <f t="shared" si="105"/>
        <v>1.240087941</v>
      </c>
      <c r="CE23" s="34">
        <f t="shared" si="105"/>
        <v>1.227287941</v>
      </c>
      <c r="CG23" s="10">
        <v>7.0</v>
      </c>
      <c r="CH23" s="34">
        <f t="shared" ref="CH23:CQ23" si="106">((CH$4-CH$5*$CG23+CH$6*$CG23^2/2+CH$7/$CG23)+CH$9)*CH$8</f>
        <v>8.825714286</v>
      </c>
      <c r="CI23" s="34">
        <f t="shared" si="106"/>
        <v>3.817857143</v>
      </c>
      <c r="CJ23" s="34">
        <f t="shared" si="106"/>
        <v>3.817857143</v>
      </c>
      <c r="CK23" s="34">
        <f t="shared" si="106"/>
        <v>3.817857143</v>
      </c>
      <c r="CL23" s="34">
        <f t="shared" si="106"/>
        <v>3.817857143</v>
      </c>
      <c r="CM23" s="34">
        <f t="shared" si="106"/>
        <v>3.817857143</v>
      </c>
      <c r="CN23" s="34">
        <f t="shared" si="106"/>
        <v>3.817857143</v>
      </c>
      <c r="CO23" s="34">
        <f t="shared" si="106"/>
        <v>3.817857143</v>
      </c>
      <c r="CP23" s="34">
        <f t="shared" si="106"/>
        <v>3.817857143</v>
      </c>
      <c r="CQ23" s="34">
        <f t="shared" si="106"/>
        <v>3.817857143</v>
      </c>
      <c r="CU23" s="9" t="s">
        <v>144</v>
      </c>
      <c r="CV23" s="64"/>
      <c r="CW23" s="1">
        <v>0.0</v>
      </c>
      <c r="CX23" s="133">
        <v>0.03</v>
      </c>
      <c r="CY23" s="64"/>
      <c r="DA23" s="130"/>
      <c r="DH23" s="9" t="s">
        <v>145</v>
      </c>
      <c r="DI23" s="132">
        <f>DN23+DP23</f>
        <v>0</v>
      </c>
    </row>
    <row r="24" ht="14.25" customHeight="1">
      <c r="C24" s="9">
        <v>9.0</v>
      </c>
      <c r="D24" s="101">
        <v>36.942857142857136</v>
      </c>
      <c r="E24" s="102">
        <v>530.0</v>
      </c>
      <c r="F24" s="101">
        <v>240.47186932849363</v>
      </c>
      <c r="G24" s="9">
        <f t="shared" si="37"/>
        <v>258.6</v>
      </c>
      <c r="J24" s="112">
        <v>8.0</v>
      </c>
      <c r="K24" s="124">
        <v>53.0</v>
      </c>
      <c r="L24" s="114">
        <f t="shared" si="91"/>
        <v>77.5198</v>
      </c>
      <c r="M24" s="115">
        <f t="shared" si="92"/>
        <v>2.280115845</v>
      </c>
      <c r="N24" s="116">
        <f t="shared" si="47"/>
        <v>0.02941333497</v>
      </c>
      <c r="O24" s="116"/>
      <c r="P24" s="112">
        <v>8.0</v>
      </c>
      <c r="Q24" s="112">
        <v>53.0</v>
      </c>
      <c r="R24" s="117">
        <f t="shared" si="48"/>
        <v>783</v>
      </c>
      <c r="S24" s="39">
        <f t="shared" si="49"/>
        <v>551.4434721</v>
      </c>
      <c r="T24" s="39">
        <f t="shared" si="50"/>
        <v>19.61417074</v>
      </c>
      <c r="U24" s="117">
        <f t="shared" si="51"/>
        <v>1253</v>
      </c>
      <c r="V24" s="39">
        <f t="shared" si="52"/>
        <v>639.3779161</v>
      </c>
      <c r="W24" s="39">
        <f t="shared" si="53"/>
        <v>38.61084782</v>
      </c>
      <c r="X24" s="118">
        <f t="shared" si="54"/>
        <v>3</v>
      </c>
      <c r="Y24" s="124">
        <v>53.0</v>
      </c>
      <c r="Z24" s="119">
        <f t="shared" si="55"/>
        <v>0.000176558481</v>
      </c>
      <c r="AA24" s="125">
        <f t="shared" si="56"/>
        <v>531.8293013</v>
      </c>
      <c r="AB24" s="126">
        <f t="shared" si="57"/>
        <v>600.7670683</v>
      </c>
      <c r="AC24" s="64"/>
      <c r="AE24" s="56">
        <v>8.0</v>
      </c>
      <c r="AF24" s="10">
        <v>53.0</v>
      </c>
      <c r="AG24" s="34">
        <f t="shared" si="58"/>
        <v>20.31264822</v>
      </c>
      <c r="AH24" s="34">
        <f t="shared" si="59"/>
        <v>24.11948551</v>
      </c>
      <c r="AI24" s="122">
        <f t="shared" ref="AI24:AJ24" si="107">AV24*$AG$8-AG24*$AG$9</f>
        <v>8.830777624</v>
      </c>
      <c r="AJ24" s="122">
        <f t="shared" si="107"/>
        <v>11.85744693</v>
      </c>
      <c r="AK24" s="34">
        <f t="shared" ref="AK24:AL24" si="108">AV24/AG24</f>
        <v>1.586857007</v>
      </c>
      <c r="AL24" s="34">
        <f t="shared" si="108"/>
        <v>1.729031909</v>
      </c>
      <c r="AM24" s="34">
        <f t="shared" ref="AM24:AN24" si="109">AG24*$AG$9/AV24*100/2.2</f>
        <v>5.728877301</v>
      </c>
      <c r="AN24" s="34">
        <f t="shared" si="109"/>
        <v>5.257802961</v>
      </c>
      <c r="AO24" s="34">
        <f t="shared" si="63"/>
        <v>70.91318997</v>
      </c>
      <c r="AP24" s="34">
        <f t="shared" si="64"/>
        <v>44.68782608</v>
      </c>
      <c r="AQ24" s="34">
        <f t="shared" si="65"/>
        <v>8.830777624</v>
      </c>
      <c r="AR24" s="34"/>
      <c r="AT24" s="56">
        <v>8.0</v>
      </c>
      <c r="AU24" s="10">
        <v>53.0</v>
      </c>
      <c r="AV24" s="34">
        <f t="shared" ref="AV24:BE24" si="110"> ((AV$4 * $AU24 ^ AV$5 * EXP(-$AU24 * AV$6))+AV$8)*AV$7</f>
        <v>32.23326817</v>
      </c>
      <c r="AW24" s="34">
        <f t="shared" si="110"/>
        <v>41.70336007</v>
      </c>
      <c r="AX24" s="34">
        <f t="shared" si="110"/>
        <v>43.88331162</v>
      </c>
      <c r="AY24" s="34">
        <f t="shared" si="110"/>
        <v>43.48331162</v>
      </c>
      <c r="AZ24" s="34">
        <f t="shared" si="110"/>
        <v>43.08331162</v>
      </c>
      <c r="BA24" s="34">
        <f t="shared" si="110"/>
        <v>42.68331162</v>
      </c>
      <c r="BB24" s="34">
        <f t="shared" si="110"/>
        <v>42.28331162</v>
      </c>
      <c r="BC24" s="34">
        <f t="shared" si="110"/>
        <v>41.88331162</v>
      </c>
      <c r="BD24" s="34">
        <f t="shared" si="110"/>
        <v>41.48331162</v>
      </c>
      <c r="BE24" s="34">
        <f t="shared" si="110"/>
        <v>41.08331162</v>
      </c>
      <c r="BF24" s="123">
        <v>8.0</v>
      </c>
      <c r="BG24" s="52">
        <v>1.0</v>
      </c>
      <c r="BI24" s="10">
        <v>53.0</v>
      </c>
      <c r="BJ24" s="34">
        <f t="shared" ref="BJ24:BS24" si="111"> ((BJ$4 * $AU24 ^ BJ$5 * EXP(-$AU24 * BJ$6))+BJ$8)*BJ$7</f>
        <v>1.292913585</v>
      </c>
      <c r="BK24" s="34">
        <f t="shared" si="111"/>
        <v>1.619930547</v>
      </c>
      <c r="BL24" s="34">
        <f t="shared" si="111"/>
        <v>1.752025032</v>
      </c>
      <c r="BM24" s="34">
        <f t="shared" si="111"/>
        <v>1.738025032</v>
      </c>
      <c r="BN24" s="34">
        <f t="shared" si="111"/>
        <v>1.724025032</v>
      </c>
      <c r="BO24" s="34">
        <f t="shared" si="111"/>
        <v>1.710025032</v>
      </c>
      <c r="BP24" s="34">
        <f t="shared" si="111"/>
        <v>1.696025032</v>
      </c>
      <c r="BQ24" s="34">
        <f t="shared" si="111"/>
        <v>1.682025032</v>
      </c>
      <c r="BR24" s="34">
        <f t="shared" si="111"/>
        <v>1.668025032</v>
      </c>
      <c r="BS24" s="34">
        <f t="shared" si="111"/>
        <v>1.654025032</v>
      </c>
      <c r="BU24" s="10">
        <v>53.0</v>
      </c>
      <c r="BV24" s="34">
        <f t="shared" ref="BV24:CE24" si="112"> ((BV$4 * $AU24 ^ BV$5 * EXP(-$AU24 * BV$6))+BV$8)*BV$7</f>
        <v>0.9693804486</v>
      </c>
      <c r="BW24" s="34">
        <f t="shared" si="112"/>
        <v>1.270914816</v>
      </c>
      <c r="BX24" s="34">
        <f t="shared" si="112"/>
        <v>1.318720412</v>
      </c>
      <c r="BY24" s="34">
        <f t="shared" si="112"/>
        <v>1.305920412</v>
      </c>
      <c r="BZ24" s="34">
        <f t="shared" si="112"/>
        <v>1.293120412</v>
      </c>
      <c r="CA24" s="34">
        <f t="shared" si="112"/>
        <v>1.280320412</v>
      </c>
      <c r="CB24" s="34">
        <f t="shared" si="112"/>
        <v>1.267520412</v>
      </c>
      <c r="CC24" s="34">
        <f t="shared" si="112"/>
        <v>1.254720412</v>
      </c>
      <c r="CD24" s="34">
        <f t="shared" si="112"/>
        <v>1.241920412</v>
      </c>
      <c r="CE24" s="34">
        <f t="shared" si="112"/>
        <v>1.229120412</v>
      </c>
      <c r="CG24" s="10">
        <v>8.0</v>
      </c>
      <c r="CH24" s="34">
        <f t="shared" ref="CH24:CQ24" si="113">((CH$4-CH$5*$CG24+CH$6*$CG24^2/2+CH$7/$CG24)+CH$9)*CH$8</f>
        <v>8.22875</v>
      </c>
      <c r="CI24" s="34">
        <f t="shared" si="113"/>
        <v>3.6615</v>
      </c>
      <c r="CJ24" s="34">
        <f t="shared" si="113"/>
        <v>3.6615</v>
      </c>
      <c r="CK24" s="34">
        <f t="shared" si="113"/>
        <v>3.6615</v>
      </c>
      <c r="CL24" s="34">
        <f t="shared" si="113"/>
        <v>3.6615</v>
      </c>
      <c r="CM24" s="34">
        <f t="shared" si="113"/>
        <v>3.6615</v>
      </c>
      <c r="CN24" s="34">
        <f t="shared" si="113"/>
        <v>3.6615</v>
      </c>
      <c r="CO24" s="34">
        <f t="shared" si="113"/>
        <v>3.6615</v>
      </c>
      <c r="CP24" s="34">
        <f t="shared" si="113"/>
        <v>3.6615</v>
      </c>
      <c r="CQ24" s="34">
        <f t="shared" si="113"/>
        <v>3.6615</v>
      </c>
      <c r="CU24" s="134">
        <v>0.069</v>
      </c>
      <c r="CV24" s="133">
        <f t="shared" ref="CV24:CV33" si="121">0.0531+CW24*0.0292</f>
        <v>0.0823</v>
      </c>
      <c r="CW24" s="1">
        <v>1.0</v>
      </c>
      <c r="CX24" s="133">
        <v>0.07914269906250002</v>
      </c>
      <c r="CY24" s="34"/>
      <c r="DA24" s="130"/>
    </row>
    <row r="25" ht="14.25" customHeight="1">
      <c r="C25" s="9">
        <v>10.0</v>
      </c>
      <c r="D25" s="101">
        <v>41.285714285714285</v>
      </c>
      <c r="E25" s="102">
        <v>575.0</v>
      </c>
      <c r="F25" s="101">
        <v>260.88929219600726</v>
      </c>
      <c r="G25" s="9">
        <f t="shared" si="37"/>
        <v>289</v>
      </c>
      <c r="J25" s="112">
        <v>9.0</v>
      </c>
      <c r="K25" s="124">
        <v>60.0</v>
      </c>
      <c r="L25" s="114">
        <f t="shared" si="91"/>
        <v>83.5901</v>
      </c>
      <c r="M25" s="115">
        <f t="shared" si="92"/>
        <v>2.412756884</v>
      </c>
      <c r="N25" s="116">
        <f t="shared" si="47"/>
        <v>0.0288641464</v>
      </c>
      <c r="O25" s="116"/>
      <c r="P25" s="112">
        <v>9.0</v>
      </c>
      <c r="Q25" s="112">
        <v>60.0</v>
      </c>
      <c r="R25" s="117">
        <f t="shared" si="48"/>
        <v>790</v>
      </c>
      <c r="S25" s="39">
        <f t="shared" si="49"/>
        <v>552.7155039</v>
      </c>
      <c r="T25" s="39">
        <f t="shared" si="50"/>
        <v>19.9377046</v>
      </c>
      <c r="U25" s="117">
        <f t="shared" si="51"/>
        <v>1260</v>
      </c>
      <c r="V25" s="39">
        <f t="shared" si="52"/>
        <v>639.4034946</v>
      </c>
      <c r="W25" s="39">
        <f t="shared" si="53"/>
        <v>39.55079982</v>
      </c>
      <c r="X25" s="118">
        <f t="shared" si="54"/>
        <v>10</v>
      </c>
      <c r="Y25" s="124">
        <v>60.0</v>
      </c>
      <c r="Z25" s="119">
        <f t="shared" si="55"/>
        <v>0.006539203</v>
      </c>
      <c r="AA25" s="125">
        <f t="shared" si="56"/>
        <v>532.7777993</v>
      </c>
      <c r="AB25" s="126">
        <f t="shared" si="57"/>
        <v>599.8526947</v>
      </c>
      <c r="AC25" s="64"/>
      <c r="AE25" s="56">
        <v>9.0</v>
      </c>
      <c r="AF25" s="10">
        <v>60.0</v>
      </c>
      <c r="AG25" s="34">
        <f t="shared" si="58"/>
        <v>20.85844796</v>
      </c>
      <c r="AH25" s="34">
        <f t="shared" si="59"/>
        <v>24.59766194</v>
      </c>
      <c r="AI25" s="122">
        <f t="shared" ref="AI25:AJ25" si="114">AV25*$AG$8-AG25*$AG$9</f>
        <v>8.874860218</v>
      </c>
      <c r="AJ25" s="122">
        <f t="shared" si="114"/>
        <v>11.77113223</v>
      </c>
      <c r="AK25" s="34">
        <f t="shared" ref="AK25:AL25" si="115">AV25/AG25</f>
        <v>1.563700932</v>
      </c>
      <c r="AL25" s="34">
        <f t="shared" si="115"/>
        <v>1.696366982</v>
      </c>
      <c r="AM25" s="34">
        <f t="shared" ref="AM25:AN25" si="116">AG25*$AG$9/AV25*100/2.2</f>
        <v>5.813713417</v>
      </c>
      <c r="AN25" s="34">
        <f t="shared" si="116"/>
        <v>5.359046238</v>
      </c>
      <c r="AO25" s="34">
        <f t="shared" si="63"/>
        <v>71.75602396</v>
      </c>
      <c r="AP25" s="34">
        <f t="shared" si="64"/>
        <v>45.88858551</v>
      </c>
      <c r="AQ25" s="34">
        <f t="shared" si="65"/>
        <v>8.874860218</v>
      </c>
      <c r="AR25" s="34"/>
      <c r="AT25" s="56">
        <v>9.0</v>
      </c>
      <c r="AU25" s="10">
        <v>60.0</v>
      </c>
      <c r="AV25" s="34">
        <f t="shared" ref="AV25:BE25" si="117"> ((AV$4 * $AU25 ^ AV$5 * EXP(-$AU25 * AV$6))+AV$8)*AV$7</f>
        <v>32.61637453</v>
      </c>
      <c r="AW25" s="34">
        <f t="shared" si="117"/>
        <v>41.72666155</v>
      </c>
      <c r="AX25" s="34">
        <f t="shared" si="117"/>
        <v>43.92662934</v>
      </c>
      <c r="AY25" s="34">
        <f t="shared" si="117"/>
        <v>43.52662934</v>
      </c>
      <c r="AZ25" s="34">
        <f t="shared" si="117"/>
        <v>43.12662934</v>
      </c>
      <c r="BA25" s="34">
        <f t="shared" si="117"/>
        <v>42.72662934</v>
      </c>
      <c r="BB25" s="34">
        <f t="shared" si="117"/>
        <v>42.32662934</v>
      </c>
      <c r="BC25" s="34">
        <f t="shared" si="117"/>
        <v>41.92662934</v>
      </c>
      <c r="BD25" s="34">
        <f t="shared" si="117"/>
        <v>41.52662934</v>
      </c>
      <c r="BE25" s="34">
        <f t="shared" si="117"/>
        <v>41.12662934</v>
      </c>
      <c r="BF25" s="123">
        <v>9.0</v>
      </c>
      <c r="BG25" s="52">
        <v>1.0</v>
      </c>
      <c r="BI25" s="10">
        <v>60.0</v>
      </c>
      <c r="BJ25" s="34">
        <f t="shared" ref="BJ25:BS25" si="118"> ((BJ$4 * $AU25 ^ BJ$5 * EXP(-$AU25 * BJ$6))+BJ$8)*BJ$7</f>
        <v>1.304357577</v>
      </c>
      <c r="BK25" s="34">
        <f t="shared" si="118"/>
        <v>1.617101488</v>
      </c>
      <c r="BL25" s="34">
        <f t="shared" si="118"/>
        <v>1.74923505</v>
      </c>
      <c r="BM25" s="34">
        <f t="shared" si="118"/>
        <v>1.73523505</v>
      </c>
      <c r="BN25" s="34">
        <f t="shared" si="118"/>
        <v>1.72123505</v>
      </c>
      <c r="BO25" s="34">
        <f t="shared" si="118"/>
        <v>1.70723505</v>
      </c>
      <c r="BP25" s="34">
        <f t="shared" si="118"/>
        <v>1.69323505</v>
      </c>
      <c r="BQ25" s="34">
        <f t="shared" si="118"/>
        <v>1.67923505</v>
      </c>
      <c r="BR25" s="34">
        <f t="shared" si="118"/>
        <v>1.66523505</v>
      </c>
      <c r="BS25" s="34">
        <f t="shared" si="118"/>
        <v>1.65123505</v>
      </c>
      <c r="BU25" s="10">
        <v>60.0</v>
      </c>
      <c r="BV25" s="34">
        <f t="shared" ref="BV25:CE25" si="119"> ((BV$4 * $AU25 ^ BV$5 * EXP(-$AU25 * BV$6))+BV$8)*BV$7</f>
        <v>0.9783915288</v>
      </c>
      <c r="BW25" s="34">
        <f t="shared" si="119"/>
        <v>1.268821195</v>
      </c>
      <c r="BX25" s="34">
        <f t="shared" si="119"/>
        <v>1.316555108</v>
      </c>
      <c r="BY25" s="34">
        <f t="shared" si="119"/>
        <v>1.303755108</v>
      </c>
      <c r="BZ25" s="34">
        <f t="shared" si="119"/>
        <v>1.290955108</v>
      </c>
      <c r="CA25" s="34">
        <f t="shared" si="119"/>
        <v>1.278155108</v>
      </c>
      <c r="CB25" s="34">
        <f t="shared" si="119"/>
        <v>1.265355108</v>
      </c>
      <c r="CC25" s="34">
        <f t="shared" si="119"/>
        <v>1.252555108</v>
      </c>
      <c r="CD25" s="34">
        <f t="shared" si="119"/>
        <v>1.239755108</v>
      </c>
      <c r="CE25" s="34">
        <f t="shared" si="119"/>
        <v>1.226955108</v>
      </c>
      <c r="CG25" s="10">
        <v>9.0</v>
      </c>
      <c r="CH25" s="34">
        <f t="shared" ref="CH25:CQ25" si="120">((CH$4-CH$5*$CG25+CH$6*$CG25^2/2+CH$7/$CG25)+CH$9)*CH$8</f>
        <v>7.765777778</v>
      </c>
      <c r="CI25" s="34">
        <f t="shared" si="120"/>
        <v>3.540777778</v>
      </c>
      <c r="CJ25" s="34">
        <f t="shared" si="120"/>
        <v>3.540777778</v>
      </c>
      <c r="CK25" s="34">
        <f t="shared" si="120"/>
        <v>3.540777778</v>
      </c>
      <c r="CL25" s="34">
        <f t="shared" si="120"/>
        <v>3.540777778</v>
      </c>
      <c r="CM25" s="34">
        <f t="shared" si="120"/>
        <v>3.540777778</v>
      </c>
      <c r="CN25" s="34">
        <f t="shared" si="120"/>
        <v>3.540777778</v>
      </c>
      <c r="CO25" s="34">
        <f t="shared" si="120"/>
        <v>3.540777778</v>
      </c>
      <c r="CP25" s="34">
        <f t="shared" si="120"/>
        <v>3.540777778</v>
      </c>
      <c r="CQ25" s="34">
        <f t="shared" si="120"/>
        <v>3.540777778</v>
      </c>
      <c r="CU25" s="134">
        <v>0.114</v>
      </c>
      <c r="CV25" s="133">
        <f t="shared" si="121"/>
        <v>0.1115</v>
      </c>
      <c r="CW25" s="1">
        <v>2.0</v>
      </c>
      <c r="CX25" s="133">
        <v>0.12969211937500003</v>
      </c>
      <c r="DA25" s="130"/>
      <c r="DJ25" s="3"/>
      <c r="DK25" s="3"/>
      <c r="DL25" s="3"/>
    </row>
    <row r="26" ht="14.25" customHeight="1">
      <c r="C26" s="9">
        <v>11.0</v>
      </c>
      <c r="D26" s="101">
        <v>45.628571428571426</v>
      </c>
      <c r="E26" s="102">
        <v>638.0</v>
      </c>
      <c r="F26" s="101">
        <v>289.4736842105263</v>
      </c>
      <c r="G26" s="9">
        <f t="shared" si="37"/>
        <v>319.4</v>
      </c>
      <c r="J26" s="112">
        <v>10.0</v>
      </c>
      <c r="K26" s="124">
        <v>67.0</v>
      </c>
      <c r="L26" s="114">
        <f t="shared" si="91"/>
        <v>89.637</v>
      </c>
      <c r="M26" s="115">
        <f t="shared" si="92"/>
        <v>2.542511433</v>
      </c>
      <c r="N26" s="116">
        <f t="shared" si="47"/>
        <v>0.02836453065</v>
      </c>
      <c r="O26" s="116"/>
      <c r="P26" s="112">
        <v>10.0</v>
      </c>
      <c r="Q26" s="112">
        <v>67.0</v>
      </c>
      <c r="R26" s="117">
        <f t="shared" si="48"/>
        <v>797</v>
      </c>
      <c r="S26" s="39">
        <f t="shared" si="49"/>
        <v>553.9551554</v>
      </c>
      <c r="T26" s="39">
        <f t="shared" si="50"/>
        <v>19.99072453</v>
      </c>
      <c r="U26" s="117">
        <f t="shared" si="51"/>
        <v>1267</v>
      </c>
      <c r="V26" s="39">
        <f t="shared" si="52"/>
        <v>639.4280217</v>
      </c>
      <c r="W26" s="39">
        <f t="shared" si="53"/>
        <v>39.96219868</v>
      </c>
      <c r="X26" s="118">
        <f t="shared" si="54"/>
        <v>17</v>
      </c>
      <c r="Y26" s="124">
        <v>67.0</v>
      </c>
      <c r="Z26" s="119">
        <f t="shared" si="55"/>
        <v>0.03212710434</v>
      </c>
      <c r="AA26" s="125">
        <f t="shared" si="56"/>
        <v>533.9644308</v>
      </c>
      <c r="AB26" s="126">
        <f t="shared" si="57"/>
        <v>599.465823</v>
      </c>
      <c r="AC26" s="64"/>
      <c r="AE26" s="56">
        <v>10.0</v>
      </c>
      <c r="AF26" s="10">
        <v>67.0</v>
      </c>
      <c r="AG26" s="34">
        <f t="shared" si="58"/>
        <v>21.3098538</v>
      </c>
      <c r="AH26" s="34">
        <f t="shared" si="59"/>
        <v>24.96389926</v>
      </c>
      <c r="AI26" s="122">
        <f t="shared" ref="AI26:AJ26" si="122">AV26*$AG$8-AG26*$AG$9</f>
        <v>8.902046565</v>
      </c>
      <c r="AJ26" s="122">
        <f t="shared" si="122"/>
        <v>11.66645347</v>
      </c>
      <c r="AK26" s="34">
        <f t="shared" ref="AK26:AL26" si="123">AV26/AG26</f>
        <v>1.544358006</v>
      </c>
      <c r="AL26" s="34">
        <f t="shared" si="123"/>
        <v>1.668332454</v>
      </c>
      <c r="AM26" s="34">
        <f t="shared" ref="AM26:AN26" si="124">AG26*$AG$9/AV26*100/2.2</f>
        <v>5.886529586</v>
      </c>
      <c r="AN26" s="34">
        <f t="shared" si="124"/>
        <v>5.44909923</v>
      </c>
      <c r="AO26" s="34">
        <f t="shared" si="63"/>
        <v>72.40209529</v>
      </c>
      <c r="AP26" s="34">
        <f t="shared" si="64"/>
        <v>46.88167836</v>
      </c>
      <c r="AQ26" s="34">
        <f t="shared" si="65"/>
        <v>8.902046565</v>
      </c>
      <c r="AR26" s="34"/>
      <c r="AT26" s="56">
        <v>10.0</v>
      </c>
      <c r="AU26" s="10">
        <v>67.0</v>
      </c>
      <c r="AV26" s="34">
        <f t="shared" ref="AV26:BE26" si="125"> ((AV$4 * $AU26 ^ AV$5 * EXP(-$AU26 * AV$6))+AV$8)*AV$7</f>
        <v>32.91004331</v>
      </c>
      <c r="AW26" s="34">
        <f t="shared" si="125"/>
        <v>41.64808332</v>
      </c>
      <c r="AX26" s="34">
        <f t="shared" si="125"/>
        <v>43.8439882</v>
      </c>
      <c r="AY26" s="34">
        <f t="shared" si="125"/>
        <v>43.4439882</v>
      </c>
      <c r="AZ26" s="34">
        <f t="shared" si="125"/>
        <v>43.0439882</v>
      </c>
      <c r="BA26" s="34">
        <f t="shared" si="125"/>
        <v>42.6439882</v>
      </c>
      <c r="BB26" s="34">
        <f t="shared" si="125"/>
        <v>42.2439882</v>
      </c>
      <c r="BC26" s="34">
        <f t="shared" si="125"/>
        <v>41.8439882</v>
      </c>
      <c r="BD26" s="34">
        <f t="shared" si="125"/>
        <v>41.4439882</v>
      </c>
      <c r="BE26" s="34">
        <f t="shared" si="125"/>
        <v>41.0439882</v>
      </c>
      <c r="BF26" s="123">
        <v>10.0</v>
      </c>
      <c r="BG26" s="52">
        <v>1.0</v>
      </c>
      <c r="BI26" s="10">
        <v>67.0</v>
      </c>
      <c r="BJ26" s="34">
        <f t="shared" ref="BJ26:BS26" si="126"> ((BJ$4 * $AU26 ^ BJ$5 * EXP(-$AU26 * BJ$6))+BJ$8)*BJ$7</f>
        <v>1.312763304</v>
      </c>
      <c r="BK26" s="34">
        <f t="shared" si="126"/>
        <v>1.611059471</v>
      </c>
      <c r="BL26" s="34">
        <f t="shared" si="126"/>
        <v>1.742318543</v>
      </c>
      <c r="BM26" s="34">
        <f t="shared" si="126"/>
        <v>1.728318543</v>
      </c>
      <c r="BN26" s="34">
        <f t="shared" si="126"/>
        <v>1.714318543</v>
      </c>
      <c r="BO26" s="34">
        <f t="shared" si="126"/>
        <v>1.700318543</v>
      </c>
      <c r="BP26" s="34">
        <f t="shared" si="126"/>
        <v>1.686318543</v>
      </c>
      <c r="BQ26" s="34">
        <f t="shared" si="126"/>
        <v>1.672318543</v>
      </c>
      <c r="BR26" s="34">
        <f t="shared" si="126"/>
        <v>1.658318543</v>
      </c>
      <c r="BS26" s="34">
        <f t="shared" si="126"/>
        <v>1.644318543</v>
      </c>
      <c r="BU26" s="10">
        <v>67.0</v>
      </c>
      <c r="BV26" s="34">
        <f t="shared" ref="BV26:CE26" si="127"> ((BV$4 * $AU26 ^ BV$5 * EXP(-$AU26 * BV$6))+BV$8)*BV$7</f>
        <v>0.9850291188</v>
      </c>
      <c r="BW26" s="34">
        <f t="shared" si="127"/>
        <v>1.264192062</v>
      </c>
      <c r="BX26" s="34">
        <f t="shared" si="127"/>
        <v>1.311291544</v>
      </c>
      <c r="BY26" s="34">
        <f t="shared" si="127"/>
        <v>1.298491544</v>
      </c>
      <c r="BZ26" s="34">
        <f t="shared" si="127"/>
        <v>1.285691544</v>
      </c>
      <c r="CA26" s="34">
        <f t="shared" si="127"/>
        <v>1.272891544</v>
      </c>
      <c r="CB26" s="34">
        <f t="shared" si="127"/>
        <v>1.260091544</v>
      </c>
      <c r="CC26" s="34">
        <f t="shared" si="127"/>
        <v>1.247291544</v>
      </c>
      <c r="CD26" s="34">
        <f t="shared" si="127"/>
        <v>1.234491544</v>
      </c>
      <c r="CE26" s="34">
        <f t="shared" si="127"/>
        <v>1.221691544</v>
      </c>
      <c r="CG26" s="10">
        <v>10.0</v>
      </c>
      <c r="CH26" s="34">
        <f t="shared" ref="CH26:CQ26" si="128">((CH$4-CH$5*$CG26+CH$6*$CG26^2/2+CH$7/$CG26)+CH$9)*CH$8</f>
        <v>7.3966</v>
      </c>
      <c r="CI26" s="34">
        <f t="shared" si="128"/>
        <v>3.445</v>
      </c>
      <c r="CJ26" s="34">
        <f t="shared" si="128"/>
        <v>3.445</v>
      </c>
      <c r="CK26" s="34">
        <f t="shared" si="128"/>
        <v>3.445</v>
      </c>
      <c r="CL26" s="34">
        <f t="shared" si="128"/>
        <v>3.445</v>
      </c>
      <c r="CM26" s="34">
        <f t="shared" si="128"/>
        <v>3.445</v>
      </c>
      <c r="CN26" s="34">
        <f t="shared" si="128"/>
        <v>3.445</v>
      </c>
      <c r="CO26" s="34">
        <f t="shared" si="128"/>
        <v>3.445</v>
      </c>
      <c r="CP26" s="34">
        <f t="shared" si="128"/>
        <v>3.445</v>
      </c>
      <c r="CQ26" s="34">
        <f t="shared" si="128"/>
        <v>3.445</v>
      </c>
      <c r="CU26" s="134">
        <v>0.152</v>
      </c>
      <c r="CV26" s="133">
        <f t="shared" si="121"/>
        <v>0.1407</v>
      </c>
      <c r="CW26" s="1">
        <v>3.0</v>
      </c>
      <c r="CX26" s="133">
        <v>0.17328359031250004</v>
      </c>
      <c r="DA26" s="130"/>
    </row>
    <row r="27" ht="14.25" customHeight="1">
      <c r="C27" s="9">
        <v>12.0</v>
      </c>
      <c r="D27" s="101">
        <v>49.97142857142857</v>
      </c>
      <c r="E27" s="102">
        <v>682.0</v>
      </c>
      <c r="F27" s="101">
        <v>309.43738656987296</v>
      </c>
      <c r="G27" s="9">
        <f t="shared" si="37"/>
        <v>349.8</v>
      </c>
      <c r="J27" s="112">
        <v>11.0</v>
      </c>
      <c r="K27" s="124">
        <v>74.0</v>
      </c>
      <c r="L27" s="114">
        <f t="shared" si="91"/>
        <v>95.6605</v>
      </c>
      <c r="M27" s="115">
        <f t="shared" si="92"/>
        <v>2.669604432</v>
      </c>
      <c r="N27" s="116">
        <f t="shared" si="47"/>
        <v>0.0279070717</v>
      </c>
      <c r="O27" s="116"/>
      <c r="P27" s="112">
        <v>11.0</v>
      </c>
      <c r="Q27" s="112">
        <v>74.0</v>
      </c>
      <c r="R27" s="117">
        <f t="shared" si="48"/>
        <v>804</v>
      </c>
      <c r="S27" s="39">
        <f t="shared" si="49"/>
        <v>555.1632001</v>
      </c>
      <c r="T27" s="39">
        <f t="shared" si="50"/>
        <v>19.82509498</v>
      </c>
      <c r="U27" s="117">
        <f t="shared" si="51"/>
        <v>1274</v>
      </c>
      <c r="V27" s="39">
        <f t="shared" si="52"/>
        <v>639.4515405</v>
      </c>
      <c r="W27" s="39">
        <f t="shared" si="53"/>
        <v>39.93712922</v>
      </c>
      <c r="X27" s="118">
        <f t="shared" si="54"/>
        <v>24</v>
      </c>
      <c r="Y27" s="124">
        <v>74.0</v>
      </c>
      <c r="Z27" s="119">
        <f t="shared" si="55"/>
        <v>0.09039794227</v>
      </c>
      <c r="AA27" s="125">
        <f t="shared" si="56"/>
        <v>535.3381052</v>
      </c>
      <c r="AB27" s="126">
        <f t="shared" si="57"/>
        <v>599.5144113</v>
      </c>
      <c r="AC27" s="64"/>
      <c r="AE27" s="56">
        <v>11.0</v>
      </c>
      <c r="AF27" s="10">
        <v>74.0</v>
      </c>
      <c r="AG27" s="34">
        <f t="shared" si="58"/>
        <v>21.68218815</v>
      </c>
      <c r="AH27" s="34">
        <f t="shared" si="59"/>
        <v>25.23791739</v>
      </c>
      <c r="AI27" s="122">
        <f t="shared" ref="AI27:AJ27" si="129">AV27*$AG$8-AG27*$AG$9</f>
        <v>8.915801896</v>
      </c>
      <c r="AJ27" s="122">
        <f t="shared" si="129"/>
        <v>11.54776973</v>
      </c>
      <c r="AK27" s="34">
        <f t="shared" ref="AK27:AL27" si="130">AV27/AG27</f>
        <v>1.528009931</v>
      </c>
      <c r="AL27" s="34">
        <f t="shared" si="130"/>
        <v>1.643890911</v>
      </c>
      <c r="AM27" s="34">
        <f t="shared" ref="AM27:AN27" si="131">AG27*$AG$9/AV27*100/2.2</f>
        <v>5.949509166</v>
      </c>
      <c r="AN27" s="34">
        <f t="shared" si="131"/>
        <v>5.53011701</v>
      </c>
      <c r="AO27" s="34">
        <f t="shared" si="63"/>
        <v>72.88731739</v>
      </c>
      <c r="AP27" s="34">
        <f t="shared" si="64"/>
        <v>47.70081392</v>
      </c>
      <c r="AQ27" s="34">
        <f t="shared" si="65"/>
        <v>8.915801896</v>
      </c>
      <c r="AR27" s="34"/>
      <c r="AT27" s="56">
        <v>11.0</v>
      </c>
      <c r="AU27" s="10">
        <v>74.0</v>
      </c>
      <c r="AV27" s="34">
        <f t="shared" ref="AV27:BE27" si="132"> ((AV$4 * $AU27 ^ AV$5 * EXP(-$AU27 * AV$6))+AV$8)*AV$7</f>
        <v>33.13059881</v>
      </c>
      <c r="AW27" s="34">
        <f t="shared" si="132"/>
        <v>41.48838302</v>
      </c>
      <c r="AX27" s="34">
        <f t="shared" si="132"/>
        <v>43.66104153</v>
      </c>
      <c r="AY27" s="34">
        <f t="shared" si="132"/>
        <v>43.26104153</v>
      </c>
      <c r="AZ27" s="34">
        <f t="shared" si="132"/>
        <v>42.86104153</v>
      </c>
      <c r="BA27" s="34">
        <f t="shared" si="132"/>
        <v>42.46104153</v>
      </c>
      <c r="BB27" s="34">
        <f t="shared" si="132"/>
        <v>42.06104153</v>
      </c>
      <c r="BC27" s="34">
        <f t="shared" si="132"/>
        <v>41.66104153</v>
      </c>
      <c r="BD27" s="34">
        <f t="shared" si="132"/>
        <v>41.26104153</v>
      </c>
      <c r="BE27" s="34">
        <f t="shared" si="132"/>
        <v>40.86104153</v>
      </c>
      <c r="BF27" s="123">
        <v>11.0</v>
      </c>
      <c r="BG27" s="52">
        <v>1.0</v>
      </c>
      <c r="BI27" s="10">
        <v>74.0</v>
      </c>
      <c r="BJ27" s="34">
        <f t="shared" ref="BJ27:BS27" si="133"> ((BJ$4 * $AU27 ^ BJ$5 * EXP(-$AU27 * BJ$6))+BJ$8)*BJ$7</f>
        <v>1.318698058</v>
      </c>
      <c r="BK27" s="34">
        <f t="shared" si="133"/>
        <v>1.60247715</v>
      </c>
      <c r="BL27" s="34">
        <f t="shared" si="133"/>
        <v>1.732141122</v>
      </c>
      <c r="BM27" s="34">
        <f t="shared" si="133"/>
        <v>1.718141122</v>
      </c>
      <c r="BN27" s="34">
        <f t="shared" si="133"/>
        <v>1.704141122</v>
      </c>
      <c r="BO27" s="34">
        <f t="shared" si="133"/>
        <v>1.690141122</v>
      </c>
      <c r="BP27" s="34">
        <f t="shared" si="133"/>
        <v>1.676141122</v>
      </c>
      <c r="BQ27" s="34">
        <f t="shared" si="133"/>
        <v>1.662141122</v>
      </c>
      <c r="BR27" s="34">
        <f t="shared" si="133"/>
        <v>1.648141122</v>
      </c>
      <c r="BS27" s="34">
        <f t="shared" si="133"/>
        <v>1.634141122</v>
      </c>
      <c r="BU27" s="10">
        <v>74.0</v>
      </c>
      <c r="BV27" s="34">
        <f t="shared" ref="BV27:CE27" si="134"> ((BV$4 * $AU27 ^ BV$5 * EXP(-$AU27 * BV$6))+BV$8)*BV$7</f>
        <v>0.9897348893</v>
      </c>
      <c r="BW27" s="34">
        <f t="shared" si="134"/>
        <v>1.257557518</v>
      </c>
      <c r="BX27" s="34">
        <f t="shared" si="134"/>
        <v>1.303580068</v>
      </c>
      <c r="BY27" s="34">
        <f t="shared" si="134"/>
        <v>1.290780068</v>
      </c>
      <c r="BZ27" s="34">
        <f t="shared" si="134"/>
        <v>1.277980068</v>
      </c>
      <c r="CA27" s="34">
        <f t="shared" si="134"/>
        <v>1.265180068</v>
      </c>
      <c r="CB27" s="34">
        <f t="shared" si="134"/>
        <v>1.252380068</v>
      </c>
      <c r="CC27" s="34">
        <f t="shared" si="134"/>
        <v>1.239580068</v>
      </c>
      <c r="CD27" s="34">
        <f t="shared" si="134"/>
        <v>1.226780068</v>
      </c>
      <c r="CE27" s="34">
        <f t="shared" si="134"/>
        <v>1.213980068</v>
      </c>
      <c r="CG27" s="10">
        <v>11.0</v>
      </c>
      <c r="CH27" s="34">
        <f t="shared" ref="CH27:CQ27" si="135">((CH$4-CH$5*$CG27+CH$6*$CG27^2/2+CH$7/$CG27)+CH$9)*CH$8</f>
        <v>7.095636364</v>
      </c>
      <c r="CI27" s="34">
        <f t="shared" si="135"/>
        <v>3.367363636</v>
      </c>
      <c r="CJ27" s="34">
        <f t="shared" si="135"/>
        <v>3.367363636</v>
      </c>
      <c r="CK27" s="34">
        <f t="shared" si="135"/>
        <v>3.367363636</v>
      </c>
      <c r="CL27" s="34">
        <f t="shared" si="135"/>
        <v>3.367363636</v>
      </c>
      <c r="CM27" s="34">
        <f t="shared" si="135"/>
        <v>3.367363636</v>
      </c>
      <c r="CN27" s="34">
        <f t="shared" si="135"/>
        <v>3.367363636</v>
      </c>
      <c r="CO27" s="34">
        <f t="shared" si="135"/>
        <v>3.367363636</v>
      </c>
      <c r="CP27" s="34">
        <f t="shared" si="135"/>
        <v>3.367363636</v>
      </c>
      <c r="CQ27" s="34">
        <f t="shared" si="135"/>
        <v>3.367363636</v>
      </c>
      <c r="CU27" s="134">
        <v>0.18</v>
      </c>
      <c r="CV27" s="133">
        <f t="shared" si="121"/>
        <v>0.1699</v>
      </c>
      <c r="CW27" s="1">
        <v>4.0</v>
      </c>
      <c r="CX27" s="133">
        <v>0.20680384437499993</v>
      </c>
      <c r="DC27" s="46"/>
      <c r="DD27" s="46"/>
      <c r="DE27" s="46"/>
      <c r="DF27" s="46"/>
      <c r="DG27" s="46"/>
      <c r="DH27" s="46"/>
      <c r="DI27" s="46"/>
      <c r="DJ27" s="46"/>
      <c r="DK27" s="9" t="str">
        <f t="array" ref="DK27">SPARKLINE(dairyplan25!DK31:DK230, {"charttype","line";"color","#244061";"empty","ignore";"nan","convert"})</f>
        <v>#N/A</v>
      </c>
      <c r="DL27" s="9" t="str">
        <f t="array" ref="DL27">SPARKLINE(dairyplan25!DL31:DL230, {"charttype","line";"color","#244061";"empty","ignore";"nan","convert"})</f>
        <v>#N/A</v>
      </c>
    </row>
    <row r="28" ht="14.25" customHeight="1">
      <c r="C28" s="9">
        <v>13.0</v>
      </c>
      <c r="D28" s="101">
        <v>54.31428571428571</v>
      </c>
      <c r="E28" s="102">
        <v>728.0</v>
      </c>
      <c r="F28" s="101">
        <v>330.3085299455535</v>
      </c>
      <c r="G28" s="9">
        <f t="shared" si="37"/>
        <v>380.2</v>
      </c>
      <c r="J28" s="112">
        <v>12.0</v>
      </c>
      <c r="K28" s="124">
        <v>81.0</v>
      </c>
      <c r="L28" s="114">
        <f t="shared" si="91"/>
        <v>101.6606</v>
      </c>
      <c r="M28" s="115">
        <f t="shared" si="92"/>
        <v>2.794228586</v>
      </c>
      <c r="N28" s="116">
        <f t="shared" si="47"/>
        <v>0.02748585574</v>
      </c>
      <c r="O28" s="116"/>
      <c r="P28" s="112">
        <v>12.0</v>
      </c>
      <c r="Q28" s="112">
        <v>81.0</v>
      </c>
      <c r="R28" s="117">
        <f t="shared" si="48"/>
        <v>811</v>
      </c>
      <c r="S28" s="39">
        <f t="shared" si="49"/>
        <v>556.3403962</v>
      </c>
      <c r="T28" s="39">
        <f t="shared" si="50"/>
        <v>19.48490985</v>
      </c>
      <c r="U28" s="117">
        <f t="shared" si="51"/>
        <v>1281</v>
      </c>
      <c r="V28" s="39">
        <f t="shared" si="52"/>
        <v>639.4740926</v>
      </c>
      <c r="W28" s="39">
        <f t="shared" si="53"/>
        <v>39.55493676</v>
      </c>
      <c r="X28" s="118">
        <f t="shared" si="54"/>
        <v>31</v>
      </c>
      <c r="Y28" s="124">
        <v>81.0</v>
      </c>
      <c r="Z28" s="119">
        <f t="shared" si="55"/>
        <v>0.1948093966</v>
      </c>
      <c r="AA28" s="125">
        <f t="shared" si="56"/>
        <v>536.8554863</v>
      </c>
      <c r="AB28" s="126">
        <f t="shared" si="57"/>
        <v>599.9191558</v>
      </c>
      <c r="AC28" s="64"/>
      <c r="AE28" s="56">
        <v>12.0</v>
      </c>
      <c r="AF28" s="10">
        <v>81.0</v>
      </c>
      <c r="AG28" s="34">
        <f t="shared" si="58"/>
        <v>21.98810789</v>
      </c>
      <c r="AH28" s="34">
        <f t="shared" si="59"/>
        <v>25.43580873</v>
      </c>
      <c r="AI28" s="122">
        <f t="shared" ref="AI28:AJ28" si="136">AV28*$AG$8-AG28*$AG$9</f>
        <v>8.91850043</v>
      </c>
      <c r="AJ28" s="122">
        <f t="shared" si="136"/>
        <v>11.41808322</v>
      </c>
      <c r="AK28" s="34">
        <f t="shared" ref="AK28:AL28" si="137">AV28/AG28</f>
        <v>1.514014084</v>
      </c>
      <c r="AL28" s="34">
        <f t="shared" si="137"/>
        <v>1.622244956</v>
      </c>
      <c r="AM28" s="34">
        <f t="shared" ref="AM28:AN28" si="138">AG28*$AG$9/AV28*100/2.2</f>
        <v>6.004507612</v>
      </c>
      <c r="AN28" s="34">
        <f t="shared" si="138"/>
        <v>5.603906524</v>
      </c>
      <c r="AO28" s="34">
        <f t="shared" si="63"/>
        <v>73.23867104</v>
      </c>
      <c r="AP28" s="34">
        <f t="shared" si="64"/>
        <v>48.37383735</v>
      </c>
      <c r="AQ28" s="34">
        <f t="shared" si="65"/>
        <v>8.91850043</v>
      </c>
      <c r="AR28" s="34"/>
      <c r="AT28" s="56">
        <v>12.0</v>
      </c>
      <c r="AU28" s="10">
        <v>81.0</v>
      </c>
      <c r="AV28" s="34">
        <f t="shared" ref="AV28:BE28" si="139"> ((AV$4 * $AU28 ^ AV$5 * EXP(-$AU28 * AV$6))+AV$8)*AV$7</f>
        <v>33.29030502</v>
      </c>
      <c r="AW28" s="34">
        <f t="shared" si="139"/>
        <v>41.26311241</v>
      </c>
      <c r="AX28" s="34">
        <f t="shared" si="139"/>
        <v>43.39710044</v>
      </c>
      <c r="AY28" s="34">
        <f t="shared" si="139"/>
        <v>42.99710044</v>
      </c>
      <c r="AZ28" s="34">
        <f t="shared" si="139"/>
        <v>42.59710044</v>
      </c>
      <c r="BA28" s="34">
        <f t="shared" si="139"/>
        <v>42.19710044</v>
      </c>
      <c r="BB28" s="34">
        <f t="shared" si="139"/>
        <v>41.79710044</v>
      </c>
      <c r="BC28" s="34">
        <f t="shared" si="139"/>
        <v>41.39710044</v>
      </c>
      <c r="BD28" s="34">
        <f t="shared" si="139"/>
        <v>40.99710044</v>
      </c>
      <c r="BE28" s="34">
        <f t="shared" si="139"/>
        <v>40.59710044</v>
      </c>
      <c r="BF28" s="123">
        <v>12.0</v>
      </c>
      <c r="BG28" s="52">
        <v>1.0</v>
      </c>
      <c r="BI28" s="10">
        <v>81.0</v>
      </c>
      <c r="BJ28" s="34">
        <f t="shared" ref="BJ28:BS28" si="140"> ((BJ$4 * $AU28 ^ BJ$5 * EXP(-$AU28 * BJ$6))+BJ$8)*BJ$7</f>
        <v>1.322585948</v>
      </c>
      <c r="BK28" s="34">
        <f t="shared" si="140"/>
        <v>1.591855903</v>
      </c>
      <c r="BL28" s="34">
        <f t="shared" si="140"/>
        <v>1.719350583</v>
      </c>
      <c r="BM28" s="34">
        <f t="shared" si="140"/>
        <v>1.705350583</v>
      </c>
      <c r="BN28" s="34">
        <f t="shared" si="140"/>
        <v>1.691350583</v>
      </c>
      <c r="BO28" s="34">
        <f t="shared" si="140"/>
        <v>1.677350583</v>
      </c>
      <c r="BP28" s="34">
        <f t="shared" si="140"/>
        <v>1.663350583</v>
      </c>
      <c r="BQ28" s="34">
        <f t="shared" si="140"/>
        <v>1.649350583</v>
      </c>
      <c r="BR28" s="34">
        <f t="shared" si="140"/>
        <v>1.635350583</v>
      </c>
      <c r="BS28" s="34">
        <f t="shared" si="140"/>
        <v>1.621350583</v>
      </c>
      <c r="BU28" s="10">
        <v>81.0</v>
      </c>
      <c r="BV28" s="34">
        <f t="shared" ref="BV28:CE28" si="141"> ((BV$4 * $AU28 ^ BV$5 * EXP(-$AU28 * BV$6))+BV$8)*BV$7</f>
        <v>0.9928394221</v>
      </c>
      <c r="BW28" s="34">
        <f t="shared" si="141"/>
        <v>1.249312736</v>
      </c>
      <c r="BX28" s="34">
        <f t="shared" si="141"/>
        <v>1.293907345</v>
      </c>
      <c r="BY28" s="34">
        <f t="shared" si="141"/>
        <v>1.281107345</v>
      </c>
      <c r="BZ28" s="34">
        <f t="shared" si="141"/>
        <v>1.268307345</v>
      </c>
      <c r="CA28" s="34">
        <f t="shared" si="141"/>
        <v>1.255507345</v>
      </c>
      <c r="CB28" s="34">
        <f t="shared" si="141"/>
        <v>1.242707345</v>
      </c>
      <c r="CC28" s="34">
        <f t="shared" si="141"/>
        <v>1.229907345</v>
      </c>
      <c r="CD28" s="34">
        <f t="shared" si="141"/>
        <v>1.217107345</v>
      </c>
      <c r="CE28" s="34">
        <f t="shared" si="141"/>
        <v>1.204307345</v>
      </c>
      <c r="CG28" s="10">
        <v>12.0</v>
      </c>
      <c r="CH28" s="34">
        <f t="shared" ref="CH28:CQ28" si="142">((CH$4-CH$5*$CG28+CH$6*$CG28^2/2+CH$7/$CG28)+CH$9)*CH$8</f>
        <v>6.845833333</v>
      </c>
      <c r="CI28" s="34">
        <f t="shared" si="142"/>
        <v>3.303333333</v>
      </c>
      <c r="CJ28" s="34">
        <f t="shared" si="142"/>
        <v>3.303333333</v>
      </c>
      <c r="CK28" s="34">
        <f t="shared" si="142"/>
        <v>3.303333333</v>
      </c>
      <c r="CL28" s="34">
        <f t="shared" si="142"/>
        <v>3.303333333</v>
      </c>
      <c r="CM28" s="34">
        <f t="shared" si="142"/>
        <v>3.303333333</v>
      </c>
      <c r="CN28" s="34">
        <f t="shared" si="142"/>
        <v>3.303333333</v>
      </c>
      <c r="CO28" s="34">
        <f t="shared" si="142"/>
        <v>3.303333333</v>
      </c>
      <c r="CP28" s="34">
        <f t="shared" si="142"/>
        <v>3.303333333</v>
      </c>
      <c r="CQ28" s="34">
        <f t="shared" si="142"/>
        <v>3.303333333</v>
      </c>
      <c r="CU28" s="134">
        <v>0.2</v>
      </c>
      <c r="CV28" s="133">
        <f t="shared" si="121"/>
        <v>0.1991</v>
      </c>
      <c r="CW28" s="1">
        <v>5.0</v>
      </c>
      <c r="CX28" s="133">
        <v>0.23131774625</v>
      </c>
      <c r="DC28" s="32" t="s">
        <v>33</v>
      </c>
      <c r="DD28" s="32" t="s">
        <v>33</v>
      </c>
      <c r="DE28" s="135" t="s">
        <v>33</v>
      </c>
      <c r="DF28" s="32" t="s">
        <v>33</v>
      </c>
      <c r="DG28" s="32" t="s">
        <v>33</v>
      </c>
      <c r="DH28" s="136" t="s">
        <v>33</v>
      </c>
      <c r="DI28" s="19" t="s">
        <v>33</v>
      </c>
      <c r="DJ28" s="19" t="s">
        <v>33</v>
      </c>
      <c r="DK28" s="19"/>
      <c r="DL28" s="19"/>
    </row>
    <row r="29" ht="14.25" customHeight="1">
      <c r="C29" s="9">
        <v>14.0</v>
      </c>
      <c r="D29" s="101">
        <v>58.65714285714285</v>
      </c>
      <c r="E29" s="102">
        <v>776.0</v>
      </c>
      <c r="F29" s="101">
        <v>352.08711433756804</v>
      </c>
      <c r="G29" s="9">
        <f t="shared" si="37"/>
        <v>410.6</v>
      </c>
      <c r="J29" s="112">
        <v>13.0</v>
      </c>
      <c r="K29" s="124">
        <v>88.0</v>
      </c>
      <c r="L29" s="114">
        <f t="shared" si="91"/>
        <v>107.6373</v>
      </c>
      <c r="M29" s="115">
        <f t="shared" si="92"/>
        <v>2.916550672</v>
      </c>
      <c r="N29" s="116">
        <f t="shared" si="47"/>
        <v>0.02709609654</v>
      </c>
      <c r="O29" s="116"/>
      <c r="P29" s="112">
        <v>13.0</v>
      </c>
      <c r="Q29" s="112">
        <v>88.0</v>
      </c>
      <c r="R29" s="117">
        <f t="shared" si="48"/>
        <v>818</v>
      </c>
      <c r="S29" s="39">
        <f t="shared" si="49"/>
        <v>557.4874858</v>
      </c>
      <c r="T29" s="39">
        <f t="shared" si="50"/>
        <v>19.00753851</v>
      </c>
      <c r="U29" s="117">
        <f t="shared" si="51"/>
        <v>1288</v>
      </c>
      <c r="V29" s="39">
        <f t="shared" si="52"/>
        <v>639.4957176</v>
      </c>
      <c r="W29" s="39">
        <f t="shared" si="53"/>
        <v>38.88381781</v>
      </c>
      <c r="X29" s="118">
        <f t="shared" si="54"/>
        <v>38</v>
      </c>
      <c r="Y29" s="124">
        <v>88.0</v>
      </c>
      <c r="Z29" s="119">
        <f t="shared" si="55"/>
        <v>0.358819147</v>
      </c>
      <c r="AA29" s="125">
        <f t="shared" si="56"/>
        <v>538.4799473</v>
      </c>
      <c r="AB29" s="126">
        <f t="shared" si="57"/>
        <v>600.6118998</v>
      </c>
      <c r="AC29" s="64"/>
      <c r="AE29" s="56">
        <v>13.0</v>
      </c>
      <c r="AF29" s="10">
        <v>88.0</v>
      </c>
      <c r="AG29" s="34">
        <f t="shared" si="58"/>
        <v>22.23810544</v>
      </c>
      <c r="AH29" s="34">
        <f t="shared" si="59"/>
        <v>25.57075335</v>
      </c>
      <c r="AI29" s="122">
        <f t="shared" ref="AI29:AJ29" si="143">AV29*$AG$8-AG29*$AG$9</f>
        <v>8.911834316</v>
      </c>
      <c r="AJ29" s="122">
        <f t="shared" si="143"/>
        <v>11.27954871</v>
      </c>
      <c r="AK29" s="34">
        <f t="shared" ref="AK29:AL29" si="144">AV29/AG29</f>
        <v>1.501865282</v>
      </c>
      <c r="AL29" s="34">
        <f t="shared" si="144"/>
        <v>1.602778295</v>
      </c>
      <c r="AM29" s="34">
        <f t="shared" ref="AM29:AN29" si="145">AG29*$AG$9/AV29*100/2.2</f>
        <v>6.053078926</v>
      </c>
      <c r="AN29" s="34">
        <f t="shared" si="145"/>
        <v>5.671969179</v>
      </c>
      <c r="AO29" s="34">
        <f t="shared" si="63"/>
        <v>73.47700473</v>
      </c>
      <c r="AP29" s="34">
        <f t="shared" si="64"/>
        <v>48.92383198</v>
      </c>
      <c r="AQ29" s="34">
        <f t="shared" si="65"/>
        <v>8.911834316</v>
      </c>
      <c r="AR29" s="34"/>
      <c r="AT29" s="56">
        <v>13.0</v>
      </c>
      <c r="AU29" s="10">
        <v>88.0</v>
      </c>
      <c r="AV29" s="34">
        <f t="shared" ref="AV29:BE29" si="146"> ((AV$4 * $AU29 ^ AV$5 * EXP(-$AU29 * AV$6))+AV$8)*AV$7</f>
        <v>33.39863851</v>
      </c>
      <c r="AW29" s="34">
        <f t="shared" si="146"/>
        <v>40.98424845</v>
      </c>
      <c r="AX29" s="34">
        <f t="shared" si="146"/>
        <v>43.06709742</v>
      </c>
      <c r="AY29" s="34">
        <f t="shared" si="146"/>
        <v>42.66709742</v>
      </c>
      <c r="AZ29" s="34">
        <f t="shared" si="146"/>
        <v>42.26709742</v>
      </c>
      <c r="BA29" s="34">
        <f t="shared" si="146"/>
        <v>41.86709742</v>
      </c>
      <c r="BB29" s="34">
        <f t="shared" si="146"/>
        <v>41.46709742</v>
      </c>
      <c r="BC29" s="34">
        <f t="shared" si="146"/>
        <v>41.06709742</v>
      </c>
      <c r="BD29" s="34">
        <f t="shared" si="146"/>
        <v>40.66709742</v>
      </c>
      <c r="BE29" s="34">
        <f t="shared" si="146"/>
        <v>40.26709742</v>
      </c>
      <c r="BF29" s="123">
        <v>13.0</v>
      </c>
      <c r="BG29" s="52">
        <v>1.0</v>
      </c>
      <c r="BI29" s="10">
        <v>88.0</v>
      </c>
      <c r="BJ29" s="34">
        <f t="shared" ref="BJ29:BS29" si="147"> ((BJ$4 * $AU29 ^ BJ$5 * EXP(-$AU29 * BJ$6))+BJ$8)*BJ$7</f>
        <v>1.324753217</v>
      </c>
      <c r="BK29" s="34">
        <f t="shared" si="147"/>
        <v>1.579580039</v>
      </c>
      <c r="BL29" s="34">
        <f t="shared" si="147"/>
        <v>1.704445161</v>
      </c>
      <c r="BM29" s="34">
        <f t="shared" si="147"/>
        <v>1.690445161</v>
      </c>
      <c r="BN29" s="34">
        <f t="shared" si="147"/>
        <v>1.676445161</v>
      </c>
      <c r="BO29" s="34">
        <f t="shared" si="147"/>
        <v>1.662445161</v>
      </c>
      <c r="BP29" s="34">
        <f t="shared" si="147"/>
        <v>1.648445161</v>
      </c>
      <c r="BQ29" s="34">
        <f t="shared" si="147"/>
        <v>1.634445161</v>
      </c>
      <c r="BR29" s="34">
        <f t="shared" si="147"/>
        <v>1.620445161</v>
      </c>
      <c r="BS29" s="34">
        <f t="shared" si="147"/>
        <v>1.606445161</v>
      </c>
      <c r="BU29" s="10">
        <v>88.0</v>
      </c>
      <c r="BV29" s="34">
        <f t="shared" ref="BV29:CE29" si="148"> ((BV$4 * $AU29 ^ BV$5 * EXP(-$AU29 * BV$6))+BV$8)*BV$7</f>
        <v>0.9945972861</v>
      </c>
      <c r="BW29" s="34">
        <f t="shared" si="148"/>
        <v>1.239760657</v>
      </c>
      <c r="BX29" s="34">
        <f t="shared" si="148"/>
        <v>1.282647656</v>
      </c>
      <c r="BY29" s="34">
        <f t="shared" si="148"/>
        <v>1.269847656</v>
      </c>
      <c r="BZ29" s="34">
        <f t="shared" si="148"/>
        <v>1.257047656</v>
      </c>
      <c r="CA29" s="34">
        <f t="shared" si="148"/>
        <v>1.244247656</v>
      </c>
      <c r="CB29" s="34">
        <f t="shared" si="148"/>
        <v>1.231447656</v>
      </c>
      <c r="CC29" s="34">
        <f t="shared" si="148"/>
        <v>1.218647656</v>
      </c>
      <c r="CD29" s="34">
        <f t="shared" si="148"/>
        <v>1.205847656</v>
      </c>
      <c r="CE29" s="34">
        <f t="shared" si="148"/>
        <v>1.193047656</v>
      </c>
      <c r="CG29" s="10">
        <v>13.0</v>
      </c>
      <c r="CH29" s="34">
        <f t="shared" ref="CH29:CQ29" si="149">((CH$4-CH$5*$CG29+CH$6*$CG29^2/2+CH$7/$CG29)+CH$9)*CH$8</f>
        <v>6.635384615</v>
      </c>
      <c r="CI29" s="34">
        <f t="shared" si="149"/>
        <v>3.249769231</v>
      </c>
      <c r="CJ29" s="34">
        <f t="shared" si="149"/>
        <v>3.249769231</v>
      </c>
      <c r="CK29" s="34">
        <f t="shared" si="149"/>
        <v>3.249769231</v>
      </c>
      <c r="CL29" s="34">
        <f t="shared" si="149"/>
        <v>3.249769231</v>
      </c>
      <c r="CM29" s="34">
        <f t="shared" si="149"/>
        <v>3.249769231</v>
      </c>
      <c r="CN29" s="34">
        <f t="shared" si="149"/>
        <v>3.249769231</v>
      </c>
      <c r="CO29" s="34">
        <f t="shared" si="149"/>
        <v>3.249769231</v>
      </c>
      <c r="CP29" s="34">
        <f t="shared" si="149"/>
        <v>3.249769231</v>
      </c>
      <c r="CQ29" s="34">
        <f t="shared" si="149"/>
        <v>3.249769231</v>
      </c>
      <c r="CU29" s="134">
        <v>0.216</v>
      </c>
      <c r="CV29" s="133">
        <f t="shared" si="121"/>
        <v>0.2283</v>
      </c>
      <c r="CW29" s="1">
        <v>6.0</v>
      </c>
      <c r="CX29" s="133">
        <v>0.2472180815625</v>
      </c>
      <c r="CZ29" s="64"/>
      <c r="DC29" s="32" t="s">
        <v>23</v>
      </c>
      <c r="DD29" s="32" t="s">
        <v>23</v>
      </c>
      <c r="DE29" s="135" t="s">
        <v>35</v>
      </c>
      <c r="DF29" s="32" t="s">
        <v>35</v>
      </c>
      <c r="DG29" s="32" t="s">
        <v>35</v>
      </c>
      <c r="DH29" s="135" t="s">
        <v>35</v>
      </c>
      <c r="DI29" s="32" t="s">
        <v>35</v>
      </c>
      <c r="DJ29" s="32" t="s">
        <v>35</v>
      </c>
      <c r="DK29" s="32"/>
      <c r="DL29" s="32"/>
    </row>
    <row r="30" ht="14.25" customHeight="1">
      <c r="C30" s="9">
        <v>15.0</v>
      </c>
      <c r="D30" s="101">
        <v>63.0</v>
      </c>
      <c r="E30" s="102">
        <v>843.0</v>
      </c>
      <c r="F30" s="101">
        <v>382.48638838475495</v>
      </c>
      <c r="G30" s="9">
        <f t="shared" si="37"/>
        <v>441</v>
      </c>
      <c r="J30" s="112">
        <v>14.0</v>
      </c>
      <c r="K30" s="124">
        <v>95.0</v>
      </c>
      <c r="L30" s="114">
        <f t="shared" si="91"/>
        <v>113.5906</v>
      </c>
      <c r="M30" s="115">
        <f t="shared" si="92"/>
        <v>3.036716331</v>
      </c>
      <c r="N30" s="116">
        <f t="shared" si="47"/>
        <v>0.02673386998</v>
      </c>
      <c r="O30" s="116"/>
      <c r="P30" s="112">
        <v>14.0</v>
      </c>
      <c r="Q30" s="112">
        <v>95.0</v>
      </c>
      <c r="R30" s="117">
        <f t="shared" si="48"/>
        <v>825</v>
      </c>
      <c r="S30" s="39">
        <f t="shared" si="49"/>
        <v>558.6051961</v>
      </c>
      <c r="T30" s="39">
        <f t="shared" si="50"/>
        <v>18.4245393</v>
      </c>
      <c r="U30" s="117">
        <f t="shared" si="51"/>
        <v>1295</v>
      </c>
      <c r="V30" s="39">
        <f t="shared" si="52"/>
        <v>639.5164536</v>
      </c>
      <c r="W30" s="39">
        <f t="shared" si="53"/>
        <v>37.98222346</v>
      </c>
      <c r="X30" s="118">
        <f t="shared" si="54"/>
        <v>45</v>
      </c>
      <c r="Y30" s="124">
        <v>95.0</v>
      </c>
      <c r="Z30" s="119">
        <f t="shared" si="55"/>
        <v>0.5958848734</v>
      </c>
      <c r="AA30" s="125">
        <f t="shared" si="56"/>
        <v>540.1806568</v>
      </c>
      <c r="AB30" s="126">
        <f t="shared" si="57"/>
        <v>601.5342302</v>
      </c>
      <c r="AC30" s="64"/>
      <c r="AE30" s="56">
        <v>14.0</v>
      </c>
      <c r="AF30" s="10">
        <v>95.0</v>
      </c>
      <c r="AG30" s="34">
        <f t="shared" si="58"/>
        <v>22.44090153</v>
      </c>
      <c r="AH30" s="34">
        <f t="shared" si="59"/>
        <v>25.65357563</v>
      </c>
      <c r="AI30" s="122">
        <f t="shared" ref="AI30:AJ30" si="150">AV30*$AG$8-AG30*$AG$9</f>
        <v>8.89705684</v>
      </c>
      <c r="AJ30" s="122">
        <f t="shared" si="150"/>
        <v>11.13377437</v>
      </c>
      <c r="AK30" s="34">
        <f t="shared" ref="AK30:AL30" si="151">AV30/AG30</f>
        <v>1.491165264</v>
      </c>
      <c r="AL30" s="34">
        <f t="shared" si="151"/>
        <v>1.585011942</v>
      </c>
      <c r="AM30" s="34">
        <f t="shared" ref="AM30:AN30" si="152">AG30*$AG$9/AV30*100/2.2</f>
        <v>6.09651345</v>
      </c>
      <c r="AN30" s="34">
        <f t="shared" si="152"/>
        <v>5.735546117</v>
      </c>
      <c r="AO30" s="34">
        <f t="shared" si="63"/>
        <v>73.61880431</v>
      </c>
      <c r="AP30" s="34">
        <f t="shared" si="64"/>
        <v>49.36998337</v>
      </c>
      <c r="AQ30" s="34">
        <f t="shared" si="65"/>
        <v>8.89705684</v>
      </c>
      <c r="AR30" s="34"/>
      <c r="AT30" s="56">
        <v>14.0</v>
      </c>
      <c r="AU30" s="10">
        <v>95.0</v>
      </c>
      <c r="AV30" s="34">
        <f t="shared" ref="AV30:BE30" si="153"> ((AV$4 * $AU30 ^ AV$5 * EXP(-$AU30 * AV$6))+AV$8)*AV$7</f>
        <v>33.46309287</v>
      </c>
      <c r="AW30" s="34">
        <f t="shared" si="153"/>
        <v>40.66122373</v>
      </c>
      <c r="AX30" s="34">
        <f t="shared" si="153"/>
        <v>42.68283278</v>
      </c>
      <c r="AY30" s="34">
        <f t="shared" si="153"/>
        <v>42.28283278</v>
      </c>
      <c r="AZ30" s="34">
        <f t="shared" si="153"/>
        <v>41.88283278</v>
      </c>
      <c r="BA30" s="34">
        <f t="shared" si="153"/>
        <v>41.48283278</v>
      </c>
      <c r="BB30" s="34">
        <f t="shared" si="153"/>
        <v>41.08283278</v>
      </c>
      <c r="BC30" s="34">
        <f t="shared" si="153"/>
        <v>40.68283278</v>
      </c>
      <c r="BD30" s="34">
        <f t="shared" si="153"/>
        <v>40.28283278</v>
      </c>
      <c r="BE30" s="34">
        <f t="shared" si="153"/>
        <v>39.88283278</v>
      </c>
      <c r="BF30" s="123">
        <v>14.0</v>
      </c>
      <c r="BG30" s="52">
        <v>1.0</v>
      </c>
      <c r="BI30" s="10">
        <v>95.0</v>
      </c>
      <c r="BJ30" s="34">
        <f t="shared" ref="BJ30:BS30" si="154"> ((BJ$4 * $AU30 ^ BJ$5 * EXP(-$AU30 * BJ$6))+BJ$8)*BJ$7</f>
        <v>1.325456762</v>
      </c>
      <c r="BK30" s="34">
        <f t="shared" si="154"/>
        <v>1.565950909</v>
      </c>
      <c r="BL30" s="34">
        <f t="shared" si="154"/>
        <v>1.68781664</v>
      </c>
      <c r="BM30" s="34">
        <f t="shared" si="154"/>
        <v>1.67381664</v>
      </c>
      <c r="BN30" s="34">
        <f t="shared" si="154"/>
        <v>1.65981664</v>
      </c>
      <c r="BO30" s="34">
        <f t="shared" si="154"/>
        <v>1.64581664</v>
      </c>
      <c r="BP30" s="34">
        <f t="shared" si="154"/>
        <v>1.63181664</v>
      </c>
      <c r="BQ30" s="34">
        <f t="shared" si="154"/>
        <v>1.61781664</v>
      </c>
      <c r="BR30" s="34">
        <f t="shared" si="154"/>
        <v>1.60381664</v>
      </c>
      <c r="BS30" s="34">
        <f t="shared" si="154"/>
        <v>1.58981664</v>
      </c>
      <c r="BU30" s="10">
        <v>95.0</v>
      </c>
      <c r="BV30" s="34">
        <f t="shared" ref="BV30:CE30" si="155"> ((BV$4 * $AU30 ^ BV$5 * EXP(-$AU30 * BV$6))+BV$8)*BV$7</f>
        <v>0.9952091376</v>
      </c>
      <c r="BW30" s="34">
        <f t="shared" si="155"/>
        <v>1.229138859</v>
      </c>
      <c r="BX30" s="34">
        <f t="shared" si="155"/>
        <v>1.270095293</v>
      </c>
      <c r="BY30" s="34">
        <f t="shared" si="155"/>
        <v>1.257295293</v>
      </c>
      <c r="BZ30" s="34">
        <f t="shared" si="155"/>
        <v>1.244495293</v>
      </c>
      <c r="CA30" s="34">
        <f t="shared" si="155"/>
        <v>1.231695293</v>
      </c>
      <c r="CB30" s="34">
        <f t="shared" si="155"/>
        <v>1.218895293</v>
      </c>
      <c r="CC30" s="34">
        <f t="shared" si="155"/>
        <v>1.206095293</v>
      </c>
      <c r="CD30" s="34">
        <f t="shared" si="155"/>
        <v>1.193295293</v>
      </c>
      <c r="CE30" s="34">
        <f t="shared" si="155"/>
        <v>1.180495293</v>
      </c>
      <c r="CG30" s="10">
        <v>14.0</v>
      </c>
      <c r="CH30" s="34">
        <f t="shared" ref="CH30:CQ30" si="156">((CH$4-CH$5*$CG30+CH$6*$CG30^2/2+CH$7/$CG30)+CH$9)*CH$8</f>
        <v>6.455857143</v>
      </c>
      <c r="CI30" s="34">
        <f t="shared" si="156"/>
        <v>3.204428571</v>
      </c>
      <c r="CJ30" s="34">
        <f t="shared" si="156"/>
        <v>3.204428571</v>
      </c>
      <c r="CK30" s="34">
        <f t="shared" si="156"/>
        <v>3.204428571</v>
      </c>
      <c r="CL30" s="34">
        <f t="shared" si="156"/>
        <v>3.204428571</v>
      </c>
      <c r="CM30" s="34">
        <f t="shared" si="156"/>
        <v>3.204428571</v>
      </c>
      <c r="CN30" s="34">
        <f t="shared" si="156"/>
        <v>3.204428571</v>
      </c>
      <c r="CO30" s="34">
        <f t="shared" si="156"/>
        <v>3.204428571</v>
      </c>
      <c r="CP30" s="34">
        <f t="shared" si="156"/>
        <v>3.204428571</v>
      </c>
      <c r="CQ30" s="34">
        <f t="shared" si="156"/>
        <v>3.204428571</v>
      </c>
      <c r="CU30" s="137">
        <v>0.257266666666666</v>
      </c>
      <c r="CV30" s="133">
        <f t="shared" si="121"/>
        <v>0.2575</v>
      </c>
      <c r="CW30" s="1">
        <v>7.0</v>
      </c>
      <c r="CX30" s="133">
        <v>0.25783424343750005</v>
      </c>
      <c r="CZ30" s="64"/>
      <c r="DA30" s="138"/>
      <c r="DB30" s="87" t="s">
        <v>109</v>
      </c>
      <c r="DC30" s="32" t="s">
        <v>146</v>
      </c>
      <c r="DD30" s="32" t="s">
        <v>147</v>
      </c>
      <c r="DE30" s="135" t="s">
        <v>148</v>
      </c>
      <c r="DF30" s="32" t="s">
        <v>149</v>
      </c>
      <c r="DG30" s="32" t="s">
        <v>150</v>
      </c>
      <c r="DH30" s="135" t="s">
        <v>151</v>
      </c>
      <c r="DI30" s="32" t="s">
        <v>152</v>
      </c>
      <c r="DJ30" s="32" t="s">
        <v>153</v>
      </c>
      <c r="DK30" s="32"/>
      <c r="DL30" s="32"/>
    </row>
    <row r="31" ht="14.25" customHeight="1">
      <c r="C31" s="9">
        <v>16.0</v>
      </c>
      <c r="D31" s="101">
        <v>67.34285714285714</v>
      </c>
      <c r="E31" s="102">
        <v>913.0</v>
      </c>
      <c r="F31" s="101">
        <v>414.2468239564428</v>
      </c>
      <c r="G31" s="9">
        <f t="shared" si="37"/>
        <v>471.4</v>
      </c>
      <c r="J31" s="112">
        <v>15.0</v>
      </c>
      <c r="K31" s="124">
        <v>102.0</v>
      </c>
      <c r="L31" s="114">
        <f t="shared" si="91"/>
        <v>119.5205</v>
      </c>
      <c r="M31" s="115">
        <f t="shared" si="92"/>
        <v>3.154853746</v>
      </c>
      <c r="N31" s="116">
        <f t="shared" si="47"/>
        <v>0.02639592158</v>
      </c>
      <c r="O31" s="116"/>
      <c r="P31" s="112">
        <v>15.0</v>
      </c>
      <c r="Q31" s="112">
        <v>102.0</v>
      </c>
      <c r="R31" s="117">
        <f t="shared" si="48"/>
        <v>832</v>
      </c>
      <c r="S31" s="39">
        <f t="shared" si="49"/>
        <v>559.6942388</v>
      </c>
      <c r="T31" s="39">
        <f t="shared" si="50"/>
        <v>17.76245656</v>
      </c>
      <c r="U31" s="117">
        <f t="shared" si="51"/>
        <v>1302</v>
      </c>
      <c r="V31" s="39">
        <f t="shared" si="52"/>
        <v>639.5363372</v>
      </c>
      <c r="W31" s="39">
        <f t="shared" si="53"/>
        <v>36.90009657</v>
      </c>
      <c r="X31" s="118">
        <f t="shared" si="54"/>
        <v>52</v>
      </c>
      <c r="Y31" s="124">
        <v>102.0</v>
      </c>
      <c r="Z31" s="119">
        <f t="shared" si="55"/>
        <v>0.9194642554</v>
      </c>
      <c r="AA31" s="125">
        <f t="shared" si="56"/>
        <v>541.9317822</v>
      </c>
      <c r="AB31" s="126">
        <f t="shared" si="57"/>
        <v>602.6362406</v>
      </c>
      <c r="AC31" s="64"/>
      <c r="AE31" s="56">
        <v>15.0</v>
      </c>
      <c r="AF31" s="10">
        <v>102.0</v>
      </c>
      <c r="AG31" s="34">
        <f t="shared" si="58"/>
        <v>22.6037595</v>
      </c>
      <c r="AH31" s="34">
        <f t="shared" si="59"/>
        <v>25.69318542</v>
      </c>
      <c r="AI31" s="122">
        <f t="shared" ref="AI31:AJ31" si="157">AV31*$AG$8-AG31*$AG$9</f>
        <v>8.875131563</v>
      </c>
      <c r="AJ31" s="122">
        <f t="shared" si="157"/>
        <v>10.98200512</v>
      </c>
      <c r="AK31" s="34">
        <f t="shared" ref="AK31:AL31" si="158">AV31/AG31</f>
        <v>1.481599052</v>
      </c>
      <c r="AL31" s="34">
        <f t="shared" si="158"/>
        <v>1.568571777</v>
      </c>
      <c r="AM31" s="34">
        <f t="shared" ref="AM31:AN31" si="159">AG31*$AG$9/AV31*100/2.2</f>
        <v>6.135876691</v>
      </c>
      <c r="AN31" s="34">
        <f t="shared" si="159"/>
        <v>5.795660246</v>
      </c>
      <c r="AO31" s="34">
        <f t="shared" si="63"/>
        <v>73.67735905</v>
      </c>
      <c r="AP31" s="34">
        <f t="shared" si="64"/>
        <v>49.7282709</v>
      </c>
      <c r="AQ31" s="34">
        <f t="shared" si="65"/>
        <v>8.875131563</v>
      </c>
      <c r="AR31" s="34"/>
      <c r="AT31" s="56">
        <v>15.0</v>
      </c>
      <c r="AU31" s="10">
        <v>102.0</v>
      </c>
      <c r="AV31" s="34">
        <f t="shared" ref="AV31:BE31" si="160"> ((AV$4 * $AU31 ^ AV$5 * EXP(-$AU31 * AV$6))+AV$8)*AV$7</f>
        <v>33.48970866</v>
      </c>
      <c r="AW31" s="34">
        <f t="shared" si="160"/>
        <v>40.30160552</v>
      </c>
      <c r="AX31" s="34">
        <f t="shared" si="160"/>
        <v>42.25379967</v>
      </c>
      <c r="AY31" s="34">
        <f t="shared" si="160"/>
        <v>41.85379967</v>
      </c>
      <c r="AZ31" s="34">
        <f t="shared" si="160"/>
        <v>41.45379967</v>
      </c>
      <c r="BA31" s="34">
        <f t="shared" si="160"/>
        <v>41.05379967</v>
      </c>
      <c r="BB31" s="34">
        <f t="shared" si="160"/>
        <v>40.65379967</v>
      </c>
      <c r="BC31" s="34">
        <f t="shared" si="160"/>
        <v>40.25379967</v>
      </c>
      <c r="BD31" s="34">
        <f t="shared" si="160"/>
        <v>39.85379967</v>
      </c>
      <c r="BE31" s="34">
        <f t="shared" si="160"/>
        <v>39.45379967</v>
      </c>
      <c r="BF31" s="123">
        <v>15.0</v>
      </c>
      <c r="BG31" s="52">
        <v>1.0</v>
      </c>
      <c r="BI31" s="10">
        <v>102.0</v>
      </c>
      <c r="BJ31" s="34">
        <f t="shared" ref="BJ31:BS31" si="161"> ((BJ$4 * $AU31 ^ BJ$5 * EXP(-$AU31 * BJ$6))+BJ$8)*BJ$7</f>
        <v>1.324902862</v>
      </c>
      <c r="BK31" s="34">
        <f t="shared" si="161"/>
        <v>1.551209292</v>
      </c>
      <c r="BL31" s="34">
        <f t="shared" si="161"/>
        <v>1.669778762</v>
      </c>
      <c r="BM31" s="34">
        <f t="shared" si="161"/>
        <v>1.655778762</v>
      </c>
      <c r="BN31" s="34">
        <f t="shared" si="161"/>
        <v>1.641778762</v>
      </c>
      <c r="BO31" s="34">
        <f t="shared" si="161"/>
        <v>1.627778762</v>
      </c>
      <c r="BP31" s="34">
        <f t="shared" si="161"/>
        <v>1.613778762</v>
      </c>
      <c r="BQ31" s="34">
        <f t="shared" si="161"/>
        <v>1.599778762</v>
      </c>
      <c r="BR31" s="34">
        <f t="shared" si="161"/>
        <v>1.585778762</v>
      </c>
      <c r="BS31" s="34">
        <f t="shared" si="161"/>
        <v>1.571778762</v>
      </c>
      <c r="BU31" s="10">
        <v>102.0</v>
      </c>
      <c r="BV31" s="34">
        <f t="shared" ref="BV31:CE31" si="162"> ((BV$4 * $AU31 ^ BV$5 * EXP(-$AU31 * BV$6))+BV$8)*BV$7</f>
        <v>0.9948362415</v>
      </c>
      <c r="BW31" s="34">
        <f t="shared" si="162"/>
        <v>1.217637191</v>
      </c>
      <c r="BX31" s="34">
        <f t="shared" si="162"/>
        <v>1.256485916</v>
      </c>
      <c r="BY31" s="34">
        <f t="shared" si="162"/>
        <v>1.243685916</v>
      </c>
      <c r="BZ31" s="34">
        <f t="shared" si="162"/>
        <v>1.230885916</v>
      </c>
      <c r="CA31" s="34">
        <f t="shared" si="162"/>
        <v>1.218085916</v>
      </c>
      <c r="CB31" s="34">
        <f t="shared" si="162"/>
        <v>1.205285916</v>
      </c>
      <c r="CC31" s="34">
        <f t="shared" si="162"/>
        <v>1.192485916</v>
      </c>
      <c r="CD31" s="34">
        <f t="shared" si="162"/>
        <v>1.179685916</v>
      </c>
      <c r="CE31" s="34">
        <f t="shared" si="162"/>
        <v>1.166885916</v>
      </c>
      <c r="CG31" s="10">
        <v>15.0</v>
      </c>
      <c r="CH31" s="34">
        <f t="shared" ref="CH31:CQ31" si="163">((CH$4-CH$5*$CG31+CH$6*$CG31^2/2+CH$7/$CG31)+CH$9)*CH$8</f>
        <v>6.301066667</v>
      </c>
      <c r="CI31" s="34">
        <f t="shared" si="163"/>
        <v>3.165666667</v>
      </c>
      <c r="CJ31" s="34">
        <f t="shared" si="163"/>
        <v>3.165666667</v>
      </c>
      <c r="CK31" s="34">
        <f t="shared" si="163"/>
        <v>3.165666667</v>
      </c>
      <c r="CL31" s="34">
        <f t="shared" si="163"/>
        <v>3.165666667</v>
      </c>
      <c r="CM31" s="34">
        <f t="shared" si="163"/>
        <v>3.165666667</v>
      </c>
      <c r="CN31" s="34">
        <f t="shared" si="163"/>
        <v>3.165666667</v>
      </c>
      <c r="CO31" s="34">
        <f t="shared" si="163"/>
        <v>3.165666667</v>
      </c>
      <c r="CP31" s="34">
        <f t="shared" si="163"/>
        <v>3.165666667</v>
      </c>
      <c r="CQ31" s="34">
        <f t="shared" si="163"/>
        <v>3.165666667</v>
      </c>
      <c r="CU31" s="137">
        <v>0.286438095238095</v>
      </c>
      <c r="CV31" s="133">
        <f t="shared" si="121"/>
        <v>0.2867</v>
      </c>
      <c r="CW31" s="1">
        <v>8.0</v>
      </c>
      <c r="CX31" s="133">
        <v>0.27157941343750003</v>
      </c>
      <c r="CZ31" s="34"/>
      <c r="DA31" s="138"/>
      <c r="DB31" s="10">
        <v>4.0</v>
      </c>
      <c r="DC31" s="139">
        <v>0.005</v>
      </c>
      <c r="DD31" s="140">
        <v>0.0</v>
      </c>
      <c r="DE31" s="74">
        <f t="shared" ref="DE31:DJ31" si="164">(DE$7*$DB31^5+DE$8*$DB31^4+DE$9*$DB31^3+DE$10*$DB31^2+DE$11*$DB31+DE$12)*7</f>
        <v>0.003463662116</v>
      </c>
      <c r="DF31" s="74">
        <f t="shared" si="164"/>
        <v>0.001736264737</v>
      </c>
      <c r="DG31" s="74">
        <f t="shared" si="164"/>
        <v>0.003232475992</v>
      </c>
      <c r="DH31" s="141">
        <f t="shared" si="164"/>
        <v>0.003487149844</v>
      </c>
      <c r="DI31" s="74">
        <f t="shared" si="164"/>
        <v>0.001419082814</v>
      </c>
      <c r="DJ31" s="74">
        <f t="shared" si="164"/>
        <v>0.002590462741</v>
      </c>
      <c r="DK31" s="130"/>
      <c r="DL31" s="142"/>
    </row>
    <row r="32" ht="14.25" customHeight="1">
      <c r="C32" s="9">
        <v>17.0</v>
      </c>
      <c r="D32" s="101">
        <v>71.68571428571428</v>
      </c>
      <c r="E32" s="102">
        <v>931.0</v>
      </c>
      <c r="F32" s="101">
        <v>422.41379310344826</v>
      </c>
      <c r="G32" s="9">
        <f t="shared" si="37"/>
        <v>501.8</v>
      </c>
      <c r="J32" s="112">
        <v>16.0</v>
      </c>
      <c r="K32" s="124">
        <v>109.0</v>
      </c>
      <c r="L32" s="114">
        <f t="shared" si="91"/>
        <v>125.427</v>
      </c>
      <c r="M32" s="115">
        <f t="shared" si="92"/>
        <v>3.271076537</v>
      </c>
      <c r="N32" s="116">
        <f t="shared" si="47"/>
        <v>0.02607952464</v>
      </c>
      <c r="O32" s="116"/>
      <c r="P32" s="112">
        <v>16.0</v>
      </c>
      <c r="Q32" s="112">
        <v>109.0</v>
      </c>
      <c r="R32" s="117">
        <f t="shared" si="48"/>
        <v>839</v>
      </c>
      <c r="S32" s="39">
        <f t="shared" si="49"/>
        <v>560.7553106</v>
      </c>
      <c r="T32" s="39">
        <f t="shared" si="50"/>
        <v>17.0435155</v>
      </c>
      <c r="U32" s="117">
        <f t="shared" si="51"/>
        <v>1309</v>
      </c>
      <c r="V32" s="39">
        <f t="shared" si="52"/>
        <v>639.5554033</v>
      </c>
      <c r="W32" s="39">
        <f t="shared" si="53"/>
        <v>35.6799618</v>
      </c>
      <c r="X32" s="118">
        <f t="shared" si="54"/>
        <v>59</v>
      </c>
      <c r="Y32" s="124">
        <v>109.0</v>
      </c>
      <c r="Z32" s="119">
        <f t="shared" si="55"/>
        <v>1.343014973</v>
      </c>
      <c r="AA32" s="125">
        <f t="shared" si="56"/>
        <v>543.7117951</v>
      </c>
      <c r="AB32" s="126">
        <f t="shared" si="57"/>
        <v>603.8754415</v>
      </c>
      <c r="AC32" s="64"/>
      <c r="AE32" s="56">
        <v>16.0</v>
      </c>
      <c r="AF32" s="10">
        <v>109.0</v>
      </c>
      <c r="AG32" s="34">
        <f t="shared" si="58"/>
        <v>22.73274003</v>
      </c>
      <c r="AH32" s="34">
        <f t="shared" si="59"/>
        <v>25.69693138</v>
      </c>
      <c r="AI32" s="122">
        <f t="shared" ref="AI32:AJ32" si="165">AV32*$AG$8-AG32*$AG$9</f>
        <v>8.846825997</v>
      </c>
      <c r="AJ32" s="122">
        <f t="shared" si="165"/>
        <v>10.82523734</v>
      </c>
      <c r="AK32" s="34">
        <f t="shared" ref="AK32:AL32" si="166">AV32/AG32</f>
        <v>1.472916813</v>
      </c>
      <c r="AL32" s="34">
        <f t="shared" si="166"/>
        <v>1.553164401</v>
      </c>
      <c r="AM32" s="34">
        <f t="shared" ref="AM32:AN32" si="167">AG32*$AG$9/AV32*100/2.2</f>
        <v>6.172045161</v>
      </c>
      <c r="AN32" s="34">
        <f t="shared" si="167"/>
        <v>5.853153141</v>
      </c>
      <c r="AO32" s="34">
        <f t="shared" si="63"/>
        <v>73.66355702</v>
      </c>
      <c r="AP32" s="34">
        <f t="shared" si="64"/>
        <v>50.01202807</v>
      </c>
      <c r="AQ32" s="34">
        <f t="shared" si="65"/>
        <v>8.846825997</v>
      </c>
      <c r="AR32" s="34"/>
      <c r="AT32" s="56">
        <v>16.0</v>
      </c>
      <c r="AU32" s="10">
        <v>109.0</v>
      </c>
      <c r="AV32" s="34">
        <f t="shared" ref="AV32:BE32" si="168"> ((AV$4 * $AU32 ^ AV$5 * EXP(-$AU32 * AV$6))+AV$8)*AV$7</f>
        <v>33.48343501</v>
      </c>
      <c r="AW32" s="34">
        <f t="shared" si="168"/>
        <v>39.91155904</v>
      </c>
      <c r="AX32" s="34">
        <f t="shared" si="168"/>
        <v>41.78774949</v>
      </c>
      <c r="AY32" s="34">
        <f t="shared" si="168"/>
        <v>41.38774949</v>
      </c>
      <c r="AZ32" s="34">
        <f t="shared" si="168"/>
        <v>40.98774949</v>
      </c>
      <c r="BA32" s="34">
        <f t="shared" si="168"/>
        <v>40.58774949</v>
      </c>
      <c r="BB32" s="34">
        <f t="shared" si="168"/>
        <v>40.18774949</v>
      </c>
      <c r="BC32" s="34">
        <f t="shared" si="168"/>
        <v>39.78774949</v>
      </c>
      <c r="BD32" s="34">
        <f t="shared" si="168"/>
        <v>39.38774949</v>
      </c>
      <c r="BE32" s="34">
        <f t="shared" si="168"/>
        <v>38.98774949</v>
      </c>
      <c r="BF32" s="123">
        <v>16.0</v>
      </c>
      <c r="BG32" s="52">
        <v>1.0</v>
      </c>
      <c r="BI32" s="10">
        <v>109.0</v>
      </c>
      <c r="BJ32" s="34">
        <f t="shared" ref="BJ32:BS32" si="169"> ((BJ$4 * $AU32 ^ BJ$5 * EXP(-$AU32 * BJ$6))+BJ$8)*BJ$7</f>
        <v>1.323259909</v>
      </c>
      <c r="BK32" s="34">
        <f t="shared" si="169"/>
        <v>1.535550617</v>
      </c>
      <c r="BL32" s="34">
        <f t="shared" si="169"/>
        <v>1.650586619</v>
      </c>
      <c r="BM32" s="34">
        <f t="shared" si="169"/>
        <v>1.636586619</v>
      </c>
      <c r="BN32" s="34">
        <f t="shared" si="169"/>
        <v>1.622586619</v>
      </c>
      <c r="BO32" s="34">
        <f t="shared" si="169"/>
        <v>1.608586619</v>
      </c>
      <c r="BP32" s="34">
        <f t="shared" si="169"/>
        <v>1.594586619</v>
      </c>
      <c r="BQ32" s="34">
        <f t="shared" si="169"/>
        <v>1.580586619</v>
      </c>
      <c r="BR32" s="34">
        <f t="shared" si="169"/>
        <v>1.566586619</v>
      </c>
      <c r="BS32" s="34">
        <f t="shared" si="169"/>
        <v>1.552586619</v>
      </c>
      <c r="BU32" s="10">
        <v>109.0</v>
      </c>
      <c r="BV32" s="34">
        <f t="shared" ref="BV32:CE32" si="170"> ((BV$4 * $AU32 ^ BV$5 * EXP(-$AU32 * BV$6))+BV$8)*BV$7</f>
        <v>0.9936103519</v>
      </c>
      <c r="BW32" s="34">
        <f t="shared" si="170"/>
        <v>1.205409764</v>
      </c>
      <c r="BX32" s="34">
        <f t="shared" si="170"/>
        <v>1.242011112</v>
      </c>
      <c r="BY32" s="34">
        <f t="shared" si="170"/>
        <v>1.229211112</v>
      </c>
      <c r="BZ32" s="34">
        <f t="shared" si="170"/>
        <v>1.216411112</v>
      </c>
      <c r="CA32" s="34">
        <f t="shared" si="170"/>
        <v>1.203611112</v>
      </c>
      <c r="CB32" s="34">
        <f t="shared" si="170"/>
        <v>1.190811112</v>
      </c>
      <c r="CC32" s="34">
        <f t="shared" si="170"/>
        <v>1.178011112</v>
      </c>
      <c r="CD32" s="34">
        <f t="shared" si="170"/>
        <v>1.165211112</v>
      </c>
      <c r="CE32" s="34">
        <f t="shared" si="170"/>
        <v>1.152411112</v>
      </c>
      <c r="CG32" s="10">
        <v>16.0</v>
      </c>
      <c r="CH32" s="34">
        <f t="shared" ref="CH32:CQ32" si="171">((CH$4-CH$5*$CG32+CH$6*$CG32^2/2+CH$7/$CG32)+CH$9)*CH$8</f>
        <v>6.166375</v>
      </c>
      <c r="CI32" s="34">
        <f t="shared" si="171"/>
        <v>3.13225</v>
      </c>
      <c r="CJ32" s="34">
        <f t="shared" si="171"/>
        <v>3.13225</v>
      </c>
      <c r="CK32" s="34">
        <f t="shared" si="171"/>
        <v>3.13225</v>
      </c>
      <c r="CL32" s="34">
        <f t="shared" si="171"/>
        <v>3.13225</v>
      </c>
      <c r="CM32" s="34">
        <f t="shared" si="171"/>
        <v>3.13225</v>
      </c>
      <c r="CN32" s="34">
        <f t="shared" si="171"/>
        <v>3.13225</v>
      </c>
      <c r="CO32" s="34">
        <f t="shared" si="171"/>
        <v>3.13225</v>
      </c>
      <c r="CP32" s="34">
        <f t="shared" si="171"/>
        <v>3.13225</v>
      </c>
      <c r="CQ32" s="34">
        <f t="shared" si="171"/>
        <v>3.13225</v>
      </c>
      <c r="CU32" s="137">
        <v>0.315609523809524</v>
      </c>
      <c r="CV32" s="133">
        <f t="shared" si="121"/>
        <v>0.3159</v>
      </c>
      <c r="CW32" s="1">
        <v>9.0</v>
      </c>
      <c r="CX32" s="133">
        <v>0.33987645687500007</v>
      </c>
      <c r="DA32" s="138"/>
      <c r="DB32" s="10">
        <v>11.0</v>
      </c>
      <c r="DC32" s="139">
        <v>0.005</v>
      </c>
      <c r="DD32" s="140">
        <v>0.0</v>
      </c>
      <c r="DE32" s="74">
        <f t="shared" ref="DE32:DJ32" si="172">(DE$7*$DB32^5+DE$8*$DB32^4+DE$9*$DB32^3+DE$10*$DB32^2+DE$11*$DB32+DE$12)*7</f>
        <v>0.002917907394</v>
      </c>
      <c r="DF32" s="74">
        <f t="shared" si="172"/>
        <v>0.001932368856</v>
      </c>
      <c r="DG32" s="74">
        <f t="shared" si="172"/>
        <v>0.003589983559</v>
      </c>
      <c r="DH32" s="141">
        <f t="shared" si="172"/>
        <v>0.003773864849</v>
      </c>
      <c r="DI32" s="74">
        <f t="shared" si="172"/>
        <v>0.002182641115</v>
      </c>
      <c r="DJ32" s="74">
        <f t="shared" si="172"/>
        <v>0.003909645216</v>
      </c>
      <c r="DK32" s="130"/>
      <c r="DL32" s="142"/>
    </row>
    <row r="33" ht="14.25" customHeight="1">
      <c r="C33" s="9">
        <v>18.0</v>
      </c>
      <c r="D33" s="101">
        <v>76.02857142857142</v>
      </c>
      <c r="E33" s="102">
        <v>969.0</v>
      </c>
      <c r="F33" s="101">
        <v>439.6551724137931</v>
      </c>
      <c r="G33" s="9">
        <f t="shared" si="37"/>
        <v>532.2</v>
      </c>
      <c r="J33" s="112">
        <v>17.0</v>
      </c>
      <c r="K33" s="124">
        <v>116.0</v>
      </c>
      <c r="L33" s="114">
        <f t="shared" si="91"/>
        <v>131.3101</v>
      </c>
      <c r="M33" s="115">
        <f t="shared" si="92"/>
        <v>3.385486052</v>
      </c>
      <c r="N33" s="116">
        <f t="shared" si="47"/>
        <v>0.02578237357</v>
      </c>
      <c r="O33" s="116"/>
      <c r="P33" s="112">
        <v>17.0</v>
      </c>
      <c r="Q33" s="112">
        <v>116.0</v>
      </c>
      <c r="R33" s="117">
        <f t="shared" si="48"/>
        <v>846</v>
      </c>
      <c r="S33" s="39">
        <f t="shared" si="49"/>
        <v>561.7890936</v>
      </c>
      <c r="T33" s="39">
        <f t="shared" si="50"/>
        <v>16.28622747</v>
      </c>
      <c r="U33" s="117">
        <f t="shared" si="51"/>
        <v>1316</v>
      </c>
      <c r="V33" s="39">
        <f t="shared" si="52"/>
        <v>639.5736856</v>
      </c>
      <c r="W33" s="39">
        <f t="shared" si="53"/>
        <v>34.35788517</v>
      </c>
      <c r="X33" s="118">
        <f t="shared" si="54"/>
        <v>66</v>
      </c>
      <c r="Y33" s="124">
        <v>116.0</v>
      </c>
      <c r="Z33" s="119">
        <f t="shared" si="55"/>
        <v>1.879994706</v>
      </c>
      <c r="AA33" s="125">
        <f t="shared" si="56"/>
        <v>545.5028662</v>
      </c>
      <c r="AB33" s="126">
        <f t="shared" si="57"/>
        <v>605.2158005</v>
      </c>
      <c r="AC33" s="64"/>
      <c r="AE33" s="56">
        <v>17.0</v>
      </c>
      <c r="AF33" s="10">
        <v>116.0</v>
      </c>
      <c r="AG33" s="34">
        <f t="shared" si="58"/>
        <v>22.83290915</v>
      </c>
      <c r="AH33" s="34">
        <f t="shared" si="59"/>
        <v>25.67088606</v>
      </c>
      <c r="AI33" s="122">
        <f t="shared" ref="AI33:AJ33" si="173">AV33*$AG$8-AG33*$AG$9</f>
        <v>8.812771625</v>
      </c>
      <c r="AJ33" s="122">
        <f t="shared" si="173"/>
        <v>10.66429206</v>
      </c>
      <c r="AK33" s="34">
        <f t="shared" ref="AK33:AL33" si="174">AV33/AG33</f>
        <v>1.464919928</v>
      </c>
      <c r="AL33" s="34">
        <f t="shared" si="174"/>
        <v>1.538559015</v>
      </c>
      <c r="AM33" s="34">
        <f t="shared" ref="AM33:AN33" si="175">AG33*$AG$9/AV33*100/2.2</f>
        <v>6.205737881</v>
      </c>
      <c r="AN33" s="34">
        <f t="shared" si="175"/>
        <v>5.908716533</v>
      </c>
      <c r="AO33" s="34">
        <f t="shared" si="63"/>
        <v>73.58644401</v>
      </c>
      <c r="AP33" s="34">
        <f t="shared" si="64"/>
        <v>50.23240014</v>
      </c>
      <c r="AQ33" s="34">
        <f t="shared" si="65"/>
        <v>8.812771625</v>
      </c>
      <c r="AR33" s="34"/>
      <c r="AT33" s="56">
        <v>17.0</v>
      </c>
      <c r="AU33" s="10">
        <v>116.0</v>
      </c>
      <c r="AV33" s="34">
        <f t="shared" ref="AV33:BE33" si="176"> ((AV$4 * $AU33 ^ AV$5 * EXP(-$AU33 * AV$6))+AV$8)*AV$7</f>
        <v>33.44838364</v>
      </c>
      <c r="AW33" s="34">
        <f t="shared" si="176"/>
        <v>39.49617318</v>
      </c>
      <c r="AX33" s="34">
        <f t="shared" si="176"/>
        <v>41.29109097</v>
      </c>
      <c r="AY33" s="34">
        <f t="shared" si="176"/>
        <v>40.89109097</v>
      </c>
      <c r="AZ33" s="34">
        <f t="shared" si="176"/>
        <v>40.49109097</v>
      </c>
      <c r="BA33" s="34">
        <f t="shared" si="176"/>
        <v>40.09109097</v>
      </c>
      <c r="BB33" s="34">
        <f t="shared" si="176"/>
        <v>39.69109097</v>
      </c>
      <c r="BC33" s="34">
        <f t="shared" si="176"/>
        <v>39.29109097</v>
      </c>
      <c r="BD33" s="34">
        <f t="shared" si="176"/>
        <v>38.89109097</v>
      </c>
      <c r="BE33" s="34">
        <f t="shared" si="176"/>
        <v>38.49109097</v>
      </c>
      <c r="BF33" s="123">
        <v>17.0</v>
      </c>
      <c r="BG33" s="52">
        <v>0.99</v>
      </c>
      <c r="BI33" s="10">
        <v>116.0</v>
      </c>
      <c r="BJ33" s="34">
        <f t="shared" ref="BJ33:BS33" si="177"> ((BJ$4 * $AU33 ^ BJ$5 * EXP(-$AU33 * BJ$6))+BJ$8)*BJ$7</f>
        <v>1.32066732</v>
      </c>
      <c r="BK33" s="34">
        <f t="shared" si="177"/>
        <v>1.519135625</v>
      </c>
      <c r="BL33" s="34">
        <f t="shared" si="177"/>
        <v>1.630450281</v>
      </c>
      <c r="BM33" s="34">
        <f t="shared" si="177"/>
        <v>1.616450281</v>
      </c>
      <c r="BN33" s="34">
        <f t="shared" si="177"/>
        <v>1.602450281</v>
      </c>
      <c r="BO33" s="34">
        <f t="shared" si="177"/>
        <v>1.588450281</v>
      </c>
      <c r="BP33" s="34">
        <f t="shared" si="177"/>
        <v>1.574450281</v>
      </c>
      <c r="BQ33" s="34">
        <f t="shared" si="177"/>
        <v>1.560450281</v>
      </c>
      <c r="BR33" s="34">
        <f t="shared" si="177"/>
        <v>1.546450281</v>
      </c>
      <c r="BS33" s="34">
        <f t="shared" si="177"/>
        <v>1.532450281</v>
      </c>
      <c r="BU33" s="10">
        <v>116.0</v>
      </c>
      <c r="BV33" s="34">
        <f t="shared" ref="BV33:CE33" si="178"> ((BV$4 * $AU33 ^ BV$5 * EXP(-$AU33 * BV$6))+BV$8)*BV$7</f>
        <v>0.9916406379</v>
      </c>
      <c r="BW33" s="34">
        <f t="shared" si="178"/>
        <v>1.19258335</v>
      </c>
      <c r="BX33" s="34">
        <f t="shared" si="178"/>
        <v>1.226828648</v>
      </c>
      <c r="BY33" s="34">
        <f t="shared" si="178"/>
        <v>1.214028648</v>
      </c>
      <c r="BZ33" s="34">
        <f t="shared" si="178"/>
        <v>1.201228648</v>
      </c>
      <c r="CA33" s="34">
        <f t="shared" si="178"/>
        <v>1.188428648</v>
      </c>
      <c r="CB33" s="34">
        <f t="shared" si="178"/>
        <v>1.175628648</v>
      </c>
      <c r="CC33" s="34">
        <f t="shared" si="178"/>
        <v>1.162828648</v>
      </c>
      <c r="CD33" s="34">
        <f t="shared" si="178"/>
        <v>1.150028648</v>
      </c>
      <c r="CE33" s="34">
        <f t="shared" si="178"/>
        <v>1.137228648</v>
      </c>
      <c r="CG33" s="10">
        <v>17.0</v>
      </c>
      <c r="CH33" s="34">
        <f t="shared" ref="CH33:CQ33" si="179">((CH$4-CH$5*$CG33+CH$6*$CG33^2/2+CH$7/$CG33)+CH$9)*CH$8</f>
        <v>6.048235294</v>
      </c>
      <c r="CI33" s="34">
        <f t="shared" si="179"/>
        <v>3.103235294</v>
      </c>
      <c r="CJ33" s="34">
        <f t="shared" si="179"/>
        <v>3.103235294</v>
      </c>
      <c r="CK33" s="34">
        <f t="shared" si="179"/>
        <v>3.103235294</v>
      </c>
      <c r="CL33" s="34">
        <f t="shared" si="179"/>
        <v>3.103235294</v>
      </c>
      <c r="CM33" s="34">
        <f t="shared" si="179"/>
        <v>3.103235294</v>
      </c>
      <c r="CN33" s="34">
        <f t="shared" si="179"/>
        <v>3.103235294</v>
      </c>
      <c r="CO33" s="34">
        <f t="shared" si="179"/>
        <v>3.103235294</v>
      </c>
      <c r="CP33" s="34">
        <f t="shared" si="179"/>
        <v>3.103235294</v>
      </c>
      <c r="CQ33" s="34">
        <f t="shared" si="179"/>
        <v>3.103235294</v>
      </c>
      <c r="CU33" s="137">
        <v>0.344780952380952</v>
      </c>
      <c r="CV33" s="133">
        <f t="shared" si="121"/>
        <v>0.3451</v>
      </c>
      <c r="CW33" s="1">
        <v>10.0</v>
      </c>
      <c r="CX33" s="133">
        <v>0.291819325</v>
      </c>
      <c r="DA33" s="138"/>
      <c r="DB33" s="10">
        <v>18.0</v>
      </c>
      <c r="DC33" s="139">
        <v>0.005</v>
      </c>
      <c r="DD33" s="140">
        <v>0.0</v>
      </c>
      <c r="DE33" s="74">
        <f t="shared" ref="DE33:DJ33" si="180">(DE$7*$DB33^5+DE$8*$DB33^4+DE$9*$DB33^3+DE$10*$DB33^2+DE$11*$DB33+DE$12)*7</f>
        <v>0.002335338887</v>
      </c>
      <c r="DF33" s="74">
        <f t="shared" si="180"/>
        <v>0.001899291487</v>
      </c>
      <c r="DG33" s="74">
        <f t="shared" si="180"/>
        <v>0.003420153771</v>
      </c>
      <c r="DH33" s="141">
        <f t="shared" si="180"/>
        <v>0.003829673887</v>
      </c>
      <c r="DI33" s="74">
        <f t="shared" si="180"/>
        <v>0.002769853761</v>
      </c>
      <c r="DJ33" s="74">
        <f t="shared" si="180"/>
        <v>0.00484835595</v>
      </c>
      <c r="DK33" s="130"/>
      <c r="DL33" s="142"/>
    </row>
    <row r="34" ht="14.25" customHeight="1">
      <c r="C34" s="9">
        <v>19.0</v>
      </c>
      <c r="D34" s="101">
        <v>80.37142857142858</v>
      </c>
      <c r="E34" s="102">
        <v>1007.0</v>
      </c>
      <c r="F34" s="101">
        <v>456.8965517241379</v>
      </c>
      <c r="G34" s="9">
        <f t="shared" si="37"/>
        <v>562.6</v>
      </c>
      <c r="J34" s="112">
        <v>18.0</v>
      </c>
      <c r="K34" s="124">
        <v>123.0</v>
      </c>
      <c r="L34" s="114">
        <f t="shared" si="91"/>
        <v>137.1698</v>
      </c>
      <c r="M34" s="115">
        <f t="shared" si="92"/>
        <v>3.498173205</v>
      </c>
      <c r="N34" s="116">
        <f t="shared" si="47"/>
        <v>0.02550250277</v>
      </c>
      <c r="O34" s="116"/>
      <c r="P34" s="112">
        <v>18.0</v>
      </c>
      <c r="Q34" s="112">
        <v>123.0</v>
      </c>
      <c r="R34" s="117">
        <f t="shared" si="48"/>
        <v>853</v>
      </c>
      <c r="S34" s="39">
        <f t="shared" si="49"/>
        <v>562.796255</v>
      </c>
      <c r="T34" s="39">
        <f t="shared" si="50"/>
        <v>15.50591659</v>
      </c>
      <c r="U34" s="117">
        <f t="shared" si="51"/>
        <v>1323</v>
      </c>
      <c r="V34" s="39">
        <f t="shared" si="52"/>
        <v>639.5912163</v>
      </c>
      <c r="W34" s="39">
        <f t="shared" si="53"/>
        <v>32.96431822</v>
      </c>
      <c r="X34" s="118">
        <f t="shared" si="54"/>
        <v>73</v>
      </c>
      <c r="Y34" s="124">
        <v>123.0</v>
      </c>
      <c r="Z34" s="119">
        <f t="shared" si="55"/>
        <v>2.543861133</v>
      </c>
      <c r="AA34" s="125">
        <f t="shared" si="56"/>
        <v>547.2903384</v>
      </c>
      <c r="AB34" s="126">
        <f t="shared" si="57"/>
        <v>606.6268981</v>
      </c>
      <c r="AC34" s="64"/>
      <c r="AE34" s="56">
        <v>18.0</v>
      </c>
      <c r="AF34" s="10">
        <v>123.0</v>
      </c>
      <c r="AG34" s="34">
        <f t="shared" si="58"/>
        <v>22.9085089</v>
      </c>
      <c r="AH34" s="34">
        <f t="shared" si="59"/>
        <v>25.62007698</v>
      </c>
      <c r="AI34" s="122">
        <f t="shared" ref="AI34:AJ34" si="181">AV34*$AG$8-AG34*$AG$9</f>
        <v>8.773502965</v>
      </c>
      <c r="AJ34" s="122">
        <f t="shared" si="181"/>
        <v>10.49986274</v>
      </c>
      <c r="AK34" s="34">
        <f t="shared" ref="AK34:AL34" si="182">AV34/AG34</f>
        <v>1.457450243</v>
      </c>
      <c r="AL34" s="34">
        <f t="shared" si="182"/>
        <v>1.524573691</v>
      </c>
      <c r="AM34" s="34">
        <f t="shared" ref="AM34:AN34" si="183">AG34*$AG$9/AV34*100/2.2</f>
        <v>6.237543364</v>
      </c>
      <c r="AN34" s="34">
        <f t="shared" si="183"/>
        <v>5.962918777</v>
      </c>
      <c r="AO34" s="34">
        <f t="shared" si="63"/>
        <v>73.4536261</v>
      </c>
      <c r="AP34" s="34">
        <f t="shared" si="64"/>
        <v>50.39871958</v>
      </c>
      <c r="AQ34" s="34">
        <f t="shared" si="65"/>
        <v>8.773502965</v>
      </c>
      <c r="AR34" s="34"/>
      <c r="AT34" s="56">
        <v>18.0</v>
      </c>
      <c r="AU34" s="10">
        <v>123.0</v>
      </c>
      <c r="AV34" s="34">
        <f t="shared" ref="AV34:BE34" si="184"> ((AV$4 * $AU34 ^ AV$5 * EXP(-$AU34 * AV$6))+AV$8)*AV$7</f>
        <v>33.38801186</v>
      </c>
      <c r="AW34" s="34">
        <f t="shared" si="184"/>
        <v>39.05969533</v>
      </c>
      <c r="AX34" s="34">
        <f t="shared" si="184"/>
        <v>40.76917902</v>
      </c>
      <c r="AY34" s="34">
        <f t="shared" si="184"/>
        <v>40.36917902</v>
      </c>
      <c r="AZ34" s="34">
        <f t="shared" si="184"/>
        <v>39.96917902</v>
      </c>
      <c r="BA34" s="34">
        <f t="shared" si="184"/>
        <v>39.56917902</v>
      </c>
      <c r="BB34" s="34">
        <f t="shared" si="184"/>
        <v>39.16917902</v>
      </c>
      <c r="BC34" s="34">
        <f t="shared" si="184"/>
        <v>38.76917902</v>
      </c>
      <c r="BD34" s="34">
        <f t="shared" si="184"/>
        <v>38.36917902</v>
      </c>
      <c r="BE34" s="34">
        <f t="shared" si="184"/>
        <v>37.96917902</v>
      </c>
      <c r="BF34" s="123">
        <v>18.0</v>
      </c>
      <c r="BG34" s="52">
        <v>0.98</v>
      </c>
      <c r="BI34" s="10">
        <v>123.0</v>
      </c>
      <c r="BJ34" s="34">
        <f t="shared" ref="BJ34:BS34" si="185"> ((BJ$4 * $AU34 ^ BJ$5 * EXP(-$AU34 * BJ$6))+BJ$8)*BJ$7</f>
        <v>1.317241948</v>
      </c>
      <c r="BK34" s="34">
        <f t="shared" si="185"/>
        <v>1.502098027</v>
      </c>
      <c r="BL34" s="34">
        <f t="shared" si="185"/>
        <v>1.60954462</v>
      </c>
      <c r="BM34" s="34">
        <f t="shared" si="185"/>
        <v>1.59554462</v>
      </c>
      <c r="BN34" s="34">
        <f t="shared" si="185"/>
        <v>1.58154462</v>
      </c>
      <c r="BO34" s="34">
        <f t="shared" si="185"/>
        <v>1.56754462</v>
      </c>
      <c r="BP34" s="34">
        <f t="shared" si="185"/>
        <v>1.55354462</v>
      </c>
      <c r="BQ34" s="34">
        <f t="shared" si="185"/>
        <v>1.53954462</v>
      </c>
      <c r="BR34" s="34">
        <f t="shared" si="185"/>
        <v>1.52554462</v>
      </c>
      <c r="BS34" s="34">
        <f t="shared" si="185"/>
        <v>1.51154462</v>
      </c>
      <c r="BU34" s="10">
        <v>123.0</v>
      </c>
      <c r="BV34" s="34">
        <f t="shared" ref="BV34:CE34" si="186"> ((BV$4 * $AU34 ^ BV$5 * EXP(-$AU34 * BV$6))+BV$8)*BV$7</f>
        <v>0.9890186616</v>
      </c>
      <c r="BW34" s="34">
        <f t="shared" si="186"/>
        <v>1.179263419</v>
      </c>
      <c r="BX34" s="34">
        <f t="shared" si="186"/>
        <v>1.211069845</v>
      </c>
      <c r="BY34" s="34">
        <f t="shared" si="186"/>
        <v>1.198269845</v>
      </c>
      <c r="BZ34" s="34">
        <f t="shared" si="186"/>
        <v>1.185469845</v>
      </c>
      <c r="CA34" s="34">
        <f t="shared" si="186"/>
        <v>1.172669845</v>
      </c>
      <c r="CB34" s="34">
        <f t="shared" si="186"/>
        <v>1.159869845</v>
      </c>
      <c r="CC34" s="34">
        <f t="shared" si="186"/>
        <v>1.147069845</v>
      </c>
      <c r="CD34" s="34">
        <f t="shared" si="186"/>
        <v>1.134269845</v>
      </c>
      <c r="CE34" s="34">
        <f t="shared" si="186"/>
        <v>1.121469845</v>
      </c>
      <c r="CG34" s="10">
        <v>18.0</v>
      </c>
      <c r="CH34" s="34">
        <f t="shared" ref="CH34:CQ34" si="187">((CH$4-CH$5*$CG34+CH$6*$CG34^2/2+CH$7/$CG34)+CH$9)*CH$8</f>
        <v>5.943888889</v>
      </c>
      <c r="CI34" s="34">
        <f t="shared" si="187"/>
        <v>3.077888889</v>
      </c>
      <c r="CJ34" s="34">
        <f t="shared" si="187"/>
        <v>3.077888889</v>
      </c>
      <c r="CK34" s="34">
        <f t="shared" si="187"/>
        <v>3.077888889</v>
      </c>
      <c r="CL34" s="34">
        <f t="shared" si="187"/>
        <v>3.077888889</v>
      </c>
      <c r="CM34" s="34">
        <f t="shared" si="187"/>
        <v>3.077888889</v>
      </c>
      <c r="CN34" s="34">
        <f t="shared" si="187"/>
        <v>3.077888889</v>
      </c>
      <c r="CO34" s="34">
        <f t="shared" si="187"/>
        <v>3.077888889</v>
      </c>
      <c r="CP34" s="34">
        <f t="shared" si="187"/>
        <v>3.077888889</v>
      </c>
      <c r="CQ34" s="34">
        <f t="shared" si="187"/>
        <v>3.077888889</v>
      </c>
      <c r="CV34" s="32" t="s">
        <v>154</v>
      </c>
      <c r="DA34" s="138"/>
      <c r="DB34" s="10">
        <v>25.0</v>
      </c>
      <c r="DC34" s="139">
        <v>0.005</v>
      </c>
      <c r="DD34" s="140">
        <v>0.0</v>
      </c>
      <c r="DE34" s="74">
        <f t="shared" ref="DE34:DJ34" si="188">(DE$7*$DB34^5+DE$8*$DB34^4+DE$9*$DB34^3+DE$10*$DB34^2+DE$11*$DB34+DE$12)*7</f>
        <v>0.001808633203</v>
      </c>
      <c r="DF34" s="74">
        <f t="shared" si="188"/>
        <v>0.001724388477</v>
      </c>
      <c r="DG34" s="74">
        <f t="shared" si="188"/>
        <v>0.002996292578</v>
      </c>
      <c r="DH34" s="141">
        <f t="shared" si="188"/>
        <v>0.003663832813</v>
      </c>
      <c r="DI34" s="74">
        <f t="shared" si="188"/>
        <v>0.003060358984</v>
      </c>
      <c r="DJ34" s="74">
        <f t="shared" si="188"/>
        <v>0.005227069531</v>
      </c>
      <c r="DK34" s="130"/>
      <c r="DL34" s="142"/>
    </row>
    <row r="35" ht="14.25" customHeight="1">
      <c r="C35" s="9">
        <v>20.0</v>
      </c>
      <c r="D35" s="101">
        <v>84.71428571428571</v>
      </c>
      <c r="E35" s="102">
        <v>1066.0</v>
      </c>
      <c r="F35" s="101">
        <v>483.6660617059891</v>
      </c>
      <c r="G35" s="9">
        <f t="shared" si="37"/>
        <v>593</v>
      </c>
      <c r="J35" s="112">
        <v>19.0</v>
      </c>
      <c r="K35" s="124">
        <v>130.0</v>
      </c>
      <c r="L35" s="114">
        <f t="shared" si="91"/>
        <v>143.0061</v>
      </c>
      <c r="M35" s="115">
        <f t="shared" si="92"/>
        <v>3.609219973</v>
      </c>
      <c r="N35" s="116">
        <f t="shared" si="47"/>
        <v>0.02523822391</v>
      </c>
      <c r="O35" s="116"/>
      <c r="P35" s="112">
        <v>19.0</v>
      </c>
      <c r="Q35" s="112">
        <v>130.0</v>
      </c>
      <c r="R35" s="117">
        <f t="shared" si="48"/>
        <v>860</v>
      </c>
      <c r="S35" s="39">
        <f t="shared" si="49"/>
        <v>563.7774477</v>
      </c>
      <c r="T35" s="39">
        <f t="shared" si="50"/>
        <v>14.71517765</v>
      </c>
      <c r="U35" s="117">
        <f t="shared" si="51"/>
        <v>1330</v>
      </c>
      <c r="V35" s="39">
        <f t="shared" si="52"/>
        <v>639.6080262</v>
      </c>
      <c r="W35" s="39">
        <f t="shared" si="53"/>
        <v>31.52483996</v>
      </c>
      <c r="X35" s="118">
        <f t="shared" si="54"/>
        <v>80</v>
      </c>
      <c r="Y35" s="124">
        <v>130.0</v>
      </c>
      <c r="Z35" s="119">
        <f t="shared" si="55"/>
        <v>3.348071936</v>
      </c>
      <c r="AA35" s="125">
        <f t="shared" si="56"/>
        <v>549.0622701</v>
      </c>
      <c r="AB35" s="126">
        <f t="shared" si="57"/>
        <v>608.0831863</v>
      </c>
      <c r="AC35" s="64"/>
      <c r="AE35" s="56">
        <v>19.0</v>
      </c>
      <c r="AF35" s="10">
        <v>130.0</v>
      </c>
      <c r="AG35" s="34">
        <f t="shared" si="58"/>
        <v>22.96309783</v>
      </c>
      <c r="AH35" s="34">
        <f t="shared" si="59"/>
        <v>25.54867447</v>
      </c>
      <c r="AI35" s="122">
        <f t="shared" ref="AI35:AJ35" si="189">AV35*$AG$8-AG35*$AG$9</f>
        <v>8.72948339</v>
      </c>
      <c r="AJ35" s="122">
        <f t="shared" si="189"/>
        <v>10.33254686</v>
      </c>
      <c r="AK35" s="34">
        <f t="shared" ref="AK35:AL35" si="190">AV35/AG35</f>
        <v>1.450381723</v>
      </c>
      <c r="AL35" s="34">
        <f t="shared" si="190"/>
        <v>1.511064866</v>
      </c>
      <c r="AM35" s="34">
        <f t="shared" ref="AM35:AN35" si="191">AG35*$AG$9/AV35*100/2.2</f>
        <v>6.267942396</v>
      </c>
      <c r="AN35" s="34">
        <f t="shared" si="191"/>
        <v>6.016226896</v>
      </c>
      <c r="AO35" s="34">
        <f t="shared" si="63"/>
        <v>73.27156626</v>
      </c>
      <c r="AP35" s="34">
        <f t="shared" si="64"/>
        <v>50.51881522</v>
      </c>
      <c r="AQ35" s="34">
        <f t="shared" si="65"/>
        <v>8.72948339</v>
      </c>
      <c r="AR35" s="34"/>
      <c r="AT35" s="56">
        <v>19.0</v>
      </c>
      <c r="AU35" s="10">
        <v>130.0</v>
      </c>
      <c r="AV35" s="34">
        <f t="shared" ref="AV35:BE35" si="192"> ((AV$4 * $AU35 ^ AV$5 * EXP(-$AU35 * AV$6))+AV$8)*AV$7</f>
        <v>33.30525739</v>
      </c>
      <c r="AW35" s="34">
        <f t="shared" si="192"/>
        <v>38.60570437</v>
      </c>
      <c r="AX35" s="34">
        <f t="shared" si="192"/>
        <v>40.22652845</v>
      </c>
      <c r="AY35" s="34">
        <f t="shared" si="192"/>
        <v>39.82652845</v>
      </c>
      <c r="AZ35" s="34">
        <f t="shared" si="192"/>
        <v>39.42652845</v>
      </c>
      <c r="BA35" s="34">
        <f t="shared" si="192"/>
        <v>39.02652845</v>
      </c>
      <c r="BB35" s="34">
        <f t="shared" si="192"/>
        <v>38.62652845</v>
      </c>
      <c r="BC35" s="34">
        <f t="shared" si="192"/>
        <v>38.22652845</v>
      </c>
      <c r="BD35" s="34">
        <f t="shared" si="192"/>
        <v>37.82652845</v>
      </c>
      <c r="BE35" s="34">
        <f t="shared" si="192"/>
        <v>37.42652845</v>
      </c>
      <c r="BF35" s="123">
        <v>19.0</v>
      </c>
      <c r="BG35" s="52">
        <v>0.97</v>
      </c>
      <c r="BI35" s="10">
        <v>130.0</v>
      </c>
      <c r="BJ35" s="34">
        <f t="shared" ref="BJ35:BS35" si="193"> ((BJ$4 * $AU35 ^ BJ$5 * EXP(-$AU35 * BJ$6))+BJ$8)*BJ$7</f>
        <v>1.313082779</v>
      </c>
      <c r="BK35" s="34">
        <f t="shared" si="193"/>
        <v>1.484550139</v>
      </c>
      <c r="BL35" s="34">
        <f t="shared" si="193"/>
        <v>1.58801656</v>
      </c>
      <c r="BM35" s="34">
        <f t="shared" si="193"/>
        <v>1.57401656</v>
      </c>
      <c r="BN35" s="34">
        <f t="shared" si="193"/>
        <v>1.56001656</v>
      </c>
      <c r="BO35" s="34">
        <f t="shared" si="193"/>
        <v>1.54601656</v>
      </c>
      <c r="BP35" s="34">
        <f t="shared" si="193"/>
        <v>1.53201656</v>
      </c>
      <c r="BQ35" s="34">
        <f t="shared" si="193"/>
        <v>1.51801656</v>
      </c>
      <c r="BR35" s="34">
        <f t="shared" si="193"/>
        <v>1.50401656</v>
      </c>
      <c r="BS35" s="34">
        <f t="shared" si="193"/>
        <v>1.49001656</v>
      </c>
      <c r="BU35" s="10">
        <v>130.0</v>
      </c>
      <c r="BV35" s="34">
        <f t="shared" ref="BV35:CE35" si="194"> ((BV$4 * $AU35 ^ BV$5 * EXP(-$AU35 * BV$6))+BV$8)*BV$7</f>
        <v>0.9858220364</v>
      </c>
      <c r="BW35" s="34">
        <f t="shared" si="194"/>
        <v>1.165538575</v>
      </c>
      <c r="BX35" s="34">
        <f t="shared" si="194"/>
        <v>1.19484503</v>
      </c>
      <c r="BY35" s="34">
        <f t="shared" si="194"/>
        <v>1.18204503</v>
      </c>
      <c r="BZ35" s="34">
        <f t="shared" si="194"/>
        <v>1.16924503</v>
      </c>
      <c r="CA35" s="34">
        <f t="shared" si="194"/>
        <v>1.15644503</v>
      </c>
      <c r="CB35" s="34">
        <f t="shared" si="194"/>
        <v>1.14364503</v>
      </c>
      <c r="CC35" s="34">
        <f t="shared" si="194"/>
        <v>1.13084503</v>
      </c>
      <c r="CD35" s="34">
        <f t="shared" si="194"/>
        <v>1.11804503</v>
      </c>
      <c r="CE35" s="34">
        <f t="shared" si="194"/>
        <v>1.10524503</v>
      </c>
      <c r="CG35" s="10">
        <v>19.0</v>
      </c>
      <c r="CH35" s="34">
        <f t="shared" ref="CH35:CQ35" si="195">((CH$4-CH$5*$CG35+CH$6*$CG35^2/2+CH$7/$CG35)+CH$9)*CH$8</f>
        <v>5.851157895</v>
      </c>
      <c r="CI35" s="34">
        <f t="shared" si="195"/>
        <v>3.055631579</v>
      </c>
      <c r="CJ35" s="34">
        <f t="shared" si="195"/>
        <v>3.055631579</v>
      </c>
      <c r="CK35" s="34">
        <f t="shared" si="195"/>
        <v>3.055631579</v>
      </c>
      <c r="CL35" s="34">
        <f t="shared" si="195"/>
        <v>3.055631579</v>
      </c>
      <c r="CM35" s="34">
        <f t="shared" si="195"/>
        <v>3.055631579</v>
      </c>
      <c r="CN35" s="34">
        <f t="shared" si="195"/>
        <v>3.055631579</v>
      </c>
      <c r="CO35" s="34">
        <f t="shared" si="195"/>
        <v>3.055631579</v>
      </c>
      <c r="CP35" s="34">
        <f t="shared" si="195"/>
        <v>3.055631579</v>
      </c>
      <c r="CQ35" s="34">
        <f t="shared" si="195"/>
        <v>3.055631579</v>
      </c>
      <c r="CZ35" s="9" t="s">
        <v>155</v>
      </c>
      <c r="DA35" s="138">
        <f>SUM(DC31:DC82)</f>
        <v>0.05230769231</v>
      </c>
      <c r="DB35" s="10">
        <v>32.0</v>
      </c>
      <c r="DC35" s="139">
        <v>0.005</v>
      </c>
      <c r="DD35" s="140">
        <v>0.0</v>
      </c>
      <c r="DE35" s="74">
        <f t="shared" ref="DE35:DJ35" si="196">(DE$7*$DB35^5+DE$8*$DB35^4+DE$9*$DB35^3+DE$10*$DB35^2+DE$11*$DB35+DE$12)*7</f>
        <v>0.001382642832</v>
      </c>
      <c r="DF35" s="74">
        <f t="shared" si="196"/>
        <v>0.001486129068</v>
      </c>
      <c r="DG35" s="74">
        <f t="shared" si="196"/>
        <v>0.002503444979</v>
      </c>
      <c r="DH35" s="141">
        <f t="shared" si="196"/>
        <v>0.003335873268</v>
      </c>
      <c r="DI35" s="74">
        <f t="shared" si="196"/>
        <v>0.003063990104</v>
      </c>
      <c r="DJ35" s="74">
        <f t="shared" si="196"/>
        <v>0.005099189434</v>
      </c>
      <c r="DK35" s="130"/>
      <c r="DL35" s="142"/>
    </row>
    <row r="36" ht="14.25" customHeight="1">
      <c r="C36" s="9">
        <v>21.0</v>
      </c>
      <c r="D36" s="101">
        <v>89.05714285714285</v>
      </c>
      <c r="E36" s="102">
        <v>1086.0</v>
      </c>
      <c r="F36" s="101">
        <v>492.7404718693285</v>
      </c>
      <c r="G36" s="9">
        <f t="shared" si="37"/>
        <v>623.4</v>
      </c>
      <c r="J36" s="112">
        <v>20.0</v>
      </c>
      <c r="K36" s="124">
        <v>137.0</v>
      </c>
      <c r="L36" s="114">
        <f t="shared" si="91"/>
        <v>148.819</v>
      </c>
      <c r="M36" s="115">
        <f t="shared" si="92"/>
        <v>3.718700621</v>
      </c>
      <c r="N36" s="116">
        <f t="shared" si="47"/>
        <v>0.02498807693</v>
      </c>
      <c r="O36" s="116"/>
      <c r="P36" s="112">
        <v>20.0</v>
      </c>
      <c r="Q36" s="112">
        <v>137.0</v>
      </c>
      <c r="R36" s="117">
        <f t="shared" si="48"/>
        <v>867</v>
      </c>
      <c r="S36" s="39">
        <f t="shared" si="49"/>
        <v>564.7333103</v>
      </c>
      <c r="T36" s="39">
        <f t="shared" si="50"/>
        <v>13.92427363</v>
      </c>
      <c r="U36" s="117">
        <f t="shared" si="51"/>
        <v>1337</v>
      </c>
      <c r="V36" s="39">
        <f t="shared" si="52"/>
        <v>639.624145</v>
      </c>
      <c r="W36" s="39">
        <f t="shared" si="53"/>
        <v>30.06080852</v>
      </c>
      <c r="X36" s="118">
        <f t="shared" si="54"/>
        <v>87</v>
      </c>
      <c r="Y36" s="124">
        <v>137.0</v>
      </c>
      <c r="Z36" s="119">
        <f t="shared" si="55"/>
        <v>4.306084793</v>
      </c>
      <c r="AA36" s="125">
        <f t="shared" si="56"/>
        <v>550.8090367</v>
      </c>
      <c r="AB36" s="126">
        <f t="shared" si="57"/>
        <v>609.5633365</v>
      </c>
      <c r="AC36" s="64"/>
      <c r="AE36" s="56">
        <v>20.0</v>
      </c>
      <c r="AF36" s="10">
        <v>137.0</v>
      </c>
      <c r="AG36" s="34">
        <f t="shared" si="58"/>
        <v>22.99966689</v>
      </c>
      <c r="AH36" s="34">
        <f t="shared" si="59"/>
        <v>25.46014482</v>
      </c>
      <c r="AI36" s="122">
        <f t="shared" ref="AI36:AJ36" si="197">AV36*$AG$8-AG36*$AG$9</f>
        <v>8.68112242</v>
      </c>
      <c r="AJ36" s="122">
        <f t="shared" si="197"/>
        <v>10.16286736</v>
      </c>
      <c r="AK36" s="34">
        <f t="shared" ref="AK36:AL36" si="198">AV36/AG36</f>
        <v>1.44361393</v>
      </c>
      <c r="AL36" s="34">
        <f t="shared" si="198"/>
        <v>1.497919241</v>
      </c>
      <c r="AM36" s="34">
        <f t="shared" ref="AM36:AN36" si="199">AG36*$AG$9/AV36*100/2.2</f>
        <v>6.29732708</v>
      </c>
      <c r="AN36" s="34">
        <f t="shared" si="199"/>
        <v>6.069024846</v>
      </c>
      <c r="AO36" s="34">
        <f t="shared" si="63"/>
        <v>73.04580689</v>
      </c>
      <c r="AP36" s="34">
        <f t="shared" si="64"/>
        <v>50.59926715</v>
      </c>
      <c r="AQ36" s="34">
        <f t="shared" si="65"/>
        <v>8.68112242</v>
      </c>
      <c r="AR36" s="34"/>
      <c r="AT36" s="56">
        <v>20.0</v>
      </c>
      <c r="AU36" s="10">
        <v>137.0</v>
      </c>
      <c r="AV36" s="34">
        <f t="shared" ref="AV36:BE36" si="200"> ((AV$4 * $AU36 ^ AV$5 * EXP(-$AU36 * AV$6))+AV$8)*AV$7</f>
        <v>33.20263949</v>
      </c>
      <c r="AW36" s="34">
        <f t="shared" si="200"/>
        <v>38.13724081</v>
      </c>
      <c r="AX36" s="34">
        <f t="shared" si="200"/>
        <v>39.66697516</v>
      </c>
      <c r="AY36" s="34">
        <f t="shared" si="200"/>
        <v>39.26697516</v>
      </c>
      <c r="AZ36" s="34">
        <f t="shared" si="200"/>
        <v>38.86697516</v>
      </c>
      <c r="BA36" s="34">
        <f t="shared" si="200"/>
        <v>38.46697516</v>
      </c>
      <c r="BB36" s="34">
        <f t="shared" si="200"/>
        <v>38.06697516</v>
      </c>
      <c r="BC36" s="34">
        <f t="shared" si="200"/>
        <v>37.66697516</v>
      </c>
      <c r="BD36" s="34">
        <f t="shared" si="200"/>
        <v>37.26697516</v>
      </c>
      <c r="BE36" s="34">
        <f t="shared" si="200"/>
        <v>36.86697516</v>
      </c>
      <c r="BF36" s="123">
        <v>20.0</v>
      </c>
      <c r="BG36" s="52">
        <v>0.96</v>
      </c>
      <c r="BI36" s="10">
        <v>137.0</v>
      </c>
      <c r="BJ36" s="34">
        <f t="shared" ref="BJ36:BS36" si="201"> ((BJ$4 * $AU36 ^ BJ$5 * EXP(-$AU36 * BJ$6))+BJ$8)*BJ$7</f>
        <v>1.308274456</v>
      </c>
      <c r="BK36" s="34">
        <f t="shared" si="201"/>
        <v>1.466587093</v>
      </c>
      <c r="BL36" s="34">
        <f t="shared" si="201"/>
        <v>1.565990516</v>
      </c>
      <c r="BM36" s="34">
        <f t="shared" si="201"/>
        <v>1.551990516</v>
      </c>
      <c r="BN36" s="34">
        <f t="shared" si="201"/>
        <v>1.537990516</v>
      </c>
      <c r="BO36" s="34">
        <f t="shared" si="201"/>
        <v>1.523990516</v>
      </c>
      <c r="BP36" s="34">
        <f t="shared" si="201"/>
        <v>1.509990516</v>
      </c>
      <c r="BQ36" s="34">
        <f t="shared" si="201"/>
        <v>1.495990516</v>
      </c>
      <c r="BR36" s="34">
        <f t="shared" si="201"/>
        <v>1.481990516</v>
      </c>
      <c r="BS36" s="34">
        <f t="shared" si="201"/>
        <v>1.467990516</v>
      </c>
      <c r="BU36" s="10">
        <v>137.0</v>
      </c>
      <c r="BV36" s="34">
        <f t="shared" ref="BV36:CE36" si="202"> ((BV$4 * $AU36 ^ BV$5 * EXP(-$AU36 * BV$6))+BV$8)*BV$7</f>
        <v>0.9821171681</v>
      </c>
      <c r="BW36" s="34">
        <f t="shared" si="202"/>
        <v>1.151483879</v>
      </c>
      <c r="BX36" s="34">
        <f t="shared" si="202"/>
        <v>1.178247621</v>
      </c>
      <c r="BY36" s="34">
        <f t="shared" si="202"/>
        <v>1.165447621</v>
      </c>
      <c r="BZ36" s="34">
        <f t="shared" si="202"/>
        <v>1.152647621</v>
      </c>
      <c r="CA36" s="34">
        <f t="shared" si="202"/>
        <v>1.139847621</v>
      </c>
      <c r="CB36" s="34">
        <f t="shared" si="202"/>
        <v>1.127047621</v>
      </c>
      <c r="CC36" s="34">
        <f t="shared" si="202"/>
        <v>1.114247621</v>
      </c>
      <c r="CD36" s="34">
        <f t="shared" si="202"/>
        <v>1.101447621</v>
      </c>
      <c r="CE36" s="34">
        <f t="shared" si="202"/>
        <v>1.088647621</v>
      </c>
      <c r="CG36" s="10">
        <v>20.0</v>
      </c>
      <c r="CH36" s="34">
        <f t="shared" ref="CH36:CQ36" si="203">((CH$4-CH$5*$CG36+CH$6*$CG36^2/2+CH$7/$CG36)+CH$9)*CH$8</f>
        <v>5.7683</v>
      </c>
      <c r="CI36" s="34">
        <f t="shared" si="203"/>
        <v>3.036</v>
      </c>
      <c r="CJ36" s="34">
        <f t="shared" si="203"/>
        <v>3.036</v>
      </c>
      <c r="CK36" s="34">
        <f t="shared" si="203"/>
        <v>3.036</v>
      </c>
      <c r="CL36" s="34">
        <f t="shared" si="203"/>
        <v>3.036</v>
      </c>
      <c r="CM36" s="34">
        <f t="shared" si="203"/>
        <v>3.036</v>
      </c>
      <c r="CN36" s="34">
        <f t="shared" si="203"/>
        <v>3.036</v>
      </c>
      <c r="CO36" s="34">
        <f t="shared" si="203"/>
        <v>3.036</v>
      </c>
      <c r="CP36" s="34">
        <f t="shared" si="203"/>
        <v>3.036</v>
      </c>
      <c r="CQ36" s="34">
        <f t="shared" si="203"/>
        <v>3.036</v>
      </c>
      <c r="CZ36" s="9" t="s">
        <v>156</v>
      </c>
      <c r="DA36" s="138">
        <f>SUM(DD31:DD83)</f>
        <v>0.02076923077</v>
      </c>
      <c r="DB36" s="10">
        <v>39.0</v>
      </c>
      <c r="DC36" s="139">
        <v>0.005</v>
      </c>
      <c r="DD36" s="140">
        <v>0.0</v>
      </c>
      <c r="DE36" s="74">
        <f t="shared" ref="DE36:DJ36" si="204">(DE$7*$DB36^5+DE$8*$DB36^4+DE$9*$DB36^3+DE$10*$DB36^2+DE$11*$DB36+DE$12)*7</f>
        <v>0.00106679447</v>
      </c>
      <c r="DF36" s="74">
        <f t="shared" si="204"/>
        <v>0.001249435592</v>
      </c>
      <c r="DG36" s="74">
        <f t="shared" si="204"/>
        <v>0.002054362341</v>
      </c>
      <c r="DH36" s="141">
        <f t="shared" si="204"/>
        <v>0.002931263459</v>
      </c>
      <c r="DI36" s="74">
        <f t="shared" si="204"/>
        <v>0.002873805341</v>
      </c>
      <c r="DJ36" s="74">
        <f t="shared" si="204"/>
        <v>0.00465919709</v>
      </c>
      <c r="DK36" s="130"/>
      <c r="DL36" s="142"/>
    </row>
    <row r="37" ht="14.25" customHeight="1">
      <c r="C37" s="9">
        <v>22.0</v>
      </c>
      <c r="D37" s="101">
        <v>93.39999999999999</v>
      </c>
      <c r="E37" s="102">
        <v>1148.0</v>
      </c>
      <c r="F37" s="101">
        <v>520.8711433756805</v>
      </c>
      <c r="G37" s="9">
        <f t="shared" si="37"/>
        <v>653.8</v>
      </c>
      <c r="J37" s="112">
        <v>21.0</v>
      </c>
      <c r="K37" s="124">
        <v>144.0</v>
      </c>
      <c r="L37" s="114">
        <f t="shared" si="91"/>
        <v>154.6085</v>
      </c>
      <c r="M37" s="115">
        <f t="shared" si="92"/>
        <v>3.826682717</v>
      </c>
      <c r="N37" s="116">
        <f t="shared" si="47"/>
        <v>0.0247507913</v>
      </c>
      <c r="O37" s="116"/>
      <c r="P37" s="112">
        <v>21.0</v>
      </c>
      <c r="Q37" s="112">
        <v>144.0</v>
      </c>
      <c r="R37" s="117">
        <f t="shared" si="48"/>
        <v>874</v>
      </c>
      <c r="S37" s="39">
        <f t="shared" si="49"/>
        <v>565.6644674</v>
      </c>
      <c r="T37" s="39">
        <f t="shared" si="50"/>
        <v>13.14148063</v>
      </c>
      <c r="U37" s="117">
        <f t="shared" si="51"/>
        <v>1344</v>
      </c>
      <c r="V37" s="39">
        <f t="shared" si="52"/>
        <v>639.6396011</v>
      </c>
      <c r="W37" s="39">
        <f t="shared" si="53"/>
        <v>28.58993276</v>
      </c>
      <c r="X37" s="118">
        <f t="shared" si="54"/>
        <v>94</v>
      </c>
      <c r="Y37" s="124">
        <v>144.0</v>
      </c>
      <c r="Z37" s="119">
        <f t="shared" si="55"/>
        <v>5.431357385</v>
      </c>
      <c r="AA37" s="125">
        <f t="shared" si="56"/>
        <v>552.5229867</v>
      </c>
      <c r="AB37" s="126">
        <f t="shared" si="57"/>
        <v>611.0496684</v>
      </c>
      <c r="AC37" s="64"/>
      <c r="AE37" s="56">
        <v>21.0</v>
      </c>
      <c r="AF37" s="10">
        <v>144.0</v>
      </c>
      <c r="AG37" s="34">
        <f t="shared" si="58"/>
        <v>23.02073522</v>
      </c>
      <c r="AH37" s="34">
        <f t="shared" si="59"/>
        <v>25.35737524</v>
      </c>
      <c r="AI37" s="122">
        <f t="shared" ref="AI37:AJ37" si="205">AV37*$AG$8-AG37*$AG$9</f>
        <v>8.628787466</v>
      </c>
      <c r="AJ37" s="122">
        <f t="shared" si="205"/>
        <v>9.991287386</v>
      </c>
      <c r="AK37" s="34">
        <f t="shared" ref="AK37:AL37" si="206">AV37/AG37</f>
        <v>1.437066886</v>
      </c>
      <c r="AL37" s="34">
        <f t="shared" si="206"/>
        <v>1.485047475</v>
      </c>
      <c r="AM37" s="34">
        <f t="shared" ref="AM37:AN37" si="207">AG37*$AG$9/AV37*100/2.2</f>
        <v>6.32601668</v>
      </c>
      <c r="AN37" s="34">
        <f t="shared" si="207"/>
        <v>6.121628596</v>
      </c>
      <c r="AO37" s="34">
        <f t="shared" si="63"/>
        <v>72.7811398</v>
      </c>
      <c r="AP37" s="34">
        <f t="shared" si="64"/>
        <v>50.64561748</v>
      </c>
      <c r="AQ37" s="34">
        <f t="shared" si="65"/>
        <v>8.628787466</v>
      </c>
      <c r="AR37" s="34"/>
      <c r="AT37" s="56">
        <v>21.0</v>
      </c>
      <c r="AU37" s="10">
        <v>144.0</v>
      </c>
      <c r="AV37" s="34">
        <f t="shared" ref="AV37:BE37" si="208"> ((AV$4 * $AU37 ^ AV$5 * EXP(-$AU37 * AV$6))+AV$8)*AV$7</f>
        <v>33.08233627</v>
      </c>
      <c r="AW37" s="34">
        <f t="shared" si="208"/>
        <v>37.65690609</v>
      </c>
      <c r="AX37" s="34">
        <f t="shared" si="208"/>
        <v>39.09379977</v>
      </c>
      <c r="AY37" s="34">
        <f t="shared" si="208"/>
        <v>38.69379977</v>
      </c>
      <c r="AZ37" s="34">
        <f t="shared" si="208"/>
        <v>38.29379977</v>
      </c>
      <c r="BA37" s="34">
        <f t="shared" si="208"/>
        <v>37.89379977</v>
      </c>
      <c r="BB37" s="34">
        <f t="shared" si="208"/>
        <v>37.49379977</v>
      </c>
      <c r="BC37" s="34">
        <f t="shared" si="208"/>
        <v>37.09379977</v>
      </c>
      <c r="BD37" s="34">
        <f t="shared" si="208"/>
        <v>36.69379977</v>
      </c>
      <c r="BE37" s="34">
        <f t="shared" si="208"/>
        <v>36.29379977</v>
      </c>
      <c r="BF37" s="123">
        <v>21.0</v>
      </c>
      <c r="BG37" s="52">
        <v>0.95</v>
      </c>
      <c r="BI37" s="10">
        <v>144.0</v>
      </c>
      <c r="BJ37" s="34">
        <f t="shared" ref="BJ37:BS37" si="209"> ((BJ$4 * $AU37 ^ BJ$5 * EXP(-$AU37 * BJ$6))+BJ$8)*BJ$7</f>
        <v>1.302889959</v>
      </c>
      <c r="BK37" s="34">
        <f t="shared" si="209"/>
        <v>1.448290057</v>
      </c>
      <c r="BL37" s="34">
        <f t="shared" si="209"/>
        <v>1.543572563</v>
      </c>
      <c r="BM37" s="34">
        <f t="shared" si="209"/>
        <v>1.529572563</v>
      </c>
      <c r="BN37" s="34">
        <f t="shared" si="209"/>
        <v>1.515572563</v>
      </c>
      <c r="BO37" s="34">
        <f t="shared" si="209"/>
        <v>1.501572563</v>
      </c>
      <c r="BP37" s="34">
        <f t="shared" si="209"/>
        <v>1.487572563</v>
      </c>
      <c r="BQ37" s="34">
        <f t="shared" si="209"/>
        <v>1.473572563</v>
      </c>
      <c r="BR37" s="34">
        <f t="shared" si="209"/>
        <v>1.459572563</v>
      </c>
      <c r="BS37" s="34">
        <f t="shared" si="209"/>
        <v>1.445572563</v>
      </c>
      <c r="BU37" s="10">
        <v>144.0</v>
      </c>
      <c r="BV37" s="34">
        <f t="shared" ref="BV37:CE37" si="210"> ((BV$4 * $AU37 ^ BV$5 * EXP(-$AU37 * BV$6))+BV$8)*BV$7</f>
        <v>0.9779613429</v>
      </c>
      <c r="BW37" s="34">
        <f t="shared" si="210"/>
        <v>1.137163381</v>
      </c>
      <c r="BX37" s="34">
        <f t="shared" si="210"/>
        <v>1.161357255</v>
      </c>
      <c r="BY37" s="34">
        <f t="shared" si="210"/>
        <v>1.148557255</v>
      </c>
      <c r="BZ37" s="34">
        <f t="shared" si="210"/>
        <v>1.135757255</v>
      </c>
      <c r="CA37" s="34">
        <f t="shared" si="210"/>
        <v>1.122957255</v>
      </c>
      <c r="CB37" s="34">
        <f t="shared" si="210"/>
        <v>1.110157255</v>
      </c>
      <c r="CC37" s="34">
        <f t="shared" si="210"/>
        <v>1.097357255</v>
      </c>
      <c r="CD37" s="34">
        <f t="shared" si="210"/>
        <v>1.084557255</v>
      </c>
      <c r="CE37" s="34">
        <f t="shared" si="210"/>
        <v>1.071757255</v>
      </c>
      <c r="CG37" s="10">
        <v>21.0</v>
      </c>
      <c r="CH37" s="34">
        <f t="shared" ref="CH37:CQ37" si="211">((CH$4-CH$5*$CG37+CH$6*$CG37^2/2+CH$7/$CG37)+CH$9)*CH$8</f>
        <v>5.693904762</v>
      </c>
      <c r="CI37" s="34">
        <f t="shared" si="211"/>
        <v>3.018619048</v>
      </c>
      <c r="CJ37" s="34">
        <f t="shared" si="211"/>
        <v>3.018619048</v>
      </c>
      <c r="CK37" s="34">
        <f t="shared" si="211"/>
        <v>3.018619048</v>
      </c>
      <c r="CL37" s="34">
        <f t="shared" si="211"/>
        <v>3.018619048</v>
      </c>
      <c r="CM37" s="34">
        <f t="shared" si="211"/>
        <v>3.018619048</v>
      </c>
      <c r="CN37" s="34">
        <f t="shared" si="211"/>
        <v>3.018619048</v>
      </c>
      <c r="CO37" s="34">
        <f t="shared" si="211"/>
        <v>3.018619048</v>
      </c>
      <c r="CP37" s="34">
        <f t="shared" si="211"/>
        <v>3.018619048</v>
      </c>
      <c r="CQ37" s="34">
        <f t="shared" si="211"/>
        <v>3.018619048</v>
      </c>
      <c r="DA37" s="138"/>
      <c r="DB37" s="10">
        <v>46.0</v>
      </c>
      <c r="DC37" s="139">
        <v>0.005</v>
      </c>
      <c r="DD37" s="140">
        <v>0.0</v>
      </c>
      <c r="DE37" s="74">
        <f t="shared" ref="DE37:DJ37" si="212">(DE$7*$DB37^5+DE$8*$DB37^4+DE$9*$DB37^3+DE$10*$DB37^2+DE$11*$DB37+DE$12)*7</f>
        <v>0.0008474873395</v>
      </c>
      <c r="DF37" s="74">
        <f t="shared" si="212"/>
        <v>0.001061023158</v>
      </c>
      <c r="DG37" s="74">
        <f t="shared" si="212"/>
        <v>0.001705469726</v>
      </c>
      <c r="DH37" s="141">
        <f t="shared" si="212"/>
        <v>0.002537068927</v>
      </c>
      <c r="DI37" s="74">
        <f t="shared" si="212"/>
        <v>0.002619117634</v>
      </c>
      <c r="DJ37" s="74">
        <f t="shared" si="212"/>
        <v>0.004150800963</v>
      </c>
      <c r="DK37" s="130"/>
      <c r="DL37" s="142"/>
    </row>
    <row r="38" ht="14.25" customHeight="1">
      <c r="C38" s="9">
        <v>23.0</v>
      </c>
      <c r="D38" s="101">
        <v>97.74285714285713</v>
      </c>
      <c r="E38" s="102">
        <v>1148.0</v>
      </c>
      <c r="F38" s="101">
        <v>520.8711433756805</v>
      </c>
      <c r="G38" s="9">
        <f t="shared" si="37"/>
        <v>684.2</v>
      </c>
      <c r="J38" s="112">
        <v>22.0</v>
      </c>
      <c r="K38" s="124">
        <v>151.0</v>
      </c>
      <c r="L38" s="114">
        <f t="shared" si="91"/>
        <v>160.3746</v>
      </c>
      <c r="M38" s="115">
        <f t="shared" si="92"/>
        <v>3.933227976</v>
      </c>
      <c r="N38" s="116">
        <f t="shared" si="47"/>
        <v>0.02452525509</v>
      </c>
      <c r="O38" s="116"/>
      <c r="P38" s="112">
        <v>22.0</v>
      </c>
      <c r="Q38" s="112">
        <v>151.0</v>
      </c>
      <c r="R38" s="117">
        <f t="shared" si="48"/>
        <v>881</v>
      </c>
      <c r="S38" s="39">
        <f t="shared" si="49"/>
        <v>566.5715297</v>
      </c>
      <c r="T38" s="39">
        <f t="shared" si="50"/>
        <v>12.37338652</v>
      </c>
      <c r="U38" s="117">
        <f t="shared" si="51"/>
        <v>1351</v>
      </c>
      <c r="V38" s="39">
        <f t="shared" si="52"/>
        <v>639.6544217</v>
      </c>
      <c r="W38" s="39">
        <f t="shared" si="53"/>
        <v>27.12677349</v>
      </c>
      <c r="X38" s="118">
        <f t="shared" si="54"/>
        <v>101</v>
      </c>
      <c r="Y38" s="124">
        <v>151.0</v>
      </c>
      <c r="Z38" s="119">
        <f t="shared" si="55"/>
        <v>6.73734739</v>
      </c>
      <c r="AA38" s="125">
        <f t="shared" si="56"/>
        <v>554.1981432</v>
      </c>
      <c r="AB38" s="126">
        <f t="shared" si="57"/>
        <v>612.5276483</v>
      </c>
      <c r="AC38" s="64"/>
      <c r="AE38" s="56">
        <v>22.0</v>
      </c>
      <c r="AF38" s="10">
        <v>151.0</v>
      </c>
      <c r="AG38" s="34">
        <f t="shared" si="58"/>
        <v>23.02842931</v>
      </c>
      <c r="AH38" s="34">
        <f t="shared" si="59"/>
        <v>25.24277606</v>
      </c>
      <c r="AI38" s="122">
        <f t="shared" ref="AI38:AJ38" si="213">AV38*$AG$8-AG38*$AG$9</f>
        <v>8.572811942</v>
      </c>
      <c r="AJ38" s="122">
        <f t="shared" si="213"/>
        <v>9.818220686</v>
      </c>
      <c r="AK38" s="34">
        <f t="shared" ref="AK38:AL38" si="214">AV38/AG38</f>
        <v>1.430677015</v>
      </c>
      <c r="AL38" s="34">
        <f t="shared" si="214"/>
        <v>1.472379252</v>
      </c>
      <c r="AM38" s="34">
        <f t="shared" ref="AM38:AN38" si="215">AG38*$AG$9/AV38*100/2.2</f>
        <v>6.354270736</v>
      </c>
      <c r="AN38" s="34">
        <f t="shared" si="215"/>
        <v>6.174298555</v>
      </c>
      <c r="AO38" s="34">
        <f t="shared" si="63"/>
        <v>72.48173792</v>
      </c>
      <c r="AP38" s="34">
        <f t="shared" si="64"/>
        <v>50.66254448</v>
      </c>
      <c r="AQ38" s="34">
        <f t="shared" si="65"/>
        <v>8.572811942</v>
      </c>
      <c r="AR38" s="34"/>
      <c r="AT38" s="56">
        <v>22.0</v>
      </c>
      <c r="AU38" s="10">
        <v>151.0</v>
      </c>
      <c r="AV38" s="34">
        <f t="shared" ref="AV38:BE38" si="216"> ((AV$4 * $AU38 ^ AV$5 * EXP(-$AU38 * AV$6))+AV$8)*AV$7</f>
        <v>32.94624451</v>
      </c>
      <c r="AW38" s="34">
        <f t="shared" si="216"/>
        <v>37.16693975</v>
      </c>
      <c r="AX38" s="34">
        <f t="shared" si="216"/>
        <v>38.50982385</v>
      </c>
      <c r="AY38" s="34">
        <f t="shared" si="216"/>
        <v>38.10982385</v>
      </c>
      <c r="AZ38" s="34">
        <f t="shared" si="216"/>
        <v>37.70982385</v>
      </c>
      <c r="BA38" s="34">
        <f t="shared" si="216"/>
        <v>37.30982385</v>
      </c>
      <c r="BB38" s="34">
        <f t="shared" si="216"/>
        <v>36.90982385</v>
      </c>
      <c r="BC38" s="34">
        <f t="shared" si="216"/>
        <v>36.50982385</v>
      </c>
      <c r="BD38" s="34">
        <f t="shared" si="216"/>
        <v>36.10982385</v>
      </c>
      <c r="BE38" s="34">
        <f t="shared" si="216"/>
        <v>35.70982385</v>
      </c>
      <c r="BF38" s="123">
        <v>22.0</v>
      </c>
      <c r="BG38" s="52">
        <v>0.94</v>
      </c>
      <c r="BI38" s="10">
        <v>151.0</v>
      </c>
      <c r="BJ38" s="34">
        <f t="shared" ref="BJ38:BS38" si="217"> ((BJ$4 * $AU38 ^ BJ$5 * EXP(-$AU38 * BJ$6))+BJ$8)*BJ$7</f>
        <v>1.296992678</v>
      </c>
      <c r="BK38" s="34">
        <f t="shared" si="217"/>
        <v>1.429728717</v>
      </c>
      <c r="BL38" s="34">
        <f t="shared" si="217"/>
        <v>1.520853657</v>
      </c>
      <c r="BM38" s="34">
        <f t="shared" si="217"/>
        <v>1.506853657</v>
      </c>
      <c r="BN38" s="34">
        <f t="shared" si="217"/>
        <v>1.492853657</v>
      </c>
      <c r="BO38" s="34">
        <f t="shared" si="217"/>
        <v>1.478853657</v>
      </c>
      <c r="BP38" s="34">
        <f t="shared" si="217"/>
        <v>1.464853657</v>
      </c>
      <c r="BQ38" s="34">
        <f t="shared" si="217"/>
        <v>1.450853657</v>
      </c>
      <c r="BR38" s="34">
        <f t="shared" si="217"/>
        <v>1.436853657</v>
      </c>
      <c r="BS38" s="34">
        <f t="shared" si="217"/>
        <v>1.422853657</v>
      </c>
      <c r="BU38" s="10">
        <v>151.0</v>
      </c>
      <c r="BV38" s="34">
        <f t="shared" ref="BV38:CE38" si="218"> ((BV$4 * $AU38 ^ BV$5 * EXP(-$AU38 * BV$6))+BV$8)*BV$7</f>
        <v>0.973404343</v>
      </c>
      <c r="BW38" s="34">
        <f t="shared" si="218"/>
        <v>1.122632081</v>
      </c>
      <c r="BX38" s="34">
        <f t="shared" si="218"/>
        <v>1.144242218</v>
      </c>
      <c r="BY38" s="34">
        <f t="shared" si="218"/>
        <v>1.131442218</v>
      </c>
      <c r="BZ38" s="34">
        <f t="shared" si="218"/>
        <v>1.118642218</v>
      </c>
      <c r="CA38" s="34">
        <f t="shared" si="218"/>
        <v>1.105842218</v>
      </c>
      <c r="CB38" s="34">
        <f t="shared" si="218"/>
        <v>1.093042218</v>
      </c>
      <c r="CC38" s="34">
        <f t="shared" si="218"/>
        <v>1.080242218</v>
      </c>
      <c r="CD38" s="34">
        <f t="shared" si="218"/>
        <v>1.067442218</v>
      </c>
      <c r="CE38" s="34">
        <f t="shared" si="218"/>
        <v>1.054642218</v>
      </c>
      <c r="CG38" s="10">
        <v>22.0</v>
      </c>
      <c r="CH38" s="34">
        <f t="shared" ref="CH38:CQ38" si="219">((CH$4-CH$5*$CG38+CH$6*$CG38^2/2+CH$7/$CG38)+CH$9)*CH$8</f>
        <v>5.626818182</v>
      </c>
      <c r="CI38" s="34">
        <f t="shared" si="219"/>
        <v>3.003181818</v>
      </c>
      <c r="CJ38" s="34">
        <f t="shared" si="219"/>
        <v>3.003181818</v>
      </c>
      <c r="CK38" s="34">
        <f t="shared" si="219"/>
        <v>3.003181818</v>
      </c>
      <c r="CL38" s="34">
        <f t="shared" si="219"/>
        <v>3.003181818</v>
      </c>
      <c r="CM38" s="34">
        <f t="shared" si="219"/>
        <v>3.003181818</v>
      </c>
      <c r="CN38" s="34">
        <f t="shared" si="219"/>
        <v>3.003181818</v>
      </c>
      <c r="CO38" s="34">
        <f t="shared" si="219"/>
        <v>3.003181818</v>
      </c>
      <c r="CP38" s="34">
        <f t="shared" si="219"/>
        <v>3.003181818</v>
      </c>
      <c r="CQ38" s="34">
        <f t="shared" si="219"/>
        <v>3.003181818</v>
      </c>
      <c r="CZ38" s="9" t="s">
        <v>157</v>
      </c>
      <c r="DA38" s="138">
        <f>7%</f>
        <v>0.07</v>
      </c>
      <c r="DB38" s="10">
        <v>53.0</v>
      </c>
      <c r="DC38" s="143">
        <f t="shared" ref="DC38:DC230" si="228">$CW$10</f>
        <v>0.0003846153846</v>
      </c>
      <c r="DD38" s="140">
        <v>0.0</v>
      </c>
      <c r="DE38" s="74">
        <f t="shared" ref="DE38:DJ38" si="220">(DE$7*$DB38^5+DE$8*$DB38^4+DE$9*$DB38^3+DE$10*$DB38^2+DE$11*$DB38+DE$12)*7</f>
        <v>0.0007004915145</v>
      </c>
      <c r="DF38" s="74">
        <f t="shared" si="220"/>
        <v>0.0009447393332</v>
      </c>
      <c r="DG38" s="74">
        <f t="shared" si="220"/>
        <v>0.001472833208</v>
      </c>
      <c r="DH38" s="141">
        <f t="shared" si="220"/>
        <v>0.002217613327</v>
      </c>
      <c r="DI38" s="74">
        <f t="shared" si="220"/>
        <v>0.002418524451</v>
      </c>
      <c r="DJ38" s="74">
        <f t="shared" si="220"/>
        <v>0.003775085619</v>
      </c>
      <c r="DK38" s="130"/>
      <c r="DL38" s="142"/>
    </row>
    <row r="39" ht="14.25" customHeight="1">
      <c r="C39" s="9">
        <v>24.0</v>
      </c>
      <c r="D39" s="101">
        <v>102.08571428571427</v>
      </c>
      <c r="E39" s="102">
        <v>1170.0</v>
      </c>
      <c r="F39" s="101">
        <v>530.8529945553538</v>
      </c>
      <c r="G39" s="9">
        <f t="shared" si="37"/>
        <v>714.6</v>
      </c>
      <c r="J39" s="112">
        <v>23.0</v>
      </c>
      <c r="K39" s="124">
        <v>158.0</v>
      </c>
      <c r="L39" s="114">
        <f t="shared" si="91"/>
        <v>166.1173</v>
      </c>
      <c r="M39" s="115">
        <f t="shared" si="92"/>
        <v>4.038392973</v>
      </c>
      <c r="N39" s="116">
        <f t="shared" si="47"/>
        <v>0.02431049008</v>
      </c>
      <c r="O39" s="116"/>
      <c r="P39" s="112">
        <v>23.0</v>
      </c>
      <c r="Q39" s="112">
        <v>158.0</v>
      </c>
      <c r="R39" s="117">
        <f t="shared" si="48"/>
        <v>888</v>
      </c>
      <c r="S39" s="39">
        <f t="shared" si="49"/>
        <v>567.4550946</v>
      </c>
      <c r="T39" s="39">
        <f t="shared" si="50"/>
        <v>11.62514943</v>
      </c>
      <c r="U39" s="117">
        <f t="shared" si="51"/>
        <v>1358</v>
      </c>
      <c r="V39" s="39">
        <f t="shared" si="52"/>
        <v>639.668633</v>
      </c>
      <c r="W39" s="39">
        <f t="shared" si="53"/>
        <v>25.68318218</v>
      </c>
      <c r="X39" s="118">
        <f t="shared" si="54"/>
        <v>108</v>
      </c>
      <c r="Y39" s="124">
        <v>158.0</v>
      </c>
      <c r="Z39" s="119">
        <f t="shared" si="55"/>
        <v>8.23751249</v>
      </c>
      <c r="AA39" s="125">
        <f t="shared" si="56"/>
        <v>555.8299452</v>
      </c>
      <c r="AB39" s="126">
        <f t="shared" si="57"/>
        <v>613.9854508</v>
      </c>
      <c r="AC39" s="64"/>
      <c r="AE39" s="56">
        <v>23.0</v>
      </c>
      <c r="AF39" s="10">
        <v>158.0</v>
      </c>
      <c r="AG39" s="34">
        <f t="shared" si="58"/>
        <v>23.02454859</v>
      </c>
      <c r="AH39" s="34">
        <f t="shared" si="59"/>
        <v>25.11836433</v>
      </c>
      <c r="AI39" s="122">
        <f t="shared" ref="AI39:AJ39" si="221">AV39*$AG$8-AG39*$AG$9</f>
        <v>8.513500968</v>
      </c>
      <c r="AJ39" s="122">
        <f t="shared" si="221"/>
        <v>9.644039161</v>
      </c>
      <c r="AK39" s="34">
        <f t="shared" ref="AK39:AL39" si="222">AV39/AG39</f>
        <v>1.424393907</v>
      </c>
      <c r="AL39" s="34">
        <f t="shared" si="222"/>
        <v>1.459859392</v>
      </c>
      <c r="AM39" s="34">
        <f t="shared" ref="AM39:AN39" si="223">AG39*$AG$9/AV39*100/2.2</f>
        <v>6.382299902</v>
      </c>
      <c r="AN39" s="34">
        <f t="shared" si="223"/>
        <v>6.227249791</v>
      </c>
      <c r="AO39" s="34">
        <f t="shared" si="63"/>
        <v>72.15125877</v>
      </c>
      <c r="AP39" s="34">
        <f t="shared" si="64"/>
        <v>50.65400689</v>
      </c>
      <c r="AQ39" s="34">
        <f t="shared" si="65"/>
        <v>8.513500968</v>
      </c>
      <c r="AR39" s="34"/>
      <c r="AT39" s="56">
        <v>23.0</v>
      </c>
      <c r="AU39" s="10">
        <v>158.0</v>
      </c>
      <c r="AV39" s="34">
        <f t="shared" ref="AV39:BE39" si="224"> ((AV$4 * $AU39 ^ AV$5 * EXP(-$AU39 * AV$6))+AV$8)*AV$7</f>
        <v>32.79602671</v>
      </c>
      <c r="AW39" s="34">
        <f t="shared" si="224"/>
        <v>36.66928007</v>
      </c>
      <c r="AX39" s="34">
        <f t="shared" si="224"/>
        <v>37.91748592</v>
      </c>
      <c r="AY39" s="34">
        <f t="shared" si="224"/>
        <v>37.51748592</v>
      </c>
      <c r="AZ39" s="34">
        <f t="shared" si="224"/>
        <v>37.11748592</v>
      </c>
      <c r="BA39" s="34">
        <f t="shared" si="224"/>
        <v>36.71748592</v>
      </c>
      <c r="BB39" s="34">
        <f t="shared" si="224"/>
        <v>36.31748592</v>
      </c>
      <c r="BC39" s="34">
        <f t="shared" si="224"/>
        <v>35.91748592</v>
      </c>
      <c r="BD39" s="34">
        <f t="shared" si="224"/>
        <v>35.51748592</v>
      </c>
      <c r="BE39" s="34">
        <f t="shared" si="224"/>
        <v>35.11748592</v>
      </c>
      <c r="BF39" s="123">
        <v>23.0</v>
      </c>
      <c r="BG39" s="52">
        <v>0.93</v>
      </c>
      <c r="BI39" s="10">
        <v>158.0</v>
      </c>
      <c r="BJ39" s="34">
        <f t="shared" ref="BJ39:BS39" si="225"> ((BJ$4 * $AU39 ^ BJ$5 * EXP(-$AU39 * BJ$6))+BJ$8)*BJ$7</f>
        <v>1.290638037</v>
      </c>
      <c r="BK39" s="34">
        <f t="shared" si="225"/>
        <v>1.410963226</v>
      </c>
      <c r="BL39" s="34">
        <f t="shared" si="225"/>
        <v>1.497912181</v>
      </c>
      <c r="BM39" s="34">
        <f t="shared" si="225"/>
        <v>1.483912181</v>
      </c>
      <c r="BN39" s="34">
        <f t="shared" si="225"/>
        <v>1.469912181</v>
      </c>
      <c r="BO39" s="34">
        <f t="shared" si="225"/>
        <v>1.455912181</v>
      </c>
      <c r="BP39" s="34">
        <f t="shared" si="225"/>
        <v>1.441912181</v>
      </c>
      <c r="BQ39" s="34">
        <f t="shared" si="225"/>
        <v>1.427912181</v>
      </c>
      <c r="BR39" s="34">
        <f t="shared" si="225"/>
        <v>1.413912181</v>
      </c>
      <c r="BS39" s="34">
        <f t="shared" si="225"/>
        <v>1.399912181</v>
      </c>
      <c r="BU39" s="10">
        <v>158.0</v>
      </c>
      <c r="BV39" s="34">
        <f t="shared" ref="BV39:CE39" si="226"> ((BV$4 * $AU39 ^ BV$5 * EXP(-$AU39 * BV$6))+BV$8)*BV$7</f>
        <v>0.9684897135</v>
      </c>
      <c r="BW39" s="34">
        <f t="shared" si="226"/>
        <v>1.107937463</v>
      </c>
      <c r="BX39" s="34">
        <f t="shared" si="226"/>
        <v>1.126961349</v>
      </c>
      <c r="BY39" s="34">
        <f t="shared" si="226"/>
        <v>1.114161349</v>
      </c>
      <c r="BZ39" s="34">
        <f t="shared" si="226"/>
        <v>1.101361349</v>
      </c>
      <c r="CA39" s="34">
        <f t="shared" si="226"/>
        <v>1.088561349</v>
      </c>
      <c r="CB39" s="34">
        <f t="shared" si="226"/>
        <v>1.075761349</v>
      </c>
      <c r="CC39" s="34">
        <f t="shared" si="226"/>
        <v>1.062961349</v>
      </c>
      <c r="CD39" s="34">
        <f t="shared" si="226"/>
        <v>1.050161349</v>
      </c>
      <c r="CE39" s="34">
        <f t="shared" si="226"/>
        <v>1.037361349</v>
      </c>
      <c r="CG39" s="10">
        <v>23.0</v>
      </c>
      <c r="CH39" s="34">
        <f t="shared" ref="CH39:CQ39" si="227">((CH$4-CH$5*$CG39+CH$6*$CG39^2/2+CH$7/$CG39)+CH$9)*CH$8</f>
        <v>5.566086957</v>
      </c>
      <c r="CI39" s="34">
        <f t="shared" si="227"/>
        <v>2.989434783</v>
      </c>
      <c r="CJ39" s="34">
        <f t="shared" si="227"/>
        <v>2.989434783</v>
      </c>
      <c r="CK39" s="34">
        <f t="shared" si="227"/>
        <v>2.989434783</v>
      </c>
      <c r="CL39" s="34">
        <f t="shared" si="227"/>
        <v>2.989434783</v>
      </c>
      <c r="CM39" s="34">
        <f t="shared" si="227"/>
        <v>2.989434783</v>
      </c>
      <c r="CN39" s="34">
        <f t="shared" si="227"/>
        <v>2.989434783</v>
      </c>
      <c r="CO39" s="34">
        <f t="shared" si="227"/>
        <v>2.989434783</v>
      </c>
      <c r="CP39" s="34">
        <f t="shared" si="227"/>
        <v>2.989434783</v>
      </c>
      <c r="CQ39" s="34">
        <f t="shared" si="227"/>
        <v>2.989434783</v>
      </c>
      <c r="DA39" s="138"/>
      <c r="DB39" s="10">
        <v>60.0</v>
      </c>
      <c r="DC39" s="143">
        <f t="shared" si="228"/>
        <v>0.0003846153846</v>
      </c>
      <c r="DD39" s="140">
        <v>0.0</v>
      </c>
      <c r="DE39" s="74">
        <f t="shared" ref="DE39:DJ39" si="229">(DE$7*$DB39^5+DE$8*$DB39^4+DE$9*$DB39^3+DE$10*$DB39^2+DE$11*$DB39+DE$12)*7</f>
        <v>0.00060334624</v>
      </c>
      <c r="DF39" s="74">
        <f t="shared" si="229"/>
        <v>0.00089690384</v>
      </c>
      <c r="DG39" s="74">
        <f t="shared" si="229"/>
        <v>0.0013481272</v>
      </c>
      <c r="DH39" s="141">
        <f t="shared" si="229"/>
        <v>0.0019901392</v>
      </c>
      <c r="DI39" s="74">
        <f t="shared" si="229"/>
        <v>0.0023329376</v>
      </c>
      <c r="DJ39" s="74">
        <f t="shared" si="229"/>
        <v>0.0035986608</v>
      </c>
      <c r="DK39" s="130"/>
      <c r="DL39" s="142"/>
    </row>
    <row r="40" ht="14.25" customHeight="1">
      <c r="J40" s="112">
        <v>24.0</v>
      </c>
      <c r="K40" s="124">
        <v>165.0</v>
      </c>
      <c r="L40" s="114">
        <f t="shared" si="91"/>
        <v>171.8366</v>
      </c>
      <c r="M40" s="115">
        <f t="shared" si="92"/>
        <v>4.142229746</v>
      </c>
      <c r="N40" s="116">
        <f t="shared" si="47"/>
        <v>0.02410563143</v>
      </c>
      <c r="O40" s="116"/>
      <c r="P40" s="112">
        <v>24.0</v>
      </c>
      <c r="Q40" s="112">
        <v>165.0</v>
      </c>
      <c r="R40" s="117">
        <f t="shared" si="48"/>
        <v>895</v>
      </c>
      <c r="S40" s="39">
        <f t="shared" si="49"/>
        <v>568.3157458</v>
      </c>
      <c r="T40" s="39">
        <f t="shared" si="50"/>
        <v>10.90072106</v>
      </c>
      <c r="U40" s="117">
        <f t="shared" si="51"/>
        <v>1365</v>
      </c>
      <c r="V40" s="39">
        <f t="shared" si="52"/>
        <v>639.6822599</v>
      </c>
      <c r="W40" s="39">
        <f t="shared" si="53"/>
        <v>24.26868482</v>
      </c>
      <c r="X40" s="118">
        <f t="shared" si="54"/>
        <v>115</v>
      </c>
      <c r="Y40" s="124">
        <v>165.0</v>
      </c>
      <c r="Z40" s="119">
        <f t="shared" si="55"/>
        <v>9.945310363</v>
      </c>
      <c r="AA40" s="125">
        <f t="shared" si="56"/>
        <v>557.4150248</v>
      </c>
      <c r="AB40" s="126">
        <f t="shared" si="57"/>
        <v>615.4135751</v>
      </c>
      <c r="AC40" s="64"/>
      <c r="AE40" s="56">
        <v>24.0</v>
      </c>
      <c r="AF40" s="10">
        <v>165.0</v>
      </c>
      <c r="AG40" s="34">
        <f t="shared" si="58"/>
        <v>23.01061972</v>
      </c>
      <c r="AH40" s="34">
        <f t="shared" si="59"/>
        <v>24.98583236</v>
      </c>
      <c r="AI40" s="122">
        <f t="shared" ref="AI40:AJ40" si="230">AV40*$AG$8-AG40*$AG$9</f>
        <v>8.451135471</v>
      </c>
      <c r="AJ40" s="122">
        <f t="shared" si="230"/>
        <v>9.469078475</v>
      </c>
      <c r="AK40" s="34">
        <f t="shared" ref="AK40:AL40" si="231">AV40/AG40</f>
        <v>1.418177734</v>
      </c>
      <c r="AL40" s="34">
        <f t="shared" si="231"/>
        <v>1.44744477</v>
      </c>
      <c r="AM40" s="34">
        <f t="shared" ref="AM40:AN40" si="232">AG40*$AG$9/AV40*100/2.2</f>
        <v>6.410274869</v>
      </c>
      <c r="AN40" s="34">
        <f t="shared" si="232"/>
        <v>6.28066043</v>
      </c>
      <c r="AO40" s="34">
        <f t="shared" si="63"/>
        <v>71.79292678</v>
      </c>
      <c r="AP40" s="34">
        <f t="shared" si="64"/>
        <v>50.62336338</v>
      </c>
      <c r="AQ40" s="34">
        <f t="shared" si="65"/>
        <v>8.451135471</v>
      </c>
      <c r="AR40" s="34"/>
      <c r="AT40" s="56">
        <v>24.0</v>
      </c>
      <c r="AU40" s="10">
        <v>165.0</v>
      </c>
      <c r="AV40" s="34">
        <f t="shared" ref="AV40:BE40" si="233"> ((AV$4 * $AU40 ^ AV$5 * EXP(-$AU40 * AV$6))+AV$8)*AV$7</f>
        <v>32.63314854</v>
      </c>
      <c r="AW40" s="34">
        <f t="shared" si="233"/>
        <v>36.16561237</v>
      </c>
      <c r="AX40" s="34">
        <f t="shared" si="233"/>
        <v>37.31890214</v>
      </c>
      <c r="AY40" s="34">
        <f t="shared" si="233"/>
        <v>36.91890214</v>
      </c>
      <c r="AZ40" s="34">
        <f t="shared" si="233"/>
        <v>36.51890214</v>
      </c>
      <c r="BA40" s="34">
        <f t="shared" si="233"/>
        <v>36.11890214</v>
      </c>
      <c r="BB40" s="34">
        <f t="shared" si="233"/>
        <v>35.71890214</v>
      </c>
      <c r="BC40" s="34">
        <f t="shared" si="233"/>
        <v>35.31890214</v>
      </c>
      <c r="BD40" s="34">
        <f t="shared" si="233"/>
        <v>34.91890214</v>
      </c>
      <c r="BE40" s="34">
        <f t="shared" si="233"/>
        <v>34.51890214</v>
      </c>
      <c r="BF40" s="123">
        <v>24.0</v>
      </c>
      <c r="BG40" s="52">
        <v>0.92</v>
      </c>
      <c r="BI40" s="10">
        <v>165.0</v>
      </c>
      <c r="BJ40" s="34">
        <f t="shared" ref="BJ40:BS40" si="234"> ((BJ$4 * $AU40 ^ BJ$5 * EXP(-$AU40 * BJ$6))+BJ$8)*BJ$7</f>
        <v>1.283874784</v>
      </c>
      <c r="BK40" s="34">
        <f t="shared" si="234"/>
        <v>1.392045759</v>
      </c>
      <c r="BL40" s="34">
        <f t="shared" si="234"/>
        <v>1.474815969</v>
      </c>
      <c r="BM40" s="34">
        <f t="shared" si="234"/>
        <v>1.460815969</v>
      </c>
      <c r="BN40" s="34">
        <f t="shared" si="234"/>
        <v>1.446815969</v>
      </c>
      <c r="BO40" s="34">
        <f t="shared" si="234"/>
        <v>1.432815969</v>
      </c>
      <c r="BP40" s="34">
        <f t="shared" si="234"/>
        <v>1.418815969</v>
      </c>
      <c r="BQ40" s="34">
        <f t="shared" si="234"/>
        <v>1.404815969</v>
      </c>
      <c r="BR40" s="34">
        <f t="shared" si="234"/>
        <v>1.390815969</v>
      </c>
      <c r="BS40" s="34">
        <f t="shared" si="234"/>
        <v>1.376815969</v>
      </c>
      <c r="BU40" s="10">
        <v>165.0</v>
      </c>
      <c r="BV40" s="34">
        <f t="shared" ref="BV40:CE40" si="235"> ((BV$4 * $AU40 ^ BV$5 * EXP(-$AU40 * BV$6))+BV$8)*BV$7</f>
        <v>0.9632557683</v>
      </c>
      <c r="BW40" s="34">
        <f t="shared" si="235"/>
        <v>1.093120718</v>
      </c>
      <c r="BX40" s="34">
        <f t="shared" si="235"/>
        <v>1.109565565</v>
      </c>
      <c r="BY40" s="34">
        <f t="shared" si="235"/>
        <v>1.096765565</v>
      </c>
      <c r="BZ40" s="34">
        <f t="shared" si="235"/>
        <v>1.083965565</v>
      </c>
      <c r="CA40" s="34">
        <f t="shared" si="235"/>
        <v>1.071165565</v>
      </c>
      <c r="CB40" s="34">
        <f t="shared" si="235"/>
        <v>1.058365565</v>
      </c>
      <c r="CC40" s="34">
        <f t="shared" si="235"/>
        <v>1.045565565</v>
      </c>
      <c r="CD40" s="34">
        <f t="shared" si="235"/>
        <v>1.032765565</v>
      </c>
      <c r="CE40" s="34">
        <f t="shared" si="235"/>
        <v>1.019965565</v>
      </c>
      <c r="CG40" s="10">
        <v>24.0</v>
      </c>
      <c r="CH40" s="34">
        <f t="shared" ref="CH40:CQ40" si="236">((CH$4-CH$5*$CG40+CH$6*$CG40^2/2+CH$7/$CG40)+CH$9)*CH$8</f>
        <v>5.510916667</v>
      </c>
      <c r="CI40" s="34">
        <f t="shared" si="236"/>
        <v>2.977166667</v>
      </c>
      <c r="CJ40" s="34">
        <f t="shared" si="236"/>
        <v>2.977166667</v>
      </c>
      <c r="CK40" s="34">
        <f t="shared" si="236"/>
        <v>2.977166667</v>
      </c>
      <c r="CL40" s="34">
        <f t="shared" si="236"/>
        <v>2.977166667</v>
      </c>
      <c r="CM40" s="34">
        <f t="shared" si="236"/>
        <v>2.977166667</v>
      </c>
      <c r="CN40" s="34">
        <f t="shared" si="236"/>
        <v>2.977166667</v>
      </c>
      <c r="CO40" s="34">
        <f t="shared" si="236"/>
        <v>2.977166667</v>
      </c>
      <c r="CP40" s="34">
        <f t="shared" si="236"/>
        <v>2.977166667</v>
      </c>
      <c r="CQ40" s="34">
        <f t="shared" si="236"/>
        <v>2.977166667</v>
      </c>
      <c r="DA40" s="138"/>
      <c r="DB40" s="144">
        <v>67.0</v>
      </c>
      <c r="DC40" s="143">
        <f t="shared" si="228"/>
        <v>0.0003846153846</v>
      </c>
      <c r="DD40" s="140">
        <v>0.0</v>
      </c>
      <c r="DE40" s="74">
        <f t="shared" ref="DE40:DJ40" si="237">(DE$7*$DB40^5+DE$8*$DB40^4+DE$9*$DB40^3+DE$10*$DB40^2+DE$11*$DB40+DE$12)*7</f>
        <v>0.0005477582556</v>
      </c>
      <c r="DF40" s="74">
        <f t="shared" si="237"/>
        <v>0.0008816482375</v>
      </c>
      <c r="DG40" s="74">
        <f t="shared" si="237"/>
        <v>0.001314601774</v>
      </c>
      <c r="DH40" s="141">
        <f t="shared" si="237"/>
        <v>0.001800468749</v>
      </c>
      <c r="DI40" s="74">
        <f t="shared" si="237"/>
        <v>0.002318613046</v>
      </c>
      <c r="DJ40" s="74">
        <f t="shared" si="237"/>
        <v>0.003461810498</v>
      </c>
      <c r="DK40" s="130"/>
      <c r="DL40" s="142"/>
    </row>
    <row r="41" ht="14.25" customHeight="1">
      <c r="J41" s="112">
        <v>25.0</v>
      </c>
      <c r="K41" s="124">
        <v>172.0</v>
      </c>
      <c r="L41" s="114">
        <f t="shared" si="91"/>
        <v>177.5325</v>
      </c>
      <c r="M41" s="115">
        <f t="shared" si="92"/>
        <v>4.244786305</v>
      </c>
      <c r="N41" s="116">
        <f t="shared" si="47"/>
        <v>0.02390991117</v>
      </c>
      <c r="O41" s="116"/>
      <c r="P41" s="112">
        <v>25.0</v>
      </c>
      <c r="Q41" s="112">
        <v>172.0</v>
      </c>
      <c r="R41" s="117">
        <f t="shared" si="48"/>
        <v>902</v>
      </c>
      <c r="S41" s="39">
        <f t="shared" si="49"/>
        <v>569.1540541</v>
      </c>
      <c r="T41" s="39">
        <f t="shared" si="50"/>
        <v>10.20303918</v>
      </c>
      <c r="U41" s="117">
        <f t="shared" si="51"/>
        <v>1372</v>
      </c>
      <c r="V41" s="39">
        <f t="shared" si="52"/>
        <v>639.6953266</v>
      </c>
      <c r="W41" s="39">
        <f t="shared" si="53"/>
        <v>22.89081714</v>
      </c>
      <c r="X41" s="118">
        <f t="shared" si="54"/>
        <v>122</v>
      </c>
      <c r="Y41" s="124">
        <v>172.0</v>
      </c>
      <c r="Z41" s="119">
        <f t="shared" si="55"/>
        <v>11.87419869</v>
      </c>
      <c r="AA41" s="125">
        <f t="shared" si="56"/>
        <v>558.9510149</v>
      </c>
      <c r="AB41" s="126">
        <f t="shared" si="57"/>
        <v>616.8045095</v>
      </c>
      <c r="AC41" s="64"/>
      <c r="AE41" s="56">
        <v>25.0</v>
      </c>
      <c r="AF41" s="10">
        <v>172.0</v>
      </c>
      <c r="AG41" s="34">
        <f t="shared" si="58"/>
        <v>22.98794161</v>
      </c>
      <c r="AH41" s="34">
        <f t="shared" si="59"/>
        <v>24.84660387</v>
      </c>
      <c r="AI41" s="122">
        <f t="shared" ref="AI41:AJ41" si="238">AV41*$AG$8-AG41*$AG$9</f>
        <v>8.385975209</v>
      </c>
      <c r="AJ41" s="122">
        <f t="shared" si="238"/>
        <v>9.293642378</v>
      </c>
      <c r="AK41" s="34">
        <f t="shared" ref="AK41:AL41" si="239">AV41/AG41</f>
        <v>1.411997185</v>
      </c>
      <c r="AL41" s="34">
        <f t="shared" si="239"/>
        <v>1.435101878</v>
      </c>
      <c r="AM41" s="34">
        <f t="shared" ref="AM41:AN41" si="240">AG41*$AG$9/AV41*100/2.2</f>
        <v>6.438333724</v>
      </c>
      <c r="AN41" s="34">
        <f t="shared" si="240"/>
        <v>6.334678554</v>
      </c>
      <c r="AO41" s="34">
        <f t="shared" si="63"/>
        <v>71.40959942</v>
      </c>
      <c r="AP41" s="34">
        <f t="shared" si="64"/>
        <v>50.57347153</v>
      </c>
      <c r="AQ41" s="34">
        <f t="shared" si="65"/>
        <v>8.385975209</v>
      </c>
      <c r="AR41" s="34"/>
      <c r="AT41" s="56">
        <v>25.0</v>
      </c>
      <c r="AU41" s="10">
        <v>172.0</v>
      </c>
      <c r="AV41" s="34">
        <f t="shared" ref="AV41:BE41" si="241"> ((AV$4 * $AU41 ^ AV$5 * EXP(-$AU41 * AV$6))+AV$8)*AV$7</f>
        <v>32.45890883</v>
      </c>
      <c r="AW41" s="34">
        <f t="shared" si="241"/>
        <v>35.65740788</v>
      </c>
      <c r="AX41" s="34">
        <f t="shared" si="241"/>
        <v>36.71591525</v>
      </c>
      <c r="AY41" s="34">
        <f t="shared" si="241"/>
        <v>36.31591525</v>
      </c>
      <c r="AZ41" s="34">
        <f t="shared" si="241"/>
        <v>35.91591525</v>
      </c>
      <c r="BA41" s="34">
        <f t="shared" si="241"/>
        <v>35.51591525</v>
      </c>
      <c r="BB41" s="34">
        <f t="shared" si="241"/>
        <v>35.11591525</v>
      </c>
      <c r="BC41" s="34">
        <f t="shared" si="241"/>
        <v>34.71591525</v>
      </c>
      <c r="BD41" s="34">
        <f t="shared" si="241"/>
        <v>34.31591525</v>
      </c>
      <c r="BE41" s="34">
        <f t="shared" si="241"/>
        <v>33.91591525</v>
      </c>
      <c r="BF41" s="123">
        <v>25.0</v>
      </c>
      <c r="BG41" s="52">
        <v>0.91</v>
      </c>
      <c r="BI41" s="10">
        <v>172.0</v>
      </c>
      <c r="BJ41" s="34">
        <f t="shared" ref="BJ41:BS41" si="242"> ((BJ$4 * $AU41 ^ BJ$5 * EXP(-$AU41 * BJ$6))+BJ$8)*BJ$7</f>
        <v>1.276746023</v>
      </c>
      <c r="BK41" s="34">
        <f t="shared" si="242"/>
        <v>1.373021752</v>
      </c>
      <c r="BL41" s="34">
        <f t="shared" si="242"/>
        <v>1.451623933</v>
      </c>
      <c r="BM41" s="34">
        <f t="shared" si="242"/>
        <v>1.437623933</v>
      </c>
      <c r="BN41" s="34">
        <f t="shared" si="242"/>
        <v>1.423623933</v>
      </c>
      <c r="BO41" s="34">
        <f t="shared" si="242"/>
        <v>1.409623933</v>
      </c>
      <c r="BP41" s="34">
        <f t="shared" si="242"/>
        <v>1.395623933</v>
      </c>
      <c r="BQ41" s="34">
        <f t="shared" si="242"/>
        <v>1.381623933</v>
      </c>
      <c r="BR41" s="34">
        <f t="shared" si="242"/>
        <v>1.367623933</v>
      </c>
      <c r="BS41" s="34">
        <f t="shared" si="242"/>
        <v>1.353623933</v>
      </c>
      <c r="BU41" s="10">
        <v>172.0</v>
      </c>
      <c r="BV41" s="34">
        <f t="shared" ref="BV41:CE41" si="243"> ((BV$4 * $AU41 ^ BV$5 * EXP(-$AU41 * BV$6))+BV$8)*BV$7</f>
        <v>0.9577363972</v>
      </c>
      <c r="BW41" s="34">
        <f t="shared" si="243"/>
        <v>1.078217726</v>
      </c>
      <c r="BX41" s="34">
        <f t="shared" si="243"/>
        <v>1.092099077</v>
      </c>
      <c r="BY41" s="34">
        <f t="shared" si="243"/>
        <v>1.079299077</v>
      </c>
      <c r="BZ41" s="34">
        <f t="shared" si="243"/>
        <v>1.066499077</v>
      </c>
      <c r="CA41" s="34">
        <f t="shared" si="243"/>
        <v>1.053699077</v>
      </c>
      <c r="CB41" s="34">
        <f t="shared" si="243"/>
        <v>1.040899077</v>
      </c>
      <c r="CC41" s="34">
        <f t="shared" si="243"/>
        <v>1.028099077</v>
      </c>
      <c r="CD41" s="34">
        <f t="shared" si="243"/>
        <v>1.015299077</v>
      </c>
      <c r="CE41" s="34">
        <f t="shared" si="243"/>
        <v>1.002499077</v>
      </c>
      <c r="CG41" s="10">
        <v>25.0</v>
      </c>
      <c r="CH41" s="34">
        <f t="shared" ref="CH41:CQ41" si="244">((CH$4-CH$5*$CG41+CH$6*$CG41^2/2+CH$7/$CG41)+CH$9)*CH$8</f>
        <v>5.46064</v>
      </c>
      <c r="CI41" s="34">
        <f t="shared" si="244"/>
        <v>2.9662</v>
      </c>
      <c r="CJ41" s="34">
        <f t="shared" si="244"/>
        <v>2.9662</v>
      </c>
      <c r="CK41" s="34">
        <f t="shared" si="244"/>
        <v>2.9662</v>
      </c>
      <c r="CL41" s="34">
        <f t="shared" si="244"/>
        <v>2.9662</v>
      </c>
      <c r="CM41" s="34">
        <f t="shared" si="244"/>
        <v>2.9662</v>
      </c>
      <c r="CN41" s="34">
        <f t="shared" si="244"/>
        <v>2.9662</v>
      </c>
      <c r="CO41" s="34">
        <f t="shared" si="244"/>
        <v>2.9662</v>
      </c>
      <c r="CP41" s="34">
        <f t="shared" si="244"/>
        <v>2.9662</v>
      </c>
      <c r="CQ41" s="34">
        <f t="shared" si="244"/>
        <v>2.9662</v>
      </c>
      <c r="DA41" s="138"/>
      <c r="DB41" s="10">
        <v>74.0</v>
      </c>
      <c r="DC41" s="143">
        <f t="shared" si="228"/>
        <v>0.0003846153846</v>
      </c>
      <c r="DD41" s="140">
        <v>0.0</v>
      </c>
      <c r="DE41" s="145">
        <f t="shared" ref="DE41:DJ41" si="245">(DE$14*$DB41^2+DE$15*$DB41+DE$16)*7</f>
        <v>0.000493703</v>
      </c>
      <c r="DF41" s="145">
        <f t="shared" si="245"/>
        <v>0.000860511176</v>
      </c>
      <c r="DG41" s="145">
        <f t="shared" si="245"/>
        <v>0.001224921124</v>
      </c>
      <c r="DH41" s="146">
        <f t="shared" si="245"/>
        <v>0.001595579048</v>
      </c>
      <c r="DI41" s="145">
        <f t="shared" si="245"/>
        <v>0.002248282176</v>
      </c>
      <c r="DJ41" s="145">
        <f t="shared" si="245"/>
        <v>0.003222785896</v>
      </c>
      <c r="DK41" s="147"/>
      <c r="DL41" s="142"/>
    </row>
    <row r="42" ht="14.25" customHeight="1">
      <c r="J42" s="112">
        <v>26.0</v>
      </c>
      <c r="K42" s="124">
        <v>179.0</v>
      </c>
      <c r="L42" s="114">
        <f t="shared" si="91"/>
        <v>183.205</v>
      </c>
      <c r="M42" s="115">
        <f t="shared" si="92"/>
        <v>4.346107072</v>
      </c>
      <c r="N42" s="116">
        <f t="shared" si="47"/>
        <v>0.02372264442</v>
      </c>
      <c r="O42" s="116"/>
      <c r="P42" s="112">
        <v>26.0</v>
      </c>
      <c r="Q42" s="112">
        <v>179.0</v>
      </c>
      <c r="R42" s="117">
        <f t="shared" si="48"/>
        <v>909</v>
      </c>
      <c r="S42" s="39">
        <f t="shared" si="49"/>
        <v>569.970577</v>
      </c>
      <c r="T42" s="39">
        <f t="shared" si="50"/>
        <v>9.534193531</v>
      </c>
      <c r="U42" s="117">
        <f t="shared" si="51"/>
        <v>1379</v>
      </c>
      <c r="V42" s="39">
        <f t="shared" si="52"/>
        <v>639.707856</v>
      </c>
      <c r="W42" s="39">
        <f t="shared" si="53"/>
        <v>21.55541715</v>
      </c>
      <c r="X42" s="118">
        <f t="shared" si="54"/>
        <v>129</v>
      </c>
      <c r="Y42" s="124">
        <v>179.0</v>
      </c>
      <c r="Z42" s="119">
        <f t="shared" si="55"/>
        <v>14.03763515</v>
      </c>
      <c r="AA42" s="125">
        <f t="shared" si="56"/>
        <v>560.4363835</v>
      </c>
      <c r="AB42" s="126">
        <f t="shared" si="57"/>
        <v>618.1524388</v>
      </c>
      <c r="AC42" s="64"/>
      <c r="AE42" s="56">
        <v>26.0</v>
      </c>
      <c r="AF42" s="10">
        <v>179.0</v>
      </c>
      <c r="AG42" s="34">
        <f t="shared" si="58"/>
        <v>22.95762274</v>
      </c>
      <c r="AH42" s="34">
        <f t="shared" si="59"/>
        <v>24.70188009</v>
      </c>
      <c r="AI42" s="122">
        <f t="shared" ref="AI42:AJ42" si="246">AV42*$AG$8-AG42*$AG$9</f>
        <v>8.318261075</v>
      </c>
      <c r="AJ42" s="122">
        <f t="shared" si="246"/>
        <v>9.118006129</v>
      </c>
      <c r="AK42" s="34">
        <f t="shared" ref="AK42:AL42" si="247">AV42/AG42</f>
        <v>1.405827791</v>
      </c>
      <c r="AL42" s="34">
        <f t="shared" si="247"/>
        <v>1.422804873</v>
      </c>
      <c r="AM42" s="34">
        <f t="shared" ref="AM42:AN42" si="248">AG42*$AG$9/AV42*100/2.2</f>
        <v>6.466587978</v>
      </c>
      <c r="AN42" s="34">
        <f t="shared" si="248"/>
        <v>6.389427857</v>
      </c>
      <c r="AO42" s="34">
        <f t="shared" si="63"/>
        <v>71.00382093</v>
      </c>
      <c r="AP42" s="34">
        <f t="shared" si="64"/>
        <v>50.50677003</v>
      </c>
      <c r="AQ42" s="34">
        <f t="shared" si="65"/>
        <v>8.318261075</v>
      </c>
      <c r="AR42" s="34"/>
      <c r="AT42" s="56">
        <v>26.0</v>
      </c>
      <c r="AU42" s="10">
        <v>179.0</v>
      </c>
      <c r="AV42" s="34">
        <f t="shared" ref="AV42:BE42" si="249"> ((AV$4 * $AU42 ^ AV$5 * EXP(-$AU42 * AV$6))+AV$8)*AV$7</f>
        <v>32.27446406</v>
      </c>
      <c r="AW42" s="34">
        <f t="shared" si="249"/>
        <v>35.14595537</v>
      </c>
      <c r="AX42" s="34">
        <f t="shared" si="249"/>
        <v>36.11013463</v>
      </c>
      <c r="AY42" s="34">
        <f t="shared" si="249"/>
        <v>35.71013463</v>
      </c>
      <c r="AZ42" s="34">
        <f t="shared" si="249"/>
        <v>35.31013463</v>
      </c>
      <c r="BA42" s="34">
        <f t="shared" si="249"/>
        <v>34.91013463</v>
      </c>
      <c r="BB42" s="34">
        <f t="shared" si="249"/>
        <v>34.51013463</v>
      </c>
      <c r="BC42" s="34">
        <f t="shared" si="249"/>
        <v>34.11013463</v>
      </c>
      <c r="BD42" s="34">
        <f t="shared" si="249"/>
        <v>33.71013463</v>
      </c>
      <c r="BE42" s="34">
        <f t="shared" si="249"/>
        <v>33.31013463</v>
      </c>
      <c r="BF42" s="123">
        <v>26.0</v>
      </c>
      <c r="BG42" s="52">
        <v>0.9</v>
      </c>
      <c r="BI42" s="10">
        <v>179.0</v>
      </c>
      <c r="BJ42" s="34">
        <f t="shared" ref="BJ42:BS42" si="250"> ((BJ$4 * $AU42 ^ BJ$5 * EXP(-$AU42 * BJ$6))+BJ$8)*BJ$7</f>
        <v>1.269290052</v>
      </c>
      <c r="BK42" s="34">
        <f t="shared" si="250"/>
        <v>1.35393091</v>
      </c>
      <c r="BL42" s="34">
        <f t="shared" si="250"/>
        <v>1.428387385</v>
      </c>
      <c r="BM42" s="34">
        <f t="shared" si="250"/>
        <v>1.414387385</v>
      </c>
      <c r="BN42" s="34">
        <f t="shared" si="250"/>
        <v>1.400387385</v>
      </c>
      <c r="BO42" s="34">
        <f t="shared" si="250"/>
        <v>1.386387385</v>
      </c>
      <c r="BP42" s="34">
        <f t="shared" si="250"/>
        <v>1.372387385</v>
      </c>
      <c r="BQ42" s="34">
        <f t="shared" si="250"/>
        <v>1.358387385</v>
      </c>
      <c r="BR42" s="34">
        <f t="shared" si="250"/>
        <v>1.344387385</v>
      </c>
      <c r="BS42" s="34">
        <f t="shared" si="250"/>
        <v>1.330387385</v>
      </c>
      <c r="BU42" s="10">
        <v>179.0</v>
      </c>
      <c r="BV42" s="34">
        <f t="shared" ref="BV42:CE42" si="251"> ((BV$4 * $AU42 ^ BV$5 * EXP(-$AU42 * BV$6))+BV$8)*BV$7</f>
        <v>0.9519617203</v>
      </c>
      <c r="BW42" s="34">
        <f t="shared" si="251"/>
        <v>1.063259845</v>
      </c>
      <c r="BX42" s="34">
        <f t="shared" si="251"/>
        <v>1.074600397</v>
      </c>
      <c r="BY42" s="34">
        <f t="shared" si="251"/>
        <v>1.061800397</v>
      </c>
      <c r="BZ42" s="34">
        <f t="shared" si="251"/>
        <v>1.049000397</v>
      </c>
      <c r="CA42" s="34">
        <f t="shared" si="251"/>
        <v>1.036200397</v>
      </c>
      <c r="CB42" s="34">
        <f t="shared" si="251"/>
        <v>1.023400397</v>
      </c>
      <c r="CC42" s="34">
        <f t="shared" si="251"/>
        <v>1.010600397</v>
      </c>
      <c r="CD42" s="34">
        <f t="shared" si="251"/>
        <v>0.9978003969</v>
      </c>
      <c r="CE42" s="34">
        <f t="shared" si="251"/>
        <v>0.9850003969</v>
      </c>
      <c r="CG42" s="10">
        <v>26.0</v>
      </c>
      <c r="CH42" s="34">
        <f t="shared" ref="CH42:CQ42" si="252">((CH$4-CH$5*$CG42+CH$6*$CG42^2/2+CH$7/$CG42)+CH$9)*CH$8</f>
        <v>5.414692308</v>
      </c>
      <c r="CI42" s="34">
        <f t="shared" si="252"/>
        <v>2.956384615</v>
      </c>
      <c r="CJ42" s="34">
        <f t="shared" si="252"/>
        <v>2.956384615</v>
      </c>
      <c r="CK42" s="34">
        <f t="shared" si="252"/>
        <v>2.956384615</v>
      </c>
      <c r="CL42" s="34">
        <f t="shared" si="252"/>
        <v>2.956384615</v>
      </c>
      <c r="CM42" s="34">
        <f t="shared" si="252"/>
        <v>2.956384615</v>
      </c>
      <c r="CN42" s="34">
        <f t="shared" si="252"/>
        <v>2.956384615</v>
      </c>
      <c r="CO42" s="34">
        <f t="shared" si="252"/>
        <v>2.956384615</v>
      </c>
      <c r="CP42" s="34">
        <f t="shared" si="252"/>
        <v>2.956384615</v>
      </c>
      <c r="CQ42" s="34">
        <f t="shared" si="252"/>
        <v>2.956384615</v>
      </c>
      <c r="DA42" s="138"/>
      <c r="DB42" s="10">
        <v>81.0</v>
      </c>
      <c r="DC42" s="143">
        <f t="shared" si="228"/>
        <v>0.0003846153846</v>
      </c>
      <c r="DD42" s="140">
        <v>0.0</v>
      </c>
      <c r="DE42" s="145">
        <f t="shared" ref="DE42:DJ42" si="253">(DE$14*$DB42^2+DE$15*$DB42+DE$16)*7</f>
        <v>0.0004796792</v>
      </c>
      <c r="DF42" s="145">
        <f t="shared" si="253"/>
        <v>0.000832448386</v>
      </c>
      <c r="DG42" s="145">
        <f t="shared" si="253"/>
        <v>0.001175851789</v>
      </c>
      <c r="DH42" s="146">
        <f t="shared" si="253"/>
        <v>0.001558175878</v>
      </c>
      <c r="DI42" s="145">
        <f t="shared" si="253"/>
        <v>0.002247873271</v>
      </c>
      <c r="DJ42" s="145">
        <f t="shared" si="253"/>
        <v>0.003219349453</v>
      </c>
      <c r="DK42" s="147"/>
      <c r="DL42" s="142"/>
    </row>
    <row r="43" ht="14.25" customHeight="1">
      <c r="B43" s="148"/>
      <c r="C43" s="148"/>
      <c r="D43" s="148"/>
      <c r="E43" s="148"/>
      <c r="F43" s="148"/>
      <c r="J43" s="112">
        <v>27.0</v>
      </c>
      <c r="K43" s="124">
        <v>186.0</v>
      </c>
      <c r="L43" s="114">
        <f t="shared" si="91"/>
        <v>188.8541</v>
      </c>
      <c r="M43" s="115">
        <f t="shared" si="92"/>
        <v>4.446233261</v>
      </c>
      <c r="N43" s="116">
        <f t="shared" si="47"/>
        <v>0.02354321808</v>
      </c>
      <c r="O43" s="116"/>
      <c r="P43" s="112">
        <v>27.0</v>
      </c>
      <c r="Q43" s="112">
        <v>186.0</v>
      </c>
      <c r="R43" s="117">
        <f t="shared" si="48"/>
        <v>916</v>
      </c>
      <c r="S43" s="39">
        <f t="shared" si="49"/>
        <v>570.7658597</v>
      </c>
      <c r="T43" s="39">
        <f t="shared" si="50"/>
        <v>8.895568362</v>
      </c>
      <c r="U43" s="117">
        <f t="shared" si="51"/>
        <v>1386</v>
      </c>
      <c r="V43" s="39">
        <f t="shared" si="52"/>
        <v>639.7198702</v>
      </c>
      <c r="W43" s="39">
        <f t="shared" si="53"/>
        <v>20.26688004</v>
      </c>
      <c r="X43" s="118">
        <f t="shared" si="54"/>
        <v>136</v>
      </c>
      <c r="Y43" s="124">
        <v>186.0</v>
      </c>
      <c r="Z43" s="119">
        <f t="shared" si="55"/>
        <v>16.44907742</v>
      </c>
      <c r="AA43" s="125">
        <f t="shared" si="56"/>
        <v>561.8702914</v>
      </c>
      <c r="AB43" s="126">
        <f t="shared" si="57"/>
        <v>619.4529901</v>
      </c>
      <c r="AC43" s="64"/>
      <c r="AE43" s="56">
        <v>27.0</v>
      </c>
      <c r="AF43" s="10">
        <v>186.0</v>
      </c>
      <c r="AG43" s="34">
        <f t="shared" si="58"/>
        <v>22.92061216</v>
      </c>
      <c r="AH43" s="34">
        <f t="shared" si="59"/>
        <v>24.55267761</v>
      </c>
      <c r="AI43" s="122">
        <f t="shared" ref="AI43:AJ43" si="254">AV43*$AG$8-AG43*$AG$9</f>
        <v>8.248216911</v>
      </c>
      <c r="AJ43" s="122">
        <f t="shared" si="254"/>
        <v>8.942419304</v>
      </c>
      <c r="AK43" s="34">
        <f t="shared" ref="AK43:AL43" si="255">AV43/AG43</f>
        <v>1.399650591</v>
      </c>
      <c r="AL43" s="34">
        <f t="shared" si="255"/>
        <v>1.41053402</v>
      </c>
      <c r="AM43" s="34">
        <f t="shared" ref="AM43:AN43" si="256">AG43*$AG$9/AV43*100/2.2</f>
        <v>6.495127533</v>
      </c>
      <c r="AN43" s="34">
        <f t="shared" si="256"/>
        <v>6.445012286</v>
      </c>
      <c r="AO43" s="34">
        <f t="shared" si="63"/>
        <v>70.57786639</v>
      </c>
      <c r="AP43" s="34">
        <f t="shared" si="64"/>
        <v>50.42534675</v>
      </c>
      <c r="AQ43" s="34">
        <f t="shared" si="65"/>
        <v>8.248216911</v>
      </c>
      <c r="AR43" s="34"/>
      <c r="AT43" s="56">
        <v>27.0</v>
      </c>
      <c r="AU43" s="10">
        <v>186.0</v>
      </c>
      <c r="AV43" s="34">
        <f t="shared" ref="AV43:BE43" si="257"> ((AV$4 * $AU43 ^ AV$5 * EXP(-$AU43 * AV$6))+AV$8)*AV$7</f>
        <v>32.08084836</v>
      </c>
      <c r="AW43" s="34">
        <f t="shared" si="257"/>
        <v>34.63238707</v>
      </c>
      <c r="AX43" s="34">
        <f t="shared" si="257"/>
        <v>35.50296909</v>
      </c>
      <c r="AY43" s="34">
        <f t="shared" si="257"/>
        <v>35.10296909</v>
      </c>
      <c r="AZ43" s="34">
        <f t="shared" si="257"/>
        <v>34.70296909</v>
      </c>
      <c r="BA43" s="34">
        <f t="shared" si="257"/>
        <v>34.30296909</v>
      </c>
      <c r="BB43" s="34">
        <f t="shared" si="257"/>
        <v>33.90296909</v>
      </c>
      <c r="BC43" s="34">
        <f t="shared" si="257"/>
        <v>33.50296909</v>
      </c>
      <c r="BD43" s="34">
        <f t="shared" si="257"/>
        <v>33.10296909</v>
      </c>
      <c r="BE43" s="34">
        <f t="shared" si="257"/>
        <v>32.70296909</v>
      </c>
      <c r="BF43" s="123">
        <v>27.0</v>
      </c>
      <c r="BG43" s="52">
        <v>0.89</v>
      </c>
      <c r="BI43" s="10">
        <v>186.0</v>
      </c>
      <c r="BJ43" s="34">
        <f t="shared" ref="BJ43:BS43" si="258"> ((BJ$4 * $AU43 ^ BJ$5 * EXP(-$AU43 * BJ$6))+BJ$8)*BJ$7</f>
        <v>1.26154105</v>
      </c>
      <c r="BK43" s="34">
        <f t="shared" si="258"/>
        <v>1.334808037</v>
      </c>
      <c r="BL43" s="34">
        <f t="shared" si="258"/>
        <v>1.40515113</v>
      </c>
      <c r="BM43" s="34">
        <f t="shared" si="258"/>
        <v>1.39115113</v>
      </c>
      <c r="BN43" s="34">
        <f t="shared" si="258"/>
        <v>1.37715113</v>
      </c>
      <c r="BO43" s="34">
        <f t="shared" si="258"/>
        <v>1.36315113</v>
      </c>
      <c r="BP43" s="34">
        <f t="shared" si="258"/>
        <v>1.34915113</v>
      </c>
      <c r="BQ43" s="34">
        <f t="shared" si="258"/>
        <v>1.33515113</v>
      </c>
      <c r="BR43" s="34">
        <f t="shared" si="258"/>
        <v>1.32115113</v>
      </c>
      <c r="BS43" s="34">
        <f t="shared" si="258"/>
        <v>1.30715113</v>
      </c>
      <c r="BU43" s="10">
        <v>186.0</v>
      </c>
      <c r="BV43" s="34">
        <f t="shared" ref="BV43:CE43" si="259"> ((BV$4 * $AU43 ^ BV$5 * EXP(-$AU43 * BV$6))+BV$8)*BV$7</f>
        <v>0.9459586238</v>
      </c>
      <c r="BW43" s="34">
        <f t="shared" si="259"/>
        <v>1.04827457</v>
      </c>
      <c r="BX43" s="34">
        <f t="shared" si="259"/>
        <v>1.057103142</v>
      </c>
      <c r="BY43" s="34">
        <f t="shared" si="259"/>
        <v>1.044303142</v>
      </c>
      <c r="BZ43" s="34">
        <f t="shared" si="259"/>
        <v>1.031503142</v>
      </c>
      <c r="CA43" s="34">
        <f t="shared" si="259"/>
        <v>1.018703142</v>
      </c>
      <c r="CB43" s="34">
        <f t="shared" si="259"/>
        <v>1.005903142</v>
      </c>
      <c r="CC43" s="34">
        <f t="shared" si="259"/>
        <v>0.9931031422</v>
      </c>
      <c r="CD43" s="34">
        <f t="shared" si="259"/>
        <v>0.9803031422</v>
      </c>
      <c r="CE43" s="34">
        <f t="shared" si="259"/>
        <v>0.9675031422</v>
      </c>
      <c r="CG43" s="10">
        <v>27.0</v>
      </c>
      <c r="CH43" s="34">
        <f t="shared" ref="CH43:CQ43" si="260">((CH$4-CH$5*$CG43+CH$6*$CG43^2/2+CH$7/$CG43)+CH$9)*CH$8</f>
        <v>5.372592593</v>
      </c>
      <c r="CI43" s="34">
        <f t="shared" si="260"/>
        <v>2.947592593</v>
      </c>
      <c r="CJ43" s="34">
        <f t="shared" si="260"/>
        <v>2.947592593</v>
      </c>
      <c r="CK43" s="34">
        <f t="shared" si="260"/>
        <v>2.947592593</v>
      </c>
      <c r="CL43" s="34">
        <f t="shared" si="260"/>
        <v>2.947592593</v>
      </c>
      <c r="CM43" s="34">
        <f t="shared" si="260"/>
        <v>2.947592593</v>
      </c>
      <c r="CN43" s="34">
        <f t="shared" si="260"/>
        <v>2.947592593</v>
      </c>
      <c r="CO43" s="34">
        <f t="shared" si="260"/>
        <v>2.947592593</v>
      </c>
      <c r="CP43" s="34">
        <f t="shared" si="260"/>
        <v>2.947592593</v>
      </c>
      <c r="CQ43" s="34">
        <f t="shared" si="260"/>
        <v>2.947592593</v>
      </c>
      <c r="DA43" s="138"/>
      <c r="DB43" s="10">
        <v>88.0</v>
      </c>
      <c r="DC43" s="143">
        <f t="shared" si="228"/>
        <v>0.0003846153846</v>
      </c>
      <c r="DD43" s="140">
        <v>0.0</v>
      </c>
      <c r="DE43" s="145">
        <f t="shared" ref="DE43:DJ43" si="261">(DE$14*$DB43^2+DE$15*$DB43+DE$16)*7</f>
        <v>0.0004665472</v>
      </c>
      <c r="DF43" s="145">
        <f t="shared" si="261"/>
        <v>0.000806524544</v>
      </c>
      <c r="DG43" s="145">
        <f t="shared" si="261"/>
        <v>0.001130834656</v>
      </c>
      <c r="DH43" s="146">
        <f t="shared" si="261"/>
        <v>0.001521948512</v>
      </c>
      <c r="DI43" s="145">
        <f t="shared" si="261"/>
        <v>0.002247315504</v>
      </c>
      <c r="DJ43" s="145">
        <f t="shared" si="261"/>
        <v>0.003216360762</v>
      </c>
      <c r="DK43" s="147"/>
      <c r="DL43" s="142"/>
    </row>
    <row r="44" ht="14.25" customHeight="1">
      <c r="J44" s="112">
        <v>28.0</v>
      </c>
      <c r="K44" s="124">
        <v>193.0</v>
      </c>
      <c r="L44" s="114">
        <f t="shared" si="91"/>
        <v>194.4798</v>
      </c>
      <c r="M44" s="115">
        <f t="shared" si="92"/>
        <v>4.545203205</v>
      </c>
      <c r="N44" s="116">
        <f t="shared" si="47"/>
        <v>0.02337108124</v>
      </c>
      <c r="O44" s="116"/>
      <c r="P44" s="112">
        <v>28.0</v>
      </c>
      <c r="Q44" s="112">
        <v>193.0</v>
      </c>
      <c r="R44" s="117">
        <f t="shared" si="48"/>
        <v>923</v>
      </c>
      <c r="S44" s="39">
        <f t="shared" si="49"/>
        <v>571.5404347</v>
      </c>
      <c r="T44" s="39">
        <f t="shared" si="50"/>
        <v>8.287964675</v>
      </c>
      <c r="U44" s="117">
        <f t="shared" si="51"/>
        <v>1393</v>
      </c>
      <c r="V44" s="39">
        <f t="shared" si="52"/>
        <v>639.7313903</v>
      </c>
      <c r="W44" s="39">
        <f t="shared" si="53"/>
        <v>19.0283799</v>
      </c>
      <c r="X44" s="118">
        <f t="shared" si="54"/>
        <v>143</v>
      </c>
      <c r="Y44" s="124">
        <v>193.0</v>
      </c>
      <c r="Z44" s="119">
        <f t="shared" si="55"/>
        <v>19.12198319</v>
      </c>
      <c r="AA44" s="125">
        <f t="shared" si="56"/>
        <v>563.25247</v>
      </c>
      <c r="AB44" s="126">
        <f t="shared" si="57"/>
        <v>620.7030104</v>
      </c>
      <c r="AC44" s="64"/>
      <c r="AE44" s="56">
        <v>28.0</v>
      </c>
      <c r="AF44" s="10">
        <v>193.0</v>
      </c>
      <c r="AG44" s="34">
        <f t="shared" si="58"/>
        <v>22.87772517</v>
      </c>
      <c r="AH44" s="34">
        <f t="shared" si="59"/>
        <v>24.39985949</v>
      </c>
      <c r="AI44" s="122">
        <f t="shared" ref="AI44:AJ44" si="262">AV44*$AG$8-AG44*$AG$9</f>
        <v>8.176050981</v>
      </c>
      <c r="AJ44" s="122">
        <f t="shared" si="262"/>
        <v>8.767108159</v>
      </c>
      <c r="AK44" s="34">
        <f t="shared" ref="AK44:AL44" si="263">AV44/AG44</f>
        <v>1.393451045</v>
      </c>
      <c r="AL44" s="34">
        <f t="shared" si="263"/>
        <v>1.398274451</v>
      </c>
      <c r="AM44" s="34">
        <f t="shared" ref="AM44:AN44" si="264">AG44*$AG$9/AV44*100/2.2</f>
        <v>6.524024741</v>
      </c>
      <c r="AN44" s="34">
        <f t="shared" si="264"/>
        <v>6.501519843</v>
      </c>
      <c r="AO44" s="34">
        <f t="shared" si="63"/>
        <v>70.13377808</v>
      </c>
      <c r="AP44" s="34">
        <f t="shared" si="64"/>
        <v>50.33099537</v>
      </c>
      <c r="AQ44" s="34">
        <f t="shared" si="65"/>
        <v>8.176050981</v>
      </c>
      <c r="AR44" s="34"/>
      <c r="AT44" s="56">
        <v>28.0</v>
      </c>
      <c r="AU44" s="10">
        <v>193.0</v>
      </c>
      <c r="AV44" s="34">
        <f t="shared" ref="AV44:BE44" si="265"> ((AV$4 * $AU44 ^ AV$5 * EXP(-$AU44 * AV$6))+AV$8)*AV$7</f>
        <v>31.87899004</v>
      </c>
      <c r="AW44" s="34">
        <f t="shared" si="265"/>
        <v>34.11770014</v>
      </c>
      <c r="AX44" s="34">
        <f t="shared" si="265"/>
        <v>34.89565425</v>
      </c>
      <c r="AY44" s="34">
        <f t="shared" si="265"/>
        <v>34.49565425</v>
      </c>
      <c r="AZ44" s="34">
        <f t="shared" si="265"/>
        <v>34.09565425</v>
      </c>
      <c r="BA44" s="34">
        <f t="shared" si="265"/>
        <v>33.69565425</v>
      </c>
      <c r="BB44" s="34">
        <f t="shared" si="265"/>
        <v>33.29565425</v>
      </c>
      <c r="BC44" s="34">
        <f t="shared" si="265"/>
        <v>32.89565425</v>
      </c>
      <c r="BD44" s="34">
        <f t="shared" si="265"/>
        <v>32.49565425</v>
      </c>
      <c r="BE44" s="34">
        <f t="shared" si="265"/>
        <v>32.09565425</v>
      </c>
      <c r="BF44" s="123">
        <v>28.0</v>
      </c>
      <c r="BG44" s="52">
        <v>0.88</v>
      </c>
      <c r="BI44" s="10">
        <v>193.0</v>
      </c>
      <c r="BJ44" s="34">
        <f t="shared" ref="BJ44:BS44" si="266"> ((BJ$4 * $AU44 ^ BJ$5 * EXP(-$AU44 * BJ$6))+BJ$8)*BJ$7</f>
        <v>1.25352964</v>
      </c>
      <c r="BK44" s="34">
        <f t="shared" si="266"/>
        <v>1.315683714</v>
      </c>
      <c r="BL44" s="34">
        <f t="shared" si="266"/>
        <v>1.381954363</v>
      </c>
      <c r="BM44" s="34">
        <f t="shared" si="266"/>
        <v>1.367954363</v>
      </c>
      <c r="BN44" s="34">
        <f t="shared" si="266"/>
        <v>1.353954363</v>
      </c>
      <c r="BO44" s="34">
        <f t="shared" si="266"/>
        <v>1.339954363</v>
      </c>
      <c r="BP44" s="34">
        <f t="shared" si="266"/>
        <v>1.325954363</v>
      </c>
      <c r="BQ44" s="34">
        <f t="shared" si="266"/>
        <v>1.311954363</v>
      </c>
      <c r="BR44" s="34">
        <f t="shared" si="266"/>
        <v>1.297954363</v>
      </c>
      <c r="BS44" s="34">
        <f t="shared" si="266"/>
        <v>1.283954363</v>
      </c>
      <c r="BU44" s="10">
        <v>193.0</v>
      </c>
      <c r="BV44" s="34">
        <f t="shared" ref="BV44:CE44" si="267"> ((BV$4 * $AU44 ^ BV$5 * EXP(-$AU44 * BV$6))+BV$8)*BV$7</f>
        <v>0.9397512016</v>
      </c>
      <c r="BW44" s="34">
        <f t="shared" si="267"/>
        <v>1.033286063</v>
      </c>
      <c r="BX44" s="34">
        <f t="shared" si="267"/>
        <v>1.03963672</v>
      </c>
      <c r="BY44" s="34">
        <f t="shared" si="267"/>
        <v>1.02683672</v>
      </c>
      <c r="BZ44" s="34">
        <f t="shared" si="267"/>
        <v>1.01403672</v>
      </c>
      <c r="CA44" s="34">
        <f t="shared" si="267"/>
        <v>1.00123672</v>
      </c>
      <c r="CB44" s="34">
        <f t="shared" si="267"/>
        <v>0.9884367198</v>
      </c>
      <c r="CC44" s="34">
        <f t="shared" si="267"/>
        <v>0.9756367198</v>
      </c>
      <c r="CD44" s="34">
        <f t="shared" si="267"/>
        <v>0.9628367198</v>
      </c>
      <c r="CE44" s="34">
        <f t="shared" si="267"/>
        <v>0.9500367198</v>
      </c>
      <c r="CG44" s="10">
        <v>28.0</v>
      </c>
      <c r="CH44" s="34">
        <f t="shared" ref="CH44:CQ44" si="268">((CH$4-CH$5*$CG44+CH$6*$CG44^2/2+CH$7/$CG44)+CH$9)*CH$8</f>
        <v>5.333928571</v>
      </c>
      <c r="CI44" s="34">
        <f t="shared" si="268"/>
        <v>2.939714286</v>
      </c>
      <c r="CJ44" s="34">
        <f t="shared" si="268"/>
        <v>2.939714286</v>
      </c>
      <c r="CK44" s="34">
        <f t="shared" si="268"/>
        <v>2.939714286</v>
      </c>
      <c r="CL44" s="34">
        <f t="shared" si="268"/>
        <v>2.939714286</v>
      </c>
      <c r="CM44" s="34">
        <f t="shared" si="268"/>
        <v>2.939714286</v>
      </c>
      <c r="CN44" s="34">
        <f t="shared" si="268"/>
        <v>2.939714286</v>
      </c>
      <c r="CO44" s="34">
        <f t="shared" si="268"/>
        <v>2.939714286</v>
      </c>
      <c r="CP44" s="34">
        <f t="shared" si="268"/>
        <v>2.939714286</v>
      </c>
      <c r="CQ44" s="34">
        <f t="shared" si="268"/>
        <v>2.939714286</v>
      </c>
      <c r="DA44" s="138"/>
      <c r="DB44" s="10">
        <v>95.0</v>
      </c>
      <c r="DC44" s="143">
        <f t="shared" si="228"/>
        <v>0.0003846153846</v>
      </c>
      <c r="DD44" s="140">
        <v>0.0</v>
      </c>
      <c r="DE44" s="145">
        <f t="shared" ref="DE44:DJ44" si="269">(DE$14*$DB44^2+DE$15*$DB44+DE$16)*7</f>
        <v>0.000454307</v>
      </c>
      <c r="DF44" s="145">
        <f t="shared" si="269"/>
        <v>0.00078273965</v>
      </c>
      <c r="DG44" s="145">
        <f t="shared" si="269"/>
        <v>0.001089869725</v>
      </c>
      <c r="DH44" s="146">
        <f t="shared" si="269"/>
        <v>0.00148689695</v>
      </c>
      <c r="DI44" s="145">
        <f t="shared" si="269"/>
        <v>0.002246608875</v>
      </c>
      <c r="DJ44" s="145">
        <f t="shared" si="269"/>
        <v>0.003213819823</v>
      </c>
      <c r="DK44" s="147"/>
      <c r="DL44" s="142"/>
    </row>
    <row r="45" ht="14.25" customHeight="1">
      <c r="J45" s="112">
        <v>29.0</v>
      </c>
      <c r="K45" s="124">
        <v>200.0</v>
      </c>
      <c r="L45" s="114">
        <f t="shared" si="91"/>
        <v>200.0821</v>
      </c>
      <c r="M45" s="115">
        <f t="shared" si="92"/>
        <v>4.643052641</v>
      </c>
      <c r="N45" s="116">
        <f t="shared" si="47"/>
        <v>0.02320573725</v>
      </c>
      <c r="O45" s="116"/>
      <c r="P45" s="112">
        <v>29.0</v>
      </c>
      <c r="Q45" s="112">
        <v>200.0</v>
      </c>
      <c r="R45" s="117">
        <f t="shared" si="48"/>
        <v>930</v>
      </c>
      <c r="S45" s="39">
        <f t="shared" si="49"/>
        <v>572.2948223</v>
      </c>
      <c r="T45" s="39">
        <f t="shared" si="50"/>
        <v>7.711704913</v>
      </c>
      <c r="U45" s="117">
        <f t="shared" si="51"/>
        <v>1400</v>
      </c>
      <c r="V45" s="39">
        <f t="shared" si="52"/>
        <v>639.7424368</v>
      </c>
      <c r="W45" s="39">
        <f t="shared" si="53"/>
        <v>17.84206232</v>
      </c>
      <c r="X45" s="118">
        <f t="shared" si="54"/>
        <v>150</v>
      </c>
      <c r="Y45" s="124">
        <v>200.0</v>
      </c>
      <c r="Z45" s="119">
        <f t="shared" si="55"/>
        <v>22.06981013</v>
      </c>
      <c r="AA45" s="125">
        <f t="shared" si="56"/>
        <v>564.5831174</v>
      </c>
      <c r="AB45" s="126">
        <f t="shared" si="57"/>
        <v>621.9003745</v>
      </c>
      <c r="AC45" s="64"/>
      <c r="AE45" s="56">
        <v>29.0</v>
      </c>
      <c r="AF45" s="10">
        <v>200.0</v>
      </c>
      <c r="AG45" s="34">
        <f t="shared" si="58"/>
        <v>22.82966471</v>
      </c>
      <c r="AH45" s="34">
        <f t="shared" si="59"/>
        <v>24.24416084</v>
      </c>
      <c r="AI45" s="122">
        <f t="shared" ref="AI45:AJ45" si="270">AV45*$AG$8-AG45*$AG$9</f>
        <v>8.101957206</v>
      </c>
      <c r="AJ45" s="122">
        <f t="shared" si="270"/>
        <v>8.592277675</v>
      </c>
      <c r="AK45" s="34">
        <f t="shared" ref="AK45:AL45" si="271">AV45/AG45</f>
        <v>1.387218156</v>
      </c>
      <c r="AL45" s="34">
        <f t="shared" si="271"/>
        <v>1.386015166</v>
      </c>
      <c r="AM45" s="34">
        <f t="shared" ref="AM45:AN45" si="272">AG45*$AG$9/AV45*100/2.2</f>
        <v>6.553337739</v>
      </c>
      <c r="AN45" s="34">
        <f t="shared" si="272"/>
        <v>6.559025698</v>
      </c>
      <c r="AO45" s="34">
        <f t="shared" si="63"/>
        <v>69.67339581</v>
      </c>
      <c r="AP45" s="34">
        <f t="shared" si="64"/>
        <v>50.22526236</v>
      </c>
      <c r="AQ45" s="34">
        <f t="shared" si="65"/>
        <v>8.101957206</v>
      </c>
      <c r="AR45" s="34"/>
      <c r="AT45" s="56">
        <v>29.0</v>
      </c>
      <c r="AU45" s="10">
        <v>200.0</v>
      </c>
      <c r="AV45" s="34">
        <f t="shared" ref="AV45:BE45" si="273"> ((AV$4 * $AU45 ^ AV$5 * EXP(-$AU45 * AV$6))+AV$8)*AV$7</f>
        <v>31.66972537</v>
      </c>
      <c r="AW45" s="34">
        <f t="shared" si="273"/>
        <v>33.60277461</v>
      </c>
      <c r="AX45" s="34">
        <f t="shared" si="273"/>
        <v>34.28927532</v>
      </c>
      <c r="AY45" s="34">
        <f t="shared" si="273"/>
        <v>33.88927532</v>
      </c>
      <c r="AZ45" s="34">
        <f t="shared" si="273"/>
        <v>33.48927532</v>
      </c>
      <c r="BA45" s="34">
        <f t="shared" si="273"/>
        <v>33.08927532</v>
      </c>
      <c r="BB45" s="34">
        <f t="shared" si="273"/>
        <v>32.68927532</v>
      </c>
      <c r="BC45" s="34">
        <f t="shared" si="273"/>
        <v>32.28927532</v>
      </c>
      <c r="BD45" s="34">
        <f t="shared" si="273"/>
        <v>31.88927532</v>
      </c>
      <c r="BE45" s="34">
        <f t="shared" si="273"/>
        <v>31.48927532</v>
      </c>
      <c r="BF45" s="123">
        <v>29.0</v>
      </c>
      <c r="BG45" s="52">
        <v>0.87</v>
      </c>
      <c r="BI45" s="10">
        <v>200.0</v>
      </c>
      <c r="BJ45" s="34">
        <f t="shared" ref="BJ45:BS45" si="274"> ((BJ$4 * $AU45 ^ BJ$5 * EXP(-$AU45 * BJ$6))+BJ$8)*BJ$7</f>
        <v>1.245283358</v>
      </c>
      <c r="BK45" s="34">
        <f t="shared" si="274"/>
        <v>1.296584866</v>
      </c>
      <c r="BL45" s="34">
        <f t="shared" si="274"/>
        <v>1.358831418</v>
      </c>
      <c r="BM45" s="34">
        <f t="shared" si="274"/>
        <v>1.344831418</v>
      </c>
      <c r="BN45" s="34">
        <f t="shared" si="274"/>
        <v>1.330831418</v>
      </c>
      <c r="BO45" s="34">
        <f t="shared" si="274"/>
        <v>1.316831418</v>
      </c>
      <c r="BP45" s="34">
        <f t="shared" si="274"/>
        <v>1.302831418</v>
      </c>
      <c r="BQ45" s="34">
        <f t="shared" si="274"/>
        <v>1.288831418</v>
      </c>
      <c r="BR45" s="34">
        <f t="shared" si="274"/>
        <v>1.274831418</v>
      </c>
      <c r="BS45" s="34">
        <f t="shared" si="274"/>
        <v>1.260831418</v>
      </c>
      <c r="BU45" s="10">
        <v>200.0</v>
      </c>
      <c r="BV45" s="34">
        <f t="shared" ref="BV45:CE45" si="275"> ((BV$4 * $AU45 ^ BV$5 * EXP(-$AU45 * BV$6))+BV$8)*BV$7</f>
        <v>0.9333611233</v>
      </c>
      <c r="BW45" s="34">
        <f t="shared" si="275"/>
        <v>1.018315605</v>
      </c>
      <c r="BX45" s="34">
        <f t="shared" si="275"/>
        <v>1.022226887</v>
      </c>
      <c r="BY45" s="34">
        <f t="shared" si="275"/>
        <v>1.009426887</v>
      </c>
      <c r="BZ45" s="34">
        <f t="shared" si="275"/>
        <v>0.9966268866</v>
      </c>
      <c r="CA45" s="34">
        <f t="shared" si="275"/>
        <v>0.9838268866</v>
      </c>
      <c r="CB45" s="34">
        <f t="shared" si="275"/>
        <v>0.9710268866</v>
      </c>
      <c r="CC45" s="34">
        <f t="shared" si="275"/>
        <v>0.9582268866</v>
      </c>
      <c r="CD45" s="34">
        <f t="shared" si="275"/>
        <v>0.9454268866</v>
      </c>
      <c r="CE45" s="34">
        <f t="shared" si="275"/>
        <v>0.9326268866</v>
      </c>
      <c r="CG45" s="10">
        <v>29.0</v>
      </c>
      <c r="CH45" s="34">
        <f t="shared" ref="CH45:CQ45" si="276">((CH$4-CH$5*$CG45+CH$6*$CG45^2/2+CH$7/$CG45)+CH$9)*CH$8</f>
        <v>5.298344828</v>
      </c>
      <c r="CI45" s="34">
        <f t="shared" si="276"/>
        <v>2.932655172</v>
      </c>
      <c r="CJ45" s="34">
        <f t="shared" si="276"/>
        <v>2.932655172</v>
      </c>
      <c r="CK45" s="34">
        <f t="shared" si="276"/>
        <v>2.932655172</v>
      </c>
      <c r="CL45" s="34">
        <f t="shared" si="276"/>
        <v>2.932655172</v>
      </c>
      <c r="CM45" s="34">
        <f t="shared" si="276"/>
        <v>2.932655172</v>
      </c>
      <c r="CN45" s="34">
        <f t="shared" si="276"/>
        <v>2.932655172</v>
      </c>
      <c r="CO45" s="34">
        <f t="shared" si="276"/>
        <v>2.932655172</v>
      </c>
      <c r="CP45" s="34">
        <f t="shared" si="276"/>
        <v>2.932655172</v>
      </c>
      <c r="CQ45" s="34">
        <f t="shared" si="276"/>
        <v>2.932655172</v>
      </c>
      <c r="CU45" s="54" t="s">
        <v>158</v>
      </c>
      <c r="DA45" s="138"/>
      <c r="DB45" s="10">
        <v>102.0</v>
      </c>
      <c r="DC45" s="143">
        <f t="shared" si="228"/>
        <v>0.0003846153846</v>
      </c>
      <c r="DD45" s="140">
        <v>0.0</v>
      </c>
      <c r="DE45" s="145">
        <f t="shared" ref="DE45:DJ45" si="277">(DE$14*$DB45^2+DE$15*$DB45+DE$16)*7</f>
        <v>0.0004429586</v>
      </c>
      <c r="DF45" s="145">
        <f t="shared" si="277"/>
        <v>0.000761093704</v>
      </c>
      <c r="DG45" s="145">
        <f t="shared" si="277"/>
        <v>0.001052956996</v>
      </c>
      <c r="DH45" s="146">
        <f t="shared" si="277"/>
        <v>0.001453021192</v>
      </c>
      <c r="DI45" s="145">
        <f t="shared" si="277"/>
        <v>0.002245753384</v>
      </c>
      <c r="DJ45" s="145">
        <f t="shared" si="277"/>
        <v>0.003211726636</v>
      </c>
      <c r="DK45" s="147"/>
      <c r="DL45" s="142"/>
    </row>
    <row r="46" ht="14.25" customHeight="1">
      <c r="J46" s="112">
        <v>30.0</v>
      </c>
      <c r="K46" s="124">
        <v>207.0</v>
      </c>
      <c r="L46" s="114">
        <f t="shared" si="91"/>
        <v>205.661</v>
      </c>
      <c r="M46" s="115">
        <f t="shared" si="92"/>
        <v>4.739814958</v>
      </c>
      <c r="N46" s="116">
        <f t="shared" si="47"/>
        <v>0.0230467369</v>
      </c>
      <c r="O46" s="116"/>
      <c r="P46" s="112">
        <v>30.0</v>
      </c>
      <c r="Q46" s="112">
        <v>207.0</v>
      </c>
      <c r="R46" s="117">
        <f t="shared" si="48"/>
        <v>937</v>
      </c>
      <c r="S46" s="39">
        <f t="shared" si="49"/>
        <v>573.0295306</v>
      </c>
      <c r="T46" s="39">
        <f t="shared" si="50"/>
        <v>7.166722322</v>
      </c>
      <c r="U46" s="117">
        <f t="shared" si="51"/>
        <v>1407</v>
      </c>
      <c r="V46" s="39">
        <f t="shared" si="52"/>
        <v>639.7530291</v>
      </c>
      <c r="W46" s="39">
        <f t="shared" si="53"/>
        <v>16.7092114</v>
      </c>
      <c r="X46" s="118">
        <f t="shared" si="54"/>
        <v>157</v>
      </c>
      <c r="Y46" s="124">
        <v>207.0</v>
      </c>
      <c r="Z46" s="119">
        <f t="shared" si="55"/>
        <v>25.30601592</v>
      </c>
      <c r="AA46" s="125">
        <f t="shared" si="56"/>
        <v>565.8628083</v>
      </c>
      <c r="AB46" s="126">
        <f t="shared" si="57"/>
        <v>623.0438177</v>
      </c>
      <c r="AC46" s="64"/>
      <c r="AE46" s="56">
        <v>30.0</v>
      </c>
      <c r="AF46" s="10">
        <v>207.0</v>
      </c>
      <c r="AG46" s="34">
        <f t="shared" si="58"/>
        <v>22.77703911</v>
      </c>
      <c r="AH46" s="34">
        <f t="shared" si="59"/>
        <v>24.0862099</v>
      </c>
      <c r="AI46" s="122">
        <f t="shared" ref="AI46:AJ46" si="278">AV46*$AG$8-AG46*$AG$9</f>
        <v>8.026116246</v>
      </c>
      <c r="AJ46" s="122">
        <f t="shared" si="278"/>
        <v>8.418113358</v>
      </c>
      <c r="AK46" s="34">
        <f t="shared" ref="AK46:AL46" si="279">AV46/AG46</f>
        <v>1.380943766</v>
      </c>
      <c r="AL46" s="34">
        <f t="shared" si="279"/>
        <v>1.373748235</v>
      </c>
      <c r="AM46" s="34">
        <f t="shared" ref="AM46:AN46" si="280">AG46*$AG$9/AV46*100/2.2</f>
        <v>6.583113167</v>
      </c>
      <c r="AN46" s="34">
        <f t="shared" si="280"/>
        <v>6.617594736</v>
      </c>
      <c r="AO46" s="34">
        <f t="shared" si="63"/>
        <v>69.19838237</v>
      </c>
      <c r="AP46" s="34">
        <f t="shared" si="64"/>
        <v>50.10948603</v>
      </c>
      <c r="AQ46" s="34">
        <f t="shared" si="65"/>
        <v>8.026116246</v>
      </c>
      <c r="AR46" s="34"/>
      <c r="AT46" s="56">
        <v>30.0</v>
      </c>
      <c r="AU46" s="10">
        <v>207.0</v>
      </c>
      <c r="AV46" s="34">
        <f t="shared" ref="AV46:BE46" si="281"> ((AV$4 * $AU46 ^ AV$5 * EXP(-$AU46 * AV$6))+AV$8)*AV$7</f>
        <v>31.45381017</v>
      </c>
      <c r="AW46" s="34">
        <f t="shared" si="281"/>
        <v>33.08838834</v>
      </c>
      <c r="AX46" s="34">
        <f t="shared" si="281"/>
        <v>33.68478632</v>
      </c>
      <c r="AY46" s="34">
        <f t="shared" si="281"/>
        <v>33.28478632</v>
      </c>
      <c r="AZ46" s="34">
        <f t="shared" si="281"/>
        <v>32.88478632</v>
      </c>
      <c r="BA46" s="34">
        <f t="shared" si="281"/>
        <v>32.48478632</v>
      </c>
      <c r="BB46" s="34">
        <f t="shared" si="281"/>
        <v>32.08478632</v>
      </c>
      <c r="BC46" s="34">
        <f t="shared" si="281"/>
        <v>31.68478632</v>
      </c>
      <c r="BD46" s="34">
        <f t="shared" si="281"/>
        <v>31.28478632</v>
      </c>
      <c r="BE46" s="34">
        <f t="shared" si="281"/>
        <v>30.88478632</v>
      </c>
      <c r="BF46" s="123">
        <v>30.0</v>
      </c>
      <c r="BG46" s="52">
        <v>0.86</v>
      </c>
      <c r="BI46" s="10">
        <v>207.0</v>
      </c>
      <c r="BJ46" s="34">
        <f t="shared" ref="BJ46:BS46" si="282"> ((BJ$4 * $AU46 ^ BJ$5 * EXP(-$AU46 * BJ$6))+BJ$8)*BJ$7</f>
        <v>1.23682705</v>
      </c>
      <c r="BK46" s="34">
        <f t="shared" si="282"/>
        <v>1.277535242</v>
      </c>
      <c r="BL46" s="34">
        <f t="shared" si="282"/>
        <v>1.335812399</v>
      </c>
      <c r="BM46" s="34">
        <f t="shared" si="282"/>
        <v>1.321812399</v>
      </c>
      <c r="BN46" s="34">
        <f t="shared" si="282"/>
        <v>1.307812399</v>
      </c>
      <c r="BO46" s="34">
        <f t="shared" si="282"/>
        <v>1.293812399</v>
      </c>
      <c r="BP46" s="34">
        <f t="shared" si="282"/>
        <v>1.279812399</v>
      </c>
      <c r="BQ46" s="34">
        <f t="shared" si="282"/>
        <v>1.265812399</v>
      </c>
      <c r="BR46" s="34">
        <f t="shared" si="282"/>
        <v>1.251812399</v>
      </c>
      <c r="BS46" s="34">
        <f t="shared" si="282"/>
        <v>1.237812399</v>
      </c>
      <c r="BU46" s="10">
        <v>207.0</v>
      </c>
      <c r="BV46" s="34">
        <f t="shared" ref="BV46:CE46" si="283"> ((BV$4 * $AU46 ^ BV$5 * EXP(-$AU46 * BV$6))+BV$8)*BV$7</f>
        <v>0.9268079416</v>
      </c>
      <c r="BW46" s="34">
        <f t="shared" si="283"/>
        <v>1.00338197</v>
      </c>
      <c r="BX46" s="34">
        <f t="shared" si="283"/>
        <v>1.004896223</v>
      </c>
      <c r="BY46" s="34">
        <f t="shared" si="283"/>
        <v>0.9920962232</v>
      </c>
      <c r="BZ46" s="34">
        <f t="shared" si="283"/>
        <v>0.9792962232</v>
      </c>
      <c r="CA46" s="34">
        <f t="shared" si="283"/>
        <v>0.9664962232</v>
      </c>
      <c r="CB46" s="34">
        <f t="shared" si="283"/>
        <v>0.9536962232</v>
      </c>
      <c r="CC46" s="34">
        <f t="shared" si="283"/>
        <v>0.9408962232</v>
      </c>
      <c r="CD46" s="34">
        <f t="shared" si="283"/>
        <v>0.9280962232</v>
      </c>
      <c r="CE46" s="34">
        <f t="shared" si="283"/>
        <v>0.9152962232</v>
      </c>
      <c r="CG46" s="10">
        <v>30.0</v>
      </c>
      <c r="CH46" s="34">
        <f t="shared" ref="CH46:CQ46" si="284">((CH$4-CH$5*$CG46+CH$6*$CG46^2/2+CH$7/$CG46)+CH$9)*CH$8</f>
        <v>5.265533333</v>
      </c>
      <c r="CI46" s="34">
        <f t="shared" si="284"/>
        <v>2.926333333</v>
      </c>
      <c r="CJ46" s="34">
        <f t="shared" si="284"/>
        <v>2.926333333</v>
      </c>
      <c r="CK46" s="34">
        <f t="shared" si="284"/>
        <v>2.926333333</v>
      </c>
      <c r="CL46" s="34">
        <f t="shared" si="284"/>
        <v>2.926333333</v>
      </c>
      <c r="CM46" s="34">
        <f t="shared" si="284"/>
        <v>2.926333333</v>
      </c>
      <c r="CN46" s="34">
        <f t="shared" si="284"/>
        <v>2.926333333</v>
      </c>
      <c r="CO46" s="34">
        <f t="shared" si="284"/>
        <v>2.926333333</v>
      </c>
      <c r="CP46" s="34">
        <f t="shared" si="284"/>
        <v>2.926333333</v>
      </c>
      <c r="CQ46" s="34">
        <f t="shared" si="284"/>
        <v>2.926333333</v>
      </c>
      <c r="CS46" s="149" t="s">
        <v>159</v>
      </c>
      <c r="CT46" s="102" t="s">
        <v>40</v>
      </c>
      <c r="CU46" s="102" t="s">
        <v>41</v>
      </c>
      <c r="CV46" s="102" t="s">
        <v>42</v>
      </c>
      <c r="CW46" s="102" t="s">
        <v>37</v>
      </c>
      <c r="CX46" s="102" t="s">
        <v>38</v>
      </c>
      <c r="CY46" s="102" t="s">
        <v>39</v>
      </c>
      <c r="DA46" s="138"/>
      <c r="DB46" s="10">
        <v>109.0</v>
      </c>
      <c r="DC46" s="143">
        <f t="shared" si="228"/>
        <v>0.0003846153846</v>
      </c>
      <c r="DD46" s="140">
        <v>0.0</v>
      </c>
      <c r="DE46" s="145">
        <f t="shared" ref="DE46:DJ46" si="285">(DE$14*$DB46^2+DE$15*$DB46+DE$16)*7</f>
        <v>0.000432502</v>
      </c>
      <c r="DF46" s="145">
        <f t="shared" si="285"/>
        <v>0.000741586706</v>
      </c>
      <c r="DG46" s="145">
        <f t="shared" si="285"/>
        <v>0.001020096469</v>
      </c>
      <c r="DH46" s="146">
        <f t="shared" si="285"/>
        <v>0.001420321238</v>
      </c>
      <c r="DI46" s="145">
        <f t="shared" si="285"/>
        <v>0.002244749031</v>
      </c>
      <c r="DJ46" s="145">
        <f t="shared" si="285"/>
        <v>0.003210081201</v>
      </c>
      <c r="DK46" s="147"/>
      <c r="DL46" s="142"/>
    </row>
    <row r="47" ht="14.25" customHeight="1">
      <c r="J47" s="112">
        <v>31.0</v>
      </c>
      <c r="K47" s="124">
        <v>214.0</v>
      </c>
      <c r="L47" s="114">
        <f t="shared" si="91"/>
        <v>211.2165</v>
      </c>
      <c r="M47" s="115">
        <f t="shared" si="92"/>
        <v>4.835521417</v>
      </c>
      <c r="N47" s="116">
        <f t="shared" si="47"/>
        <v>0.02289367269</v>
      </c>
      <c r="O47" s="116"/>
      <c r="P47" s="112">
        <v>31.0</v>
      </c>
      <c r="Q47" s="112">
        <v>214.0</v>
      </c>
      <c r="R47" s="117">
        <f t="shared" si="48"/>
        <v>944</v>
      </c>
      <c r="S47" s="39">
        <f t="shared" si="49"/>
        <v>573.745056</v>
      </c>
      <c r="T47" s="39">
        <f t="shared" si="50"/>
        <v>6.65263706</v>
      </c>
      <c r="U47" s="117">
        <f t="shared" si="51"/>
        <v>1414</v>
      </c>
      <c r="V47" s="39">
        <f t="shared" si="52"/>
        <v>639.7631858</v>
      </c>
      <c r="W47" s="39">
        <f t="shared" si="53"/>
        <v>15.63039428</v>
      </c>
      <c r="X47" s="118">
        <f t="shared" si="54"/>
        <v>164</v>
      </c>
      <c r="Y47" s="124">
        <v>214.0</v>
      </c>
      <c r="Z47" s="119">
        <f t="shared" si="55"/>
        <v>28.84405824</v>
      </c>
      <c r="AA47" s="125">
        <f t="shared" si="56"/>
        <v>567.092419</v>
      </c>
      <c r="AB47" s="126">
        <f t="shared" si="57"/>
        <v>624.1327915</v>
      </c>
      <c r="AC47" s="64"/>
      <c r="AE47" s="56">
        <v>31.0</v>
      </c>
      <c r="AF47" s="10">
        <v>214.0</v>
      </c>
      <c r="AG47" s="34">
        <f t="shared" si="58"/>
        <v>22.72037686</v>
      </c>
      <c r="AH47" s="34">
        <f t="shared" si="59"/>
        <v>23.9265454</v>
      </c>
      <c r="AI47" s="122">
        <f t="shared" ref="AI47:AJ47" si="286">AV47*$AG$8-AG47*$AG$9</f>
        <v>7.948696437</v>
      </c>
      <c r="AJ47" s="122">
        <f t="shared" si="286"/>
        <v>8.244782849</v>
      </c>
      <c r="AK47" s="34">
        <f t="shared" ref="AK47:AL47" si="287">AV47/AG47</f>
        <v>1.374621984</v>
      </c>
      <c r="AL47" s="34">
        <f t="shared" si="287"/>
        <v>1.361468163</v>
      </c>
      <c r="AM47" s="34">
        <f t="shared" ref="AM47:AN47" si="288">AG47*$AG$9/AV47*100/2.2</f>
        <v>6.613388405</v>
      </c>
      <c r="AN47" s="34">
        <f t="shared" si="288"/>
        <v>6.677283639</v>
      </c>
      <c r="AO47" s="34">
        <f t="shared" si="63"/>
        <v>68.71024495</v>
      </c>
      <c r="AP47" s="34">
        <f t="shared" si="64"/>
        <v>49.9848291</v>
      </c>
      <c r="AQ47" s="34">
        <f t="shared" si="65"/>
        <v>7.948696437</v>
      </c>
      <c r="AR47" s="34"/>
      <c r="AT47" s="56">
        <v>31.0</v>
      </c>
      <c r="AU47" s="10">
        <v>214.0</v>
      </c>
      <c r="AV47" s="34">
        <f t="shared" ref="AV47:BE47" si="289"> ((AV$4 * $AU47 ^ AV$5 * EXP(-$AU47 * AV$6))+AV$8)*AV$7</f>
        <v>31.23192952</v>
      </c>
      <c r="AW47" s="34">
        <f t="shared" si="289"/>
        <v>32.57522982</v>
      </c>
      <c r="AX47" s="34">
        <f t="shared" si="289"/>
        <v>33.0830264</v>
      </c>
      <c r="AY47" s="34">
        <f t="shared" si="289"/>
        <v>32.6830264</v>
      </c>
      <c r="AZ47" s="34">
        <f t="shared" si="289"/>
        <v>32.2830264</v>
      </c>
      <c r="BA47" s="34">
        <f t="shared" si="289"/>
        <v>31.8830264</v>
      </c>
      <c r="BB47" s="34">
        <f t="shared" si="289"/>
        <v>31.4830264</v>
      </c>
      <c r="BC47" s="34">
        <f t="shared" si="289"/>
        <v>31.0830264</v>
      </c>
      <c r="BD47" s="34">
        <f t="shared" si="289"/>
        <v>30.6830264</v>
      </c>
      <c r="BE47" s="34">
        <f t="shared" si="289"/>
        <v>30.2830264</v>
      </c>
      <c r="BF47" s="123">
        <v>31.0</v>
      </c>
      <c r="BG47" s="52">
        <v>0.85</v>
      </c>
      <c r="BI47" s="10">
        <v>214.0</v>
      </c>
      <c r="BJ47" s="34">
        <f t="shared" ref="BJ47:BS47" si="290"> ((BJ$4 * $AU47 ^ BJ$5 * EXP(-$AU47 * BJ$6))+BJ$8)*BJ$7</f>
        <v>1.228183199</v>
      </c>
      <c r="BK47" s="34">
        <f t="shared" si="290"/>
        <v>1.25855581</v>
      </c>
      <c r="BL47" s="34">
        <f t="shared" si="290"/>
        <v>1.312923714</v>
      </c>
      <c r="BM47" s="34">
        <f t="shared" si="290"/>
        <v>1.298923714</v>
      </c>
      <c r="BN47" s="34">
        <f t="shared" si="290"/>
        <v>1.284923714</v>
      </c>
      <c r="BO47" s="34">
        <f t="shared" si="290"/>
        <v>1.270923714</v>
      </c>
      <c r="BP47" s="34">
        <f t="shared" si="290"/>
        <v>1.256923714</v>
      </c>
      <c r="BQ47" s="34">
        <f t="shared" si="290"/>
        <v>1.242923714</v>
      </c>
      <c r="BR47" s="34">
        <f t="shared" si="290"/>
        <v>1.228923714</v>
      </c>
      <c r="BS47" s="34">
        <f t="shared" si="290"/>
        <v>1.214923714</v>
      </c>
      <c r="BU47" s="10">
        <v>214.0</v>
      </c>
      <c r="BV47" s="34">
        <f t="shared" ref="BV47:CE47" si="291"> ((BV$4 * $AU47 ^ BV$5 * EXP(-$AU47 * BV$6))+BV$8)*BV$7</f>
        <v>0.9201093524</v>
      </c>
      <c r="BW47" s="34">
        <f t="shared" si="291"/>
        <v>0.9885017372</v>
      </c>
      <c r="BX47" s="34">
        <f t="shared" si="291"/>
        <v>0.9876645341</v>
      </c>
      <c r="BY47" s="34">
        <f t="shared" si="291"/>
        <v>0.9748645341</v>
      </c>
      <c r="BZ47" s="34">
        <f t="shared" si="291"/>
        <v>0.9620645341</v>
      </c>
      <c r="CA47" s="34">
        <f t="shared" si="291"/>
        <v>0.9492645341</v>
      </c>
      <c r="CB47" s="34">
        <f t="shared" si="291"/>
        <v>0.9364645341</v>
      </c>
      <c r="CC47" s="34">
        <f t="shared" si="291"/>
        <v>0.9236645341</v>
      </c>
      <c r="CD47" s="34">
        <f t="shared" si="291"/>
        <v>0.9108645341</v>
      </c>
      <c r="CE47" s="34">
        <f t="shared" si="291"/>
        <v>0.8980645341</v>
      </c>
      <c r="CG47" s="10">
        <v>31.0</v>
      </c>
      <c r="CH47" s="34">
        <f t="shared" ref="CH47:CQ47" si="292">((CH$4-CH$5*$CG47+CH$6*$CG47^2/2+CH$7/$CG47)+CH$9)*CH$8</f>
        <v>5.235225806</v>
      </c>
      <c r="CI47" s="34">
        <f t="shared" si="292"/>
        <v>2.920677419</v>
      </c>
      <c r="CJ47" s="34">
        <f t="shared" si="292"/>
        <v>2.920677419</v>
      </c>
      <c r="CK47" s="34">
        <f t="shared" si="292"/>
        <v>2.920677419</v>
      </c>
      <c r="CL47" s="34">
        <f t="shared" si="292"/>
        <v>2.920677419</v>
      </c>
      <c r="CM47" s="34">
        <f t="shared" si="292"/>
        <v>2.920677419</v>
      </c>
      <c r="CN47" s="34">
        <f t="shared" si="292"/>
        <v>2.920677419</v>
      </c>
      <c r="CO47" s="34">
        <f t="shared" si="292"/>
        <v>2.920677419</v>
      </c>
      <c r="CP47" s="34">
        <f t="shared" si="292"/>
        <v>2.920677419</v>
      </c>
      <c r="CQ47" s="34">
        <f t="shared" si="292"/>
        <v>2.920677419</v>
      </c>
      <c r="CS47" s="102"/>
      <c r="CT47" s="48">
        <f>-1.724E-12</f>
        <v>0</v>
      </c>
      <c r="CU47" s="48">
        <v>-3.327E-12</v>
      </c>
      <c r="CV47" s="48">
        <v>-6.506E-12</v>
      </c>
      <c r="CW47" s="48">
        <v>8.782E-13</v>
      </c>
      <c r="CX47" s="48">
        <v>-3.301E-13</v>
      </c>
      <c r="CY47" s="48">
        <v>1.131E-12</v>
      </c>
      <c r="DA47" s="138"/>
      <c r="DB47" s="10">
        <v>116.0</v>
      </c>
      <c r="DC47" s="143">
        <f t="shared" si="228"/>
        <v>0.0003846153846</v>
      </c>
      <c r="DD47" s="140">
        <v>0.0</v>
      </c>
      <c r="DE47" s="145">
        <f t="shared" ref="DE47:DJ47" si="293">(DE$14*$DB47^2+DE$15*$DB47+DE$16)*7</f>
        <v>0.0004229372</v>
      </c>
      <c r="DF47" s="145">
        <f t="shared" si="293"/>
        <v>0.000724218656</v>
      </c>
      <c r="DG47" s="145">
        <f t="shared" si="293"/>
        <v>0.000991288144</v>
      </c>
      <c r="DH47" s="146">
        <f t="shared" si="293"/>
        <v>0.001388797088</v>
      </c>
      <c r="DI47" s="145">
        <f t="shared" si="293"/>
        <v>0.002243595816</v>
      </c>
      <c r="DJ47" s="145">
        <f t="shared" si="293"/>
        <v>0.003208883518</v>
      </c>
      <c r="DK47" s="147"/>
      <c r="DL47" s="142"/>
    </row>
    <row r="48" ht="14.25" customHeight="1">
      <c r="J48" s="112">
        <v>32.0</v>
      </c>
      <c r="K48" s="124">
        <v>221.0</v>
      </c>
      <c r="L48" s="114">
        <f t="shared" si="91"/>
        <v>216.7486</v>
      </c>
      <c r="M48" s="115">
        <f t="shared" si="92"/>
        <v>4.930201342</v>
      </c>
      <c r="N48" s="116">
        <f t="shared" si="47"/>
        <v>0.02274617387</v>
      </c>
      <c r="O48" s="116"/>
      <c r="P48" s="112">
        <v>32.0</v>
      </c>
      <c r="Q48" s="112">
        <v>221.0</v>
      </c>
      <c r="R48" s="117">
        <f t="shared" si="48"/>
        <v>951</v>
      </c>
      <c r="S48" s="39">
        <f t="shared" si="49"/>
        <v>574.4418834</v>
      </c>
      <c r="T48" s="39">
        <f t="shared" si="50"/>
        <v>6.168820824</v>
      </c>
      <c r="U48" s="117">
        <f t="shared" si="51"/>
        <v>1421</v>
      </c>
      <c r="V48" s="39">
        <f t="shared" si="52"/>
        <v>639.7729249</v>
      </c>
      <c r="W48" s="39">
        <f t="shared" si="53"/>
        <v>14.60558597</v>
      </c>
      <c r="X48" s="118">
        <f t="shared" si="54"/>
        <v>171</v>
      </c>
      <c r="Y48" s="124">
        <v>221.0</v>
      </c>
      <c r="Z48" s="119">
        <f t="shared" si="55"/>
        <v>32.69739477</v>
      </c>
      <c r="AA48" s="125">
        <f t="shared" si="56"/>
        <v>568.2730626</v>
      </c>
      <c r="AB48" s="126">
        <f t="shared" si="57"/>
        <v>625.1673389</v>
      </c>
      <c r="AC48" s="64"/>
      <c r="AE48" s="56">
        <v>32.0</v>
      </c>
      <c r="AF48" s="10">
        <v>221.0</v>
      </c>
      <c r="AG48" s="34">
        <f t="shared" si="58"/>
        <v>22.66013894</v>
      </c>
      <c r="AH48" s="34">
        <f t="shared" si="59"/>
        <v>23.76563091</v>
      </c>
      <c r="AI48" s="122">
        <f t="shared" ref="AI48:AJ48" si="294">AV48*$AG$8-AG48*$AG$9</f>
        <v>7.869854657</v>
      </c>
      <c r="AJ48" s="122">
        <f t="shared" si="294"/>
        <v>8.07243738</v>
      </c>
      <c r="AK48" s="34">
        <f t="shared" ref="AK48:AL48" si="295">AV48/AG48</f>
        <v>1.36824872</v>
      </c>
      <c r="AL48" s="34">
        <f t="shared" si="295"/>
        <v>1.349171374</v>
      </c>
      <c r="AM48" s="34">
        <f t="shared" ref="AM48:AN48" si="296">AG48*$AG$9/AV48*100/2.2</f>
        <v>6.64419338</v>
      </c>
      <c r="AN48" s="34">
        <f t="shared" si="296"/>
        <v>6.738142587</v>
      </c>
      <c r="AO48" s="34">
        <f t="shared" si="63"/>
        <v>68.21035345</v>
      </c>
      <c r="AP48" s="34">
        <f t="shared" si="64"/>
        <v>49.85230568</v>
      </c>
      <c r="AQ48" s="34">
        <f t="shared" si="65"/>
        <v>7.869854657</v>
      </c>
      <c r="AR48" s="34"/>
      <c r="AT48" s="56">
        <v>32.0</v>
      </c>
      <c r="AU48" s="10">
        <v>221.0</v>
      </c>
      <c r="AV48" s="34">
        <f t="shared" ref="AV48:BE48" si="297"> ((AV$4 * $AU48 ^ AV$5 * EXP(-$AU48 * AV$6))+AV$8)*AV$7</f>
        <v>31.00470611</v>
      </c>
      <c r="AW48" s="34">
        <f t="shared" si="297"/>
        <v>32.0639089</v>
      </c>
      <c r="AX48" s="34">
        <f t="shared" si="297"/>
        <v>32.48473366</v>
      </c>
      <c r="AY48" s="34">
        <f t="shared" si="297"/>
        <v>32.08473366</v>
      </c>
      <c r="AZ48" s="34">
        <f t="shared" si="297"/>
        <v>31.68473366</v>
      </c>
      <c r="BA48" s="34">
        <f t="shared" si="297"/>
        <v>31.28473366</v>
      </c>
      <c r="BB48" s="34">
        <f t="shared" si="297"/>
        <v>30.88473366</v>
      </c>
      <c r="BC48" s="34">
        <f t="shared" si="297"/>
        <v>30.48473366</v>
      </c>
      <c r="BD48" s="34">
        <f t="shared" si="297"/>
        <v>30.08473366</v>
      </c>
      <c r="BE48" s="34">
        <f t="shared" si="297"/>
        <v>29.68473366</v>
      </c>
      <c r="BF48" s="123">
        <v>32.0</v>
      </c>
      <c r="BG48" s="52">
        <v>0.84</v>
      </c>
      <c r="BI48" s="10">
        <v>221.0</v>
      </c>
      <c r="BJ48" s="34">
        <f t="shared" ref="BJ48:BS48" si="298"> ((BJ$4 * $AU48 ^ BJ$5 * EXP(-$AU48 * BJ$6))+BJ$8)*BJ$7</f>
        <v>1.219372208</v>
      </c>
      <c r="BK48" s="34">
        <f t="shared" si="298"/>
        <v>1.2396651</v>
      </c>
      <c r="BL48" s="34">
        <f t="shared" si="298"/>
        <v>1.290188527</v>
      </c>
      <c r="BM48" s="34">
        <f t="shared" si="298"/>
        <v>1.276188527</v>
      </c>
      <c r="BN48" s="34">
        <f t="shared" si="298"/>
        <v>1.262188527</v>
      </c>
      <c r="BO48" s="34">
        <f t="shared" si="298"/>
        <v>1.248188527</v>
      </c>
      <c r="BP48" s="34">
        <f t="shared" si="298"/>
        <v>1.234188527</v>
      </c>
      <c r="BQ48" s="34">
        <f t="shared" si="298"/>
        <v>1.220188527</v>
      </c>
      <c r="BR48" s="34">
        <f t="shared" si="298"/>
        <v>1.206188527</v>
      </c>
      <c r="BS48" s="34">
        <f t="shared" si="298"/>
        <v>1.192188527</v>
      </c>
      <c r="BU48" s="10">
        <v>221.0</v>
      </c>
      <c r="BV48" s="34">
        <f t="shared" ref="BV48:CE48" si="299"> ((BV$4 * $AU48 ^ BV$5 * EXP(-$AU48 * BV$6))+BV$8)*BV$7</f>
        <v>0.9132814147</v>
      </c>
      <c r="BW48" s="34">
        <f t="shared" si="299"/>
        <v>0.9736895649</v>
      </c>
      <c r="BX48" s="34">
        <f t="shared" si="299"/>
        <v>0.9705491879</v>
      </c>
      <c r="BY48" s="34">
        <f t="shared" si="299"/>
        <v>0.9577491879</v>
      </c>
      <c r="BZ48" s="34">
        <f t="shared" si="299"/>
        <v>0.9449491879</v>
      </c>
      <c r="CA48" s="34">
        <f t="shared" si="299"/>
        <v>0.9321491879</v>
      </c>
      <c r="CB48" s="34">
        <f t="shared" si="299"/>
        <v>0.9193491879</v>
      </c>
      <c r="CC48" s="34">
        <f t="shared" si="299"/>
        <v>0.9065491879</v>
      </c>
      <c r="CD48" s="34">
        <f t="shared" si="299"/>
        <v>0.8937491879</v>
      </c>
      <c r="CE48" s="34">
        <f t="shared" si="299"/>
        <v>0.8809491879</v>
      </c>
      <c r="CG48" s="10">
        <v>32.0</v>
      </c>
      <c r="CH48" s="34">
        <f t="shared" ref="CH48:CQ48" si="300">((CH$4-CH$5*$CG48+CH$6*$CG48^2/2+CH$7/$CG48)+CH$9)*CH$8</f>
        <v>5.2071875</v>
      </c>
      <c r="CI48" s="34">
        <f t="shared" si="300"/>
        <v>2.915625</v>
      </c>
      <c r="CJ48" s="34">
        <f t="shared" si="300"/>
        <v>2.915625</v>
      </c>
      <c r="CK48" s="34">
        <f t="shared" si="300"/>
        <v>2.915625</v>
      </c>
      <c r="CL48" s="34">
        <f t="shared" si="300"/>
        <v>2.915625</v>
      </c>
      <c r="CM48" s="34">
        <f t="shared" si="300"/>
        <v>2.915625</v>
      </c>
      <c r="CN48" s="34">
        <f t="shared" si="300"/>
        <v>2.915625</v>
      </c>
      <c r="CO48" s="34">
        <f t="shared" si="300"/>
        <v>2.915625</v>
      </c>
      <c r="CP48" s="34">
        <f t="shared" si="300"/>
        <v>2.915625</v>
      </c>
      <c r="CQ48" s="34">
        <f t="shared" si="300"/>
        <v>2.915625</v>
      </c>
      <c r="CS48" s="102"/>
      <c r="CT48" s="48">
        <v>2.798E-10</v>
      </c>
      <c r="CU48" s="48">
        <v>6.222E-10</v>
      </c>
      <c r="CV48" s="48">
        <v>1.163E-9</v>
      </c>
      <c r="CW48" s="48">
        <v>-1.976E-10</v>
      </c>
      <c r="CX48" s="48">
        <v>7.678E-12</v>
      </c>
      <c r="CY48" s="48">
        <v>-3.206E-10</v>
      </c>
      <c r="DA48" s="138"/>
      <c r="DB48" s="10">
        <v>123.0</v>
      </c>
      <c r="DC48" s="143">
        <f t="shared" si="228"/>
        <v>0.0003846153846</v>
      </c>
      <c r="DD48" s="150">
        <f t="shared" ref="DD48:DD230" si="309">$CX$10</f>
        <v>0.0005769230769</v>
      </c>
      <c r="DE48" s="145">
        <f t="shared" ref="DE48:DJ48" si="301">(DE$14*$DB48^2+DE$15*$DB48+DE$16)*7</f>
        <v>0.0004142642</v>
      </c>
      <c r="DF48" s="145">
        <f t="shared" si="301"/>
        <v>0.000708989554</v>
      </c>
      <c r="DG48" s="145">
        <f t="shared" si="301"/>
        <v>0.000966532021</v>
      </c>
      <c r="DH48" s="146">
        <f t="shared" si="301"/>
        <v>0.001358448742</v>
      </c>
      <c r="DI48" s="145">
        <f t="shared" si="301"/>
        <v>0.002242293739</v>
      </c>
      <c r="DJ48" s="145">
        <f t="shared" si="301"/>
        <v>0.003208133588</v>
      </c>
      <c r="DK48" s="147"/>
      <c r="DL48" s="142"/>
    </row>
    <row r="49" ht="14.25" customHeight="1">
      <c r="J49" s="112">
        <v>33.0</v>
      </c>
      <c r="K49" s="124">
        <v>228.0</v>
      </c>
      <c r="L49" s="114">
        <f t="shared" si="91"/>
        <v>222.2573</v>
      </c>
      <c r="M49" s="115">
        <f t="shared" si="92"/>
        <v>5.023882292</v>
      </c>
      <c r="N49" s="116">
        <f t="shared" si="47"/>
        <v>0.02260390229</v>
      </c>
      <c r="O49" s="116"/>
      <c r="P49" s="112">
        <v>33.0</v>
      </c>
      <c r="Q49" s="112">
        <v>228.0</v>
      </c>
      <c r="R49" s="117">
        <f t="shared" si="48"/>
        <v>958</v>
      </c>
      <c r="S49" s="39">
        <f t="shared" si="49"/>
        <v>575.1204861</v>
      </c>
      <c r="T49" s="39">
        <f t="shared" si="50"/>
        <v>5.714451544</v>
      </c>
      <c r="U49" s="117">
        <f t="shared" si="51"/>
        <v>1428</v>
      </c>
      <c r="V49" s="39">
        <f t="shared" si="52"/>
        <v>639.7822635</v>
      </c>
      <c r="W49" s="39">
        <f t="shared" si="53"/>
        <v>13.63427692</v>
      </c>
      <c r="X49" s="118">
        <f t="shared" si="54"/>
        <v>178</v>
      </c>
      <c r="Y49" s="124">
        <v>228.0</v>
      </c>
      <c r="Z49" s="119">
        <f t="shared" si="55"/>
        <v>36.8794832</v>
      </c>
      <c r="AA49" s="125">
        <f t="shared" si="56"/>
        <v>569.4060346</v>
      </c>
      <c r="AB49" s="126">
        <f t="shared" si="57"/>
        <v>626.1479866</v>
      </c>
      <c r="AC49" s="64"/>
      <c r="AE49" s="56">
        <v>33.0</v>
      </c>
      <c r="AF49" s="10">
        <v>228.0</v>
      </c>
      <c r="AG49" s="34">
        <f t="shared" si="58"/>
        <v>22.59672906</v>
      </c>
      <c r="AH49" s="34">
        <f t="shared" si="59"/>
        <v>23.60386662</v>
      </c>
      <c r="AI49" s="122">
        <f t="shared" ref="AI49:AJ49" si="302">AV49*$AG$8-AG49*$AG$9</f>
        <v>7.789737106</v>
      </c>
      <c r="AJ49" s="122">
        <f t="shared" si="302"/>
        <v>7.90121311</v>
      </c>
      <c r="AK49" s="34">
        <f t="shared" ref="AK49:AL49" si="303">AV49/AG49</f>
        <v>1.361821316</v>
      </c>
      <c r="AL49" s="34">
        <f t="shared" si="303"/>
        <v>1.336855804</v>
      </c>
      <c r="AM49" s="34">
        <f t="shared" ref="AM49:AN49" si="304">AG49*$AG$9/AV49*100/2.2</f>
        <v>6.675552061</v>
      </c>
      <c r="AN49" s="34">
        <f t="shared" si="304"/>
        <v>6.800216647</v>
      </c>
      <c r="AO49" s="34">
        <f t="shared" si="63"/>
        <v>67.69995605</v>
      </c>
      <c r="AP49" s="34">
        <f t="shared" si="64"/>
        <v>49.71280392</v>
      </c>
      <c r="AQ49" s="34">
        <f t="shared" si="65"/>
        <v>7.789737106</v>
      </c>
      <c r="AR49" s="34"/>
      <c r="AT49" s="56">
        <v>33.0</v>
      </c>
      <c r="AU49" s="10">
        <v>228.0</v>
      </c>
      <c r="AV49" s="34">
        <f t="shared" ref="AV49:BE49" si="305"> ((AV$4 * $AU49 ^ AV$5 * EXP(-$AU49 * AV$6))+AV$8)*AV$7</f>
        <v>30.77270729</v>
      </c>
      <c r="AW49" s="34">
        <f t="shared" si="305"/>
        <v>31.55496609</v>
      </c>
      <c r="AX49" s="34">
        <f t="shared" si="305"/>
        <v>31.8905571</v>
      </c>
      <c r="AY49" s="34">
        <f t="shared" si="305"/>
        <v>31.4905571</v>
      </c>
      <c r="AZ49" s="34">
        <f t="shared" si="305"/>
        <v>31.0905571</v>
      </c>
      <c r="BA49" s="34">
        <f t="shared" si="305"/>
        <v>30.6905571</v>
      </c>
      <c r="BB49" s="34">
        <f t="shared" si="305"/>
        <v>30.2905571</v>
      </c>
      <c r="BC49" s="34">
        <f t="shared" si="305"/>
        <v>29.8905571</v>
      </c>
      <c r="BD49" s="34">
        <f t="shared" si="305"/>
        <v>29.4905571</v>
      </c>
      <c r="BE49" s="34">
        <f t="shared" si="305"/>
        <v>29.0905571</v>
      </c>
      <c r="BF49" s="123">
        <v>33.0</v>
      </c>
      <c r="BG49" s="52">
        <v>0.83</v>
      </c>
      <c r="BI49" s="10">
        <v>228.0</v>
      </c>
      <c r="BJ49" s="34">
        <f t="shared" ref="BJ49:BS49" si="306"> ((BJ$4 * $AU49 ^ BJ$5 * EXP(-$AU49 * BJ$6))+BJ$8)*BJ$7</f>
        <v>1.210412641</v>
      </c>
      <c r="BK49" s="34">
        <f t="shared" si="306"/>
        <v>1.220879496</v>
      </c>
      <c r="BL49" s="34">
        <f t="shared" si="306"/>
        <v>1.267627144</v>
      </c>
      <c r="BM49" s="34">
        <f t="shared" si="306"/>
        <v>1.253627144</v>
      </c>
      <c r="BN49" s="34">
        <f t="shared" si="306"/>
        <v>1.239627144</v>
      </c>
      <c r="BO49" s="34">
        <f t="shared" si="306"/>
        <v>1.225627144</v>
      </c>
      <c r="BP49" s="34">
        <f t="shared" si="306"/>
        <v>1.211627144</v>
      </c>
      <c r="BQ49" s="34">
        <f t="shared" si="306"/>
        <v>1.197627144</v>
      </c>
      <c r="BR49" s="34">
        <f t="shared" si="306"/>
        <v>1.183627144</v>
      </c>
      <c r="BS49" s="34">
        <f t="shared" si="306"/>
        <v>1.169627144</v>
      </c>
      <c r="BU49" s="10">
        <v>228.0</v>
      </c>
      <c r="BV49" s="34">
        <f t="shared" ref="BV49:CE49" si="307"> ((BV$4 * $AU49 ^ BV$5 * EXP(-$AU49 * BV$6))+BV$8)*BV$7</f>
        <v>0.9063387388</v>
      </c>
      <c r="BW49" s="34">
        <f t="shared" si="307"/>
        <v>0.9589584154</v>
      </c>
      <c r="BX49" s="34">
        <f t="shared" si="307"/>
        <v>0.9535654086</v>
      </c>
      <c r="BY49" s="34">
        <f t="shared" si="307"/>
        <v>0.9407654086</v>
      </c>
      <c r="BZ49" s="34">
        <f t="shared" si="307"/>
        <v>0.9279654086</v>
      </c>
      <c r="CA49" s="34">
        <f t="shared" si="307"/>
        <v>0.9151654086</v>
      </c>
      <c r="CB49" s="34">
        <f t="shared" si="307"/>
        <v>0.9023654086</v>
      </c>
      <c r="CC49" s="34">
        <f t="shared" si="307"/>
        <v>0.8895654086</v>
      </c>
      <c r="CD49" s="34">
        <f t="shared" si="307"/>
        <v>0.8767654086</v>
      </c>
      <c r="CE49" s="34">
        <f t="shared" si="307"/>
        <v>0.8639654086</v>
      </c>
      <c r="CG49" s="10">
        <v>33.0</v>
      </c>
      <c r="CH49" s="34">
        <f t="shared" ref="CH49:CQ49" si="308">((CH$4-CH$5*$CG49+CH$6*$CG49^2/2+CH$7/$CG49)+CH$9)*CH$8</f>
        <v>5.181212121</v>
      </c>
      <c r="CI49" s="34">
        <f t="shared" si="308"/>
        <v>2.911121212</v>
      </c>
      <c r="CJ49" s="34">
        <f t="shared" si="308"/>
        <v>2.911121212</v>
      </c>
      <c r="CK49" s="34">
        <f t="shared" si="308"/>
        <v>2.911121212</v>
      </c>
      <c r="CL49" s="34">
        <f t="shared" si="308"/>
        <v>2.911121212</v>
      </c>
      <c r="CM49" s="34">
        <f t="shared" si="308"/>
        <v>2.911121212</v>
      </c>
      <c r="CN49" s="34">
        <f t="shared" si="308"/>
        <v>2.911121212</v>
      </c>
      <c r="CO49" s="34">
        <f t="shared" si="308"/>
        <v>2.911121212</v>
      </c>
      <c r="CP49" s="34">
        <f t="shared" si="308"/>
        <v>2.911121212</v>
      </c>
      <c r="CQ49" s="34">
        <f t="shared" si="308"/>
        <v>2.911121212</v>
      </c>
      <c r="CS49" s="102"/>
      <c r="CT49" s="48">
        <f>-0.00000001175</f>
        <v>-0.00000001175</v>
      </c>
      <c r="CU49" s="48">
        <v>-3.704E-8</v>
      </c>
      <c r="CV49" s="48">
        <v>-6.544E-8</v>
      </c>
      <c r="CW49" s="48">
        <v>1.594E-8</v>
      </c>
      <c r="CX49" s="48">
        <v>6.353E-9</v>
      </c>
      <c r="CY49" s="48">
        <v>3.505E-8</v>
      </c>
      <c r="DA49" s="138"/>
      <c r="DB49" s="10">
        <v>130.0</v>
      </c>
      <c r="DC49" s="143">
        <f t="shared" si="228"/>
        <v>0.0003846153846</v>
      </c>
      <c r="DD49" s="150">
        <f t="shared" si="309"/>
        <v>0.0005769230769</v>
      </c>
      <c r="DE49" s="145">
        <f t="shared" ref="DE49:DJ49" si="310">(DE$14*$DB49^2+DE$15*$DB49+DE$16)*7</f>
        <v>0.000406483</v>
      </c>
      <c r="DF49" s="145">
        <f t="shared" si="310"/>
        <v>0.0006958994</v>
      </c>
      <c r="DG49" s="145">
        <f t="shared" si="310"/>
        <v>0.0009458281</v>
      </c>
      <c r="DH49" s="146">
        <f t="shared" si="310"/>
        <v>0.0013292762</v>
      </c>
      <c r="DI49" s="145">
        <f t="shared" si="310"/>
        <v>0.0022408428</v>
      </c>
      <c r="DJ49" s="145">
        <f t="shared" si="310"/>
        <v>0.00320783141</v>
      </c>
      <c r="DK49" s="147"/>
      <c r="DL49" s="142"/>
    </row>
    <row r="50" ht="14.25" customHeight="1">
      <c r="J50" s="112">
        <v>34.0</v>
      </c>
      <c r="K50" s="124">
        <v>235.0</v>
      </c>
      <c r="L50" s="114">
        <f t="shared" si="91"/>
        <v>227.7426</v>
      </c>
      <c r="M50" s="115">
        <f t="shared" si="92"/>
        <v>5.116590212</v>
      </c>
      <c r="N50" s="116">
        <f t="shared" si="47"/>
        <v>0.02246654869</v>
      </c>
      <c r="O50" s="116"/>
      <c r="P50" s="112">
        <v>34.0</v>
      </c>
      <c r="Q50" s="112">
        <v>235.0</v>
      </c>
      <c r="R50" s="117">
        <f t="shared" si="48"/>
        <v>965</v>
      </c>
      <c r="S50" s="39">
        <f t="shared" si="49"/>
        <v>575.7813264</v>
      </c>
      <c r="T50" s="39">
        <f t="shared" si="50"/>
        <v>5.288559499</v>
      </c>
      <c r="U50" s="117">
        <f t="shared" si="51"/>
        <v>1435</v>
      </c>
      <c r="V50" s="39">
        <f t="shared" si="52"/>
        <v>639.7912181</v>
      </c>
      <c r="W50" s="39">
        <f t="shared" si="53"/>
        <v>12.71556545</v>
      </c>
      <c r="X50" s="118">
        <f t="shared" si="54"/>
        <v>185</v>
      </c>
      <c r="Y50" s="124">
        <v>235.0</v>
      </c>
      <c r="Z50" s="119">
        <f t="shared" si="55"/>
        <v>41.40378119</v>
      </c>
      <c r="AA50" s="125">
        <f t="shared" si="56"/>
        <v>570.4927669</v>
      </c>
      <c r="AB50" s="126">
        <f t="shared" si="57"/>
        <v>627.0756526</v>
      </c>
      <c r="AC50" s="64"/>
      <c r="AE50" s="56">
        <v>34.0</v>
      </c>
      <c r="AF50" s="10">
        <v>235.0</v>
      </c>
      <c r="AG50" s="34">
        <f t="shared" si="58"/>
        <v>22.53050219</v>
      </c>
      <c r="AH50" s="34">
        <f t="shared" si="59"/>
        <v>23.44159921</v>
      </c>
      <c r="AI50" s="122">
        <f t="shared" ref="AI50:AJ50" si="311">AV50*$AG$8-AG50*$AG$9</f>
        <v>7.708480032</v>
      </c>
      <c r="AJ50" s="122">
        <f t="shared" si="311"/>
        <v>7.731232343</v>
      </c>
      <c r="AK50" s="34">
        <f t="shared" ref="AK50:AL50" si="312">AV50/AG50</f>
        <v>1.35533824</v>
      </c>
      <c r="AL50" s="34">
        <f t="shared" si="312"/>
        <v>1.324520575</v>
      </c>
      <c r="AM50" s="34">
        <f t="shared" ref="AM50:AN50" si="313">AG50*$AG$9/AV50*100/2.2</f>
        <v>6.707483656</v>
      </c>
      <c r="AN50" s="34">
        <f t="shared" si="313"/>
        <v>6.863546904</v>
      </c>
      <c r="AO50" s="34">
        <f t="shared" si="63"/>
        <v>67.18019258</v>
      </c>
      <c r="AP50" s="34">
        <f t="shared" si="64"/>
        <v>49.56710481</v>
      </c>
      <c r="AQ50" s="34">
        <f t="shared" si="65"/>
        <v>7.708480032</v>
      </c>
      <c r="AR50" s="34"/>
      <c r="AT50" s="56">
        <v>34.0</v>
      </c>
      <c r="AU50" s="10">
        <v>235.0</v>
      </c>
      <c r="AV50" s="34">
        <f t="shared" ref="AV50:BE50" si="314"> ((AV$4 * $AU50 ^ AV$5 * EXP(-$AU50 * AV$6))+AV$8)*AV$7</f>
        <v>30.53645117</v>
      </c>
      <c r="AW50" s="34">
        <f t="shared" si="314"/>
        <v>31.04888047</v>
      </c>
      <c r="AX50" s="34">
        <f t="shared" si="314"/>
        <v>31.30106687</v>
      </c>
      <c r="AY50" s="34">
        <f t="shared" si="314"/>
        <v>30.90106687</v>
      </c>
      <c r="AZ50" s="34">
        <f t="shared" si="314"/>
        <v>30.50106687</v>
      </c>
      <c r="BA50" s="34">
        <f t="shared" si="314"/>
        <v>30.10106687</v>
      </c>
      <c r="BB50" s="34">
        <f t="shared" si="314"/>
        <v>29.70106687</v>
      </c>
      <c r="BC50" s="34">
        <f t="shared" si="314"/>
        <v>29.30106687</v>
      </c>
      <c r="BD50" s="34">
        <f t="shared" si="314"/>
        <v>28.90106687</v>
      </c>
      <c r="BE50" s="34">
        <f t="shared" si="314"/>
        <v>28.50106687</v>
      </c>
      <c r="BF50" s="123">
        <v>34.0</v>
      </c>
      <c r="BG50" s="52">
        <v>0.82</v>
      </c>
      <c r="BI50" s="10">
        <v>235.0</v>
      </c>
      <c r="BJ50" s="34">
        <f t="shared" ref="BJ50:BS50" si="315"> ((BJ$4 * $AU50 ^ BJ$5 * EXP(-$AU50 * BJ$6))+BJ$8)*BJ$7</f>
        <v>1.201321426</v>
      </c>
      <c r="BK50" s="34">
        <f t="shared" si="315"/>
        <v>1.20221348</v>
      </c>
      <c r="BL50" s="34">
        <f t="shared" si="315"/>
        <v>1.245257349</v>
      </c>
      <c r="BM50" s="34">
        <f t="shared" si="315"/>
        <v>1.231257349</v>
      </c>
      <c r="BN50" s="34">
        <f t="shared" si="315"/>
        <v>1.217257349</v>
      </c>
      <c r="BO50" s="34">
        <f t="shared" si="315"/>
        <v>1.203257349</v>
      </c>
      <c r="BP50" s="34">
        <f t="shared" si="315"/>
        <v>1.189257349</v>
      </c>
      <c r="BQ50" s="34">
        <f t="shared" si="315"/>
        <v>1.175257349</v>
      </c>
      <c r="BR50" s="34">
        <f t="shared" si="315"/>
        <v>1.161257349</v>
      </c>
      <c r="BS50" s="34">
        <f t="shared" si="315"/>
        <v>1.147257349</v>
      </c>
      <c r="BU50" s="10">
        <v>235.0</v>
      </c>
      <c r="BV50" s="34">
        <f t="shared" ref="BV50:CE50" si="316"> ((BV$4 * $AU50 ^ BV$5 * EXP(-$AU50 * BV$6))+BV$8)*BV$7</f>
        <v>0.8992946477</v>
      </c>
      <c r="BW50" s="34">
        <f t="shared" si="316"/>
        <v>0.9443197535</v>
      </c>
      <c r="BX50" s="34">
        <f t="shared" si="316"/>
        <v>0.936726525</v>
      </c>
      <c r="BY50" s="34">
        <f t="shared" si="316"/>
        <v>0.923926525</v>
      </c>
      <c r="BZ50" s="34">
        <f t="shared" si="316"/>
        <v>0.911126525</v>
      </c>
      <c r="CA50" s="34">
        <f t="shared" si="316"/>
        <v>0.898326525</v>
      </c>
      <c r="CB50" s="34">
        <f t="shared" si="316"/>
        <v>0.885526525</v>
      </c>
      <c r="CC50" s="34">
        <f t="shared" si="316"/>
        <v>0.872726525</v>
      </c>
      <c r="CD50" s="34">
        <f t="shared" si="316"/>
        <v>0.859926525</v>
      </c>
      <c r="CE50" s="34">
        <f t="shared" si="316"/>
        <v>0.847126525</v>
      </c>
      <c r="CG50" s="10">
        <v>34.0</v>
      </c>
      <c r="CH50" s="34">
        <f t="shared" ref="CH50:CQ50" si="317">((CH$4-CH$5*$CG50+CH$6*$CG50^2/2+CH$7/$CG50)+CH$9)*CH$8</f>
        <v>5.157117647</v>
      </c>
      <c r="CI50" s="34">
        <f t="shared" si="317"/>
        <v>2.907117647</v>
      </c>
      <c r="CJ50" s="34">
        <f t="shared" si="317"/>
        <v>2.907117647</v>
      </c>
      <c r="CK50" s="34">
        <f t="shared" si="317"/>
        <v>2.907117647</v>
      </c>
      <c r="CL50" s="34">
        <f t="shared" si="317"/>
        <v>2.907117647</v>
      </c>
      <c r="CM50" s="34">
        <f t="shared" si="317"/>
        <v>2.907117647</v>
      </c>
      <c r="CN50" s="34">
        <f t="shared" si="317"/>
        <v>2.907117647</v>
      </c>
      <c r="CO50" s="34">
        <f t="shared" si="317"/>
        <v>2.907117647</v>
      </c>
      <c r="CP50" s="34">
        <f t="shared" si="317"/>
        <v>2.907117647</v>
      </c>
      <c r="CQ50" s="34">
        <f t="shared" si="317"/>
        <v>2.907117647</v>
      </c>
      <c r="CS50" s="102"/>
      <c r="CT50" s="48">
        <v>-1.381E-7</v>
      </c>
      <c r="CU50" s="48">
        <v>5.363E-7</v>
      </c>
      <c r="CV50" s="48">
        <v>8.077E-7</v>
      </c>
      <c r="CW50" s="48">
        <v>-4.406E-7</v>
      </c>
      <c r="CX50" s="48">
        <v>-5.444E-7</v>
      </c>
      <c r="CY50" s="48">
        <v>-1.695E-6</v>
      </c>
      <c r="DA50" s="138"/>
      <c r="DB50" s="10">
        <v>137.0</v>
      </c>
      <c r="DC50" s="143">
        <f t="shared" si="228"/>
        <v>0.0003846153846</v>
      </c>
      <c r="DD50" s="150">
        <f t="shared" si="309"/>
        <v>0.0005769230769</v>
      </c>
      <c r="DE50" s="145">
        <f t="shared" ref="DE50:DJ50" si="318">(DE$14*$DB50^2+DE$15*$DB50+DE$16)*7</f>
        <v>0.0003995936</v>
      </c>
      <c r="DF50" s="145">
        <f t="shared" si="318"/>
        <v>0.000684948194</v>
      </c>
      <c r="DG50" s="145">
        <f t="shared" si="318"/>
        <v>0.000929176381</v>
      </c>
      <c r="DH50" s="146">
        <f t="shared" si="318"/>
        <v>0.001301279462</v>
      </c>
      <c r="DI50" s="145">
        <f t="shared" si="318"/>
        <v>0.002239242999</v>
      </c>
      <c r="DJ50" s="145">
        <f t="shared" si="318"/>
        <v>0.003207976984</v>
      </c>
      <c r="DK50" s="147"/>
      <c r="DL50" s="142"/>
    </row>
    <row r="51" ht="14.25" customHeight="1">
      <c r="J51" s="112">
        <v>35.0</v>
      </c>
      <c r="K51" s="124">
        <v>242.0</v>
      </c>
      <c r="L51" s="114">
        <f t="shared" si="91"/>
        <v>233.2045</v>
      </c>
      <c r="M51" s="115">
        <f t="shared" si="92"/>
        <v>5.208349564</v>
      </c>
      <c r="N51" s="116">
        <f t="shared" si="47"/>
        <v>0.0223338296</v>
      </c>
      <c r="O51" s="116"/>
      <c r="P51" s="112">
        <v>35.0</v>
      </c>
      <c r="Q51" s="112">
        <v>242.0</v>
      </c>
      <c r="R51" s="117">
        <f t="shared" si="48"/>
        <v>972</v>
      </c>
      <c r="S51" s="39">
        <f t="shared" si="49"/>
        <v>576.4248556</v>
      </c>
      <c r="T51" s="39">
        <f t="shared" si="50"/>
        <v>4.890066031</v>
      </c>
      <c r="U51" s="117">
        <f t="shared" si="51"/>
        <v>1442</v>
      </c>
      <c r="V51" s="39">
        <f t="shared" si="52"/>
        <v>639.7998044</v>
      </c>
      <c r="W51" s="39">
        <f t="shared" si="53"/>
        <v>11.84823701</v>
      </c>
      <c r="X51" s="118">
        <f t="shared" si="54"/>
        <v>192</v>
      </c>
      <c r="Y51" s="124">
        <v>242.0</v>
      </c>
      <c r="Z51" s="119">
        <f t="shared" si="55"/>
        <v>46.28374644</v>
      </c>
      <c r="AA51" s="125">
        <f t="shared" si="56"/>
        <v>571.5347896</v>
      </c>
      <c r="AB51" s="126">
        <f t="shared" si="57"/>
        <v>627.9515674</v>
      </c>
      <c r="AC51" s="64"/>
      <c r="AE51" s="56">
        <v>35.0</v>
      </c>
      <c r="AF51" s="10">
        <v>242.0</v>
      </c>
      <c r="AG51" s="34">
        <f t="shared" si="58"/>
        <v>22.46177176</v>
      </c>
      <c r="AH51" s="34">
        <f t="shared" si="59"/>
        <v>23.2791299</v>
      </c>
      <c r="AI51" s="122">
        <f t="shared" ref="AI51:AJ51" si="319">AV51*$AG$8-AG51*$AG$9</f>
        <v>7.6262104</v>
      </c>
      <c r="AJ51" s="122">
        <f t="shared" si="319"/>
        <v>7.562604653</v>
      </c>
      <c r="AK51" s="34">
        <f t="shared" ref="AK51:AL51" si="320">AV51/AG51</f>
        <v>1.348798848</v>
      </c>
      <c r="AL51" s="34">
        <f t="shared" si="320"/>
        <v>1.312165734</v>
      </c>
      <c r="AM51" s="34">
        <f t="shared" ref="AM51:AN51" si="321">AG51*$AG$9/AV51*100/2.2</f>
        <v>6.740003599</v>
      </c>
      <c r="AN51" s="34">
        <f t="shared" si="321"/>
        <v>6.928171383</v>
      </c>
      <c r="AO51" s="34">
        <f t="shared" si="63"/>
        <v>66.65210614</v>
      </c>
      <c r="AP51" s="34">
        <f t="shared" si="64"/>
        <v>49.41589788</v>
      </c>
      <c r="AQ51" s="34">
        <f t="shared" si="65"/>
        <v>7.6262104</v>
      </c>
      <c r="AR51" s="34"/>
      <c r="AT51" s="56">
        <v>35.0</v>
      </c>
      <c r="AU51" s="10">
        <v>242.0</v>
      </c>
      <c r="AV51" s="34">
        <f t="shared" ref="AV51:BE51" si="322"> ((AV$4 * $AU51 ^ AV$5 * EXP(-$AU51 * AV$6))+AV$8)*AV$7</f>
        <v>30.29641188</v>
      </c>
      <c r="AW51" s="34">
        <f t="shared" si="322"/>
        <v>30.54607658</v>
      </c>
      <c r="AX51" s="34">
        <f t="shared" si="322"/>
        <v>30.71676312</v>
      </c>
      <c r="AY51" s="34">
        <f t="shared" si="322"/>
        <v>30.31676312</v>
      </c>
      <c r="AZ51" s="34">
        <f t="shared" si="322"/>
        <v>29.91676312</v>
      </c>
      <c r="BA51" s="34">
        <f t="shared" si="322"/>
        <v>29.51676312</v>
      </c>
      <c r="BB51" s="34">
        <f t="shared" si="322"/>
        <v>29.11676312</v>
      </c>
      <c r="BC51" s="34">
        <f t="shared" si="322"/>
        <v>28.71676312</v>
      </c>
      <c r="BD51" s="34">
        <f t="shared" si="322"/>
        <v>28.31676312</v>
      </c>
      <c r="BE51" s="34">
        <f t="shared" si="322"/>
        <v>27.91676312</v>
      </c>
      <c r="BF51" s="123">
        <v>35.0</v>
      </c>
      <c r="BG51" s="52">
        <v>0.81</v>
      </c>
      <c r="BI51" s="10">
        <v>242.0</v>
      </c>
      <c r="BJ51" s="34">
        <f t="shared" ref="BJ51:BS51" si="323"> ((BJ$4 * $AU51 ^ BJ$5 * EXP(-$AU51 * BJ$6))+BJ$8)*BJ$7</f>
        <v>1.192114033</v>
      </c>
      <c r="BK51" s="34">
        <f t="shared" si="323"/>
        <v>1.183679854</v>
      </c>
      <c r="BL51" s="34">
        <f t="shared" si="323"/>
        <v>1.223094688</v>
      </c>
      <c r="BM51" s="34">
        <f t="shared" si="323"/>
        <v>1.209094688</v>
      </c>
      <c r="BN51" s="34">
        <f t="shared" si="323"/>
        <v>1.195094688</v>
      </c>
      <c r="BO51" s="34">
        <f t="shared" si="323"/>
        <v>1.181094688</v>
      </c>
      <c r="BP51" s="34">
        <f t="shared" si="323"/>
        <v>1.167094688</v>
      </c>
      <c r="BQ51" s="34">
        <f t="shared" si="323"/>
        <v>1.153094688</v>
      </c>
      <c r="BR51" s="34">
        <f t="shared" si="323"/>
        <v>1.139094688</v>
      </c>
      <c r="BS51" s="34">
        <f t="shared" si="323"/>
        <v>1.125094688</v>
      </c>
      <c r="BU51" s="10">
        <v>242.0</v>
      </c>
      <c r="BV51" s="34">
        <f t="shared" ref="BV51:CE51" si="324"> ((BV$4 * $AU51 ^ BV$5 * EXP(-$AU51 * BV$6))+BV$8)*BV$7</f>
        <v>0.8921613156</v>
      </c>
      <c r="BW51" s="34">
        <f t="shared" si="324"/>
        <v>0.929783715</v>
      </c>
      <c r="BX51" s="34">
        <f t="shared" si="324"/>
        <v>0.9200441874</v>
      </c>
      <c r="BY51" s="34">
        <f t="shared" si="324"/>
        <v>0.9072441874</v>
      </c>
      <c r="BZ51" s="34">
        <f t="shared" si="324"/>
        <v>0.8944441874</v>
      </c>
      <c r="CA51" s="34">
        <f t="shared" si="324"/>
        <v>0.8816441874</v>
      </c>
      <c r="CB51" s="34">
        <f t="shared" si="324"/>
        <v>0.8688441874</v>
      </c>
      <c r="CC51" s="34">
        <f t="shared" si="324"/>
        <v>0.8560441874</v>
      </c>
      <c r="CD51" s="34">
        <f t="shared" si="324"/>
        <v>0.8432441874</v>
      </c>
      <c r="CE51" s="34">
        <f t="shared" si="324"/>
        <v>0.8304441874</v>
      </c>
      <c r="CG51" s="10">
        <v>35.0</v>
      </c>
      <c r="CH51" s="34">
        <f t="shared" ref="CH51:CQ51" si="325">((CH$4-CH$5*$CG51+CH$6*$CG51^2/2+CH$7/$CG51)+CH$9)*CH$8</f>
        <v>5.134742857</v>
      </c>
      <c r="CI51" s="34">
        <f t="shared" si="325"/>
        <v>2.903571429</v>
      </c>
      <c r="CJ51" s="34">
        <f t="shared" si="325"/>
        <v>2.903571429</v>
      </c>
      <c r="CK51" s="34">
        <f t="shared" si="325"/>
        <v>2.903571429</v>
      </c>
      <c r="CL51" s="34">
        <f t="shared" si="325"/>
        <v>2.903571429</v>
      </c>
      <c r="CM51" s="34">
        <f t="shared" si="325"/>
        <v>2.903571429</v>
      </c>
      <c r="CN51" s="34">
        <f t="shared" si="325"/>
        <v>2.903571429</v>
      </c>
      <c r="CO51" s="34">
        <f t="shared" si="325"/>
        <v>2.903571429</v>
      </c>
      <c r="CP51" s="34">
        <f t="shared" si="325"/>
        <v>2.903571429</v>
      </c>
      <c r="CQ51" s="34">
        <f t="shared" si="325"/>
        <v>2.903571429</v>
      </c>
      <c r="CS51" s="102"/>
      <c r="CT51" s="48">
        <v>9.514E-6</v>
      </c>
      <c r="CU51" s="48">
        <v>1.304E-5</v>
      </c>
      <c r="CV51" s="48">
        <v>2.441E-5</v>
      </c>
      <c r="CW51" s="48">
        <v>-7.028E-6</v>
      </c>
      <c r="CX51" s="48">
        <v>1.101E-5</v>
      </c>
      <c r="CY51" s="48">
        <v>2.701E-5</v>
      </c>
      <c r="DA51" s="138"/>
      <c r="DB51" s="10">
        <v>144.0</v>
      </c>
      <c r="DC51" s="143">
        <f t="shared" si="228"/>
        <v>0.0003846153846</v>
      </c>
      <c r="DD51" s="150">
        <f t="shared" si="309"/>
        <v>0.0005769230769</v>
      </c>
      <c r="DE51" s="145">
        <f t="shared" ref="DE51:DJ51" si="326">(DE$14*$DB51^2+DE$15*$DB51+DE$16)*7</f>
        <v>0.000393596</v>
      </c>
      <c r="DF51" s="145">
        <f t="shared" si="326"/>
        <v>0.000676135936</v>
      </c>
      <c r="DG51" s="145">
        <f t="shared" si="326"/>
        <v>0.000916576864</v>
      </c>
      <c r="DH51" s="146">
        <f t="shared" si="326"/>
        <v>0.001274458528</v>
      </c>
      <c r="DI51" s="145">
        <f t="shared" si="326"/>
        <v>0.002237494336</v>
      </c>
      <c r="DJ51" s="145">
        <f t="shared" si="326"/>
        <v>0.00320857031</v>
      </c>
      <c r="DK51" s="147"/>
      <c r="DL51" s="142"/>
    </row>
    <row r="52" ht="14.25" customHeight="1">
      <c r="J52" s="112">
        <v>36.0</v>
      </c>
      <c r="K52" s="124">
        <v>249.0</v>
      </c>
      <c r="L52" s="114">
        <f t="shared" si="91"/>
        <v>238.643</v>
      </c>
      <c r="M52" s="115">
        <f t="shared" si="92"/>
        <v>5.299183455</v>
      </c>
      <c r="N52" s="116">
        <f t="shared" si="47"/>
        <v>0.02220548457</v>
      </c>
      <c r="O52" s="116"/>
      <c r="P52" s="112">
        <v>36.0</v>
      </c>
      <c r="Q52" s="112">
        <v>249.0</v>
      </c>
      <c r="R52" s="117">
        <f t="shared" si="48"/>
        <v>979</v>
      </c>
      <c r="S52" s="39">
        <f t="shared" si="49"/>
        <v>577.0515142</v>
      </c>
      <c r="T52" s="39">
        <f t="shared" si="50"/>
        <v>4.517815901</v>
      </c>
      <c r="U52" s="117">
        <f t="shared" si="51"/>
        <v>1449</v>
      </c>
      <c r="V52" s="39">
        <f t="shared" si="52"/>
        <v>639.8080377</v>
      </c>
      <c r="W52" s="39">
        <f t="shared" si="53"/>
        <v>11.03083189</v>
      </c>
      <c r="X52" s="118">
        <f t="shared" si="54"/>
        <v>199</v>
      </c>
      <c r="Y52" s="124">
        <v>249.0</v>
      </c>
      <c r="Z52" s="119">
        <f t="shared" si="55"/>
        <v>51.53283662</v>
      </c>
      <c r="AA52" s="125">
        <f t="shared" si="56"/>
        <v>572.5336983</v>
      </c>
      <c r="AB52" s="126">
        <f t="shared" si="57"/>
        <v>628.7772058</v>
      </c>
      <c r="AC52" s="64"/>
      <c r="AE52" s="56">
        <v>36.0</v>
      </c>
      <c r="AF52" s="10">
        <v>249.0</v>
      </c>
      <c r="AG52" s="34">
        <f t="shared" si="58"/>
        <v>22.39081565</v>
      </c>
      <c r="AH52" s="34">
        <f t="shared" si="59"/>
        <v>23.11672121</v>
      </c>
      <c r="AI52" s="122">
        <f t="shared" ref="AI52:AJ52" si="327">AV52*$AG$8-AG52*$AG$9</f>
        <v>7.543046524</v>
      </c>
      <c r="AJ52" s="122">
        <f t="shared" si="327"/>
        <v>7.395427919</v>
      </c>
      <c r="AK52" s="34">
        <f t="shared" ref="AK52:AL52" si="328">AV52/AG52</f>
        <v>1.342203187</v>
      </c>
      <c r="AL52" s="34">
        <f t="shared" si="328"/>
        <v>1.299792048</v>
      </c>
      <c r="AM52" s="34">
        <f t="shared" ref="AM52:AN52" si="329">AG52*$AG$9/AV52*100/2.2</f>
        <v>6.77312435</v>
      </c>
      <c r="AN52" s="34">
        <f t="shared" si="329"/>
        <v>6.994125796</v>
      </c>
      <c r="AO52" s="34">
        <f t="shared" si="63"/>
        <v>66.1166531</v>
      </c>
      <c r="AP52" s="34">
        <f t="shared" si="64"/>
        <v>49.25979443</v>
      </c>
      <c r="AQ52" s="34">
        <f t="shared" si="65"/>
        <v>7.543046524</v>
      </c>
      <c r="AR52" s="34"/>
      <c r="AT52" s="56">
        <v>36.0</v>
      </c>
      <c r="AU52" s="10">
        <v>249.0</v>
      </c>
      <c r="AV52" s="34">
        <f t="shared" ref="AV52:BE52" si="330"> ((AV$4 * $AU52 ^ AV$5 * EXP(-$AU52 * AV$6))+AV$8)*AV$7</f>
        <v>30.05302413</v>
      </c>
      <c r="AW52" s="34">
        <f t="shared" si="330"/>
        <v>30.0469304</v>
      </c>
      <c r="AX52" s="34">
        <f t="shared" si="330"/>
        <v>30.13808373</v>
      </c>
      <c r="AY52" s="34">
        <f t="shared" si="330"/>
        <v>29.73808373</v>
      </c>
      <c r="AZ52" s="34">
        <f t="shared" si="330"/>
        <v>29.33808373</v>
      </c>
      <c r="BA52" s="34">
        <f t="shared" si="330"/>
        <v>28.93808373</v>
      </c>
      <c r="BB52" s="34">
        <f t="shared" si="330"/>
        <v>28.53808373</v>
      </c>
      <c r="BC52" s="34">
        <f t="shared" si="330"/>
        <v>28.13808373</v>
      </c>
      <c r="BD52" s="34">
        <f t="shared" si="330"/>
        <v>27.73808373</v>
      </c>
      <c r="BE52" s="34">
        <f t="shared" si="330"/>
        <v>27.33808373</v>
      </c>
      <c r="BF52" s="123">
        <v>36.0</v>
      </c>
      <c r="BG52" s="52">
        <v>0.8</v>
      </c>
      <c r="BI52" s="10">
        <v>249.0</v>
      </c>
      <c r="BJ52" s="34">
        <f t="shared" ref="BJ52:BS52" si="331"> ((BJ$4 * $AU52 ^ BJ$5 * EXP(-$AU52 * BJ$6))+BJ$8)*BJ$7</f>
        <v>1.182804631</v>
      </c>
      <c r="BK52" s="34">
        <f t="shared" si="331"/>
        <v>1.165289921</v>
      </c>
      <c r="BL52" s="34">
        <f t="shared" si="331"/>
        <v>1.201152723</v>
      </c>
      <c r="BM52" s="34">
        <f t="shared" si="331"/>
        <v>1.187152723</v>
      </c>
      <c r="BN52" s="34">
        <f t="shared" si="331"/>
        <v>1.173152723</v>
      </c>
      <c r="BO52" s="34">
        <f t="shared" si="331"/>
        <v>1.159152723</v>
      </c>
      <c r="BP52" s="34">
        <f t="shared" si="331"/>
        <v>1.145152723</v>
      </c>
      <c r="BQ52" s="34">
        <f t="shared" si="331"/>
        <v>1.131152723</v>
      </c>
      <c r="BR52" s="34">
        <f t="shared" si="331"/>
        <v>1.117152723</v>
      </c>
      <c r="BS52" s="34">
        <f t="shared" si="331"/>
        <v>1.103152723</v>
      </c>
      <c r="BU52" s="10">
        <v>249.0</v>
      </c>
      <c r="BV52" s="34">
        <f t="shared" ref="BV52:CE52" si="332"> ((BV$4 * $AU52 ^ BV$5 * EXP(-$AU52 * BV$6))+BV$8)*BV$7</f>
        <v>0.8849498895</v>
      </c>
      <c r="BW52" s="34">
        <f t="shared" si="332"/>
        <v>0.9153592539</v>
      </c>
      <c r="BX52" s="34">
        <f t="shared" si="332"/>
        <v>0.9035285547</v>
      </c>
      <c r="BY52" s="34">
        <f t="shared" si="332"/>
        <v>0.8907285547</v>
      </c>
      <c r="BZ52" s="34">
        <f t="shared" si="332"/>
        <v>0.8779285547</v>
      </c>
      <c r="CA52" s="34">
        <f t="shared" si="332"/>
        <v>0.8651285547</v>
      </c>
      <c r="CB52" s="34">
        <f t="shared" si="332"/>
        <v>0.8523285547</v>
      </c>
      <c r="CC52" s="34">
        <f t="shared" si="332"/>
        <v>0.8395285547</v>
      </c>
      <c r="CD52" s="34">
        <f t="shared" si="332"/>
        <v>0.8267285547</v>
      </c>
      <c r="CE52" s="34">
        <f t="shared" si="332"/>
        <v>0.8139285547</v>
      </c>
      <c r="CG52" s="10">
        <v>36.0</v>
      </c>
      <c r="CH52" s="34">
        <f t="shared" ref="CH52:CQ52" si="333">((CH$4-CH$5*$CG52+CH$6*$CG52^2/2+CH$7/$CG52)+CH$9)*CH$8</f>
        <v>5.113944444</v>
      </c>
      <c r="CI52" s="34">
        <f t="shared" si="333"/>
        <v>2.900444444</v>
      </c>
      <c r="CJ52" s="34">
        <f t="shared" si="333"/>
        <v>2.900444444</v>
      </c>
      <c r="CK52" s="34">
        <f t="shared" si="333"/>
        <v>2.900444444</v>
      </c>
      <c r="CL52" s="34">
        <f t="shared" si="333"/>
        <v>2.900444444</v>
      </c>
      <c r="CM52" s="34">
        <f t="shared" si="333"/>
        <v>2.900444444</v>
      </c>
      <c r="CN52" s="34">
        <f t="shared" si="333"/>
        <v>2.900444444</v>
      </c>
      <c r="CO52" s="34">
        <f t="shared" si="333"/>
        <v>2.900444444</v>
      </c>
      <c r="CP52" s="34">
        <f t="shared" si="333"/>
        <v>2.900444444</v>
      </c>
      <c r="CQ52" s="34">
        <f t="shared" si="333"/>
        <v>2.900444444</v>
      </c>
      <c r="CS52" s="102"/>
      <c r="CT52" s="48">
        <v>4.63E-4</v>
      </c>
      <c r="CU52" s="48">
        <v>1.442E-4</v>
      </c>
      <c r="CV52" s="48">
        <v>2.634E-4</v>
      </c>
      <c r="CW52" s="48">
        <v>5.29E-4</v>
      </c>
      <c r="CX52" s="48">
        <v>2.123E-4</v>
      </c>
      <c r="CY52" s="48">
        <v>3.787E-4</v>
      </c>
      <c r="DA52" s="138"/>
      <c r="DB52" s="10">
        <v>151.0</v>
      </c>
      <c r="DC52" s="143">
        <f t="shared" si="228"/>
        <v>0.0003846153846</v>
      </c>
      <c r="DD52" s="150">
        <f t="shared" si="309"/>
        <v>0.0005769230769</v>
      </c>
      <c r="DE52" s="145">
        <f t="shared" ref="DE52:DJ52" si="334">(DE$14*$DB52^2+DE$15*$DB52+DE$16)*7</f>
        <v>0.0003884902</v>
      </c>
      <c r="DF52" s="145">
        <f t="shared" si="334"/>
        <v>0.000669462626</v>
      </c>
      <c r="DG52" s="145">
        <f t="shared" si="334"/>
        <v>0.000908029549</v>
      </c>
      <c r="DH52" s="146">
        <f t="shared" si="334"/>
        <v>0.001248813398</v>
      </c>
      <c r="DI52" s="145">
        <f t="shared" si="334"/>
        <v>0.002235596811</v>
      </c>
      <c r="DJ52" s="145">
        <f t="shared" si="334"/>
        <v>0.003209611389</v>
      </c>
      <c r="DK52" s="147"/>
      <c r="DL52" s="142"/>
    </row>
    <row r="53" ht="14.25" customHeight="1">
      <c r="J53" s="112">
        <v>37.0</v>
      </c>
      <c r="K53" s="124">
        <v>256.0</v>
      </c>
      <c r="L53" s="114">
        <f t="shared" si="91"/>
        <v>244.0581</v>
      </c>
      <c r="M53" s="115">
        <f t="shared" si="92"/>
        <v>5.389113735</v>
      </c>
      <c r="N53" s="116">
        <f t="shared" si="47"/>
        <v>0.02208127382</v>
      </c>
      <c r="O53" s="116"/>
      <c r="P53" s="112">
        <v>37.0</v>
      </c>
      <c r="Q53" s="112">
        <v>256.0</v>
      </c>
      <c r="R53" s="117">
        <f t="shared" si="48"/>
        <v>986</v>
      </c>
      <c r="S53" s="39">
        <f t="shared" si="49"/>
        <v>577.6617322</v>
      </c>
      <c r="T53" s="39">
        <f t="shared" si="50"/>
        <v>4.170604168</v>
      </c>
      <c r="U53" s="117">
        <f t="shared" si="51"/>
        <v>1456</v>
      </c>
      <c r="V53" s="39">
        <f t="shared" si="52"/>
        <v>639.8159324</v>
      </c>
      <c r="W53" s="39">
        <f t="shared" si="53"/>
        <v>10.26170289</v>
      </c>
      <c r="X53" s="118">
        <f t="shared" si="54"/>
        <v>206</v>
      </c>
      <c r="Y53" s="124">
        <v>256.0</v>
      </c>
      <c r="Z53" s="119">
        <f t="shared" si="55"/>
        <v>57.16450941</v>
      </c>
      <c r="AA53" s="125">
        <f t="shared" si="56"/>
        <v>573.4911281</v>
      </c>
      <c r="AB53" s="126">
        <f t="shared" si="57"/>
        <v>629.5542295</v>
      </c>
      <c r="AC53" s="64"/>
      <c r="AE53" s="56">
        <v>37.0</v>
      </c>
      <c r="AF53" s="10">
        <v>256.0</v>
      </c>
      <c r="AG53" s="34">
        <f t="shared" si="58"/>
        <v>22.31788114</v>
      </c>
      <c r="AH53" s="34">
        <f t="shared" si="59"/>
        <v>22.95460258</v>
      </c>
      <c r="AI53" s="122">
        <f t="shared" ref="AI53:AJ53" si="335">AV53*$AG$8-AG53*$AG$9</f>
        <v>7.459098652</v>
      </c>
      <c r="AJ53" s="122">
        <f t="shared" si="335"/>
        <v>7.229789286</v>
      </c>
      <c r="AK53" s="34">
        <f t="shared" ref="AK53:AL53" si="336">AV53/AG53</f>
        <v>1.335551839</v>
      </c>
      <c r="AL53" s="34">
        <f t="shared" si="336"/>
        <v>1.287400834</v>
      </c>
      <c r="AM53" s="34">
        <f t="shared" ref="AM53:AN53" si="337">AG53*$AG$9/AV53*100/2.2</f>
        <v>6.806856032</v>
      </c>
      <c r="AN53" s="34">
        <f t="shared" si="337"/>
        <v>7.061444153</v>
      </c>
      <c r="AO53" s="34">
        <f t="shared" si="63"/>
        <v>65.57471185</v>
      </c>
      <c r="AP53" s="34">
        <f t="shared" si="64"/>
        <v>49.09933852</v>
      </c>
      <c r="AQ53" s="34">
        <f t="shared" si="65"/>
        <v>7.459098652</v>
      </c>
      <c r="AR53" s="34"/>
      <c r="AT53" s="56">
        <v>37.0</v>
      </c>
      <c r="AU53" s="10">
        <v>256.0</v>
      </c>
      <c r="AV53" s="34">
        <f t="shared" ref="AV53:BE53" si="338"> ((AV$4 * $AU53 ^ AV$5 * EXP(-$AU53 * AV$6))+AV$8)*AV$7</f>
        <v>29.8066872</v>
      </c>
      <c r="AW53" s="34">
        <f t="shared" si="338"/>
        <v>29.55177451</v>
      </c>
      <c r="AX53" s="34">
        <f t="shared" si="338"/>
        <v>29.56541105</v>
      </c>
      <c r="AY53" s="34">
        <f t="shared" si="338"/>
        <v>29.16541105</v>
      </c>
      <c r="AZ53" s="34">
        <f t="shared" si="338"/>
        <v>28.76541105</v>
      </c>
      <c r="BA53" s="34">
        <f t="shared" si="338"/>
        <v>28.36541105</v>
      </c>
      <c r="BB53" s="34">
        <f t="shared" si="338"/>
        <v>27.96541105</v>
      </c>
      <c r="BC53" s="34">
        <f t="shared" si="338"/>
        <v>27.56541105</v>
      </c>
      <c r="BD53" s="34">
        <f t="shared" si="338"/>
        <v>27.16541105</v>
      </c>
      <c r="BE53" s="34">
        <f t="shared" si="338"/>
        <v>26.76541105</v>
      </c>
      <c r="BF53" s="123">
        <v>37.0</v>
      </c>
      <c r="BG53" s="52">
        <v>0.79</v>
      </c>
      <c r="BI53" s="10">
        <v>256.0</v>
      </c>
      <c r="BJ53" s="34">
        <f t="shared" ref="BJ53:BS53" si="339"> ((BJ$4 * $AU53 ^ BJ$5 * EXP(-$AU53 * BJ$6))+BJ$8)*BJ$7</f>
        <v>1.173406213</v>
      </c>
      <c r="BK53" s="34">
        <f t="shared" si="339"/>
        <v>1.147053648</v>
      </c>
      <c r="BL53" s="34">
        <f t="shared" si="339"/>
        <v>1.179443244</v>
      </c>
      <c r="BM53" s="34">
        <f t="shared" si="339"/>
        <v>1.165443244</v>
      </c>
      <c r="BN53" s="34">
        <f t="shared" si="339"/>
        <v>1.151443244</v>
      </c>
      <c r="BO53" s="34">
        <f t="shared" si="339"/>
        <v>1.137443244</v>
      </c>
      <c r="BP53" s="34">
        <f t="shared" si="339"/>
        <v>1.123443244</v>
      </c>
      <c r="BQ53" s="34">
        <f t="shared" si="339"/>
        <v>1.109443244</v>
      </c>
      <c r="BR53" s="34">
        <f t="shared" si="339"/>
        <v>1.095443244</v>
      </c>
      <c r="BS53" s="34">
        <f t="shared" si="339"/>
        <v>1.081443244</v>
      </c>
      <c r="BU53" s="10">
        <v>256.0</v>
      </c>
      <c r="BV53" s="34">
        <f t="shared" ref="BV53:CE53" si="340"> ((BV$4 * $AU53 ^ BV$5 * EXP(-$AU53 * BV$6))+BV$8)*BV$7</f>
        <v>0.8776705928</v>
      </c>
      <c r="BW53" s="34">
        <f t="shared" si="340"/>
        <v>0.9010542704</v>
      </c>
      <c r="BX53" s="34">
        <f t="shared" si="340"/>
        <v>0.8871884577</v>
      </c>
      <c r="BY53" s="34">
        <f t="shared" si="340"/>
        <v>0.8743884577</v>
      </c>
      <c r="BZ53" s="34">
        <f t="shared" si="340"/>
        <v>0.8615884577</v>
      </c>
      <c r="CA53" s="34">
        <f t="shared" si="340"/>
        <v>0.8487884577</v>
      </c>
      <c r="CB53" s="34">
        <f t="shared" si="340"/>
        <v>0.8359884577</v>
      </c>
      <c r="CC53" s="34">
        <f t="shared" si="340"/>
        <v>0.8231884577</v>
      </c>
      <c r="CD53" s="34">
        <f t="shared" si="340"/>
        <v>0.8103884577</v>
      </c>
      <c r="CE53" s="34">
        <f t="shared" si="340"/>
        <v>0.7975884577</v>
      </c>
      <c r="CG53" s="10">
        <v>37.0</v>
      </c>
      <c r="CH53" s="34">
        <f t="shared" ref="CH53:CQ53" si="341">((CH$4-CH$5*$CG53+CH$6*$CG53^2/2+CH$7/$CG53)+CH$9)*CH$8</f>
        <v>5.094594595</v>
      </c>
      <c r="CI53" s="34">
        <f t="shared" si="341"/>
        <v>2.897702703</v>
      </c>
      <c r="CJ53" s="34">
        <f t="shared" si="341"/>
        <v>2.897702703</v>
      </c>
      <c r="CK53" s="34">
        <f t="shared" si="341"/>
        <v>2.897702703</v>
      </c>
      <c r="CL53" s="34">
        <f t="shared" si="341"/>
        <v>2.897702703</v>
      </c>
      <c r="CM53" s="34">
        <f t="shared" si="341"/>
        <v>2.897702703</v>
      </c>
      <c r="CN53" s="34">
        <f t="shared" si="341"/>
        <v>2.897702703</v>
      </c>
      <c r="CO53" s="34">
        <f t="shared" si="341"/>
        <v>2.897702703</v>
      </c>
      <c r="CP53" s="34">
        <f t="shared" si="341"/>
        <v>2.897702703</v>
      </c>
      <c r="CQ53" s="34">
        <f t="shared" si="341"/>
        <v>2.897702703</v>
      </c>
      <c r="CS53" s="151" t="s">
        <v>160</v>
      </c>
      <c r="CT53" s="152" t="s">
        <v>40</v>
      </c>
      <c r="CU53" s="152" t="s">
        <v>41</v>
      </c>
      <c r="CV53" s="152" t="s">
        <v>42</v>
      </c>
      <c r="CW53" s="152" t="s">
        <v>37</v>
      </c>
      <c r="CX53" s="152" t="s">
        <v>38</v>
      </c>
      <c r="CY53" s="152" t="s">
        <v>39</v>
      </c>
      <c r="DA53" s="138"/>
      <c r="DB53" s="10">
        <v>158.0</v>
      </c>
      <c r="DC53" s="143">
        <f t="shared" si="228"/>
        <v>0.0003846153846</v>
      </c>
      <c r="DD53" s="150">
        <f t="shared" si="309"/>
        <v>0.0005769230769</v>
      </c>
      <c r="DE53" s="145">
        <f t="shared" ref="DE53:DJ53" si="342">(DE$14*$DB53^2+DE$15*$DB53+DE$16)*7</f>
        <v>0.0003842762</v>
      </c>
      <c r="DF53" s="145">
        <f t="shared" si="342"/>
        <v>0.000664928264</v>
      </c>
      <c r="DG53" s="145">
        <f t="shared" si="342"/>
        <v>0.000903534436</v>
      </c>
      <c r="DH53" s="146">
        <f t="shared" si="342"/>
        <v>0.001224344072</v>
      </c>
      <c r="DI53" s="145">
        <f t="shared" si="342"/>
        <v>0.002233550424</v>
      </c>
      <c r="DJ53" s="145">
        <f t="shared" si="342"/>
        <v>0.00321110022</v>
      </c>
      <c r="DK53" s="147"/>
      <c r="DL53" s="142"/>
    </row>
    <row r="54" ht="14.25" customHeight="1">
      <c r="J54" s="112">
        <v>38.0</v>
      </c>
      <c r="K54" s="124">
        <v>263.0</v>
      </c>
      <c r="L54" s="114">
        <f t="shared" si="91"/>
        <v>249.4498</v>
      </c>
      <c r="M54" s="115">
        <f t="shared" si="92"/>
        <v>5.478161102</v>
      </c>
      <c r="N54" s="116">
        <f t="shared" si="47"/>
        <v>0.02196097613</v>
      </c>
      <c r="O54" s="116"/>
      <c r="P54" s="112">
        <v>38.0</v>
      </c>
      <c r="Q54" s="112">
        <v>263.0</v>
      </c>
      <c r="R54" s="117">
        <f t="shared" si="48"/>
        <v>993</v>
      </c>
      <c r="S54" s="39">
        <f t="shared" si="49"/>
        <v>578.2559295</v>
      </c>
      <c r="T54" s="39">
        <f t="shared" si="50"/>
        <v>3.847198379</v>
      </c>
      <c r="U54" s="117">
        <f t="shared" si="51"/>
        <v>1463</v>
      </c>
      <c r="V54" s="39">
        <f t="shared" si="52"/>
        <v>639.8235024</v>
      </c>
      <c r="W54" s="39">
        <f t="shared" si="53"/>
        <v>9.539064188</v>
      </c>
      <c r="X54" s="118">
        <f t="shared" si="54"/>
        <v>213</v>
      </c>
      <c r="Y54" s="124">
        <v>263.0</v>
      </c>
      <c r="Z54" s="119">
        <f t="shared" si="55"/>
        <v>63.19222249</v>
      </c>
      <c r="AA54" s="125">
        <f t="shared" si="56"/>
        <v>574.4087311</v>
      </c>
      <c r="AB54" s="126">
        <f t="shared" si="57"/>
        <v>630.2844382</v>
      </c>
      <c r="AC54" s="64"/>
      <c r="AE54" s="56">
        <v>38.0</v>
      </c>
      <c r="AF54" s="10">
        <v>263.0</v>
      </c>
      <c r="AG54" s="34">
        <f t="shared" si="58"/>
        <v>22.24318921</v>
      </c>
      <c r="AH54" s="34">
        <f t="shared" si="59"/>
        <v>22.79297501</v>
      </c>
      <c r="AI54" s="122">
        <f t="shared" ref="AI54:AJ54" si="343">AV54*$AG$8-AG54*$AG$9</f>
        <v>7.374469515</v>
      </c>
      <c r="AJ54" s="122">
        <f t="shared" si="343"/>
        <v>7.06576605</v>
      </c>
      <c r="AK54" s="34">
        <f t="shared" ref="AK54:AL54" si="344">AV54/AG54</f>
        <v>1.328845793</v>
      </c>
      <c r="AL54" s="34">
        <f t="shared" si="344"/>
        <v>1.274993835</v>
      </c>
      <c r="AM54" s="34">
        <f t="shared" ref="AM54:AN54" si="345">AG54*$AG$9/AV54*100/2.2</f>
        <v>6.841206965</v>
      </c>
      <c r="AN54" s="34">
        <f t="shared" si="345"/>
        <v>7.130159251</v>
      </c>
      <c r="AO54" s="34">
        <f t="shared" si="63"/>
        <v>65.02709046</v>
      </c>
      <c r="AP54" s="34">
        <f t="shared" si="64"/>
        <v>48.93501626</v>
      </c>
      <c r="AQ54" s="34">
        <f t="shared" si="65"/>
        <v>7.374469515</v>
      </c>
      <c r="AR54" s="34"/>
      <c r="AT54" s="56">
        <v>38.0</v>
      </c>
      <c r="AU54" s="10">
        <v>263.0</v>
      </c>
      <c r="AV54" s="34">
        <f t="shared" ref="AV54:BE54" si="346"> ((AV$4 * $AU54 ^ AV$5 * EXP(-$AU54 * AV$6))+AV$8)*AV$7</f>
        <v>29.55776839</v>
      </c>
      <c r="AW54" s="34">
        <f t="shared" si="346"/>
        <v>29.06090263</v>
      </c>
      <c r="AX54" s="34">
        <f t="shared" si="346"/>
        <v>28.99907782</v>
      </c>
      <c r="AY54" s="34">
        <f t="shared" si="346"/>
        <v>28.59907782</v>
      </c>
      <c r="AZ54" s="34">
        <f t="shared" si="346"/>
        <v>28.19907782</v>
      </c>
      <c r="BA54" s="34">
        <f t="shared" si="346"/>
        <v>27.79907782</v>
      </c>
      <c r="BB54" s="34">
        <f t="shared" si="346"/>
        <v>27.39907782</v>
      </c>
      <c r="BC54" s="34">
        <f t="shared" si="346"/>
        <v>26.99907782</v>
      </c>
      <c r="BD54" s="34">
        <f t="shared" si="346"/>
        <v>26.59907782</v>
      </c>
      <c r="BE54" s="34">
        <f t="shared" si="346"/>
        <v>26.19907782</v>
      </c>
      <c r="BF54" s="123">
        <v>38.0</v>
      </c>
      <c r="BG54" s="52">
        <v>0.78</v>
      </c>
      <c r="BI54" s="10">
        <v>263.0</v>
      </c>
      <c r="BJ54" s="34">
        <f t="shared" ref="BJ54:BS54" si="347"> ((BJ$4 * $AU54 ^ BJ$5 * EXP(-$AU54 * BJ$6))+BJ$8)*BJ$7</f>
        <v>1.163930724</v>
      </c>
      <c r="BK54" s="34">
        <f t="shared" si="347"/>
        <v>1.128979808</v>
      </c>
      <c r="BL54" s="34">
        <f t="shared" si="347"/>
        <v>1.157976464</v>
      </c>
      <c r="BM54" s="34">
        <f t="shared" si="347"/>
        <v>1.143976464</v>
      </c>
      <c r="BN54" s="34">
        <f t="shared" si="347"/>
        <v>1.129976464</v>
      </c>
      <c r="BO54" s="34">
        <f t="shared" si="347"/>
        <v>1.115976464</v>
      </c>
      <c r="BP54" s="34">
        <f t="shared" si="347"/>
        <v>1.101976464</v>
      </c>
      <c r="BQ54" s="34">
        <f t="shared" si="347"/>
        <v>1.087976464</v>
      </c>
      <c r="BR54" s="34">
        <f t="shared" si="347"/>
        <v>1.073976464</v>
      </c>
      <c r="BS54" s="34">
        <f t="shared" si="347"/>
        <v>1.059976464</v>
      </c>
      <c r="BU54" s="10">
        <v>263.0</v>
      </c>
      <c r="BV54" s="34">
        <f t="shared" ref="BV54:CE54" si="348"> ((BV$4 * $AU54 ^ BV$5 * EXP(-$AU54 * BV$6))+BV$8)*BV$7</f>
        <v>0.8703328179</v>
      </c>
      <c r="BW54" s="34">
        <f t="shared" si="348"/>
        <v>0.8868757218</v>
      </c>
      <c r="BX54" s="34">
        <f t="shared" si="348"/>
        <v>0.8710315421</v>
      </c>
      <c r="BY54" s="34">
        <f t="shared" si="348"/>
        <v>0.8582315421</v>
      </c>
      <c r="BZ54" s="34">
        <f t="shared" si="348"/>
        <v>0.8454315421</v>
      </c>
      <c r="CA54" s="34">
        <f t="shared" si="348"/>
        <v>0.8326315421</v>
      </c>
      <c r="CB54" s="34">
        <f t="shared" si="348"/>
        <v>0.8198315421</v>
      </c>
      <c r="CC54" s="34">
        <f t="shared" si="348"/>
        <v>0.8070315421</v>
      </c>
      <c r="CD54" s="34">
        <f t="shared" si="348"/>
        <v>0.7942315421</v>
      </c>
      <c r="CE54" s="34">
        <f t="shared" si="348"/>
        <v>0.7814315421</v>
      </c>
      <c r="CG54" s="10">
        <v>38.0</v>
      </c>
      <c r="CH54" s="34">
        <f t="shared" ref="CH54:CQ54" si="349">((CH$4-CH$5*$CG54+CH$6*$CG54^2/2+CH$7/$CG54)+CH$9)*CH$8</f>
        <v>5.076578947</v>
      </c>
      <c r="CI54" s="34">
        <f t="shared" si="349"/>
        <v>2.895315789</v>
      </c>
      <c r="CJ54" s="34">
        <f t="shared" si="349"/>
        <v>2.895315789</v>
      </c>
      <c r="CK54" s="34">
        <f t="shared" si="349"/>
        <v>2.895315789</v>
      </c>
      <c r="CL54" s="34">
        <f t="shared" si="349"/>
        <v>2.895315789</v>
      </c>
      <c r="CM54" s="34">
        <f t="shared" si="349"/>
        <v>2.895315789</v>
      </c>
      <c r="CN54" s="34">
        <f t="shared" si="349"/>
        <v>2.895315789</v>
      </c>
      <c r="CO54" s="34">
        <f t="shared" si="349"/>
        <v>2.895315789</v>
      </c>
      <c r="CP54" s="34">
        <f t="shared" si="349"/>
        <v>2.895315789</v>
      </c>
      <c r="CQ54" s="34">
        <f t="shared" si="349"/>
        <v>2.895315789</v>
      </c>
      <c r="CS54" s="102"/>
      <c r="CT54" s="48">
        <v>1.714E-9</v>
      </c>
      <c r="CU54" s="48">
        <v>-2.17E-7</v>
      </c>
      <c r="CV54" s="48">
        <v>6.527E-10</v>
      </c>
      <c r="CW54" s="48">
        <v>1.3E-9</v>
      </c>
      <c r="CX54" s="48">
        <v>3.118E-9</v>
      </c>
      <c r="CY54" s="48">
        <v>5.907E-9</v>
      </c>
      <c r="DA54" s="138"/>
      <c r="DB54" s="10">
        <v>165.0</v>
      </c>
      <c r="DC54" s="143">
        <f t="shared" si="228"/>
        <v>0.0003846153846</v>
      </c>
      <c r="DD54" s="150">
        <f t="shared" si="309"/>
        <v>0.0005769230769</v>
      </c>
      <c r="DE54" s="145">
        <f t="shared" ref="DE54:DJ54" si="350">(DE$14*$DB54^2+DE$15*$DB54+DE$16)*7</f>
        <v>0.000380954</v>
      </c>
      <c r="DF54" s="145">
        <f t="shared" si="350"/>
        <v>0.00066253285</v>
      </c>
      <c r="DG54" s="145">
        <f t="shared" si="350"/>
        <v>0.000903091525</v>
      </c>
      <c r="DH54" s="146">
        <f t="shared" si="350"/>
        <v>0.00120105055</v>
      </c>
      <c r="DI54" s="145">
        <f t="shared" si="350"/>
        <v>0.002231355175</v>
      </c>
      <c r="DJ54" s="145">
        <f t="shared" si="350"/>
        <v>0.003213036803</v>
      </c>
      <c r="DK54" s="147"/>
      <c r="DL54" s="142"/>
    </row>
    <row r="55" ht="14.25" customHeight="1">
      <c r="J55" s="112">
        <v>39.0</v>
      </c>
      <c r="K55" s="124">
        <v>270.0</v>
      </c>
      <c r="L55" s="114">
        <f t="shared" si="91"/>
        <v>254.8181</v>
      </c>
      <c r="M55" s="115">
        <f t="shared" si="92"/>
        <v>5.566345185</v>
      </c>
      <c r="N55" s="116">
        <f t="shared" si="47"/>
        <v>0.02184438698</v>
      </c>
      <c r="O55" s="116"/>
      <c r="P55" s="112">
        <v>39.0</v>
      </c>
      <c r="Q55" s="112">
        <v>270.0</v>
      </c>
      <c r="R55" s="117">
        <f t="shared" si="48"/>
        <v>1000</v>
      </c>
      <c r="S55" s="39">
        <f t="shared" si="49"/>
        <v>578.8345156</v>
      </c>
      <c r="T55" s="39">
        <f t="shared" si="50"/>
        <v>3.54635675</v>
      </c>
      <c r="U55" s="117">
        <f t="shared" si="51"/>
        <v>1470</v>
      </c>
      <c r="V55" s="39">
        <f t="shared" si="52"/>
        <v>639.8307612</v>
      </c>
      <c r="W55" s="39">
        <f t="shared" si="53"/>
        <v>8.861032687</v>
      </c>
      <c r="X55" s="118">
        <f t="shared" si="54"/>
        <v>220</v>
      </c>
      <c r="Y55" s="124">
        <v>270.0</v>
      </c>
      <c r="Z55" s="119">
        <f t="shared" si="55"/>
        <v>69.62943354</v>
      </c>
      <c r="AA55" s="125">
        <f t="shared" si="56"/>
        <v>575.2881589</v>
      </c>
      <c r="AB55" s="126">
        <f t="shared" si="57"/>
        <v>630.9697285</v>
      </c>
      <c r="AC55" s="64"/>
      <c r="AE55" s="56">
        <v>39.0</v>
      </c>
      <c r="AF55" s="10">
        <v>270.0</v>
      </c>
      <c r="AG55" s="34">
        <f t="shared" si="58"/>
        <v>22.166938</v>
      </c>
      <c r="AH55" s="34">
        <f t="shared" si="59"/>
        <v>22.63201499</v>
      </c>
      <c r="AI55" s="122">
        <f t="shared" ref="AI55:AJ55" si="351">AV55*$AG$8-AG55*$AG$9</f>
        <v>7.289254838</v>
      </c>
      <c r="AJ55" s="122">
        <f t="shared" si="351"/>
        <v>6.90342647</v>
      </c>
      <c r="AK55" s="34">
        <f t="shared" ref="AK55:AL55" si="352">AV55/AG55</f>
        <v>1.322086348</v>
      </c>
      <c r="AL55" s="34">
        <f t="shared" si="352"/>
        <v>1.262573115</v>
      </c>
      <c r="AM55" s="34">
        <f t="shared" ref="AM55:AN55" si="353">AG55*$AG$9/AV55*100/2.2</f>
        <v>6.876184077</v>
      </c>
      <c r="AN55" s="34">
        <f t="shared" si="353"/>
        <v>7.200303081</v>
      </c>
      <c r="AO55" s="34">
        <f t="shared" si="63"/>
        <v>64.47453341</v>
      </c>
      <c r="AP55" s="34">
        <f t="shared" si="64"/>
        <v>48.7672636</v>
      </c>
      <c r="AQ55" s="34">
        <f t="shared" si="65"/>
        <v>7.289254838</v>
      </c>
      <c r="AR55" s="34"/>
      <c r="AT55" s="56">
        <v>39.0</v>
      </c>
      <c r="AU55" s="10">
        <v>270.0</v>
      </c>
      <c r="AV55" s="34">
        <f t="shared" ref="AV55:BE55" si="354"> ((AV$4 * $AU55 ^ AV$5 * EXP(-$AU55 * AV$6))+AV$8)*AV$7</f>
        <v>29.30660609</v>
      </c>
      <c r="AW55" s="34">
        <f t="shared" si="354"/>
        <v>28.57457367</v>
      </c>
      <c r="AX55" s="34">
        <f t="shared" si="354"/>
        <v>28.43937231</v>
      </c>
      <c r="AY55" s="34">
        <f t="shared" si="354"/>
        <v>28.03937231</v>
      </c>
      <c r="AZ55" s="34">
        <f t="shared" si="354"/>
        <v>27.63937231</v>
      </c>
      <c r="BA55" s="34">
        <f t="shared" si="354"/>
        <v>27.23937231</v>
      </c>
      <c r="BB55" s="34">
        <f t="shared" si="354"/>
        <v>26.83937231</v>
      </c>
      <c r="BC55" s="34">
        <f t="shared" si="354"/>
        <v>26.43937231</v>
      </c>
      <c r="BD55" s="34">
        <f t="shared" si="354"/>
        <v>26.03937231</v>
      </c>
      <c r="BE55" s="34">
        <f t="shared" si="354"/>
        <v>25.63937231</v>
      </c>
      <c r="BF55" s="123">
        <v>39.0</v>
      </c>
      <c r="BG55" s="52">
        <v>0.77</v>
      </c>
      <c r="BI55" s="10">
        <v>270.0</v>
      </c>
      <c r="BJ55" s="34">
        <f t="shared" ref="BJ55:BS55" si="355"> ((BJ$4 * $AU55 ^ BJ$5 * EXP(-$AU55 * BJ$6))+BJ$8)*BJ$7</f>
        <v>1.154389152</v>
      </c>
      <c r="BK55" s="34">
        <f t="shared" si="355"/>
        <v>1.111076106</v>
      </c>
      <c r="BL55" s="34">
        <f t="shared" si="355"/>
        <v>1.136761184</v>
      </c>
      <c r="BM55" s="34">
        <f t="shared" si="355"/>
        <v>1.122761184</v>
      </c>
      <c r="BN55" s="34">
        <f t="shared" si="355"/>
        <v>1.108761184</v>
      </c>
      <c r="BO55" s="34">
        <f t="shared" si="355"/>
        <v>1.094761184</v>
      </c>
      <c r="BP55" s="34">
        <f t="shared" si="355"/>
        <v>1.080761184</v>
      </c>
      <c r="BQ55" s="34">
        <f t="shared" si="355"/>
        <v>1.066761184</v>
      </c>
      <c r="BR55" s="34">
        <f t="shared" si="355"/>
        <v>1.052761184</v>
      </c>
      <c r="BS55" s="34">
        <f t="shared" si="355"/>
        <v>1.038761184</v>
      </c>
      <c r="BU55" s="10">
        <v>270.0</v>
      </c>
      <c r="BV55" s="34">
        <f t="shared" ref="BV55:CE55" si="356"> ((BV$4 * $AU55 ^ BV$5 * EXP(-$AU55 * BV$6))+BV$8)*BV$7</f>
        <v>0.8629452063</v>
      </c>
      <c r="BW55" s="34">
        <f t="shared" si="356"/>
        <v>0.8728297208</v>
      </c>
      <c r="BX55" s="34">
        <f t="shared" si="356"/>
        <v>0.8550643937</v>
      </c>
      <c r="BY55" s="34">
        <f t="shared" si="356"/>
        <v>0.8422643937</v>
      </c>
      <c r="BZ55" s="34">
        <f t="shared" si="356"/>
        <v>0.8294643937</v>
      </c>
      <c r="CA55" s="34">
        <f t="shared" si="356"/>
        <v>0.8166643937</v>
      </c>
      <c r="CB55" s="34">
        <f t="shared" si="356"/>
        <v>0.8038643937</v>
      </c>
      <c r="CC55" s="34">
        <f t="shared" si="356"/>
        <v>0.7910643937</v>
      </c>
      <c r="CD55" s="34">
        <f t="shared" si="356"/>
        <v>0.7782643937</v>
      </c>
      <c r="CE55" s="34">
        <f t="shared" si="356"/>
        <v>0.7654643937</v>
      </c>
      <c r="CG55" s="10">
        <v>39.0</v>
      </c>
      <c r="CH55" s="34">
        <f t="shared" ref="CH55:CQ55" si="357">((CH$4-CH$5*$CG55+CH$6*$CG55^2/2+CH$7/$CG55)+CH$9)*CH$8</f>
        <v>5.059794872</v>
      </c>
      <c r="CI55" s="34">
        <f t="shared" si="357"/>
        <v>2.89325641</v>
      </c>
      <c r="CJ55" s="34">
        <f t="shared" si="357"/>
        <v>2.89325641</v>
      </c>
      <c r="CK55" s="34">
        <f t="shared" si="357"/>
        <v>2.89325641</v>
      </c>
      <c r="CL55" s="34">
        <f t="shared" si="357"/>
        <v>2.89325641</v>
      </c>
      <c r="CM55" s="34">
        <f t="shared" si="357"/>
        <v>2.89325641</v>
      </c>
      <c r="CN55" s="34">
        <f t="shared" si="357"/>
        <v>2.89325641</v>
      </c>
      <c r="CO55" s="34">
        <f t="shared" si="357"/>
        <v>2.89325641</v>
      </c>
      <c r="CP55" s="34">
        <f t="shared" si="357"/>
        <v>2.89325641</v>
      </c>
      <c r="CQ55" s="34">
        <f t="shared" si="357"/>
        <v>2.89325641</v>
      </c>
      <c r="CS55" s="102"/>
      <c r="CT55" s="48">
        <v>-1.029E-6</v>
      </c>
      <c r="CU55" s="48">
        <v>2.529E-8</v>
      </c>
      <c r="CV55" s="48">
        <v>-1.713E-7</v>
      </c>
      <c r="CW55" s="48">
        <v>-4.877E-7</v>
      </c>
      <c r="CX55" s="48">
        <v>-1.056E-6</v>
      </c>
      <c r="CY55" s="48">
        <v>-1.917E-6</v>
      </c>
      <c r="DA55" s="138"/>
      <c r="DB55" s="10">
        <v>172.0</v>
      </c>
      <c r="DC55" s="143">
        <f t="shared" si="228"/>
        <v>0.0003846153846</v>
      </c>
      <c r="DD55" s="150">
        <f t="shared" si="309"/>
        <v>0.0005769230769</v>
      </c>
      <c r="DE55" s="145">
        <f t="shared" ref="DE55:DJ55" si="358">(DE$14*$DB55^2+DE$15*$DB55+DE$16)*7</f>
        <v>0.0003785236</v>
      </c>
      <c r="DF55" s="145">
        <f t="shared" si="358"/>
        <v>0.000662276384</v>
      </c>
      <c r="DG55" s="145">
        <f t="shared" si="358"/>
        <v>0.000906700816</v>
      </c>
      <c r="DH55" s="146">
        <f t="shared" si="358"/>
        <v>0.001178932832</v>
      </c>
      <c r="DI55" s="145">
        <f t="shared" si="358"/>
        <v>0.002229011064</v>
      </c>
      <c r="DJ55" s="145">
        <f t="shared" si="358"/>
        <v>0.003215421138</v>
      </c>
      <c r="DK55" s="147"/>
      <c r="DL55" s="142"/>
    </row>
    <row r="56" ht="14.25" customHeight="1">
      <c r="J56" s="112">
        <v>40.0</v>
      </c>
      <c r="K56" s="124">
        <v>277.0</v>
      </c>
      <c r="L56" s="114">
        <f t="shared" si="91"/>
        <v>260.163</v>
      </c>
      <c r="M56" s="115">
        <f t="shared" si="92"/>
        <v>5.653684623</v>
      </c>
      <c r="N56" s="116">
        <f t="shared" si="47"/>
        <v>0.02173131699</v>
      </c>
      <c r="O56" s="116"/>
      <c r="P56" s="112">
        <v>40.0</v>
      </c>
      <c r="Q56" s="112">
        <v>277.0</v>
      </c>
      <c r="R56" s="117">
        <f t="shared" si="48"/>
        <v>1007</v>
      </c>
      <c r="S56" s="39">
        <f t="shared" si="49"/>
        <v>579.3978904</v>
      </c>
      <c r="T56" s="39">
        <f t="shared" si="50"/>
        <v>3.266842912</v>
      </c>
      <c r="U56" s="117">
        <f t="shared" si="51"/>
        <v>1477</v>
      </c>
      <c r="V56" s="39">
        <f t="shared" si="52"/>
        <v>639.8377214</v>
      </c>
      <c r="W56" s="39">
        <f t="shared" si="53"/>
        <v>8.225662669</v>
      </c>
      <c r="X56" s="118">
        <f t="shared" si="54"/>
        <v>227</v>
      </c>
      <c r="Y56" s="124">
        <v>277.0</v>
      </c>
      <c r="Z56" s="119">
        <f t="shared" si="55"/>
        <v>76.48960024</v>
      </c>
      <c r="AA56" s="125">
        <f t="shared" si="56"/>
        <v>576.1310475</v>
      </c>
      <c r="AB56" s="126">
        <f t="shared" si="57"/>
        <v>631.6120587</v>
      </c>
      <c r="AC56" s="64"/>
      <c r="AE56" s="56">
        <v>40.0</v>
      </c>
      <c r="AF56" s="10">
        <v>277.0</v>
      </c>
      <c r="AG56" s="34">
        <f t="shared" si="58"/>
        <v>22.08930587</v>
      </c>
      <c r="AH56" s="34">
        <f t="shared" si="59"/>
        <v>22.47187777</v>
      </c>
      <c r="AI56" s="122">
        <f t="shared" ref="AI56:AJ56" si="359">AV56*$AG$8-AG56*$AG$9</f>
        <v>7.203543823</v>
      </c>
      <c r="AJ56" s="122">
        <f t="shared" si="359"/>
        <v>6.742830525</v>
      </c>
      <c r="AK56" s="34">
        <f t="shared" ref="AK56:AL56" si="360">AV56/AG56</f>
        <v>1.315275032</v>
      </c>
      <c r="AL56" s="34">
        <f t="shared" si="360"/>
        <v>1.250140975</v>
      </c>
      <c r="AM56" s="34">
        <f t="shared" ref="AM56:AN56" si="361">AG56*$AG$9/AV56*100/2.2</f>
        <v>6.911793251</v>
      </c>
      <c r="AN56" s="34">
        <f t="shared" si="361"/>
        <v>7.271907144</v>
      </c>
      <c r="AO56" s="34">
        <f t="shared" si="63"/>
        <v>63.91772748</v>
      </c>
      <c r="AP56" s="34">
        <f t="shared" si="64"/>
        <v>48.59647292</v>
      </c>
      <c r="AQ56" s="34">
        <f t="shared" si="65"/>
        <v>7.203543823</v>
      </c>
      <c r="AR56" s="34"/>
      <c r="AT56" s="56">
        <v>40.0</v>
      </c>
      <c r="AU56" s="10">
        <v>277.0</v>
      </c>
      <c r="AV56" s="34">
        <f t="shared" ref="AV56:BE56" si="362"> ((AV$4 * $AU56 ^ AV$5 * EXP(-$AU56 * AV$6))+AV$8)*AV$7</f>
        <v>29.05351249</v>
      </c>
      <c r="AW56" s="34">
        <f t="shared" si="362"/>
        <v>28.0930152</v>
      </c>
      <c r="AX56" s="34">
        <f t="shared" si="362"/>
        <v>27.88654297</v>
      </c>
      <c r="AY56" s="34">
        <f t="shared" si="362"/>
        <v>27.48654297</v>
      </c>
      <c r="AZ56" s="34">
        <f t="shared" si="362"/>
        <v>27.08654297</v>
      </c>
      <c r="BA56" s="34">
        <f t="shared" si="362"/>
        <v>26.68654297</v>
      </c>
      <c r="BB56" s="34">
        <f t="shared" si="362"/>
        <v>26.28654297</v>
      </c>
      <c r="BC56" s="34">
        <f t="shared" si="362"/>
        <v>25.88654297</v>
      </c>
      <c r="BD56" s="34">
        <f t="shared" si="362"/>
        <v>25.48654297</v>
      </c>
      <c r="BE56" s="34">
        <f t="shared" si="362"/>
        <v>25.08654297</v>
      </c>
      <c r="BF56" s="123">
        <v>40.0</v>
      </c>
      <c r="BG56" s="52">
        <v>0.76</v>
      </c>
      <c r="BI56" s="10">
        <v>277.0</v>
      </c>
      <c r="BJ56" s="34">
        <f t="shared" ref="BJ56:BS56" si="363"> ((BJ$4 * $AU56 ^ BJ$5 * EXP(-$AU56 * BJ$6))+BJ$8)*BJ$7</f>
        <v>1.144791627</v>
      </c>
      <c r="BK56" s="34">
        <f t="shared" si="363"/>
        <v>1.093349284</v>
      </c>
      <c r="BL56" s="34">
        <f t="shared" si="363"/>
        <v>1.115804939</v>
      </c>
      <c r="BM56" s="34">
        <f t="shared" si="363"/>
        <v>1.101804939</v>
      </c>
      <c r="BN56" s="34">
        <f t="shared" si="363"/>
        <v>1.087804939</v>
      </c>
      <c r="BO56" s="34">
        <f t="shared" si="363"/>
        <v>1.073804939</v>
      </c>
      <c r="BP56" s="34">
        <f t="shared" si="363"/>
        <v>1.059804939</v>
      </c>
      <c r="BQ56" s="34">
        <f t="shared" si="363"/>
        <v>1.045804939</v>
      </c>
      <c r="BR56" s="34">
        <f t="shared" si="363"/>
        <v>1.031804939</v>
      </c>
      <c r="BS56" s="34">
        <f t="shared" si="363"/>
        <v>1.017804939</v>
      </c>
      <c r="BU56" s="10">
        <v>277.0</v>
      </c>
      <c r="BV56" s="34">
        <f t="shared" ref="BV56:CE56" si="364"> ((BV$4 * $AU56 ^ BV$5 * EXP(-$AU56 * BV$6))+BV$8)*BV$7</f>
        <v>0.8555157191</v>
      </c>
      <c r="BW56" s="34">
        <f t="shared" si="364"/>
        <v>0.8589216218</v>
      </c>
      <c r="BX56" s="34">
        <f t="shared" si="364"/>
        <v>0.8392926491</v>
      </c>
      <c r="BY56" s="34">
        <f t="shared" si="364"/>
        <v>0.8264926491</v>
      </c>
      <c r="BZ56" s="34">
        <f t="shared" si="364"/>
        <v>0.8136926491</v>
      </c>
      <c r="CA56" s="34">
        <f t="shared" si="364"/>
        <v>0.8008926491</v>
      </c>
      <c r="CB56" s="34">
        <f t="shared" si="364"/>
        <v>0.7880926491</v>
      </c>
      <c r="CC56" s="34">
        <f t="shared" si="364"/>
        <v>0.7752926491</v>
      </c>
      <c r="CD56" s="34">
        <f t="shared" si="364"/>
        <v>0.7624926491</v>
      </c>
      <c r="CE56" s="34">
        <f t="shared" si="364"/>
        <v>0.7496926491</v>
      </c>
      <c r="CG56" s="10">
        <v>40.0</v>
      </c>
      <c r="CH56" s="34">
        <f t="shared" ref="CH56:CQ56" si="365">((CH$4-CH$5*$CG56+CH$6*$CG56^2/2+CH$7/$CG56)+CH$9)*CH$8</f>
        <v>5.04415</v>
      </c>
      <c r="CI56" s="34">
        <f t="shared" si="365"/>
        <v>2.8915</v>
      </c>
      <c r="CJ56" s="34">
        <f t="shared" si="365"/>
        <v>2.8915</v>
      </c>
      <c r="CK56" s="34">
        <f t="shared" si="365"/>
        <v>2.8915</v>
      </c>
      <c r="CL56" s="34">
        <f t="shared" si="365"/>
        <v>2.8915</v>
      </c>
      <c r="CM56" s="34">
        <f t="shared" si="365"/>
        <v>2.8915</v>
      </c>
      <c r="CN56" s="34">
        <f t="shared" si="365"/>
        <v>2.8915</v>
      </c>
      <c r="CO56" s="34">
        <f t="shared" si="365"/>
        <v>2.8915</v>
      </c>
      <c r="CP56" s="34">
        <f t="shared" si="365"/>
        <v>2.8915</v>
      </c>
      <c r="CQ56" s="34">
        <f t="shared" si="365"/>
        <v>2.8915</v>
      </c>
      <c r="CS56" s="102"/>
      <c r="CT56" s="48">
        <v>2.947E-4</v>
      </c>
      <c r="CU56" s="48">
        <v>3.205E-4</v>
      </c>
      <c r="CV56" s="48">
        <v>4.695E-4</v>
      </c>
      <c r="CW56" s="48">
        <v>9.95E-5</v>
      </c>
      <c r="CX56" s="48">
        <v>1.84E-4</v>
      </c>
      <c r="CY56" s="48">
        <v>2.845E-4</v>
      </c>
      <c r="DA56" s="138"/>
      <c r="DB56" s="10">
        <v>179.0</v>
      </c>
      <c r="DC56" s="143">
        <f t="shared" si="228"/>
        <v>0.0003846153846</v>
      </c>
      <c r="DD56" s="150">
        <f t="shared" si="309"/>
        <v>0.0005769230769</v>
      </c>
      <c r="DE56" s="145">
        <f t="shared" ref="DE56:DJ56" si="366">(DE$14*$DB56^2+DE$15*$DB56+DE$16)*7</f>
        <v>0.000376985</v>
      </c>
      <c r="DF56" s="145">
        <f t="shared" si="366"/>
        <v>0.000664158866</v>
      </c>
      <c r="DG56" s="145">
        <f t="shared" si="366"/>
        <v>0.000914362309</v>
      </c>
      <c r="DH56" s="146">
        <f t="shared" si="366"/>
        <v>0.001157990918</v>
      </c>
      <c r="DI56" s="145">
        <f t="shared" si="366"/>
        <v>0.002226518091</v>
      </c>
      <c r="DJ56" s="145">
        <f t="shared" si="366"/>
        <v>0.003218253225</v>
      </c>
      <c r="DK56" s="147"/>
      <c r="DL56" s="142"/>
    </row>
    <row r="57" ht="14.25" customHeight="1">
      <c r="J57" s="112">
        <v>41.0</v>
      </c>
      <c r="K57" s="124">
        <v>284.0</v>
      </c>
      <c r="L57" s="114">
        <f t="shared" si="91"/>
        <v>265.4845</v>
      </c>
      <c r="M57" s="115">
        <f t="shared" si="92"/>
        <v>5.740197136</v>
      </c>
      <c r="N57" s="116">
        <f t="shared" si="47"/>
        <v>0.02162159047</v>
      </c>
      <c r="O57" s="116"/>
      <c r="P57" s="112">
        <v>41.0</v>
      </c>
      <c r="Q57" s="112">
        <v>284.0</v>
      </c>
      <c r="R57" s="117">
        <f t="shared" si="48"/>
        <v>1014</v>
      </c>
      <c r="S57" s="39">
        <f t="shared" si="49"/>
        <v>579.9464439</v>
      </c>
      <c r="T57" s="39">
        <f t="shared" si="50"/>
        <v>3.007437757</v>
      </c>
      <c r="U57" s="117">
        <f t="shared" si="51"/>
        <v>1484</v>
      </c>
      <c r="V57" s="39">
        <f t="shared" si="52"/>
        <v>639.8443954</v>
      </c>
      <c r="W57" s="39">
        <f t="shared" si="53"/>
        <v>7.630974778</v>
      </c>
      <c r="X57" s="118">
        <f t="shared" si="54"/>
        <v>234</v>
      </c>
      <c r="Y57" s="124">
        <v>284.0</v>
      </c>
      <c r="Z57" s="119">
        <f t="shared" si="55"/>
        <v>83.78618028</v>
      </c>
      <c r="AA57" s="125">
        <f t="shared" si="56"/>
        <v>576.9390061</v>
      </c>
      <c r="AB57" s="126">
        <f t="shared" si="57"/>
        <v>632.2134206</v>
      </c>
      <c r="AC57" s="64"/>
      <c r="AE57" s="56">
        <v>41.0</v>
      </c>
      <c r="AF57" s="10">
        <v>284.0</v>
      </c>
      <c r="AG57" s="34">
        <f t="shared" si="58"/>
        <v>22.0104539</v>
      </c>
      <c r="AH57" s="34">
        <f t="shared" si="59"/>
        <v>22.3127001</v>
      </c>
      <c r="AI57" s="122">
        <f t="shared" ref="AI57:AJ57" si="367">AV57*$AG$8-AG57*$AG$9</f>
        <v>7.117419594</v>
      </c>
      <c r="AJ57" s="122">
        <f t="shared" si="367"/>
        <v>6.584030609</v>
      </c>
      <c r="AK57" s="34">
        <f t="shared" ref="AK57:AL57" si="368">AV57/AG57</f>
        <v>1.308413541</v>
      </c>
      <c r="AL57" s="34">
        <f t="shared" si="368"/>
        <v>1.237699895</v>
      </c>
      <c r="AM57" s="34">
        <f t="shared" ref="AM57:AN57" si="369">AG57*$AG$9/AV57*100/2.2</f>
        <v>6.948039594</v>
      </c>
      <c r="AN57" s="34">
        <f t="shared" si="369"/>
        <v>7.345002717</v>
      </c>
      <c r="AO57" s="34">
        <f t="shared" si="63"/>
        <v>63.35730705</v>
      </c>
      <c r="AP57" s="34">
        <f t="shared" si="64"/>
        <v>48.42299857</v>
      </c>
      <c r="AQ57" s="34">
        <f t="shared" si="65"/>
        <v>7.117419594</v>
      </c>
      <c r="AR57" s="34"/>
      <c r="AT57" s="56">
        <v>41.0</v>
      </c>
      <c r="AU57" s="10">
        <v>284.0</v>
      </c>
      <c r="AV57" s="34">
        <f t="shared" ref="AV57:BE57" si="370"> ((AV$4 * $AU57 ^ AV$5 * EXP(-$AU57 * AV$6))+AV$8)*AV$7</f>
        <v>28.79877593</v>
      </c>
      <c r="AW57" s="34">
        <f t="shared" si="370"/>
        <v>27.61642657</v>
      </c>
      <c r="AX57" s="34">
        <f t="shared" si="370"/>
        <v>27.34080244</v>
      </c>
      <c r="AY57" s="34">
        <f t="shared" si="370"/>
        <v>26.94080244</v>
      </c>
      <c r="AZ57" s="34">
        <f t="shared" si="370"/>
        <v>26.54080244</v>
      </c>
      <c r="BA57" s="34">
        <f t="shared" si="370"/>
        <v>26.14080244</v>
      </c>
      <c r="BB57" s="34">
        <f t="shared" si="370"/>
        <v>25.74080244</v>
      </c>
      <c r="BC57" s="34">
        <f t="shared" si="370"/>
        <v>25.34080244</v>
      </c>
      <c r="BD57" s="34">
        <f t="shared" si="370"/>
        <v>24.94080244</v>
      </c>
      <c r="BE57" s="34">
        <f t="shared" si="370"/>
        <v>24.54080244</v>
      </c>
      <c r="BI57" s="10">
        <v>284.0</v>
      </c>
      <c r="BJ57" s="34">
        <f t="shared" ref="BJ57:BS57" si="371"> ((BJ$4 * $AU57 ^ BJ$5 * EXP(-$AU57 * BJ$6))+BJ$8)*BJ$7</f>
        <v>1.135147495</v>
      </c>
      <c r="BK57" s="34">
        <f t="shared" si="371"/>
        <v>1.075805219</v>
      </c>
      <c r="BL57" s="34">
        <f t="shared" si="371"/>
        <v>1.09511413</v>
      </c>
      <c r="BM57" s="34">
        <f t="shared" si="371"/>
        <v>1.08111413</v>
      </c>
      <c r="BN57" s="34">
        <f t="shared" si="371"/>
        <v>1.06711413</v>
      </c>
      <c r="BO57" s="34">
        <f t="shared" si="371"/>
        <v>1.05311413</v>
      </c>
      <c r="BP57" s="34">
        <f t="shared" si="371"/>
        <v>1.03911413</v>
      </c>
      <c r="BQ57" s="34">
        <f t="shared" si="371"/>
        <v>1.02511413</v>
      </c>
      <c r="BR57" s="34">
        <f t="shared" si="371"/>
        <v>1.01111413</v>
      </c>
      <c r="BS57" s="34">
        <f t="shared" si="371"/>
        <v>0.9971141298</v>
      </c>
      <c r="BU57" s="10">
        <v>284.0</v>
      </c>
      <c r="BV57" s="34">
        <f t="shared" ref="BV57:CE57" si="372"> ((BV$4 * $AU57 ^ BV$5 * EXP(-$AU57 * BV$6))+BV$8)*BV$7</f>
        <v>0.8480517003</v>
      </c>
      <c r="BW57" s="34">
        <f t="shared" si="372"/>
        <v>0.8451560965</v>
      </c>
      <c r="BX57" s="34">
        <f t="shared" si="372"/>
        <v>0.8237210931</v>
      </c>
      <c r="BY57" s="34">
        <f t="shared" si="372"/>
        <v>0.8109210931</v>
      </c>
      <c r="BZ57" s="34">
        <f t="shared" si="372"/>
        <v>0.7981210931</v>
      </c>
      <c r="CA57" s="34">
        <f t="shared" si="372"/>
        <v>0.7853210931</v>
      </c>
      <c r="CB57" s="34">
        <f t="shared" si="372"/>
        <v>0.7725210931</v>
      </c>
      <c r="CC57" s="34">
        <f t="shared" si="372"/>
        <v>0.7597210931</v>
      </c>
      <c r="CD57" s="34">
        <f t="shared" si="372"/>
        <v>0.7469210931</v>
      </c>
      <c r="CE57" s="34">
        <f t="shared" si="372"/>
        <v>0.7341210931</v>
      </c>
      <c r="CG57" s="10">
        <v>41.0</v>
      </c>
      <c r="CH57" s="34">
        <f t="shared" ref="CH57:CQ57" si="373">((CH$4-CH$5*$CG57+CH$6*$CG57^2/2+CH$7/$CG57)+CH$9)*CH$8</f>
        <v>5.029560976</v>
      </c>
      <c r="CI57" s="34">
        <f t="shared" si="373"/>
        <v>2.89002439</v>
      </c>
      <c r="CJ57" s="34">
        <f t="shared" si="373"/>
        <v>2.89002439</v>
      </c>
      <c r="CK57" s="34">
        <f t="shared" si="373"/>
        <v>2.89002439</v>
      </c>
      <c r="CL57" s="34">
        <f t="shared" si="373"/>
        <v>2.89002439</v>
      </c>
      <c r="CM57" s="34">
        <f t="shared" si="373"/>
        <v>2.89002439</v>
      </c>
      <c r="CN57" s="34">
        <f t="shared" si="373"/>
        <v>2.89002439</v>
      </c>
      <c r="CO57" s="34">
        <f t="shared" si="373"/>
        <v>2.89002439</v>
      </c>
      <c r="CP57" s="34">
        <f t="shared" si="373"/>
        <v>2.89002439</v>
      </c>
      <c r="CQ57" s="34">
        <f t="shared" si="373"/>
        <v>2.89002439</v>
      </c>
      <c r="CS57" s="151" t="s">
        <v>161</v>
      </c>
      <c r="CT57" s="152" t="s">
        <v>40</v>
      </c>
      <c r="CU57" s="152" t="s">
        <v>41</v>
      </c>
      <c r="CV57" s="152" t="s">
        <v>42</v>
      </c>
      <c r="CW57" s="152" t="s">
        <v>37</v>
      </c>
      <c r="CX57" s="152" t="s">
        <v>38</v>
      </c>
      <c r="CY57" s="152" t="s">
        <v>39</v>
      </c>
      <c r="DA57" s="138"/>
      <c r="DB57" s="10">
        <v>186.0</v>
      </c>
      <c r="DC57" s="143">
        <f t="shared" si="228"/>
        <v>0.0003846153846</v>
      </c>
      <c r="DD57" s="150">
        <f t="shared" si="309"/>
        <v>0.0005769230769</v>
      </c>
      <c r="DE57" s="145">
        <f t="shared" ref="DE57:DJ57" si="374">(DE$14*$DB57^2+DE$15*$DB57+DE$16)*7</f>
        <v>0.0003763382</v>
      </c>
      <c r="DF57" s="145">
        <f t="shared" si="374"/>
        <v>0.000668180296</v>
      </c>
      <c r="DG57" s="145">
        <f t="shared" si="374"/>
        <v>0.000926076004</v>
      </c>
      <c r="DH57" s="146">
        <f t="shared" si="374"/>
        <v>0.001138224808</v>
      </c>
      <c r="DI57" s="145">
        <f t="shared" si="374"/>
        <v>0.002223876256</v>
      </c>
      <c r="DJ57" s="145">
        <f t="shared" si="374"/>
        <v>0.003221533064</v>
      </c>
      <c r="DK57" s="147"/>
      <c r="DL57" s="142"/>
    </row>
    <row r="58" ht="14.25" customHeight="1">
      <c r="J58" s="112">
        <v>42.0</v>
      </c>
      <c r="K58" s="124">
        <v>291.0</v>
      </c>
      <c r="L58" s="114">
        <f t="shared" si="91"/>
        <v>270.7826</v>
      </c>
      <c r="M58" s="115">
        <f t="shared" si="92"/>
        <v>5.825899591</v>
      </c>
      <c r="N58" s="116">
        <f t="shared" si="47"/>
        <v>0.02151504414</v>
      </c>
      <c r="O58" s="116"/>
      <c r="P58" s="112">
        <v>42.0</v>
      </c>
      <c r="Q58" s="112">
        <v>291.0</v>
      </c>
      <c r="R58" s="117">
        <f t="shared" si="48"/>
        <v>1021</v>
      </c>
      <c r="S58" s="39">
        <f t="shared" si="49"/>
        <v>580.4805567</v>
      </c>
      <c r="T58" s="39">
        <f t="shared" si="50"/>
        <v>2.766948792</v>
      </c>
      <c r="U58" s="117">
        <f t="shared" si="51"/>
        <v>1491</v>
      </c>
      <c r="V58" s="39">
        <f t="shared" si="52"/>
        <v>639.850795</v>
      </c>
      <c r="W58" s="39">
        <f t="shared" si="53"/>
        <v>7.074980038</v>
      </c>
      <c r="X58" s="118">
        <f t="shared" si="54"/>
        <v>241</v>
      </c>
      <c r="Y58" s="124">
        <v>291.0</v>
      </c>
      <c r="Z58" s="119">
        <f t="shared" si="55"/>
        <v>91.53263132</v>
      </c>
      <c r="AA58" s="125">
        <f t="shared" si="56"/>
        <v>577.7136079</v>
      </c>
      <c r="AB58" s="126">
        <f t="shared" si="57"/>
        <v>632.7758149</v>
      </c>
      <c r="AC58" s="64"/>
      <c r="AE58" s="56">
        <v>42.0</v>
      </c>
      <c r="AF58" s="10">
        <v>291.0</v>
      </c>
      <c r="AG58" s="34">
        <f t="shared" si="58"/>
        <v>21.93052801</v>
      </c>
      <c r="AH58" s="34">
        <f t="shared" si="59"/>
        <v>22.15460257</v>
      </c>
      <c r="AI58" s="122">
        <f t="shared" ref="AI58:AJ58" si="375">AV58*$AG$8-AG58*$AG$9</f>
        <v>7.030959615</v>
      </c>
      <c r="AJ58" s="122">
        <f t="shared" si="375"/>
        <v>6.427072167</v>
      </c>
      <c r="AK58" s="34">
        <f t="shared" ref="AK58:AL58" si="376">AV58/AG58</f>
        <v>1.301503686</v>
      </c>
      <c r="AL58" s="34">
        <f t="shared" si="376"/>
        <v>1.225252478</v>
      </c>
      <c r="AM58" s="34">
        <f t="shared" ref="AM58:AN58" si="377">AG58*$AG$9/AV58*100/2.2</f>
        <v>6.984927656</v>
      </c>
      <c r="AN58" s="34">
        <f t="shared" si="377"/>
        <v>7.41962106</v>
      </c>
      <c r="AO58" s="34">
        <f t="shared" si="63"/>
        <v>62.79385869</v>
      </c>
      <c r="AP58" s="34">
        <f t="shared" si="64"/>
        <v>48.24716162</v>
      </c>
      <c r="AQ58" s="34">
        <f t="shared" si="65"/>
        <v>7.030959615</v>
      </c>
      <c r="AR58" s="34"/>
      <c r="AT58" s="56">
        <v>42.0</v>
      </c>
      <c r="AU58" s="10">
        <v>291.0</v>
      </c>
      <c r="AV58" s="34">
        <f t="shared" ref="AV58:BE58" si="378"> ((AV$4 * $AU58 ^ AV$5 * EXP(-$AU58 * AV$6))+AV$8)*AV$7</f>
        <v>28.54266304</v>
      </c>
      <c r="AW58" s="34">
        <f t="shared" si="378"/>
        <v>27.1449817</v>
      </c>
      <c r="AX58" s="34">
        <f t="shared" si="378"/>
        <v>26.80233118</v>
      </c>
      <c r="AY58" s="34">
        <f t="shared" si="378"/>
        <v>26.40233118</v>
      </c>
      <c r="AZ58" s="34">
        <f t="shared" si="378"/>
        <v>26.00233118</v>
      </c>
      <c r="BA58" s="34">
        <f t="shared" si="378"/>
        <v>25.60233118</v>
      </c>
      <c r="BB58" s="34">
        <f t="shared" si="378"/>
        <v>25.20233118</v>
      </c>
      <c r="BC58" s="34">
        <f t="shared" si="378"/>
        <v>24.80233118</v>
      </c>
      <c r="BD58" s="34">
        <f t="shared" si="378"/>
        <v>24.40233118</v>
      </c>
      <c r="BE58" s="34">
        <f t="shared" si="378"/>
        <v>24.00233118</v>
      </c>
      <c r="BI58" s="10">
        <v>291.0</v>
      </c>
      <c r="BJ58" s="34">
        <f t="shared" ref="BJ58:BS58" si="379"> ((BJ$4 * $AU58 ^ BJ$5 * EXP(-$AU58 * BJ$6))+BJ$8)*BJ$7</f>
        <v>1.125465389</v>
      </c>
      <c r="BK58" s="34">
        <f t="shared" si="379"/>
        <v>1.058449013</v>
      </c>
      <c r="BL58" s="34">
        <f t="shared" si="379"/>
        <v>1.074694138</v>
      </c>
      <c r="BM58" s="34">
        <f t="shared" si="379"/>
        <v>1.060694138</v>
      </c>
      <c r="BN58" s="34">
        <f t="shared" si="379"/>
        <v>1.046694138</v>
      </c>
      <c r="BO58" s="34">
        <f t="shared" si="379"/>
        <v>1.032694138</v>
      </c>
      <c r="BP58" s="34">
        <f t="shared" si="379"/>
        <v>1.018694138</v>
      </c>
      <c r="BQ58" s="34">
        <f t="shared" si="379"/>
        <v>1.004694138</v>
      </c>
      <c r="BR58" s="34">
        <f t="shared" si="379"/>
        <v>0.9906941379</v>
      </c>
      <c r="BS58" s="34">
        <f t="shared" si="379"/>
        <v>0.9766941379</v>
      </c>
      <c r="BU58" s="10">
        <v>291.0</v>
      </c>
      <c r="BV58" s="34">
        <f t="shared" ref="BV58:CE58" si="380"> ((BV$4 * $AU58 ^ BV$5 * EXP(-$AU58 * BV$6))+BV$8)*BV$7</f>
        <v>0.8405599314</v>
      </c>
      <c r="BW58" s="34">
        <f t="shared" si="380"/>
        <v>0.8315372014</v>
      </c>
      <c r="BX58" s="34">
        <f t="shared" si="380"/>
        <v>0.808353745</v>
      </c>
      <c r="BY58" s="34">
        <f t="shared" si="380"/>
        <v>0.795553745</v>
      </c>
      <c r="BZ58" s="34">
        <f t="shared" si="380"/>
        <v>0.782753745</v>
      </c>
      <c r="CA58" s="34">
        <f t="shared" si="380"/>
        <v>0.769953745</v>
      </c>
      <c r="CB58" s="34">
        <f t="shared" si="380"/>
        <v>0.757153745</v>
      </c>
      <c r="CC58" s="34">
        <f t="shared" si="380"/>
        <v>0.744353745</v>
      </c>
      <c r="CD58" s="34">
        <f t="shared" si="380"/>
        <v>0.731553745</v>
      </c>
      <c r="CE58" s="34">
        <f t="shared" si="380"/>
        <v>0.718753745</v>
      </c>
      <c r="CG58" s="10">
        <v>42.0</v>
      </c>
      <c r="CH58" s="34">
        <f t="shared" ref="CH58:CQ58" si="381">((CH$4-CH$5*$CG58+CH$6*$CG58^2/2+CH$7/$CG58)+CH$9)*CH$8</f>
        <v>5.015952381</v>
      </c>
      <c r="CI58" s="34">
        <f t="shared" si="381"/>
        <v>2.888809524</v>
      </c>
      <c r="CJ58" s="34">
        <f t="shared" si="381"/>
        <v>2.888809524</v>
      </c>
      <c r="CK58" s="34">
        <f t="shared" si="381"/>
        <v>2.888809524</v>
      </c>
      <c r="CL58" s="34">
        <f t="shared" si="381"/>
        <v>2.888809524</v>
      </c>
      <c r="CM58" s="34">
        <f t="shared" si="381"/>
        <v>2.888809524</v>
      </c>
      <c r="CN58" s="34">
        <f t="shared" si="381"/>
        <v>2.888809524</v>
      </c>
      <c r="CO58" s="34">
        <f t="shared" si="381"/>
        <v>2.888809524</v>
      </c>
      <c r="CP58" s="34">
        <f t="shared" si="381"/>
        <v>2.888809524</v>
      </c>
      <c r="CQ58" s="34">
        <f t="shared" si="381"/>
        <v>2.888809524</v>
      </c>
      <c r="CS58" s="102"/>
      <c r="CT58" s="48">
        <v>4.149E-7</v>
      </c>
      <c r="CU58" s="48">
        <v>3.521E-7</v>
      </c>
      <c r="CV58" s="48">
        <v>1.351E-7</v>
      </c>
      <c r="CW58" s="48">
        <v>2.343E-7</v>
      </c>
      <c r="CX58" s="48">
        <v>6.257E-7</v>
      </c>
      <c r="CY58" s="48">
        <v>6.825E-7</v>
      </c>
      <c r="DA58" s="138"/>
      <c r="DB58" s="10">
        <v>193.0</v>
      </c>
      <c r="DC58" s="143">
        <f t="shared" si="228"/>
        <v>0.0003846153846</v>
      </c>
      <c r="DD58" s="150">
        <f t="shared" si="309"/>
        <v>0.0005769230769</v>
      </c>
      <c r="DE58" s="145">
        <f t="shared" ref="DE58:DJ58" si="382">(DE$14*$DB58^2+DE$15*$DB58+DE$16)*7</f>
        <v>0.0003765832</v>
      </c>
      <c r="DF58" s="145">
        <f t="shared" si="382"/>
        <v>0.000674340674</v>
      </c>
      <c r="DG58" s="145">
        <f t="shared" si="382"/>
        <v>0.000941841901</v>
      </c>
      <c r="DH58" s="146">
        <f t="shared" si="382"/>
        <v>0.001119634502</v>
      </c>
      <c r="DI58" s="145">
        <f t="shared" si="382"/>
        <v>0.002221085559</v>
      </c>
      <c r="DJ58" s="145">
        <f t="shared" si="382"/>
        <v>0.003225260656</v>
      </c>
      <c r="DK58" s="147"/>
      <c r="DL58" s="142"/>
    </row>
    <row r="59" ht="14.25" customHeight="1">
      <c r="J59" s="112">
        <v>43.0</v>
      </c>
      <c r="K59" s="124">
        <v>298.0</v>
      </c>
      <c r="L59" s="114">
        <f t="shared" si="91"/>
        <v>276.0573</v>
      </c>
      <c r="M59" s="115">
        <f t="shared" si="92"/>
        <v>5.91080806</v>
      </c>
      <c r="N59" s="116">
        <f t="shared" si="47"/>
        <v>0.02141152601</v>
      </c>
      <c r="O59" s="116"/>
      <c r="P59" s="112">
        <v>43.0</v>
      </c>
      <c r="Q59" s="112">
        <v>298.0</v>
      </c>
      <c r="R59" s="117">
        <f t="shared" si="48"/>
        <v>1028</v>
      </c>
      <c r="S59" s="39">
        <f t="shared" si="49"/>
        <v>581.0006001</v>
      </c>
      <c r="T59" s="39">
        <f t="shared" si="50"/>
        <v>2.54421742</v>
      </c>
      <c r="U59" s="117">
        <f t="shared" si="51"/>
        <v>1498</v>
      </c>
      <c r="V59" s="39">
        <f t="shared" si="52"/>
        <v>639.8569313</v>
      </c>
      <c r="W59" s="39">
        <f t="shared" si="53"/>
        <v>6.555699615</v>
      </c>
      <c r="X59" s="118">
        <f t="shared" si="54"/>
        <v>248</v>
      </c>
      <c r="Y59" s="124">
        <v>298.0</v>
      </c>
      <c r="Z59" s="119">
        <f t="shared" si="55"/>
        <v>99.74241105</v>
      </c>
      <c r="AA59" s="125">
        <f t="shared" si="56"/>
        <v>578.4563827</v>
      </c>
      <c r="AB59" s="126">
        <f t="shared" si="57"/>
        <v>633.3012317</v>
      </c>
      <c r="AC59" s="64"/>
      <c r="AE59" s="56">
        <v>43.0</v>
      </c>
      <c r="AF59" s="10">
        <v>298.0</v>
      </c>
      <c r="AG59" s="34">
        <f t="shared" si="58"/>
        <v>21.84966083</v>
      </c>
      <c r="AH59" s="34">
        <f t="shared" si="59"/>
        <v>21.99769155</v>
      </c>
      <c r="AI59" s="122">
        <f t="shared" ref="AI59:AJ59" si="383">AV59*$AG$8-AG59*$AG$9</f>
        <v>6.944236082</v>
      </c>
      <c r="AJ59" s="122">
        <f t="shared" si="383"/>
        <v>6.27199429</v>
      </c>
      <c r="AK59" s="34">
        <f t="shared" ref="AK59:AL59" si="384">AV59/AG59</f>
        <v>1.294547354</v>
      </c>
      <c r="AL59" s="34">
        <f t="shared" si="384"/>
        <v>1.212801418</v>
      </c>
      <c r="AM59" s="34">
        <f t="shared" ref="AM59:AN59" si="385">AG59*$AG$9/AV59*100/2.2</f>
        <v>7.022461604</v>
      </c>
      <c r="AN59" s="34">
        <f t="shared" si="385"/>
        <v>7.495793589</v>
      </c>
      <c r="AO59" s="34">
        <f t="shared" si="63"/>
        <v>62.22792536</v>
      </c>
      <c r="AP59" s="34">
        <f t="shared" si="64"/>
        <v>48.06925382</v>
      </c>
      <c r="AQ59" s="34">
        <f t="shared" si="65"/>
        <v>6.944236082</v>
      </c>
      <c r="AR59" s="34"/>
      <c r="AT59" s="56">
        <v>43.0</v>
      </c>
      <c r="AU59" s="10">
        <v>298.0</v>
      </c>
      <c r="AV59" s="34">
        <f t="shared" ref="AV59:BE59" si="386"> ((AV$4 * $AU59 ^ AV$5 * EXP(-$AU59 * AV$6))+AV$8)*AV$7</f>
        <v>28.28542062</v>
      </c>
      <c r="AW59" s="34">
        <f t="shared" si="386"/>
        <v>26.6788315</v>
      </c>
      <c r="AX59" s="34">
        <f t="shared" si="386"/>
        <v>26.27128064</v>
      </c>
      <c r="AY59" s="34">
        <f t="shared" si="386"/>
        <v>25.87128064</v>
      </c>
      <c r="AZ59" s="34">
        <f t="shared" si="386"/>
        <v>25.47128064</v>
      </c>
      <c r="BA59" s="34">
        <f t="shared" si="386"/>
        <v>25.07128064</v>
      </c>
      <c r="BB59" s="34">
        <f t="shared" si="386"/>
        <v>24.67128064</v>
      </c>
      <c r="BC59" s="34">
        <f t="shared" si="386"/>
        <v>24.27128064</v>
      </c>
      <c r="BD59" s="34">
        <f t="shared" si="386"/>
        <v>23.87128064</v>
      </c>
      <c r="BE59" s="34">
        <f t="shared" si="386"/>
        <v>23.47128064</v>
      </c>
      <c r="BI59" s="10">
        <v>298.0</v>
      </c>
      <c r="BJ59" s="34">
        <f t="shared" ref="BJ59:BS59" si="387"> ((BJ$4 * $AU59 ^ BJ$5 * EXP(-$AU59 * BJ$6))+BJ$8)*BJ$7</f>
        <v>1.115753296</v>
      </c>
      <c r="BK59" s="34">
        <f t="shared" si="387"/>
        <v>1.04128506</v>
      </c>
      <c r="BL59" s="34">
        <f t="shared" si="387"/>
        <v>1.054549427</v>
      </c>
      <c r="BM59" s="34">
        <f t="shared" si="387"/>
        <v>1.040549427</v>
      </c>
      <c r="BN59" s="34">
        <f t="shared" si="387"/>
        <v>1.026549427</v>
      </c>
      <c r="BO59" s="34">
        <f t="shared" si="387"/>
        <v>1.012549427</v>
      </c>
      <c r="BP59" s="34">
        <f t="shared" si="387"/>
        <v>0.9985494268</v>
      </c>
      <c r="BQ59" s="34">
        <f t="shared" si="387"/>
        <v>0.9845494268</v>
      </c>
      <c r="BR59" s="34">
        <f t="shared" si="387"/>
        <v>0.9705494268</v>
      </c>
      <c r="BS59" s="34">
        <f t="shared" si="387"/>
        <v>0.9565494268</v>
      </c>
      <c r="BU59" s="10">
        <v>298.0</v>
      </c>
      <c r="BV59" s="34">
        <f t="shared" ref="BV59:CE59" si="388"> ((BV$4 * $AU59 ^ BV$5 * EXP(-$AU59 * BV$6))+BV$8)*BV$7</f>
        <v>0.8330466813</v>
      </c>
      <c r="BW59" s="34">
        <f t="shared" si="388"/>
        <v>0.8180684378</v>
      </c>
      <c r="BX59" s="34">
        <f t="shared" si="388"/>
        <v>0.7931939361</v>
      </c>
      <c r="BY59" s="34">
        <f t="shared" si="388"/>
        <v>0.7803939361</v>
      </c>
      <c r="BZ59" s="34">
        <f t="shared" si="388"/>
        <v>0.7675939361</v>
      </c>
      <c r="CA59" s="34">
        <f t="shared" si="388"/>
        <v>0.7547939361</v>
      </c>
      <c r="CB59" s="34">
        <f t="shared" si="388"/>
        <v>0.7419939361</v>
      </c>
      <c r="CC59" s="34">
        <f t="shared" si="388"/>
        <v>0.7291939361</v>
      </c>
      <c r="CD59" s="34">
        <f t="shared" si="388"/>
        <v>0.7163939361</v>
      </c>
      <c r="CE59" s="34">
        <f t="shared" si="388"/>
        <v>0.7035939361</v>
      </c>
      <c r="CG59" s="10">
        <v>43.0</v>
      </c>
      <c r="CH59" s="34">
        <f t="shared" ref="CH59:CQ59" si="389">((CH$4-CH$5*$CG59+CH$6*$CG59^2/2+CH$7/$CG59)+CH$9)*CH$8</f>
        <v>5.003255814</v>
      </c>
      <c r="CI59" s="34">
        <f t="shared" si="389"/>
        <v>2.887837209</v>
      </c>
      <c r="CJ59" s="34">
        <f t="shared" si="389"/>
        <v>2.887837209</v>
      </c>
      <c r="CK59" s="34">
        <f t="shared" si="389"/>
        <v>2.887837209</v>
      </c>
      <c r="CL59" s="34">
        <f t="shared" si="389"/>
        <v>2.887837209</v>
      </c>
      <c r="CM59" s="34">
        <f t="shared" si="389"/>
        <v>2.887837209</v>
      </c>
      <c r="CN59" s="34">
        <f t="shared" si="389"/>
        <v>2.887837209</v>
      </c>
      <c r="CO59" s="34">
        <f t="shared" si="389"/>
        <v>2.887837209</v>
      </c>
      <c r="CP59" s="34">
        <f t="shared" si="389"/>
        <v>2.887837209</v>
      </c>
      <c r="CQ59" s="34">
        <f t="shared" si="389"/>
        <v>2.887837209</v>
      </c>
      <c r="CS59" s="102"/>
      <c r="CT59" s="48">
        <v>1.236E-5</v>
      </c>
      <c r="CU59" s="48">
        <v>1.935E-4</v>
      </c>
      <c r="CV59" s="48">
        <v>4.297E-4</v>
      </c>
      <c r="CW59" s="48">
        <v>5.303E-6</v>
      </c>
      <c r="CX59" s="48">
        <v>-4.311E-5</v>
      </c>
      <c r="CY59" s="48">
        <v>3.332E-5</v>
      </c>
      <c r="DA59" s="138"/>
      <c r="DB59" s="10">
        <v>200.0</v>
      </c>
      <c r="DC59" s="143">
        <f t="shared" si="228"/>
        <v>0.0003846153846</v>
      </c>
      <c r="DD59" s="150">
        <f t="shared" si="309"/>
        <v>0.0005769230769</v>
      </c>
      <c r="DE59" s="145">
        <f t="shared" ref="DE59:DJ59" si="390">(DE$14*$DB59^2+DE$15*$DB59+DE$16)*7</f>
        <v>0.00037772</v>
      </c>
      <c r="DF59" s="145">
        <f t="shared" si="390"/>
        <v>0.00068264</v>
      </c>
      <c r="DG59" s="145">
        <f t="shared" si="390"/>
        <v>0.00096166</v>
      </c>
      <c r="DH59" s="146">
        <f t="shared" si="390"/>
        <v>0.00110222</v>
      </c>
      <c r="DI59" s="145">
        <f t="shared" si="390"/>
        <v>0.002218146</v>
      </c>
      <c r="DJ59" s="145">
        <f t="shared" si="390"/>
        <v>0.003229436</v>
      </c>
      <c r="DK59" s="147"/>
      <c r="DL59" s="142"/>
    </row>
    <row r="60" ht="14.25" customHeight="1">
      <c r="J60" s="112">
        <v>44.0</v>
      </c>
      <c r="K60" s="124">
        <v>305.0</v>
      </c>
      <c r="L60" s="114">
        <f t="shared" si="91"/>
        <v>281.3086</v>
      </c>
      <c r="M60" s="115">
        <f t="shared" si="92"/>
        <v>5.994937874</v>
      </c>
      <c r="N60" s="116">
        <f t="shared" si="47"/>
        <v>0.02131089442</v>
      </c>
      <c r="O60" s="116"/>
      <c r="P60" s="112">
        <v>44.0</v>
      </c>
      <c r="Q60" s="112">
        <v>305.0</v>
      </c>
      <c r="R60" s="117">
        <f t="shared" si="48"/>
        <v>1035</v>
      </c>
      <c r="S60" s="39">
        <f t="shared" si="49"/>
        <v>581.5069365</v>
      </c>
      <c r="T60" s="39">
        <f t="shared" si="50"/>
        <v>2.338124443</v>
      </c>
      <c r="U60" s="117">
        <f t="shared" si="51"/>
        <v>1505</v>
      </c>
      <c r="V60" s="39">
        <f t="shared" si="52"/>
        <v>639.8628154</v>
      </c>
      <c r="W60" s="39">
        <f t="shared" si="53"/>
        <v>6.07118089</v>
      </c>
      <c r="X60" s="118">
        <f t="shared" si="54"/>
        <v>255</v>
      </c>
      <c r="Y60" s="124">
        <v>305.0</v>
      </c>
      <c r="Z60" s="153">
        <f t="shared" si="55"/>
        <v>108.4289771</v>
      </c>
      <c r="AA60" s="125">
        <f t="shared" si="56"/>
        <v>579.1688121</v>
      </c>
      <c r="AB60" s="126">
        <f t="shared" si="57"/>
        <v>633.7916345</v>
      </c>
      <c r="AC60" s="64"/>
      <c r="AE60" s="56">
        <v>44.0</v>
      </c>
      <c r="AF60" s="10">
        <v>305.0</v>
      </c>
      <c r="AG60" s="34">
        <f t="shared" si="58"/>
        <v>21.76797321</v>
      </c>
      <c r="AH60" s="34">
        <f t="shared" si="59"/>
        <v>21.84206092</v>
      </c>
      <c r="AI60" s="122">
        <f t="shared" ref="AI60:AJ60" si="391">AV60*$AG$8-AG60*$AG$9</f>
        <v>6.857316283</v>
      </c>
      <c r="AJ60" s="122">
        <f t="shared" si="391"/>
        <v>6.118830255</v>
      </c>
      <c r="AK60" s="34">
        <f t="shared" ref="AK60:AL60" si="392">AV60/AG60</f>
        <v>1.287546481</v>
      </c>
      <c r="AL60" s="34">
        <f t="shared" si="392"/>
        <v>1.200349463</v>
      </c>
      <c r="AM60" s="34">
        <f t="shared" ref="AM60:AN60" si="393">AG60*$AG$9/AV60*100/2.2</f>
        <v>7.060645361</v>
      </c>
      <c r="AN60" s="34">
        <f t="shared" si="393"/>
        <v>7.573552012</v>
      </c>
      <c r="AO60" s="34">
        <f t="shared" si="63"/>
        <v>61.66001008</v>
      </c>
      <c r="AP60" s="34">
        <f t="shared" si="64"/>
        <v>47.88954106</v>
      </c>
      <c r="AQ60" s="34">
        <f t="shared" si="65"/>
        <v>6.857316283</v>
      </c>
      <c r="AR60" s="34"/>
      <c r="AT60" s="56">
        <v>44.0</v>
      </c>
      <c r="AU60" s="10">
        <v>305.0</v>
      </c>
      <c r="AV60" s="34">
        <f t="shared" ref="AV60:BE60" si="394"> ((AV$4 * $AU60 ^ AV$5 * EXP(-$AU60 * AV$6))+AV$8)*AV$7</f>
        <v>28.02727731</v>
      </c>
      <c r="AW60" s="34">
        <f t="shared" si="394"/>
        <v>26.2181061</v>
      </c>
      <c r="AX60" s="34">
        <f t="shared" si="394"/>
        <v>25.74777619</v>
      </c>
      <c r="AY60" s="34">
        <f t="shared" si="394"/>
        <v>25.34777619</v>
      </c>
      <c r="AZ60" s="34">
        <f t="shared" si="394"/>
        <v>24.94777619</v>
      </c>
      <c r="BA60" s="34">
        <f t="shared" si="394"/>
        <v>24.54777619</v>
      </c>
      <c r="BB60" s="34">
        <f t="shared" si="394"/>
        <v>24.14777619</v>
      </c>
      <c r="BC60" s="34">
        <f t="shared" si="394"/>
        <v>23.74777619</v>
      </c>
      <c r="BD60" s="34">
        <f t="shared" si="394"/>
        <v>23.34777619</v>
      </c>
      <c r="BE60" s="34">
        <f t="shared" si="394"/>
        <v>22.94777619</v>
      </c>
      <c r="BI60" s="10">
        <v>305.0</v>
      </c>
      <c r="BJ60" s="34">
        <f t="shared" ref="BJ60:BS60" si="395"> ((BJ$4 * $AU60 ^ BJ$5 * EXP(-$AU60 * BJ$6))+BJ$8)*BJ$7</f>
        <v>1.106018607</v>
      </c>
      <c r="BK60" s="34">
        <f t="shared" si="395"/>
        <v>1.024317122</v>
      </c>
      <c r="BL60" s="34">
        <f t="shared" si="395"/>
        <v>1.034683634</v>
      </c>
      <c r="BM60" s="34">
        <f t="shared" si="395"/>
        <v>1.020683634</v>
      </c>
      <c r="BN60" s="34">
        <f t="shared" si="395"/>
        <v>1.006683634</v>
      </c>
      <c r="BO60" s="34">
        <f t="shared" si="395"/>
        <v>0.9926836343</v>
      </c>
      <c r="BP60" s="34">
        <f t="shared" si="395"/>
        <v>0.9786836343</v>
      </c>
      <c r="BQ60" s="34">
        <f t="shared" si="395"/>
        <v>0.9646836343</v>
      </c>
      <c r="BR60" s="34">
        <f t="shared" si="395"/>
        <v>0.9506836343</v>
      </c>
      <c r="BS60" s="34">
        <f t="shared" si="395"/>
        <v>0.9366836343</v>
      </c>
      <c r="BU60" s="10">
        <v>305.0</v>
      </c>
      <c r="BV60" s="34">
        <f t="shared" ref="BV60:CE60" si="396"> ((BV$4 * $AU60 ^ BV$5 * EXP(-$AU60 * BV$6))+BV$8)*BV$7</f>
        <v>0.8255177504</v>
      </c>
      <c r="BW60" s="34">
        <f t="shared" si="396"/>
        <v>0.8047528048</v>
      </c>
      <c r="BX60" s="34">
        <f t="shared" si="396"/>
        <v>0.7782443777</v>
      </c>
      <c r="BY60" s="34">
        <f t="shared" si="396"/>
        <v>0.7654443777</v>
      </c>
      <c r="BZ60" s="34">
        <f t="shared" si="396"/>
        <v>0.7526443777</v>
      </c>
      <c r="CA60" s="34">
        <f t="shared" si="396"/>
        <v>0.7398443777</v>
      </c>
      <c r="CB60" s="34">
        <f t="shared" si="396"/>
        <v>0.7270443777</v>
      </c>
      <c r="CC60" s="34">
        <f t="shared" si="396"/>
        <v>0.7142443777</v>
      </c>
      <c r="CD60" s="34">
        <f t="shared" si="396"/>
        <v>0.7014443777</v>
      </c>
      <c r="CE60" s="34">
        <f t="shared" si="396"/>
        <v>0.6886443777</v>
      </c>
      <c r="CG60" s="10">
        <v>44.0</v>
      </c>
      <c r="CH60" s="34">
        <f t="shared" ref="CH60:CQ60" si="397">((CH$4-CH$5*$CG60+CH$6*$CG60^2/2+CH$7/$CG60)+CH$9)*CH$8</f>
        <v>4.991409091</v>
      </c>
      <c r="CI60" s="34">
        <f t="shared" si="397"/>
        <v>2.887090909</v>
      </c>
      <c r="CJ60" s="34">
        <f t="shared" si="397"/>
        <v>2.887090909</v>
      </c>
      <c r="CK60" s="34">
        <f t="shared" si="397"/>
        <v>2.887090909</v>
      </c>
      <c r="CL60" s="34">
        <f t="shared" si="397"/>
        <v>2.887090909</v>
      </c>
      <c r="CM60" s="34">
        <f t="shared" si="397"/>
        <v>2.887090909</v>
      </c>
      <c r="CN60" s="34">
        <f t="shared" si="397"/>
        <v>2.887090909</v>
      </c>
      <c r="CO60" s="34">
        <f t="shared" si="397"/>
        <v>2.887090909</v>
      </c>
      <c r="CP60" s="34">
        <f t="shared" si="397"/>
        <v>2.887090909</v>
      </c>
      <c r="CQ60" s="34">
        <f t="shared" si="397"/>
        <v>2.887090909</v>
      </c>
      <c r="CV60" s="154"/>
      <c r="CW60" s="154"/>
      <c r="CX60" s="154"/>
      <c r="CY60" s="154"/>
      <c r="DA60" s="138"/>
      <c r="DB60" s="10">
        <v>207.0</v>
      </c>
      <c r="DC60" s="143">
        <f t="shared" si="228"/>
        <v>0.0003846153846</v>
      </c>
      <c r="DD60" s="150">
        <f t="shared" si="309"/>
        <v>0.0005769230769</v>
      </c>
      <c r="DE60" s="145">
        <f t="shared" ref="DE60:DJ60" si="398">(DE$14*$DB60^2+DE$15*$DB60+DE$16)*7</f>
        <v>0.0003797486</v>
      </c>
      <c r="DF60" s="145">
        <f t="shared" si="398"/>
        <v>0.000693078274</v>
      </c>
      <c r="DG60" s="145">
        <f t="shared" si="398"/>
        <v>0.000985530301</v>
      </c>
      <c r="DH60" s="146">
        <f t="shared" si="398"/>
        <v>0.001085981302</v>
      </c>
      <c r="DI60" s="145">
        <f t="shared" si="398"/>
        <v>0.002215057579</v>
      </c>
      <c r="DJ60" s="145">
        <f t="shared" si="398"/>
        <v>0.003234059096</v>
      </c>
      <c r="DK60" s="147"/>
      <c r="DL60" s="142"/>
    </row>
    <row r="61" ht="14.25" customHeight="1">
      <c r="J61" s="112">
        <v>45.0</v>
      </c>
      <c r="K61" s="124">
        <v>312.0</v>
      </c>
      <c r="L61" s="114">
        <f t="shared" si="91"/>
        <v>286.5365</v>
      </c>
      <c r="M61" s="115">
        <f t="shared" si="92"/>
        <v>6.078303672</v>
      </c>
      <c r="N61" s="116">
        <f t="shared" si="47"/>
        <v>0.02121301709</v>
      </c>
      <c r="O61" s="116"/>
      <c r="P61" s="112">
        <v>45.0</v>
      </c>
      <c r="Q61" s="112">
        <v>312.0</v>
      </c>
      <c r="R61" s="117">
        <f t="shared" si="48"/>
        <v>1042</v>
      </c>
      <c r="S61" s="39">
        <f t="shared" si="49"/>
        <v>581.9999192</v>
      </c>
      <c r="T61" s="39">
        <f t="shared" si="50"/>
        <v>2.147594098</v>
      </c>
      <c r="U61" s="117">
        <f t="shared" si="51"/>
        <v>1512</v>
      </c>
      <c r="V61" s="39">
        <f t="shared" si="52"/>
        <v>639.8684574</v>
      </c>
      <c r="W61" s="39">
        <f t="shared" si="53"/>
        <v>5.6195104</v>
      </c>
      <c r="X61" s="82"/>
      <c r="Y61" s="124">
        <v>312.0</v>
      </c>
      <c r="Z61" s="82"/>
      <c r="AA61" s="125">
        <f t="shared" si="56"/>
        <v>579.8523251</v>
      </c>
      <c r="AB61" s="126">
        <f t="shared" si="57"/>
        <v>634.248947</v>
      </c>
      <c r="AC61" s="64"/>
      <c r="AE61" s="56">
        <v>45.0</v>
      </c>
      <c r="AF61" s="10">
        <v>312.0</v>
      </c>
      <c r="AG61" s="34">
        <f t="shared" si="58"/>
        <v>21.68557557</v>
      </c>
      <c r="AH61" s="34">
        <f t="shared" si="59"/>
        <v>21.68779342</v>
      </c>
      <c r="AI61" s="122">
        <f t="shared" ref="AI61:AJ61" si="399">AV61*$AG$8-AG61*$AG$9</f>
        <v>6.770262933</v>
      </c>
      <c r="AJ61" s="122">
        <f t="shared" si="399"/>
        <v>5.96760802</v>
      </c>
      <c r="AK61" s="34">
        <f t="shared" ref="AK61:AL61" si="400">AV61/AG61</f>
        <v>1.280503025</v>
      </c>
      <c r="AL61" s="34">
        <f t="shared" si="400"/>
        <v>1.187899399</v>
      </c>
      <c r="AM61" s="34">
        <f t="shared" ref="AM61:AN61" si="401">AG61*$AG$9/AV61*100/2.2</f>
        <v>7.099482714</v>
      </c>
      <c r="AN61" s="34">
        <f t="shared" si="401"/>
        <v>7.652928439</v>
      </c>
      <c r="AO61" s="34">
        <f t="shared" si="63"/>
        <v>61.09057926</v>
      </c>
      <c r="AP61" s="34">
        <f t="shared" si="64"/>
        <v>47.70826626</v>
      </c>
      <c r="AQ61" s="34">
        <f t="shared" si="65"/>
        <v>6.770262933</v>
      </c>
      <c r="AR61" s="34"/>
      <c r="AT61" s="56">
        <v>45.0</v>
      </c>
      <c r="AU61" s="10">
        <v>312.0</v>
      </c>
      <c r="AV61" s="34">
        <f t="shared" ref="AV61:BE61" si="402"> ((AV$4 * $AU61 ^ AV$5 * EXP(-$AU61 * AV$6))+AV$8)*AV$7</f>
        <v>27.76844512</v>
      </c>
      <c r="AW61" s="34">
        <f t="shared" si="402"/>
        <v>25.76291676</v>
      </c>
      <c r="AX61" s="34">
        <f t="shared" si="402"/>
        <v>25.23191959</v>
      </c>
      <c r="AY61" s="34">
        <f t="shared" si="402"/>
        <v>24.83191959</v>
      </c>
      <c r="AZ61" s="34">
        <f t="shared" si="402"/>
        <v>24.43191959</v>
      </c>
      <c r="BA61" s="34">
        <f t="shared" si="402"/>
        <v>24.03191959</v>
      </c>
      <c r="BB61" s="34">
        <f t="shared" si="402"/>
        <v>23.63191959</v>
      </c>
      <c r="BC61" s="34">
        <f t="shared" si="402"/>
        <v>23.23191959</v>
      </c>
      <c r="BD61" s="34">
        <f t="shared" si="402"/>
        <v>22.83191959</v>
      </c>
      <c r="BE61" s="34">
        <f t="shared" si="402"/>
        <v>22.43191959</v>
      </c>
      <c r="BI61" s="10">
        <v>312.0</v>
      </c>
      <c r="BJ61" s="34">
        <f t="shared" ref="BJ61:BS61" si="403"> ((BJ$4 * $AU61 ^ BJ$5 * EXP(-$AU61 * BJ$6))+BJ$8)*BJ$7</f>
        <v>1.09626817</v>
      </c>
      <c r="BK61" s="34">
        <f t="shared" si="403"/>
        <v>1.007548384</v>
      </c>
      <c r="BL61" s="34">
        <f t="shared" si="403"/>
        <v>1.015099654</v>
      </c>
      <c r="BM61" s="34">
        <f t="shared" si="403"/>
        <v>1.001099654</v>
      </c>
      <c r="BN61" s="34">
        <f t="shared" si="403"/>
        <v>0.9870996535</v>
      </c>
      <c r="BO61" s="34">
        <f t="shared" si="403"/>
        <v>0.9730996535</v>
      </c>
      <c r="BP61" s="34">
        <f t="shared" si="403"/>
        <v>0.9590996535</v>
      </c>
      <c r="BQ61" s="34">
        <f t="shared" si="403"/>
        <v>0.9450996535</v>
      </c>
      <c r="BR61" s="34">
        <f t="shared" si="403"/>
        <v>0.9310996535</v>
      </c>
      <c r="BS61" s="34">
        <f t="shared" si="403"/>
        <v>0.9170996535</v>
      </c>
      <c r="BU61" s="10">
        <v>312.0</v>
      </c>
      <c r="BV61" s="34">
        <f t="shared" ref="BV61:CE61" si="404"> ((BV$4 * $AU61 ^ BV$5 * EXP(-$AU61 * BV$6))+BV$8)*BV$7</f>
        <v>0.8179785095</v>
      </c>
      <c r="BW61" s="34">
        <f t="shared" si="404"/>
        <v>0.7915928474</v>
      </c>
      <c r="BX61" s="34">
        <f t="shared" si="404"/>
        <v>0.7635072224</v>
      </c>
      <c r="BY61" s="34">
        <f t="shared" si="404"/>
        <v>0.7507072224</v>
      </c>
      <c r="BZ61" s="34">
        <f t="shared" si="404"/>
        <v>0.7379072224</v>
      </c>
      <c r="CA61" s="34">
        <f t="shared" si="404"/>
        <v>0.7251072224</v>
      </c>
      <c r="CB61" s="34">
        <f t="shared" si="404"/>
        <v>0.7123072224</v>
      </c>
      <c r="CC61" s="34">
        <f t="shared" si="404"/>
        <v>0.6995072224</v>
      </c>
      <c r="CD61" s="34">
        <f t="shared" si="404"/>
        <v>0.6867072224</v>
      </c>
      <c r="CE61" s="34">
        <f t="shared" si="404"/>
        <v>0.6739072224</v>
      </c>
      <c r="CG61" s="10">
        <v>45.0</v>
      </c>
      <c r="CH61" s="34">
        <f t="shared" ref="CH61:CQ61" si="405">((CH$4-CH$5*$CG61+CH$6*$CG61^2/2+CH$7/$CG61)+CH$9)*CH$8</f>
        <v>4.980355556</v>
      </c>
      <c r="CI61" s="34">
        <f t="shared" si="405"/>
        <v>2.886555556</v>
      </c>
      <c r="CJ61" s="34">
        <f t="shared" si="405"/>
        <v>2.886555556</v>
      </c>
      <c r="CK61" s="34">
        <f t="shared" si="405"/>
        <v>2.886555556</v>
      </c>
      <c r="CL61" s="34">
        <f t="shared" si="405"/>
        <v>2.886555556</v>
      </c>
      <c r="CM61" s="34">
        <f t="shared" si="405"/>
        <v>2.886555556</v>
      </c>
      <c r="CN61" s="34">
        <f t="shared" si="405"/>
        <v>2.886555556</v>
      </c>
      <c r="CO61" s="34">
        <f t="shared" si="405"/>
        <v>2.886555556</v>
      </c>
      <c r="CP61" s="34">
        <f t="shared" si="405"/>
        <v>2.886555556</v>
      </c>
      <c r="CQ61" s="34">
        <f t="shared" si="405"/>
        <v>2.886555556</v>
      </c>
      <c r="CV61" s="154"/>
      <c r="CW61" s="154"/>
      <c r="CX61" s="154"/>
      <c r="CY61" s="154"/>
      <c r="DA61" s="138"/>
      <c r="DB61" s="10">
        <v>214.0</v>
      </c>
      <c r="DC61" s="143">
        <f t="shared" si="228"/>
        <v>0.0003846153846</v>
      </c>
      <c r="DD61" s="150">
        <f t="shared" si="309"/>
        <v>0.0005769230769</v>
      </c>
      <c r="DE61" s="145">
        <f t="shared" ref="DE61:DJ61" si="406">(DE$14*$DB61^2+DE$15*$DB61+DE$16)*7</f>
        <v>0.000382669</v>
      </c>
      <c r="DF61" s="145">
        <f t="shared" si="406"/>
        <v>0.000705655496</v>
      </c>
      <c r="DG61" s="145">
        <f t="shared" si="406"/>
        <v>0.001013452804</v>
      </c>
      <c r="DH61" s="146">
        <f t="shared" si="406"/>
        <v>0.001070918408</v>
      </c>
      <c r="DI61" s="145">
        <f t="shared" si="406"/>
        <v>0.002211820296</v>
      </c>
      <c r="DJ61" s="145">
        <f t="shared" si="406"/>
        <v>0.003239129944</v>
      </c>
      <c r="DK61" s="147"/>
      <c r="DL61" s="142"/>
    </row>
    <row r="62" ht="14.25" customHeight="1">
      <c r="J62" s="112">
        <v>46.0</v>
      </c>
      <c r="K62" s="124">
        <v>319.0</v>
      </c>
      <c r="L62" s="114">
        <f t="shared" si="91"/>
        <v>291.741</v>
      </c>
      <c r="M62" s="115">
        <f t="shared" si="92"/>
        <v>6.160919444</v>
      </c>
      <c r="N62" s="116">
        <f t="shared" si="47"/>
        <v>0.02111777036</v>
      </c>
      <c r="O62" s="116"/>
      <c r="P62" s="112">
        <v>46.0</v>
      </c>
      <c r="Q62" s="112">
        <v>319.0</v>
      </c>
      <c r="R62" s="117">
        <f t="shared" si="48"/>
        <v>1049</v>
      </c>
      <c r="S62" s="39">
        <f t="shared" si="49"/>
        <v>582.4798929</v>
      </c>
      <c r="T62" s="39">
        <f t="shared" si="50"/>
        <v>1.971596851</v>
      </c>
      <c r="U62" s="117">
        <f t="shared" si="51"/>
        <v>1519</v>
      </c>
      <c r="V62" s="39">
        <f t="shared" si="52"/>
        <v>639.8738674</v>
      </c>
      <c r="W62" s="39">
        <f t="shared" si="53"/>
        <v>5.19882406</v>
      </c>
      <c r="X62" s="82"/>
      <c r="Y62" s="124">
        <v>319.0</v>
      </c>
      <c r="Z62" s="82"/>
      <c r="AA62" s="125">
        <f t="shared" si="56"/>
        <v>580.5082961</v>
      </c>
      <c r="AB62" s="126">
        <f t="shared" si="57"/>
        <v>634.6750434</v>
      </c>
      <c r="AC62" s="64"/>
      <c r="AE62" s="56">
        <v>46.0</v>
      </c>
      <c r="AF62" s="10">
        <v>319.0</v>
      </c>
      <c r="AG62" s="34">
        <f t="shared" si="58"/>
        <v>21.60256904</v>
      </c>
      <c r="AH62" s="34">
        <f t="shared" si="59"/>
        <v>21.53496194</v>
      </c>
      <c r="AI62" s="122">
        <f t="shared" ref="AI62:AJ62" si="407">AV62*$AG$8-AG62*$AG$9</f>
        <v>6.683134492</v>
      </c>
      <c r="AJ62" s="122">
        <f t="shared" si="407"/>
        <v>5.818350688</v>
      </c>
      <c r="AK62" s="34">
        <f t="shared" ref="AK62:AL62" si="408">AV62/AG62</f>
        <v>1.273418948</v>
      </c>
      <c r="AL62" s="34">
        <f t="shared" si="408"/>
        <v>1.175454025</v>
      </c>
      <c r="AM62" s="34">
        <f t="shared" ref="AM62:AN62" si="409">AG62*$AG$9/AV62*100/2.2</f>
        <v>7.138977399</v>
      </c>
      <c r="AN62" s="34">
        <f t="shared" si="409"/>
        <v>7.733955473</v>
      </c>
      <c r="AO62" s="34">
        <f t="shared" si="63"/>
        <v>60.52006566</v>
      </c>
      <c r="AP62" s="34">
        <f t="shared" si="64"/>
        <v>47.5256519</v>
      </c>
      <c r="AQ62" s="34">
        <f t="shared" si="65"/>
        <v>6.683134492</v>
      </c>
      <c r="AR62" s="34"/>
      <c r="AT62" s="56">
        <v>46.0</v>
      </c>
      <c r="AU62" s="10">
        <v>319.0</v>
      </c>
      <c r="AV62" s="34">
        <f t="shared" ref="AV62:BE62" si="410"> ((AV$4 * $AU62 ^ AV$5 * EXP(-$AU62 * AV$6))+AV$8)*AV$7</f>
        <v>27.50912075</v>
      </c>
      <c r="AW62" s="34">
        <f t="shared" si="410"/>
        <v>25.31335769</v>
      </c>
      <c r="AX62" s="34">
        <f t="shared" si="410"/>
        <v>24.72379135</v>
      </c>
      <c r="AY62" s="34">
        <f t="shared" si="410"/>
        <v>24.32379135</v>
      </c>
      <c r="AZ62" s="34">
        <f t="shared" si="410"/>
        <v>23.92379135</v>
      </c>
      <c r="BA62" s="34">
        <f t="shared" si="410"/>
        <v>23.52379135</v>
      </c>
      <c r="BB62" s="34">
        <f t="shared" si="410"/>
        <v>23.12379135</v>
      </c>
      <c r="BC62" s="34">
        <f t="shared" si="410"/>
        <v>22.72379135</v>
      </c>
      <c r="BD62" s="34">
        <f t="shared" si="410"/>
        <v>22.32379135</v>
      </c>
      <c r="BE62" s="34">
        <f t="shared" si="410"/>
        <v>21.92379135</v>
      </c>
      <c r="BI62" s="10">
        <v>319.0</v>
      </c>
      <c r="BJ62" s="34">
        <f t="shared" ref="BJ62:BS62" si="411"> ((BJ$4 * $AU62 ^ BJ$5 * EXP(-$AU62 * BJ$6))+BJ$8)*BJ$7</f>
        <v>1.086508336</v>
      </c>
      <c r="BK62" s="34">
        <f t="shared" si="411"/>
        <v>0.9909815107</v>
      </c>
      <c r="BL62" s="34">
        <f t="shared" si="411"/>
        <v>0.9957997062</v>
      </c>
      <c r="BM62" s="34">
        <f t="shared" si="411"/>
        <v>0.9817997062</v>
      </c>
      <c r="BN62" s="34">
        <f t="shared" si="411"/>
        <v>0.9677997062</v>
      </c>
      <c r="BO62" s="34">
        <f t="shared" si="411"/>
        <v>0.9537997062</v>
      </c>
      <c r="BP62" s="34">
        <f t="shared" si="411"/>
        <v>0.9397997062</v>
      </c>
      <c r="BQ62" s="34">
        <f t="shared" si="411"/>
        <v>0.9257997062</v>
      </c>
      <c r="BR62" s="34">
        <f t="shared" si="411"/>
        <v>0.9117997062</v>
      </c>
      <c r="BS62" s="34">
        <f t="shared" si="411"/>
        <v>0.8977997062</v>
      </c>
      <c r="BU62" s="10">
        <v>319.0</v>
      </c>
      <c r="BV62" s="34">
        <f t="shared" ref="BV62:CE62" si="412"> ((BV$4 * $AU62 ^ BV$5 * EXP(-$AU62 * BV$6))+BV$8)*BV$7</f>
        <v>0.8104339356</v>
      </c>
      <c r="BW62" s="34">
        <f t="shared" si="412"/>
        <v>0.7785906987</v>
      </c>
      <c r="BX62" s="34">
        <f t="shared" si="412"/>
        <v>0.7489841193</v>
      </c>
      <c r="BY62" s="34">
        <f t="shared" si="412"/>
        <v>0.7361841193</v>
      </c>
      <c r="BZ62" s="34">
        <f t="shared" si="412"/>
        <v>0.7233841193</v>
      </c>
      <c r="CA62" s="34">
        <f t="shared" si="412"/>
        <v>0.7105841193</v>
      </c>
      <c r="CB62" s="34">
        <f t="shared" si="412"/>
        <v>0.6977841193</v>
      </c>
      <c r="CC62" s="34">
        <f t="shared" si="412"/>
        <v>0.6849841193</v>
      </c>
      <c r="CD62" s="34">
        <f t="shared" si="412"/>
        <v>0.6721841193</v>
      </c>
      <c r="CE62" s="34">
        <f t="shared" si="412"/>
        <v>0.6593841193</v>
      </c>
      <c r="CG62" s="10">
        <v>46.0</v>
      </c>
      <c r="CH62" s="34">
        <f t="shared" ref="CH62:CQ62" si="413">((CH$4-CH$5*$CG62+CH$6*$CG62^2/2+CH$7/$CG62)+CH$9)*CH$8</f>
        <v>4.970043478</v>
      </c>
      <c r="CI62" s="34">
        <f t="shared" si="413"/>
        <v>2.886217391</v>
      </c>
      <c r="CJ62" s="34">
        <f t="shared" si="413"/>
        <v>2.886217391</v>
      </c>
      <c r="CK62" s="34">
        <f t="shared" si="413"/>
        <v>2.886217391</v>
      </c>
      <c r="CL62" s="34">
        <f t="shared" si="413"/>
        <v>2.886217391</v>
      </c>
      <c r="CM62" s="34">
        <f t="shared" si="413"/>
        <v>2.886217391</v>
      </c>
      <c r="CN62" s="34">
        <f t="shared" si="413"/>
        <v>2.886217391</v>
      </c>
      <c r="CO62" s="34">
        <f t="shared" si="413"/>
        <v>2.886217391</v>
      </c>
      <c r="CP62" s="34">
        <f t="shared" si="413"/>
        <v>2.886217391</v>
      </c>
      <c r="CQ62" s="34">
        <f t="shared" si="413"/>
        <v>2.886217391</v>
      </c>
      <c r="CV62" s="154"/>
      <c r="CW62" s="154"/>
      <c r="CX62" s="154"/>
      <c r="CY62" s="154"/>
      <c r="DA62" s="138"/>
      <c r="DB62" s="10">
        <v>221.0</v>
      </c>
      <c r="DC62" s="143">
        <f t="shared" si="228"/>
        <v>0.0003846153846</v>
      </c>
      <c r="DD62" s="150">
        <f t="shared" si="309"/>
        <v>0.0005769230769</v>
      </c>
      <c r="DE62" s="145">
        <f t="shared" ref="DE62:DJ62" si="414">(DE$14*$DB62^2+DE$15*$DB62+DE$16)*7</f>
        <v>0.0003864812</v>
      </c>
      <c r="DF62" s="145">
        <f t="shared" si="414"/>
        <v>0.000720371666</v>
      </c>
      <c r="DG62" s="145">
        <f t="shared" si="414"/>
        <v>0.001045427509</v>
      </c>
      <c r="DH62" s="146">
        <f t="shared" si="414"/>
        <v>0.001057031318</v>
      </c>
      <c r="DI62" s="145">
        <f t="shared" si="414"/>
        <v>0.002208434151</v>
      </c>
      <c r="DJ62" s="145">
        <f t="shared" si="414"/>
        <v>0.003244648545</v>
      </c>
      <c r="DK62" s="147"/>
      <c r="DL62" s="142"/>
    </row>
    <row r="63" ht="14.25" customHeight="1">
      <c r="J63" s="112">
        <v>47.0</v>
      </c>
      <c r="K63" s="124">
        <v>326.0</v>
      </c>
      <c r="L63" s="114">
        <f t="shared" si="91"/>
        <v>296.9221</v>
      </c>
      <c r="M63" s="115">
        <f t="shared" si="92"/>
        <v>6.242798573</v>
      </c>
      <c r="N63" s="116">
        <f t="shared" si="47"/>
        <v>0.02102503846</v>
      </c>
      <c r="O63" s="116"/>
      <c r="P63" s="112">
        <v>47.0</v>
      </c>
      <c r="Q63" s="112">
        <v>326.0</v>
      </c>
      <c r="R63" s="117">
        <f t="shared" si="48"/>
        <v>1056</v>
      </c>
      <c r="S63" s="39">
        <f t="shared" si="49"/>
        <v>582.9471938</v>
      </c>
      <c r="T63" s="39">
        <f t="shared" si="50"/>
        <v>1.809151172</v>
      </c>
      <c r="U63" s="117">
        <f t="shared" si="51"/>
        <v>1526</v>
      </c>
      <c r="V63" s="39">
        <f t="shared" si="52"/>
        <v>639.879055</v>
      </c>
      <c r="W63" s="39">
        <f t="shared" si="53"/>
        <v>4.807315097</v>
      </c>
      <c r="X63" s="82"/>
      <c r="Y63" s="124">
        <v>326.0</v>
      </c>
      <c r="Z63" s="82"/>
      <c r="AA63" s="125">
        <f t="shared" si="56"/>
        <v>581.1380427</v>
      </c>
      <c r="AB63" s="126">
        <f t="shared" si="57"/>
        <v>635.0717399</v>
      </c>
      <c r="AC63" s="64"/>
      <c r="AE63" s="56">
        <v>47.0</v>
      </c>
      <c r="AF63" s="10">
        <v>326.0</v>
      </c>
      <c r="AG63" s="34">
        <f t="shared" si="58"/>
        <v>21.51904645</v>
      </c>
      <c r="AH63" s="34">
        <f t="shared" si="59"/>
        <v>21.38363054</v>
      </c>
      <c r="AI63" s="122">
        <f t="shared" ref="AI63:AJ63" si="415">AV63*$AG$8-AG63*$AG$9</f>
        <v>6.595985453</v>
      </c>
      <c r="AJ63" s="122">
        <f t="shared" si="415"/>
        <v>5.671076923</v>
      </c>
      <c r="AK63" s="34">
        <f t="shared" ref="AK63:AL63" si="416">AV63/AG63</f>
        <v>1.266296205</v>
      </c>
      <c r="AL63" s="34">
        <f t="shared" si="416"/>
        <v>1.163016146</v>
      </c>
      <c r="AM63" s="34">
        <f t="shared" ref="AM63:AN63" si="417">AG63*$AG$9/AV63*100/2.2</f>
        <v>7.17913317</v>
      </c>
      <c r="AN63" s="34">
        <f t="shared" si="417"/>
        <v>7.816666279</v>
      </c>
      <c r="AO63" s="34">
        <f t="shared" si="63"/>
        <v>59.94887109</v>
      </c>
      <c r="AP63" s="34">
        <f t="shared" si="64"/>
        <v>47.34190218</v>
      </c>
      <c r="AQ63" s="34">
        <f t="shared" si="65"/>
        <v>6.595985453</v>
      </c>
      <c r="AR63" s="34"/>
      <c r="AT63" s="56">
        <v>47.0</v>
      </c>
      <c r="AU63" s="10">
        <v>326.0</v>
      </c>
      <c r="AV63" s="34">
        <f t="shared" ref="AV63:BE63" si="418"> ((AV$4 * $AU63 ^ AV$5 * EXP(-$AU63 * AV$6))+AV$8)*AV$7</f>
        <v>27.24948686</v>
      </c>
      <c r="AW63" s="34">
        <f t="shared" si="418"/>
        <v>24.86950758</v>
      </c>
      <c r="AX63" s="34">
        <f t="shared" si="418"/>
        <v>24.22345279</v>
      </c>
      <c r="AY63" s="34">
        <f t="shared" si="418"/>
        <v>23.82345279</v>
      </c>
      <c r="AZ63" s="34">
        <f t="shared" si="418"/>
        <v>23.42345279</v>
      </c>
      <c r="BA63" s="34">
        <f t="shared" si="418"/>
        <v>23.02345279</v>
      </c>
      <c r="BB63" s="34">
        <f t="shared" si="418"/>
        <v>22.62345279</v>
      </c>
      <c r="BC63" s="34">
        <f t="shared" si="418"/>
        <v>22.22345279</v>
      </c>
      <c r="BD63" s="34">
        <f t="shared" si="418"/>
        <v>21.82345279</v>
      </c>
      <c r="BE63" s="34">
        <f t="shared" si="418"/>
        <v>21.42345279</v>
      </c>
      <c r="BI63" s="10">
        <v>326.0</v>
      </c>
      <c r="BJ63" s="34">
        <f t="shared" ref="BJ63:BS63" si="419"> ((BJ$4 * $AU63 ^ BJ$5 * EXP(-$AU63 * BJ$6))+BJ$8)*BJ$7</f>
        <v>1.076744996</v>
      </c>
      <c r="BK63" s="34">
        <f t="shared" si="419"/>
        <v>0.9746186937</v>
      </c>
      <c r="BL63" s="34">
        <f t="shared" si="419"/>
        <v>0.976785408</v>
      </c>
      <c r="BM63" s="34">
        <f t="shared" si="419"/>
        <v>0.962785408</v>
      </c>
      <c r="BN63" s="34">
        <f t="shared" si="419"/>
        <v>0.948785408</v>
      </c>
      <c r="BO63" s="34">
        <f t="shared" si="419"/>
        <v>0.934785408</v>
      </c>
      <c r="BP63" s="34">
        <f t="shared" si="419"/>
        <v>0.920785408</v>
      </c>
      <c r="BQ63" s="34">
        <f t="shared" si="419"/>
        <v>0.906785408</v>
      </c>
      <c r="BR63" s="34">
        <f t="shared" si="419"/>
        <v>0.892785408</v>
      </c>
      <c r="BS63" s="34">
        <f t="shared" si="419"/>
        <v>0.878785408</v>
      </c>
      <c r="BU63" s="10">
        <v>326.0</v>
      </c>
      <c r="BV63" s="34">
        <f t="shared" ref="BV63:CE63" si="420"> ((BV$4 * $AU63 ^ BV$5 * EXP(-$AU63 * BV$6))+BV$8)*BV$7</f>
        <v>0.8028886435</v>
      </c>
      <c r="BW63" s="34">
        <f t="shared" si="420"/>
        <v>0.7657481181</v>
      </c>
      <c r="BX63" s="34">
        <f t="shared" si="420"/>
        <v>0.7346762627</v>
      </c>
      <c r="BY63" s="34">
        <f t="shared" si="420"/>
        <v>0.7218762627</v>
      </c>
      <c r="BZ63" s="34">
        <f t="shared" si="420"/>
        <v>0.7090762627</v>
      </c>
      <c r="CA63" s="34">
        <f t="shared" si="420"/>
        <v>0.6962762627</v>
      </c>
      <c r="CB63" s="34">
        <f t="shared" si="420"/>
        <v>0.6834762627</v>
      </c>
      <c r="CC63" s="34">
        <f t="shared" si="420"/>
        <v>0.6706762627</v>
      </c>
      <c r="CD63" s="34">
        <f t="shared" si="420"/>
        <v>0.6578762627</v>
      </c>
      <c r="CE63" s="34">
        <f t="shared" si="420"/>
        <v>0.6450762627</v>
      </c>
      <c r="CG63" s="10">
        <v>47.0</v>
      </c>
      <c r="CH63" s="34">
        <f t="shared" ref="CH63:CQ63" si="421">((CH$4-CH$5*$CG63+CH$6*$CG63^2/2+CH$7/$CG63)+CH$9)*CH$8</f>
        <v>4.960425532</v>
      </c>
      <c r="CI63" s="34">
        <f t="shared" si="421"/>
        <v>2.88606383</v>
      </c>
      <c r="CJ63" s="34">
        <f t="shared" si="421"/>
        <v>2.88606383</v>
      </c>
      <c r="CK63" s="34">
        <f t="shared" si="421"/>
        <v>2.88606383</v>
      </c>
      <c r="CL63" s="34">
        <f t="shared" si="421"/>
        <v>2.88606383</v>
      </c>
      <c r="CM63" s="34">
        <f t="shared" si="421"/>
        <v>2.88606383</v>
      </c>
      <c r="CN63" s="34">
        <f t="shared" si="421"/>
        <v>2.88606383</v>
      </c>
      <c r="CO63" s="34">
        <f t="shared" si="421"/>
        <v>2.88606383</v>
      </c>
      <c r="CP63" s="34">
        <f t="shared" si="421"/>
        <v>2.88606383</v>
      </c>
      <c r="CQ63" s="34">
        <f t="shared" si="421"/>
        <v>2.88606383</v>
      </c>
      <c r="CV63" s="154"/>
      <c r="CW63" s="154"/>
      <c r="CX63" s="154"/>
      <c r="CY63" s="154"/>
      <c r="DA63" s="138"/>
      <c r="DB63" s="10">
        <v>228.0</v>
      </c>
      <c r="DC63" s="143">
        <f t="shared" si="228"/>
        <v>0.0003846153846</v>
      </c>
      <c r="DD63" s="150">
        <f t="shared" si="309"/>
        <v>0.0005769230769</v>
      </c>
      <c r="DE63" s="145">
        <f t="shared" ref="DE63:DJ63" si="422">(DE$14*$DB63^2+DE$15*$DB63+DE$16)*7</f>
        <v>0.0003911852</v>
      </c>
      <c r="DF63" s="145">
        <f t="shared" si="422"/>
        <v>0.000737226784</v>
      </c>
      <c r="DG63" s="145">
        <f t="shared" si="422"/>
        <v>0.001081454416</v>
      </c>
      <c r="DH63" s="146">
        <f t="shared" si="422"/>
        <v>0.001044320032</v>
      </c>
      <c r="DI63" s="145">
        <f t="shared" si="422"/>
        <v>0.002204899144</v>
      </c>
      <c r="DJ63" s="145">
        <f t="shared" si="422"/>
        <v>0.003250614898</v>
      </c>
      <c r="DK63" s="147"/>
      <c r="DL63" s="142"/>
    </row>
    <row r="64" ht="14.25" customHeight="1">
      <c r="J64" s="112">
        <v>48.0</v>
      </c>
      <c r="K64" s="124">
        <v>333.0</v>
      </c>
      <c r="L64" s="114">
        <f t="shared" si="91"/>
        <v>302.0798</v>
      </c>
      <c r="M64" s="115">
        <f t="shared" si="92"/>
        <v>6.323953875</v>
      </c>
      <c r="N64" s="116">
        <f t="shared" si="47"/>
        <v>0.02093471286</v>
      </c>
      <c r="O64" s="116"/>
      <c r="P64" s="112">
        <v>48.0</v>
      </c>
      <c r="Q64" s="112">
        <v>333.0</v>
      </c>
      <c r="R64" s="117">
        <f t="shared" si="48"/>
        <v>1063</v>
      </c>
      <c r="S64" s="39">
        <f t="shared" si="49"/>
        <v>583.4021499</v>
      </c>
      <c r="T64" s="39">
        <f t="shared" si="50"/>
        <v>1.659324465</v>
      </c>
      <c r="U64" s="117">
        <f t="shared" si="51"/>
        <v>1533</v>
      </c>
      <c r="V64" s="39">
        <f t="shared" si="52"/>
        <v>639.8840292</v>
      </c>
      <c r="W64" s="39">
        <f t="shared" si="53"/>
        <v>4.443240022</v>
      </c>
      <c r="X64" s="82"/>
      <c r="Y64" s="124">
        <v>333.0</v>
      </c>
      <c r="Z64" s="82"/>
      <c r="AA64" s="125">
        <f t="shared" si="56"/>
        <v>581.7428254</v>
      </c>
      <c r="AB64" s="126">
        <f t="shared" si="57"/>
        <v>635.4407891</v>
      </c>
      <c r="AC64" s="64"/>
      <c r="AE64" s="56">
        <v>48.0</v>
      </c>
      <c r="AF64" s="10">
        <v>333.0</v>
      </c>
      <c r="AG64" s="34">
        <f t="shared" si="58"/>
        <v>21.43509314</v>
      </c>
      <c r="AH64" s="34">
        <f t="shared" si="59"/>
        <v>21.23385539</v>
      </c>
      <c r="AI64" s="122">
        <f t="shared" ref="AI64:AJ64" si="423">AV64*$AG$8-AG64*$AG$9</f>
        <v>6.508866612</v>
      </c>
      <c r="AJ64" s="122">
        <f t="shared" si="423"/>
        <v>5.525801338</v>
      </c>
      <c r="AK64" s="34">
        <f t="shared" ref="AK64:AL64" si="424">AV64/AG64</f>
        <v>1.259136731</v>
      </c>
      <c r="AL64" s="34">
        <f t="shared" si="424"/>
        <v>1.150588557</v>
      </c>
      <c r="AM64" s="34">
        <f t="shared" ref="AM64:AN64" si="425">AG64*$AG$9/AV64*100/2.2</f>
        <v>7.219953853</v>
      </c>
      <c r="AN64" s="34">
        <f t="shared" si="425"/>
        <v>7.901094646</v>
      </c>
      <c r="AO64" s="34">
        <f t="shared" si="63"/>
        <v>59.37736882</v>
      </c>
      <c r="AP64" s="34">
        <f t="shared" si="64"/>
        <v>47.15720491</v>
      </c>
      <c r="AQ64" s="34">
        <f t="shared" si="65"/>
        <v>6.508866612</v>
      </c>
      <c r="AR64" s="34"/>
      <c r="AT64" s="56">
        <v>48.0</v>
      </c>
      <c r="AU64" s="10">
        <v>333.0</v>
      </c>
      <c r="AV64" s="34">
        <f t="shared" ref="AV64:BE64" si="426"> ((AV$4 * $AU64 ^ AV$5 * EXP(-$AU64 * AV$6))+AV$8)*AV$7</f>
        <v>26.9897131</v>
      </c>
      <c r="AW64" s="34">
        <f t="shared" si="426"/>
        <v>24.43143104</v>
      </c>
      <c r="AX64" s="34">
        <f t="shared" si="426"/>
        <v>23.73094786</v>
      </c>
      <c r="AY64" s="34">
        <f t="shared" si="426"/>
        <v>23.33094786</v>
      </c>
      <c r="AZ64" s="34">
        <f t="shared" si="426"/>
        <v>22.93094786</v>
      </c>
      <c r="BA64" s="34">
        <f t="shared" si="426"/>
        <v>22.53094786</v>
      </c>
      <c r="BB64" s="34">
        <f t="shared" si="426"/>
        <v>22.13094786</v>
      </c>
      <c r="BC64" s="34">
        <f t="shared" si="426"/>
        <v>21.73094786</v>
      </c>
      <c r="BD64" s="34">
        <f t="shared" si="426"/>
        <v>21.33094786</v>
      </c>
      <c r="BE64" s="34">
        <f t="shared" si="426"/>
        <v>20.93094786</v>
      </c>
      <c r="BI64" s="10">
        <v>333.0</v>
      </c>
      <c r="BJ64" s="34">
        <f t="shared" ref="BJ64:BS64" si="427"> ((BJ$4 * $AU64 ^ BJ$5 * EXP(-$AU64 * BJ$6))+BJ$8)*BJ$7</f>
        <v>1.066983619</v>
      </c>
      <c r="BK64" s="34">
        <f t="shared" si="427"/>
        <v>0.9584616957</v>
      </c>
      <c r="BL64" s="34">
        <f t="shared" si="427"/>
        <v>0.9580578275</v>
      </c>
      <c r="BM64" s="34">
        <f t="shared" si="427"/>
        <v>0.9440578275</v>
      </c>
      <c r="BN64" s="34">
        <f t="shared" si="427"/>
        <v>0.9300578275</v>
      </c>
      <c r="BO64" s="34">
        <f t="shared" si="427"/>
        <v>0.9160578275</v>
      </c>
      <c r="BP64" s="34">
        <f t="shared" si="427"/>
        <v>0.9020578275</v>
      </c>
      <c r="BQ64" s="34">
        <f t="shared" si="427"/>
        <v>0.8880578275</v>
      </c>
      <c r="BR64" s="34">
        <f t="shared" si="427"/>
        <v>0.8740578275</v>
      </c>
      <c r="BS64" s="34">
        <f t="shared" si="427"/>
        <v>0.8600578275</v>
      </c>
      <c r="BU64" s="10">
        <v>333.0</v>
      </c>
      <c r="BV64" s="34">
        <f t="shared" ref="BV64:CE64" si="428"> ((BV$4 * $AU64 ^ BV$5 * EXP(-$AU64 * BV$6))+BV$8)*BV$7</f>
        <v>0.7953469141</v>
      </c>
      <c r="BW64" s="34">
        <f t="shared" si="428"/>
        <v>0.7530665261</v>
      </c>
      <c r="BX64" s="34">
        <f t="shared" si="428"/>
        <v>0.7205844364</v>
      </c>
      <c r="BY64" s="34">
        <f t="shared" si="428"/>
        <v>0.7077844364</v>
      </c>
      <c r="BZ64" s="34">
        <f t="shared" si="428"/>
        <v>0.6949844364</v>
      </c>
      <c r="CA64" s="34">
        <f t="shared" si="428"/>
        <v>0.6821844364</v>
      </c>
      <c r="CB64" s="34">
        <f t="shared" si="428"/>
        <v>0.6693844364</v>
      </c>
      <c r="CC64" s="34">
        <f t="shared" si="428"/>
        <v>0.6565844364</v>
      </c>
      <c r="CD64" s="34">
        <f t="shared" si="428"/>
        <v>0.6437844364</v>
      </c>
      <c r="CE64" s="34">
        <f t="shared" si="428"/>
        <v>0.6309844364</v>
      </c>
      <c r="CG64" s="10">
        <v>48.0</v>
      </c>
      <c r="CH64" s="34">
        <f t="shared" ref="CH64:CQ64" si="429">((CH$4-CH$5*$CG64+CH$6*$CG64^2/2+CH$7/$CG64)+CH$9)*CH$8</f>
        <v>4.951458333</v>
      </c>
      <c r="CI64" s="34">
        <f t="shared" si="429"/>
        <v>2.886083333</v>
      </c>
      <c r="CJ64" s="34">
        <f t="shared" si="429"/>
        <v>2.886083333</v>
      </c>
      <c r="CK64" s="34">
        <f t="shared" si="429"/>
        <v>2.886083333</v>
      </c>
      <c r="CL64" s="34">
        <f t="shared" si="429"/>
        <v>2.886083333</v>
      </c>
      <c r="CM64" s="34">
        <f t="shared" si="429"/>
        <v>2.886083333</v>
      </c>
      <c r="CN64" s="34">
        <f t="shared" si="429"/>
        <v>2.886083333</v>
      </c>
      <c r="CO64" s="34">
        <f t="shared" si="429"/>
        <v>2.886083333</v>
      </c>
      <c r="CP64" s="34">
        <f t="shared" si="429"/>
        <v>2.886083333</v>
      </c>
      <c r="CQ64" s="34">
        <f t="shared" si="429"/>
        <v>2.886083333</v>
      </c>
      <c r="CV64" s="35"/>
      <c r="CW64" s="35"/>
      <c r="CX64" s="35"/>
      <c r="CY64" s="35"/>
      <c r="DA64" s="138"/>
      <c r="DB64" s="10">
        <v>235.0</v>
      </c>
      <c r="DC64" s="143">
        <f t="shared" si="228"/>
        <v>0.0003846153846</v>
      </c>
      <c r="DD64" s="150">
        <f t="shared" si="309"/>
        <v>0.0005769230769</v>
      </c>
      <c r="DE64" s="145">
        <f t="shared" ref="DE64:DJ64" si="430">(DE$14*$DB64^2+DE$15*$DB64+DE$16)*7</f>
        <v>0.000396781</v>
      </c>
      <c r="DF64" s="145">
        <f t="shared" si="430"/>
        <v>0.00075622085</v>
      </c>
      <c r="DG64" s="145">
        <f t="shared" si="430"/>
        <v>0.001121533525</v>
      </c>
      <c r="DH64" s="146">
        <f t="shared" si="430"/>
        <v>0.00103278455</v>
      </c>
      <c r="DI64" s="145">
        <f t="shared" si="430"/>
        <v>0.002201215275</v>
      </c>
      <c r="DJ64" s="145">
        <f t="shared" si="430"/>
        <v>0.003257029003</v>
      </c>
      <c r="DK64" s="147"/>
      <c r="DL64" s="142"/>
    </row>
    <row r="65" ht="14.25" customHeight="1">
      <c r="J65" s="112">
        <v>49.0</v>
      </c>
      <c r="K65" s="124">
        <v>340.0</v>
      </c>
      <c r="L65" s="114">
        <f t="shared" si="91"/>
        <v>307.2141</v>
      </c>
      <c r="M65" s="115">
        <f t="shared" si="92"/>
        <v>6.404397629</v>
      </c>
      <c r="N65" s="116">
        <f t="shared" si="47"/>
        <v>0.0208466917</v>
      </c>
      <c r="O65" s="116"/>
      <c r="P65" s="112">
        <v>49.0</v>
      </c>
      <c r="Q65" s="112">
        <v>340.0</v>
      </c>
      <c r="R65" s="117">
        <f t="shared" si="48"/>
        <v>1070</v>
      </c>
      <c r="S65" s="39">
        <f t="shared" si="49"/>
        <v>583.8450808</v>
      </c>
      <c r="T65" s="39">
        <f t="shared" si="50"/>
        <v>1.521233305</v>
      </c>
      <c r="U65" s="117">
        <f t="shared" si="51"/>
        <v>1540</v>
      </c>
      <c r="V65" s="39">
        <f t="shared" si="52"/>
        <v>639.8887988</v>
      </c>
      <c r="W65" s="39">
        <f t="shared" si="53"/>
        <v>4.104922948</v>
      </c>
      <c r="X65" s="82"/>
      <c r="Y65" s="124">
        <v>340.0</v>
      </c>
      <c r="Z65" s="82"/>
      <c r="AA65" s="125">
        <f t="shared" si="56"/>
        <v>582.3238475</v>
      </c>
      <c r="AB65" s="126">
        <f t="shared" si="57"/>
        <v>635.7838758</v>
      </c>
      <c r="AC65" s="64"/>
      <c r="AE65" s="56">
        <v>49.0</v>
      </c>
      <c r="AF65" s="10">
        <v>340.0</v>
      </c>
      <c r="AG65" s="34">
        <f t="shared" si="58"/>
        <v>21.35078777</v>
      </c>
      <c r="AH65" s="34">
        <f t="shared" si="59"/>
        <v>21.08568554</v>
      </c>
      <c r="AI65" s="122">
        <f t="shared" ref="AI65:AJ65" si="431">AV65*$AG$8-AG65*$AG$9</f>
        <v>6.421825316</v>
      </c>
      <c r="AJ65" s="122">
        <f t="shared" si="431"/>
        <v>5.382534847</v>
      </c>
      <c r="AK65" s="34">
        <f t="shared" ref="AK65:AL65" si="432">AV65/AG65</f>
        <v>1.251942433</v>
      </c>
      <c r="AL65" s="34">
        <f t="shared" si="432"/>
        <v>1.13817404</v>
      </c>
      <c r="AM65" s="34">
        <f t="shared" ref="AM65:AN65" si="433">AG65*$AG$9/AV65*100/2.2</f>
        <v>7.261443382</v>
      </c>
      <c r="AN65" s="34">
        <f t="shared" si="433"/>
        <v>7.987275034</v>
      </c>
      <c r="AO65" s="34">
        <f t="shared" si="63"/>
        <v>58.80590578</v>
      </c>
      <c r="AP65" s="34">
        <f t="shared" si="64"/>
        <v>46.97173309</v>
      </c>
      <c r="AQ65" s="34">
        <f t="shared" si="65"/>
        <v>6.421825316</v>
      </c>
      <c r="AR65" s="34"/>
      <c r="AT65" s="56">
        <v>49.0</v>
      </c>
      <c r="AU65" s="10">
        <v>340.0</v>
      </c>
      <c r="AV65" s="34">
        <f t="shared" ref="AV65:BE65" si="434"> ((AV$4 * $AU65 ^ AV$5 * EXP(-$AU65 * AV$6))+AV$8)*AV$7</f>
        <v>26.72995717</v>
      </c>
      <c r="AW65" s="34">
        <f t="shared" si="434"/>
        <v>23.99917989</v>
      </c>
      <c r="AX65" s="34">
        <f t="shared" si="434"/>
        <v>23.24630485</v>
      </c>
      <c r="AY65" s="34">
        <f t="shared" si="434"/>
        <v>22.84630485</v>
      </c>
      <c r="AZ65" s="34">
        <f t="shared" si="434"/>
        <v>22.44630485</v>
      </c>
      <c r="BA65" s="34">
        <f t="shared" si="434"/>
        <v>22.04630485</v>
      </c>
      <c r="BB65" s="34">
        <f t="shared" si="434"/>
        <v>21.64630485</v>
      </c>
      <c r="BC65" s="34">
        <f t="shared" si="434"/>
        <v>21.24630485</v>
      </c>
      <c r="BD65" s="34">
        <f t="shared" si="434"/>
        <v>20.84630485</v>
      </c>
      <c r="BE65" s="34">
        <f t="shared" si="434"/>
        <v>20.44630485</v>
      </c>
      <c r="BI65" s="10">
        <v>340.0</v>
      </c>
      <c r="BJ65" s="34">
        <f t="shared" ref="BJ65:BS65" si="435"> ((BJ$4 * $AU65 ^ BJ$5 * EXP(-$AU65 * BJ$6))+BJ$8)*BJ$7</f>
        <v>1.057229286</v>
      </c>
      <c r="BK65" s="34">
        <f t="shared" si="435"/>
        <v>0.9425118897</v>
      </c>
      <c r="BL65" s="34">
        <f t="shared" si="435"/>
        <v>0.9396175393</v>
      </c>
      <c r="BM65" s="34">
        <f t="shared" si="435"/>
        <v>0.9256175393</v>
      </c>
      <c r="BN65" s="34">
        <f t="shared" si="435"/>
        <v>0.9116175393</v>
      </c>
      <c r="BO65" s="34">
        <f t="shared" si="435"/>
        <v>0.8976175393</v>
      </c>
      <c r="BP65" s="34">
        <f t="shared" si="435"/>
        <v>0.8836175393</v>
      </c>
      <c r="BQ65" s="34">
        <f t="shared" si="435"/>
        <v>0.8696175393</v>
      </c>
      <c r="BR65" s="34">
        <f t="shared" si="435"/>
        <v>0.8556175393</v>
      </c>
      <c r="BS65" s="34">
        <f t="shared" si="435"/>
        <v>0.8416175393</v>
      </c>
      <c r="BU65" s="10">
        <v>340.0</v>
      </c>
      <c r="BV65" s="34">
        <f t="shared" ref="BV65:CE65" si="436"> ((BV$4 * $AU65 ^ BV$5 * EXP(-$AU65 * BV$6))+BV$8)*BV$7</f>
        <v>0.7878127211</v>
      </c>
      <c r="BW65" s="34">
        <f t="shared" si="436"/>
        <v>0.7405470352</v>
      </c>
      <c r="BX65" s="34">
        <f t="shared" si="436"/>
        <v>0.7067090539</v>
      </c>
      <c r="BY65" s="34">
        <f t="shared" si="436"/>
        <v>0.6939090539</v>
      </c>
      <c r="BZ65" s="34">
        <f t="shared" si="436"/>
        <v>0.6811090539</v>
      </c>
      <c r="CA65" s="34">
        <f t="shared" si="436"/>
        <v>0.6683090539</v>
      </c>
      <c r="CB65" s="34">
        <f t="shared" si="436"/>
        <v>0.6555090539</v>
      </c>
      <c r="CC65" s="34">
        <f t="shared" si="436"/>
        <v>0.6427090539</v>
      </c>
      <c r="CD65" s="34">
        <f t="shared" si="436"/>
        <v>0.6299090539</v>
      </c>
      <c r="CE65" s="34">
        <f t="shared" si="436"/>
        <v>0.6171090539</v>
      </c>
      <c r="CG65" s="10">
        <v>49.0</v>
      </c>
      <c r="CH65" s="34">
        <f t="shared" ref="CH65:CQ65" si="437">((CH$4-CH$5*$CG65+CH$6*$CG65^2/2+CH$7/$CG65)+CH$9)*CH$8</f>
        <v>4.943102041</v>
      </c>
      <c r="CI65" s="34">
        <f t="shared" si="437"/>
        <v>2.886265306</v>
      </c>
      <c r="CJ65" s="34">
        <f t="shared" si="437"/>
        <v>2.886265306</v>
      </c>
      <c r="CK65" s="34">
        <f t="shared" si="437"/>
        <v>2.886265306</v>
      </c>
      <c r="CL65" s="34">
        <f t="shared" si="437"/>
        <v>2.886265306</v>
      </c>
      <c r="CM65" s="34">
        <f t="shared" si="437"/>
        <v>2.886265306</v>
      </c>
      <c r="CN65" s="34">
        <f t="shared" si="437"/>
        <v>2.886265306</v>
      </c>
      <c r="CO65" s="34">
        <f t="shared" si="437"/>
        <v>2.886265306</v>
      </c>
      <c r="CP65" s="34">
        <f t="shared" si="437"/>
        <v>2.886265306</v>
      </c>
      <c r="CQ65" s="34">
        <f t="shared" si="437"/>
        <v>2.886265306</v>
      </c>
      <c r="CV65" s="154"/>
      <c r="CW65" s="154"/>
      <c r="CX65" s="154"/>
      <c r="CY65" s="154"/>
      <c r="DA65" s="138"/>
      <c r="DB65" s="10">
        <v>242.0</v>
      </c>
      <c r="DC65" s="143">
        <f t="shared" si="228"/>
        <v>0.0003846153846</v>
      </c>
      <c r="DD65" s="150">
        <f t="shared" si="309"/>
        <v>0.0005769230769</v>
      </c>
      <c r="DE65" s="145">
        <f t="shared" ref="DE65:DJ65" si="438">(DE$14*$DB65^2+DE$15*$DB65+DE$16)*7</f>
        <v>0.0004032686</v>
      </c>
      <c r="DF65" s="145">
        <f t="shared" si="438"/>
        <v>0.000777353864</v>
      </c>
      <c r="DG65" s="145">
        <f t="shared" si="438"/>
        <v>0.001165664836</v>
      </c>
      <c r="DH65" s="146">
        <f t="shared" si="438"/>
        <v>0.001022424872</v>
      </c>
      <c r="DI65" s="145">
        <f t="shared" si="438"/>
        <v>0.002197382544</v>
      </c>
      <c r="DJ65" s="145">
        <f t="shared" si="438"/>
        <v>0.00326389086</v>
      </c>
      <c r="DK65" s="147"/>
      <c r="DL65" s="142"/>
    </row>
    <row r="66" ht="14.25" customHeight="1">
      <c r="J66" s="112">
        <v>50.0</v>
      </c>
      <c r="K66" s="124">
        <v>347.0</v>
      </c>
      <c r="L66" s="114">
        <f t="shared" si="91"/>
        <v>312.325</v>
      </c>
      <c r="M66" s="115">
        <f t="shared" si="92"/>
        <v>6.484141614</v>
      </c>
      <c r="N66" s="116">
        <f t="shared" si="47"/>
        <v>0.02076087926</v>
      </c>
      <c r="O66" s="116"/>
      <c r="P66" s="112">
        <v>50.0</v>
      </c>
      <c r="Q66" s="112">
        <v>347.0</v>
      </c>
      <c r="R66" s="117">
        <f t="shared" si="48"/>
        <v>1077</v>
      </c>
      <c r="S66" s="39">
        <f t="shared" si="49"/>
        <v>584.2762984</v>
      </c>
      <c r="T66" s="39">
        <f t="shared" si="50"/>
        <v>1.394043121</v>
      </c>
      <c r="U66" s="117">
        <f t="shared" si="51"/>
        <v>1547</v>
      </c>
      <c r="V66" s="39">
        <f t="shared" si="52"/>
        <v>639.8933723</v>
      </c>
      <c r="W66" s="39">
        <f t="shared" si="53"/>
        <v>3.790758515</v>
      </c>
      <c r="X66" s="82"/>
      <c r="Y66" s="124">
        <v>347.0</v>
      </c>
      <c r="Z66" s="82"/>
      <c r="AA66" s="125">
        <f t="shared" si="56"/>
        <v>582.8822553</v>
      </c>
      <c r="AB66" s="126">
        <f t="shared" si="57"/>
        <v>636.1026138</v>
      </c>
      <c r="AC66" s="64"/>
      <c r="AE66" s="56">
        <v>50.0</v>
      </c>
      <c r="AF66" s="10">
        <v>347.0</v>
      </c>
      <c r="AG66" s="34">
        <f t="shared" si="58"/>
        <v>21.26620289</v>
      </c>
      <c r="AH66" s="34">
        <f t="shared" si="59"/>
        <v>20.93916363</v>
      </c>
      <c r="AI66" s="122">
        <f t="shared" ref="AI66:AJ66" si="439">AV66*$AG$8-AG66*$AG$9</f>
        <v>6.3349057</v>
      </c>
      <c r="AJ66" s="122">
        <f t="shared" si="439"/>
        <v>5.241284993</v>
      </c>
      <c r="AK66" s="34">
        <f t="shared" ref="AK66:AL66" si="440">AV66/AG66</f>
        <v>1.244715186</v>
      </c>
      <c r="AL66" s="34">
        <f t="shared" si="440"/>
        <v>1.125775352</v>
      </c>
      <c r="AM66" s="34">
        <f t="shared" ref="AM66:AN66" si="441">AG66*$AG$9/AV66*100/2.2</f>
        <v>7.303605829</v>
      </c>
      <c r="AN66" s="34">
        <f t="shared" si="441"/>
        <v>8.075242612</v>
      </c>
      <c r="AO66" s="34">
        <f t="shared" si="63"/>
        <v>58.23480453</v>
      </c>
      <c r="AP66" s="34">
        <f t="shared" si="64"/>
        <v>46.78564636</v>
      </c>
      <c r="AQ66" s="34">
        <f t="shared" si="65"/>
        <v>6.3349057</v>
      </c>
      <c r="AR66" s="34"/>
      <c r="AT66" s="56">
        <v>50.0</v>
      </c>
      <c r="AU66" s="10">
        <v>347.0</v>
      </c>
      <c r="AV66" s="34">
        <f t="shared" ref="AV66:BE66" si="442"> ((AV$4 * $AU66 ^ AV$5 * EXP(-$AU66 * AV$6))+AV$8)*AV$7</f>
        <v>26.4703657</v>
      </c>
      <c r="AW66" s="34">
        <f t="shared" si="442"/>
        <v>23.5727943</v>
      </c>
      <c r="AX66" s="34">
        <f t="shared" si="442"/>
        <v>22.76953788</v>
      </c>
      <c r="AY66" s="34">
        <f t="shared" si="442"/>
        <v>22.36953788</v>
      </c>
      <c r="AZ66" s="34">
        <f t="shared" si="442"/>
        <v>21.96953788</v>
      </c>
      <c r="BA66" s="34">
        <f t="shared" si="442"/>
        <v>21.56953788</v>
      </c>
      <c r="BB66" s="34">
        <f t="shared" si="442"/>
        <v>21.16953788</v>
      </c>
      <c r="BC66" s="34">
        <f t="shared" si="442"/>
        <v>20.76953788</v>
      </c>
      <c r="BD66" s="34">
        <f t="shared" si="442"/>
        <v>20.36953788</v>
      </c>
      <c r="BE66" s="34">
        <f t="shared" si="442"/>
        <v>19.96953788</v>
      </c>
      <c r="BI66" s="10">
        <v>347.0</v>
      </c>
      <c r="BJ66" s="34">
        <f t="shared" ref="BJ66:BS66" si="443"> ((BJ$4 * $AU66 ^ BJ$5 * EXP(-$AU66 * BJ$6))+BJ$8)*BJ$7</f>
        <v>1.047486718</v>
      </c>
      <c r="BK66" s="34">
        <f t="shared" si="443"/>
        <v>0.9267702945</v>
      </c>
      <c r="BL66" s="34">
        <f t="shared" si="443"/>
        <v>0.9214646717</v>
      </c>
      <c r="BM66" s="34">
        <f t="shared" si="443"/>
        <v>0.9074646717</v>
      </c>
      <c r="BN66" s="34">
        <f t="shared" si="443"/>
        <v>0.8934646717</v>
      </c>
      <c r="BO66" s="34">
        <f t="shared" si="443"/>
        <v>0.8794646717</v>
      </c>
      <c r="BP66" s="34">
        <f t="shared" si="443"/>
        <v>0.8654646717</v>
      </c>
      <c r="BQ66" s="34">
        <f t="shared" si="443"/>
        <v>0.8514646717</v>
      </c>
      <c r="BR66" s="34">
        <f t="shared" si="443"/>
        <v>0.8374646717</v>
      </c>
      <c r="BS66" s="34">
        <f t="shared" si="443"/>
        <v>0.8234646717</v>
      </c>
      <c r="BU66" s="10">
        <v>347.0</v>
      </c>
      <c r="BV66" s="34">
        <f t="shared" ref="BV66:CE66" si="444"> ((BV$4 * $AU66 ^ BV$5 * EXP(-$AU66 * BV$6))+BV$8)*BV$7</f>
        <v>0.7802897537</v>
      </c>
      <c r="BW66" s="34">
        <f t="shared" si="444"/>
        <v>0.7281904777</v>
      </c>
      <c r="BX66" s="34">
        <f t="shared" si="444"/>
        <v>0.6930501941</v>
      </c>
      <c r="BY66" s="34">
        <f t="shared" si="444"/>
        <v>0.6802501941</v>
      </c>
      <c r="BZ66" s="34">
        <f t="shared" si="444"/>
        <v>0.6674501941</v>
      </c>
      <c r="CA66" s="34">
        <f t="shared" si="444"/>
        <v>0.6546501941</v>
      </c>
      <c r="CB66" s="34">
        <f t="shared" si="444"/>
        <v>0.6418501941</v>
      </c>
      <c r="CC66" s="34">
        <f t="shared" si="444"/>
        <v>0.6290501941</v>
      </c>
      <c r="CD66" s="34">
        <f t="shared" si="444"/>
        <v>0.6162501941</v>
      </c>
      <c r="CE66" s="34">
        <f t="shared" si="444"/>
        <v>0.6034501941</v>
      </c>
      <c r="CG66" s="10">
        <v>50.0</v>
      </c>
      <c r="CH66" s="34">
        <f t="shared" ref="CH66:CQ66" si="445">((CH$4-CH$5*$CG66+CH$6*$CG66^2/2+CH$7/$CG66)+CH$9)*CH$8</f>
        <v>4.93532</v>
      </c>
      <c r="CI66" s="34">
        <f t="shared" si="445"/>
        <v>2.8866</v>
      </c>
      <c r="CJ66" s="34">
        <f t="shared" si="445"/>
        <v>2.8866</v>
      </c>
      <c r="CK66" s="34">
        <f t="shared" si="445"/>
        <v>2.8866</v>
      </c>
      <c r="CL66" s="34">
        <f t="shared" si="445"/>
        <v>2.8866</v>
      </c>
      <c r="CM66" s="34">
        <f t="shared" si="445"/>
        <v>2.8866</v>
      </c>
      <c r="CN66" s="34">
        <f t="shared" si="445"/>
        <v>2.8866</v>
      </c>
      <c r="CO66" s="34">
        <f t="shared" si="445"/>
        <v>2.8866</v>
      </c>
      <c r="CP66" s="34">
        <f t="shared" si="445"/>
        <v>2.8866</v>
      </c>
      <c r="CQ66" s="34">
        <f t="shared" si="445"/>
        <v>2.8866</v>
      </c>
      <c r="CV66" s="154"/>
      <c r="CW66" s="154"/>
      <c r="CX66" s="154"/>
      <c r="CY66" s="154"/>
      <c r="DA66" s="138"/>
      <c r="DB66" s="10">
        <v>249.0</v>
      </c>
      <c r="DC66" s="143">
        <f t="shared" si="228"/>
        <v>0.0003846153846</v>
      </c>
      <c r="DD66" s="150">
        <f t="shared" si="309"/>
        <v>0.0005769230769</v>
      </c>
      <c r="DE66" s="145">
        <f t="shared" ref="DE66:DJ66" si="446">(DE$14*$DB66^2+DE$15*$DB66+DE$16)*7</f>
        <v>0.000410648</v>
      </c>
      <c r="DF66" s="145">
        <f t="shared" si="446"/>
        <v>0.000800625826</v>
      </c>
      <c r="DG66" s="145">
        <f t="shared" si="446"/>
        <v>0.001213848349</v>
      </c>
      <c r="DH66" s="146">
        <f t="shared" si="446"/>
        <v>0.001013240998</v>
      </c>
      <c r="DI66" s="145">
        <f t="shared" si="446"/>
        <v>0.002193400951</v>
      </c>
      <c r="DJ66" s="145">
        <f t="shared" si="446"/>
        <v>0.003271200469</v>
      </c>
      <c r="DK66" s="147"/>
      <c r="DL66" s="142"/>
    </row>
    <row r="67" ht="14.25" customHeight="1">
      <c r="J67" s="112">
        <v>51.0</v>
      </c>
      <c r="K67" s="124">
        <v>354.0</v>
      </c>
      <c r="L67" s="114">
        <f t="shared" si="91"/>
        <v>317.4125</v>
      </c>
      <c r="M67" s="115">
        <f t="shared" si="92"/>
        <v>6.563197135</v>
      </c>
      <c r="N67" s="116">
        <f t="shared" si="47"/>
        <v>0.02067718548</v>
      </c>
      <c r="O67" s="116"/>
      <c r="P67" s="112">
        <v>51.0</v>
      </c>
      <c r="Q67" s="112">
        <v>354.0</v>
      </c>
      <c r="R67" s="117">
        <f t="shared" si="48"/>
        <v>1084</v>
      </c>
      <c r="S67" s="39">
        <f t="shared" si="49"/>
        <v>584.6961068</v>
      </c>
      <c r="T67" s="39">
        <f t="shared" si="50"/>
        <v>1.276967429</v>
      </c>
      <c r="U67" s="117">
        <f t="shared" si="51"/>
        <v>1554</v>
      </c>
      <c r="V67" s="39">
        <f t="shared" si="52"/>
        <v>639.8977577</v>
      </c>
      <c r="W67" s="39">
        <f t="shared" si="53"/>
        <v>3.499213637</v>
      </c>
      <c r="X67" s="82"/>
      <c r="Y67" s="124">
        <v>354.0</v>
      </c>
      <c r="Z67" s="82"/>
      <c r="AA67" s="125">
        <f t="shared" si="56"/>
        <v>583.4191394</v>
      </c>
      <c r="AB67" s="126">
        <f t="shared" si="57"/>
        <v>636.398544</v>
      </c>
      <c r="AC67" s="64"/>
      <c r="AE67" s="56">
        <v>51.0</v>
      </c>
      <c r="AF67" s="10">
        <v>354.0</v>
      </c>
      <c r="AG67" s="34">
        <f t="shared" si="58"/>
        <v>21.18140557</v>
      </c>
      <c r="AH67" s="34">
        <f t="shared" si="59"/>
        <v>20.7943265</v>
      </c>
      <c r="AI67" s="122">
        <f t="shared" ref="AI67:AJ67" si="447">AV67*$AG$8-AG67*$AG$9</f>
        <v>6.248148899</v>
      </c>
      <c r="AJ67" s="122">
        <f t="shared" si="447"/>
        <v>5.102056243</v>
      </c>
      <c r="AK67" s="34">
        <f t="shared" ref="AK67:AL67" si="448">AV67/AG67</f>
        <v>1.237456832</v>
      </c>
      <c r="AL67" s="34">
        <f t="shared" si="448"/>
        <v>1.113395226</v>
      </c>
      <c r="AM67" s="34">
        <f t="shared" ref="AM67:AN67" si="449">AG67*$AG$9/AV67*100/2.2</f>
        <v>7.346445432</v>
      </c>
      <c r="AN67" s="34">
        <f t="shared" si="449"/>
        <v>8.165033295</v>
      </c>
      <c r="AO67" s="34">
        <f t="shared" si="63"/>
        <v>57.66436507</v>
      </c>
      <c r="AP67" s="34">
        <f t="shared" si="64"/>
        <v>46.59909225</v>
      </c>
      <c r="AQ67" s="34">
        <f t="shared" si="65"/>
        <v>6.248148899</v>
      </c>
      <c r="AR67" s="34"/>
      <c r="AT67" s="56">
        <v>51.0</v>
      </c>
      <c r="AU67" s="10">
        <v>354.0</v>
      </c>
      <c r="AV67" s="34">
        <f t="shared" ref="AV67:BE67" si="450"> ((AV$4 * $AU67 ^ AV$5 * EXP(-$AU67 * AV$6))+AV$8)*AV$7</f>
        <v>26.21107503</v>
      </c>
      <c r="AW67" s="34">
        <f t="shared" si="450"/>
        <v>23.15230386</v>
      </c>
      <c r="AX67" s="34">
        <f t="shared" si="450"/>
        <v>22.30064829</v>
      </c>
      <c r="AY67" s="34">
        <f t="shared" si="450"/>
        <v>21.90064829</v>
      </c>
      <c r="AZ67" s="34">
        <f t="shared" si="450"/>
        <v>21.50064829</v>
      </c>
      <c r="BA67" s="34">
        <f t="shared" si="450"/>
        <v>21.10064829</v>
      </c>
      <c r="BB67" s="34">
        <f t="shared" si="450"/>
        <v>20.70064829</v>
      </c>
      <c r="BC67" s="34">
        <f t="shared" si="450"/>
        <v>20.30064829</v>
      </c>
      <c r="BD67" s="34">
        <f t="shared" si="450"/>
        <v>19.90064829</v>
      </c>
      <c r="BE67" s="34">
        <f t="shared" si="450"/>
        <v>19.50064829</v>
      </c>
      <c r="BI67" s="10">
        <v>354.0</v>
      </c>
      <c r="BJ67" s="34">
        <f t="shared" ref="BJ67:BS67" si="451"> ((BJ$4 * $AU67 ^ BJ$5 * EXP(-$AU67 * BJ$6))+BJ$8)*BJ$7</f>
        <v>1.037760303</v>
      </c>
      <c r="BK67" s="34">
        <f t="shared" si="451"/>
        <v>0.9112376067</v>
      </c>
      <c r="BL67" s="34">
        <f t="shared" si="451"/>
        <v>0.9035989506</v>
      </c>
      <c r="BM67" s="34">
        <f t="shared" si="451"/>
        <v>0.8895989506</v>
      </c>
      <c r="BN67" s="34">
        <f t="shared" si="451"/>
        <v>0.8755989506</v>
      </c>
      <c r="BO67" s="34">
        <f t="shared" si="451"/>
        <v>0.8615989506</v>
      </c>
      <c r="BP67" s="34">
        <f t="shared" si="451"/>
        <v>0.8475989506</v>
      </c>
      <c r="BQ67" s="34">
        <f t="shared" si="451"/>
        <v>0.8335989506</v>
      </c>
      <c r="BR67" s="34">
        <f t="shared" si="451"/>
        <v>0.8195989506</v>
      </c>
      <c r="BS67" s="34">
        <f t="shared" si="451"/>
        <v>0.8055989506</v>
      </c>
      <c r="BU67" s="10">
        <v>354.0</v>
      </c>
      <c r="BV67" s="34">
        <f t="shared" ref="BV67:CE67" si="452"> ((BV$4 * $AU67 ^ BV$5 * EXP(-$AU67 * BV$6))+BV$8)*BV$7</f>
        <v>0.7727814381</v>
      </c>
      <c r="BW67" s="34">
        <f t="shared" si="452"/>
        <v>0.7159974314</v>
      </c>
      <c r="BX67" s="34">
        <f t="shared" si="452"/>
        <v>0.6796076338</v>
      </c>
      <c r="BY67" s="34">
        <f t="shared" si="452"/>
        <v>0.6668076338</v>
      </c>
      <c r="BZ67" s="34">
        <f t="shared" si="452"/>
        <v>0.6540076338</v>
      </c>
      <c r="CA67" s="34">
        <f t="shared" si="452"/>
        <v>0.6412076338</v>
      </c>
      <c r="CB67" s="34">
        <f t="shared" si="452"/>
        <v>0.6284076338</v>
      </c>
      <c r="CC67" s="34">
        <f t="shared" si="452"/>
        <v>0.6156076338</v>
      </c>
      <c r="CD67" s="34">
        <f t="shared" si="452"/>
        <v>0.6028076338</v>
      </c>
      <c r="CE67" s="34">
        <f t="shared" si="452"/>
        <v>0.5900076338</v>
      </c>
      <c r="CG67" s="10">
        <v>51.0</v>
      </c>
      <c r="CH67" s="34">
        <f t="shared" ref="CH67:CQ67" si="453">((CH$4-CH$5*$CG67+CH$6*$CG67^2/2+CH$7/$CG67)+CH$9)*CH$8</f>
        <v>4.928078431</v>
      </c>
      <c r="CI67" s="34">
        <f t="shared" si="453"/>
        <v>2.887078431</v>
      </c>
      <c r="CJ67" s="34">
        <f t="shared" si="453"/>
        <v>2.887078431</v>
      </c>
      <c r="CK67" s="34">
        <f t="shared" si="453"/>
        <v>2.887078431</v>
      </c>
      <c r="CL67" s="34">
        <f t="shared" si="453"/>
        <v>2.887078431</v>
      </c>
      <c r="CM67" s="34">
        <f t="shared" si="453"/>
        <v>2.887078431</v>
      </c>
      <c r="CN67" s="34">
        <f t="shared" si="453"/>
        <v>2.887078431</v>
      </c>
      <c r="CO67" s="34">
        <f t="shared" si="453"/>
        <v>2.887078431</v>
      </c>
      <c r="CP67" s="34">
        <f t="shared" si="453"/>
        <v>2.887078431</v>
      </c>
      <c r="CQ67" s="34">
        <f t="shared" si="453"/>
        <v>2.887078431</v>
      </c>
      <c r="CV67" s="154"/>
      <c r="CW67" s="154"/>
      <c r="CX67" s="154"/>
      <c r="CY67" s="154"/>
      <c r="DA67" s="138"/>
      <c r="DB67" s="10">
        <v>256.0</v>
      </c>
      <c r="DC67" s="143">
        <f t="shared" si="228"/>
        <v>0.0003846153846</v>
      </c>
      <c r="DD67" s="150">
        <f t="shared" si="309"/>
        <v>0.0005769230769</v>
      </c>
      <c r="DE67" s="145">
        <f t="shared" ref="DE67:DJ67" si="454">(DE$14*$DB67^2+DE$15*$DB67+DE$16)*7</f>
        <v>0.0004189192</v>
      </c>
      <c r="DF67" s="145">
        <f t="shared" si="454"/>
        <v>0.000826036736</v>
      </c>
      <c r="DG67" s="145">
        <f t="shared" si="454"/>
        <v>0.001266084064</v>
      </c>
      <c r="DH67" s="146">
        <f t="shared" si="454"/>
        <v>0.001005232928</v>
      </c>
      <c r="DI67" s="145">
        <f t="shared" si="454"/>
        <v>0.002189270496</v>
      </c>
      <c r="DJ67" s="145">
        <f t="shared" si="454"/>
        <v>0.00327895783</v>
      </c>
      <c r="DK67" s="147"/>
      <c r="DL67" s="142"/>
    </row>
    <row r="68" ht="14.25" customHeight="1">
      <c r="J68" s="112">
        <v>52.0</v>
      </c>
      <c r="K68" s="124">
        <v>361.0</v>
      </c>
      <c r="L68" s="114">
        <f t="shared" si="91"/>
        <v>322.4766</v>
      </c>
      <c r="M68" s="115">
        <f t="shared" si="92"/>
        <v>6.641575049</v>
      </c>
      <c r="N68" s="116">
        <f t="shared" si="47"/>
        <v>0.02059552553</v>
      </c>
      <c r="O68" s="116"/>
      <c r="P68" s="155">
        <v>52.0</v>
      </c>
      <c r="Q68" s="112">
        <v>361.0</v>
      </c>
      <c r="R68" s="117">
        <f t="shared" si="48"/>
        <v>1091</v>
      </c>
      <c r="S68" s="39">
        <f t="shared" si="49"/>
        <v>585.1048025</v>
      </c>
      <c r="T68" s="39">
        <f t="shared" si="50"/>
        <v>1.169266709</v>
      </c>
      <c r="U68" s="117">
        <f t="shared" si="51"/>
        <v>1561</v>
      </c>
      <c r="V68" s="39">
        <f t="shared" si="52"/>
        <v>639.9019627</v>
      </c>
      <c r="W68" s="39">
        <f t="shared" si="53"/>
        <v>3.228828291</v>
      </c>
      <c r="X68" s="82"/>
      <c r="Y68" s="124">
        <v>361.0</v>
      </c>
      <c r="Z68" s="82"/>
      <c r="AA68" s="125">
        <f t="shared" si="56"/>
        <v>583.9355358</v>
      </c>
      <c r="AB68" s="126">
        <f t="shared" si="57"/>
        <v>636.6731344</v>
      </c>
      <c r="AC68" s="64"/>
      <c r="AE68" s="156">
        <v>52.0</v>
      </c>
      <c r="AF68" s="10">
        <v>361.0</v>
      </c>
      <c r="AG68" s="34">
        <f t="shared" si="58"/>
        <v>21.09645783</v>
      </c>
      <c r="AH68" s="34">
        <f t="shared" si="59"/>
        <v>20.65120575</v>
      </c>
      <c r="AI68" s="122">
        <f t="shared" ref="AI68:AJ68" si="455">AV68*$AG$8-AG68*$AG$9</f>
        <v>6.161593246</v>
      </c>
      <c r="AJ68" s="122">
        <f t="shared" si="455"/>
        <v>4.964850262</v>
      </c>
      <c r="AK68" s="34">
        <f t="shared" ref="AK68:AL68" si="456">AV68/AG68</f>
        <v>1.23016917</v>
      </c>
      <c r="AL68" s="34">
        <f t="shared" si="456"/>
        <v>1.101036366</v>
      </c>
      <c r="AM68" s="34">
        <f t="shared" ref="AM68:AN68" si="457">AG68*$AG$9/AV68*100/2.2</f>
        <v>7.389966608</v>
      </c>
      <c r="AN68" s="34">
        <f t="shared" si="457"/>
        <v>8.256683769</v>
      </c>
      <c r="AO68" s="34">
        <f t="shared" si="63"/>
        <v>57.09486647</v>
      </c>
      <c r="AP68" s="34">
        <f t="shared" si="64"/>
        <v>46.41220724</v>
      </c>
      <c r="AQ68" s="34">
        <f t="shared" si="65"/>
        <v>6.161593246</v>
      </c>
      <c r="AR68" s="34"/>
      <c r="AT68" s="156">
        <v>52.0</v>
      </c>
      <c r="AU68" s="10">
        <v>361.0</v>
      </c>
      <c r="AV68" s="34">
        <f t="shared" ref="AV68:BE68" si="458"> ((AV$4 * $AU68 ^ AV$5 * EXP(-$AU68 * AV$6))+AV$8)*AV$7</f>
        <v>25.95221203</v>
      </c>
      <c r="AW68" s="34">
        <f t="shared" si="458"/>
        <v>22.73772853</v>
      </c>
      <c r="AX68" s="34">
        <f t="shared" si="458"/>
        <v>21.83962587</v>
      </c>
      <c r="AY68" s="34">
        <f t="shared" si="458"/>
        <v>21.43962587</v>
      </c>
      <c r="AZ68" s="34">
        <f t="shared" si="458"/>
        <v>21.03962587</v>
      </c>
      <c r="BA68" s="34">
        <f t="shared" si="458"/>
        <v>20.63962587</v>
      </c>
      <c r="BB68" s="34">
        <f t="shared" si="458"/>
        <v>20.23962587</v>
      </c>
      <c r="BC68" s="34">
        <f t="shared" si="458"/>
        <v>19.83962587</v>
      </c>
      <c r="BD68" s="34">
        <f t="shared" si="458"/>
        <v>19.43962587</v>
      </c>
      <c r="BE68" s="34">
        <f t="shared" si="458"/>
        <v>19.03962587</v>
      </c>
      <c r="BI68" s="10">
        <v>361.0</v>
      </c>
      <c r="BJ68" s="34">
        <f t="shared" ref="BJ68:BS68" si="459"> ((BJ$4 * $AU68 ^ BJ$5 * EXP(-$AU68 * BJ$6))+BJ$8)*BJ$7</f>
        <v>1.028054121</v>
      </c>
      <c r="BK68" s="34">
        <f t="shared" si="459"/>
        <v>0.8959142302</v>
      </c>
      <c r="BL68" s="34">
        <f t="shared" si="459"/>
        <v>0.8860197378</v>
      </c>
      <c r="BM68" s="34">
        <f t="shared" si="459"/>
        <v>0.8720197378</v>
      </c>
      <c r="BN68" s="34">
        <f t="shared" si="459"/>
        <v>0.8580197378</v>
      </c>
      <c r="BO68" s="34">
        <f t="shared" si="459"/>
        <v>0.8440197378</v>
      </c>
      <c r="BP68" s="34">
        <f t="shared" si="459"/>
        <v>0.8300197378</v>
      </c>
      <c r="BQ68" s="34">
        <f t="shared" si="459"/>
        <v>0.8160197378</v>
      </c>
      <c r="BR68" s="34">
        <f t="shared" si="459"/>
        <v>0.8020197378</v>
      </c>
      <c r="BS68" s="34">
        <f t="shared" si="459"/>
        <v>0.7880197378</v>
      </c>
      <c r="BU68" s="10">
        <v>361.0</v>
      </c>
      <c r="BV68" s="34">
        <f t="shared" ref="BV68:CE68" si="460"> ((BV$4 * $AU68 ^ BV$5 * EXP(-$AU68 * BV$6))+BV$8)*BV$7</f>
        <v>0.7652909571</v>
      </c>
      <c r="BW68" s="34">
        <f t="shared" si="460"/>
        <v>0.7039682421</v>
      </c>
      <c r="BX68" s="34">
        <f t="shared" si="460"/>
        <v>0.6663808772</v>
      </c>
      <c r="BY68" s="34">
        <f t="shared" si="460"/>
        <v>0.6535808772</v>
      </c>
      <c r="BZ68" s="34">
        <f t="shared" si="460"/>
        <v>0.6407808772</v>
      </c>
      <c r="CA68" s="34">
        <f t="shared" si="460"/>
        <v>0.6279808772</v>
      </c>
      <c r="CB68" s="34">
        <f t="shared" si="460"/>
        <v>0.6151808772</v>
      </c>
      <c r="CC68" s="34">
        <f t="shared" si="460"/>
        <v>0.6023808772</v>
      </c>
      <c r="CD68" s="34">
        <f t="shared" si="460"/>
        <v>0.5895808772</v>
      </c>
      <c r="CE68" s="34">
        <f t="shared" si="460"/>
        <v>0.5767808772</v>
      </c>
      <c r="CG68" s="10">
        <v>52.0</v>
      </c>
      <c r="CH68" s="34">
        <f t="shared" ref="CH68:CQ68" si="461">((CH$4-CH$5*$CG68+CH$6*$CG68^2/2+CH$7/$CG68)+CH$9)*CH$8</f>
        <v>4.921346154</v>
      </c>
      <c r="CI68" s="34">
        <f t="shared" si="461"/>
        <v>2.887692308</v>
      </c>
      <c r="CJ68" s="34">
        <f t="shared" si="461"/>
        <v>2.887692308</v>
      </c>
      <c r="CK68" s="34">
        <f t="shared" si="461"/>
        <v>2.887692308</v>
      </c>
      <c r="CL68" s="34">
        <f t="shared" si="461"/>
        <v>2.887692308</v>
      </c>
      <c r="CM68" s="34">
        <f t="shared" si="461"/>
        <v>2.887692308</v>
      </c>
      <c r="CN68" s="34">
        <f t="shared" si="461"/>
        <v>2.887692308</v>
      </c>
      <c r="CO68" s="34">
        <f t="shared" si="461"/>
        <v>2.887692308</v>
      </c>
      <c r="CP68" s="34">
        <f t="shared" si="461"/>
        <v>2.887692308</v>
      </c>
      <c r="CQ68" s="34">
        <f t="shared" si="461"/>
        <v>2.887692308</v>
      </c>
      <c r="CV68" s="35"/>
      <c r="CW68" s="35"/>
      <c r="DA68" s="138"/>
      <c r="DB68" s="10">
        <v>263.0</v>
      </c>
      <c r="DC68" s="143">
        <f t="shared" si="228"/>
        <v>0.0003846153846</v>
      </c>
      <c r="DD68" s="150">
        <f t="shared" si="309"/>
        <v>0.0005769230769</v>
      </c>
      <c r="DE68" s="145">
        <f t="shared" ref="DE68:DJ68" si="462">(DE$14*$DB68^2+DE$15*$DB68+DE$16)*7</f>
        <v>0.0004280822</v>
      </c>
      <c r="DF68" s="145">
        <f t="shared" si="462"/>
        <v>0.000853586594</v>
      </c>
      <c r="DG68" s="145">
        <f t="shared" si="462"/>
        <v>0.001322371981</v>
      </c>
      <c r="DH68" s="146">
        <f t="shared" si="462"/>
        <v>0.000998400662</v>
      </c>
      <c r="DI68" s="145">
        <f t="shared" si="462"/>
        <v>0.002184991179</v>
      </c>
      <c r="DJ68" s="145">
        <f t="shared" si="462"/>
        <v>0.003287162944</v>
      </c>
      <c r="DK68" s="147"/>
      <c r="DL68" s="142"/>
    </row>
    <row r="69" ht="14.25" customHeight="1">
      <c r="J69" s="112">
        <v>53.0</v>
      </c>
      <c r="K69" s="124">
        <v>368.0</v>
      </c>
      <c r="L69" s="114">
        <f t="shared" si="91"/>
        <v>327.5173</v>
      </c>
      <c r="M69" s="115">
        <f t="shared" si="92"/>
        <v>6.719285796</v>
      </c>
      <c r="N69" s="116">
        <f t="shared" si="47"/>
        <v>0.02051581946</v>
      </c>
      <c r="O69" s="116"/>
      <c r="P69" s="112">
        <v>53.0</v>
      </c>
      <c r="Q69" s="112">
        <v>368.0</v>
      </c>
      <c r="R69" s="117">
        <f t="shared" si="48"/>
        <v>1098</v>
      </c>
      <c r="S69" s="39">
        <f t="shared" si="49"/>
        <v>585.5026744</v>
      </c>
      <c r="T69" s="39">
        <f t="shared" si="50"/>
        <v>1.070247019</v>
      </c>
      <c r="U69" s="117">
        <f t="shared" si="51"/>
        <v>1568</v>
      </c>
      <c r="V69" s="39">
        <f t="shared" si="52"/>
        <v>639.9059948</v>
      </c>
      <c r="W69" s="39">
        <f t="shared" si="53"/>
        <v>2.978215492</v>
      </c>
      <c r="X69" s="82"/>
      <c r="Y69" s="124">
        <v>368.0</v>
      </c>
      <c r="Z69" s="82"/>
      <c r="AA69" s="125">
        <f t="shared" si="56"/>
        <v>584.4324274</v>
      </c>
      <c r="AB69" s="126">
        <f t="shared" si="57"/>
        <v>636.9277793</v>
      </c>
      <c r="AC69" s="64"/>
      <c r="AE69" s="56">
        <v>53.0</v>
      </c>
      <c r="AF69" s="10">
        <v>368.0</v>
      </c>
      <c r="AG69" s="34">
        <f t="shared" si="58"/>
        <v>21.01141715</v>
      </c>
      <c r="AH69" s="34">
        <f t="shared" si="59"/>
        <v>20.50982818</v>
      </c>
      <c r="AI69" s="122">
        <f t="shared" ref="AI69:AJ69" si="463">AV69*$AG$8-AG69*$AG$9</f>
        <v>6.07527446</v>
      </c>
      <c r="AJ69" s="122">
        <f t="shared" si="463"/>
        <v>4.829666165</v>
      </c>
      <c r="AK69" s="34">
        <f t="shared" ref="AK69:AL69" si="464">AV69/AG69</f>
        <v>1.222853963</v>
      </c>
      <c r="AL69" s="34">
        <f t="shared" si="464"/>
        <v>1.088701441</v>
      </c>
      <c r="AM69" s="34">
        <f t="shared" ref="AM69:AN69" si="465">AG69*$AG$9/AV69*100/2.2</f>
        <v>7.434173964</v>
      </c>
      <c r="AN69" s="34">
        <f t="shared" si="465"/>
        <v>8.350231519</v>
      </c>
      <c r="AO69" s="34">
        <f t="shared" si="63"/>
        <v>56.5265684</v>
      </c>
      <c r="AP69" s="34">
        <f t="shared" si="64"/>
        <v>46.22511773</v>
      </c>
      <c r="AQ69" s="34">
        <f t="shared" si="65"/>
        <v>6.07527446</v>
      </c>
      <c r="AR69" s="34"/>
      <c r="AT69" s="56">
        <v>53.0</v>
      </c>
      <c r="AU69" s="10">
        <v>368.0</v>
      </c>
      <c r="AV69" s="34">
        <f t="shared" ref="AV69:BE69" si="466"> ((AV$4 * $AU69 ^ AV$5 * EXP(-$AU69 * AV$6))+AV$8)*AV$7</f>
        <v>25.69389473</v>
      </c>
      <c r="AW69" s="34">
        <f t="shared" si="466"/>
        <v>22.3290795</v>
      </c>
      <c r="AX69" s="34">
        <f t="shared" si="466"/>
        <v>21.38644998</v>
      </c>
      <c r="AY69" s="34">
        <f t="shared" si="466"/>
        <v>20.98644998</v>
      </c>
      <c r="AZ69" s="34">
        <f t="shared" si="466"/>
        <v>20.58644998</v>
      </c>
      <c r="BA69" s="34">
        <f t="shared" si="466"/>
        <v>20.18644998</v>
      </c>
      <c r="BB69" s="34">
        <f t="shared" si="466"/>
        <v>19.78644998</v>
      </c>
      <c r="BC69" s="34">
        <f t="shared" si="466"/>
        <v>19.38644998</v>
      </c>
      <c r="BD69" s="34">
        <f t="shared" si="466"/>
        <v>18.98644998</v>
      </c>
      <c r="BE69" s="34">
        <f t="shared" si="466"/>
        <v>18.58644998</v>
      </c>
      <c r="BI69" s="10">
        <v>368.0</v>
      </c>
      <c r="BJ69" s="34">
        <f t="shared" ref="BJ69:BS69" si="467"> ((BJ$4 * $AU69 ^ BJ$5 * EXP(-$AU69 * BJ$6))+BJ$8)*BJ$7</f>
        <v>1.018371966</v>
      </c>
      <c r="BK69" s="34">
        <f t="shared" si="467"/>
        <v>0.8808003019</v>
      </c>
      <c r="BL69" s="34">
        <f t="shared" si="467"/>
        <v>0.8687260675</v>
      </c>
      <c r="BM69" s="34">
        <f t="shared" si="467"/>
        <v>0.8547260675</v>
      </c>
      <c r="BN69" s="34">
        <f t="shared" si="467"/>
        <v>0.8407260675</v>
      </c>
      <c r="BO69" s="34">
        <f t="shared" si="467"/>
        <v>0.8267260675</v>
      </c>
      <c r="BP69" s="34">
        <f t="shared" si="467"/>
        <v>0.8127260675</v>
      </c>
      <c r="BQ69" s="34">
        <f t="shared" si="467"/>
        <v>0.7987260675</v>
      </c>
      <c r="BR69" s="34">
        <f t="shared" si="467"/>
        <v>0.7847260675</v>
      </c>
      <c r="BS69" s="34">
        <f t="shared" si="467"/>
        <v>0.7707260675</v>
      </c>
      <c r="BU69" s="10">
        <v>368.0</v>
      </c>
      <c r="BV69" s="34">
        <f t="shared" ref="BV69:CE69" si="468"> ((BV$4 * $AU69 ^ BV$5 * EXP(-$AU69 * BV$6))+BV$8)*BV$7</f>
        <v>0.7578212674</v>
      </c>
      <c r="BW69" s="34">
        <f t="shared" si="468"/>
        <v>0.6921030451</v>
      </c>
      <c r="BX69" s="34">
        <f t="shared" si="468"/>
        <v>0.6533691825</v>
      </c>
      <c r="BY69" s="34">
        <f t="shared" si="468"/>
        <v>0.6405691825</v>
      </c>
      <c r="BZ69" s="34">
        <f t="shared" si="468"/>
        <v>0.6277691825</v>
      </c>
      <c r="CA69" s="34">
        <f t="shared" si="468"/>
        <v>0.6149691825</v>
      </c>
      <c r="CB69" s="34">
        <f t="shared" si="468"/>
        <v>0.6021691825</v>
      </c>
      <c r="CC69" s="34">
        <f t="shared" si="468"/>
        <v>0.5893691825</v>
      </c>
      <c r="CD69" s="34">
        <f t="shared" si="468"/>
        <v>0.5765691825</v>
      </c>
      <c r="CE69" s="34">
        <f t="shared" si="468"/>
        <v>0.5637691825</v>
      </c>
      <c r="CG69" s="10">
        <v>53.0</v>
      </c>
      <c r="CH69" s="34">
        <f t="shared" ref="CH69:CQ69" si="469">((CH$4-CH$5*$CG69+CH$6*$CG69^2/2+CH$7/$CG69)+CH$9)*CH$8</f>
        <v>4.91509434</v>
      </c>
      <c r="CI69" s="34">
        <f t="shared" si="469"/>
        <v>2.888433962</v>
      </c>
      <c r="CJ69" s="34">
        <f t="shared" si="469"/>
        <v>2.888433962</v>
      </c>
      <c r="CK69" s="34">
        <f t="shared" si="469"/>
        <v>2.888433962</v>
      </c>
      <c r="CL69" s="34">
        <f t="shared" si="469"/>
        <v>2.888433962</v>
      </c>
      <c r="CM69" s="34">
        <f t="shared" si="469"/>
        <v>2.888433962</v>
      </c>
      <c r="CN69" s="34">
        <f t="shared" si="469"/>
        <v>2.888433962</v>
      </c>
      <c r="CO69" s="34">
        <f t="shared" si="469"/>
        <v>2.888433962</v>
      </c>
      <c r="CP69" s="34">
        <f t="shared" si="469"/>
        <v>2.888433962</v>
      </c>
      <c r="CQ69" s="34">
        <f t="shared" si="469"/>
        <v>2.888433962</v>
      </c>
      <c r="CV69" s="154"/>
      <c r="CW69" s="154"/>
      <c r="DA69" s="138"/>
      <c r="DB69" s="10">
        <v>270.0</v>
      </c>
      <c r="DC69" s="143">
        <f t="shared" si="228"/>
        <v>0.0003846153846</v>
      </c>
      <c r="DD69" s="150">
        <f t="shared" si="309"/>
        <v>0.0005769230769</v>
      </c>
      <c r="DE69" s="145">
        <f t="shared" ref="DE69:DJ69" si="470">(DE$14*$DB69^2+DE$15*$DB69+DE$16)*7</f>
        <v>0.000438137</v>
      </c>
      <c r="DF69" s="145">
        <f t="shared" si="470"/>
        <v>0.0008832754</v>
      </c>
      <c r="DG69" s="145">
        <f t="shared" si="470"/>
        <v>0.0013827121</v>
      </c>
      <c r="DH69" s="146">
        <f t="shared" si="470"/>
        <v>0.0009927442</v>
      </c>
      <c r="DI69" s="145">
        <f t="shared" si="470"/>
        <v>0.002180563</v>
      </c>
      <c r="DJ69" s="145">
        <f t="shared" si="470"/>
        <v>0.00329581581</v>
      </c>
      <c r="DK69" s="147"/>
      <c r="DL69" s="142"/>
    </row>
    <row r="70" ht="14.25" customHeight="1">
      <c r="J70" s="112">
        <v>54.0</v>
      </c>
      <c r="K70" s="124">
        <v>375.0</v>
      </c>
      <c r="L70" s="114">
        <f t="shared" si="91"/>
        <v>332.5346</v>
      </c>
      <c r="M70" s="115">
        <f t="shared" si="92"/>
        <v>6.796339416</v>
      </c>
      <c r="N70" s="116">
        <f t="shared" si="47"/>
        <v>0.02043799177</v>
      </c>
      <c r="O70" s="116"/>
      <c r="P70" s="112">
        <v>54.0</v>
      </c>
      <c r="Q70" s="112">
        <v>375.0</v>
      </c>
      <c r="R70" s="117">
        <f t="shared" si="48"/>
        <v>1105</v>
      </c>
      <c r="S70" s="39">
        <f t="shared" si="49"/>
        <v>585.8900045</v>
      </c>
      <c r="T70" s="39">
        <f t="shared" si="50"/>
        <v>0.9792583891</v>
      </c>
      <c r="U70" s="117">
        <f t="shared" si="51"/>
        <v>1575</v>
      </c>
      <c r="V70" s="39">
        <f t="shared" si="52"/>
        <v>639.9098611</v>
      </c>
      <c r="W70" s="39">
        <f t="shared" si="53"/>
        <v>2.746060615</v>
      </c>
      <c r="X70" s="82"/>
      <c r="Y70" s="124">
        <v>375.0</v>
      </c>
      <c r="Z70" s="82"/>
      <c r="AA70" s="125">
        <f t="shared" si="56"/>
        <v>584.9107461</v>
      </c>
      <c r="AB70" s="126">
        <f t="shared" si="57"/>
        <v>637.1638005</v>
      </c>
      <c r="AC70" s="64"/>
      <c r="AE70" s="56">
        <v>54.0</v>
      </c>
      <c r="AF70" s="10">
        <v>375.0</v>
      </c>
      <c r="AG70" s="34">
        <f t="shared" si="58"/>
        <v>20.92633679</v>
      </c>
      <c r="AH70" s="34">
        <f t="shared" si="59"/>
        <v>20.37021624</v>
      </c>
      <c r="AI70" s="122">
        <f t="shared" ref="AI70:AJ70" si="471">AV70*$AG$8-AG70*$AG$9</f>
        <v>5.989225815</v>
      </c>
      <c r="AJ70" s="122">
        <f t="shared" si="471"/>
        <v>4.696500745</v>
      </c>
      <c r="AK70" s="34">
        <f t="shared" ref="AK70:AL70" si="472">AV70/AG70</f>
        <v>1.215512929</v>
      </c>
      <c r="AL70" s="34">
        <f t="shared" si="472"/>
        <v>1.076393089</v>
      </c>
      <c r="AM70" s="34">
        <f t="shared" ref="AM70:AN70" si="473">AG70*$AG$9/AV70*100/2.2</f>
        <v>7.479072309</v>
      </c>
      <c r="AN70" s="34">
        <f t="shared" si="473"/>
        <v>8.445714845</v>
      </c>
      <c r="AO70" s="34">
        <f t="shared" si="63"/>
        <v>55.95971245</v>
      </c>
      <c r="AP70" s="34">
        <f t="shared" si="64"/>
        <v>46.03794094</v>
      </c>
      <c r="AQ70" s="34">
        <f t="shared" si="65"/>
        <v>5.989225815</v>
      </c>
      <c r="AR70" s="34"/>
      <c r="AT70" s="56">
        <v>54.0</v>
      </c>
      <c r="AU70" s="10">
        <v>375.0</v>
      </c>
      <c r="AV70" s="34">
        <f t="shared" ref="AV70:BE70" si="474"> ((AV$4 * $AU70 ^ AV$5 * EXP(-$AU70 * AV$6))+AV$8)*AV$7</f>
        <v>25.43623293</v>
      </c>
      <c r="AW70" s="34">
        <f t="shared" si="474"/>
        <v>21.92635998</v>
      </c>
      <c r="AX70" s="34">
        <f t="shared" si="474"/>
        <v>20.94109059</v>
      </c>
      <c r="AY70" s="34">
        <f t="shared" si="474"/>
        <v>20.54109059</v>
      </c>
      <c r="AZ70" s="34">
        <f t="shared" si="474"/>
        <v>20.14109059</v>
      </c>
      <c r="BA70" s="34">
        <f t="shared" si="474"/>
        <v>19.74109059</v>
      </c>
      <c r="BB70" s="34">
        <f t="shared" si="474"/>
        <v>19.34109059</v>
      </c>
      <c r="BC70" s="34">
        <f t="shared" si="474"/>
        <v>18.94109059</v>
      </c>
      <c r="BD70" s="34">
        <f t="shared" si="474"/>
        <v>18.54109059</v>
      </c>
      <c r="BE70" s="34">
        <f t="shared" si="474"/>
        <v>18.14109059</v>
      </c>
      <c r="BI70" s="10">
        <v>375.0</v>
      </c>
      <c r="BJ70" s="34">
        <f t="shared" ref="BJ70:BS70" si="475"> ((BJ$4 * $AU70 ^ BJ$5 * EXP(-$AU70 * BJ$6))+BJ$8)*BJ$7</f>
        <v>1.008717367</v>
      </c>
      <c r="BK70" s="34">
        <f t="shared" si="475"/>
        <v>0.8658957167</v>
      </c>
      <c r="BL70" s="34">
        <f t="shared" si="475"/>
        <v>0.851716678</v>
      </c>
      <c r="BM70" s="34">
        <f t="shared" si="475"/>
        <v>0.837716678</v>
      </c>
      <c r="BN70" s="34">
        <f t="shared" si="475"/>
        <v>0.823716678</v>
      </c>
      <c r="BO70" s="34">
        <f t="shared" si="475"/>
        <v>0.809716678</v>
      </c>
      <c r="BP70" s="34">
        <f t="shared" si="475"/>
        <v>0.795716678</v>
      </c>
      <c r="BQ70" s="34">
        <f t="shared" si="475"/>
        <v>0.781716678</v>
      </c>
      <c r="BR70" s="34">
        <f t="shared" si="475"/>
        <v>0.767716678</v>
      </c>
      <c r="BS70" s="34">
        <f t="shared" si="475"/>
        <v>0.753716678</v>
      </c>
      <c r="BU70" s="10">
        <v>375.0</v>
      </c>
      <c r="BV70" s="34">
        <f t="shared" ref="BV70:CE70" si="476"> ((BV$4 * $AU70 ^ BV$5 * EXP(-$AU70 * BV$6))+BV$8)*BV$7</f>
        <v>0.7503751161</v>
      </c>
      <c r="BW70" s="34">
        <f t="shared" si="476"/>
        <v>0.6804017834</v>
      </c>
      <c r="BX70" s="34">
        <f t="shared" si="476"/>
        <v>0.6405715864</v>
      </c>
      <c r="BY70" s="34">
        <f t="shared" si="476"/>
        <v>0.6277715864</v>
      </c>
      <c r="BZ70" s="34">
        <f t="shared" si="476"/>
        <v>0.6149715864</v>
      </c>
      <c r="CA70" s="34">
        <f t="shared" si="476"/>
        <v>0.6021715864</v>
      </c>
      <c r="CB70" s="34">
        <f t="shared" si="476"/>
        <v>0.5893715864</v>
      </c>
      <c r="CC70" s="34">
        <f t="shared" si="476"/>
        <v>0.5765715864</v>
      </c>
      <c r="CD70" s="34">
        <f t="shared" si="476"/>
        <v>0.5637715864</v>
      </c>
      <c r="CE70" s="34">
        <f t="shared" si="476"/>
        <v>0.5509715864</v>
      </c>
      <c r="CG70" s="10">
        <v>54.0</v>
      </c>
      <c r="CH70" s="34">
        <f t="shared" ref="CH70:CQ70" si="477">((CH$4-CH$5*$CG70+CH$6*$CG70^2/2+CH$7/$CG70)+CH$9)*CH$8</f>
        <v>4.909296296</v>
      </c>
      <c r="CI70" s="34">
        <f t="shared" si="477"/>
        <v>2.889296296</v>
      </c>
      <c r="CJ70" s="34">
        <f t="shared" si="477"/>
        <v>2.889296296</v>
      </c>
      <c r="CK70" s="34">
        <f t="shared" si="477"/>
        <v>2.889296296</v>
      </c>
      <c r="CL70" s="34">
        <f t="shared" si="477"/>
        <v>2.889296296</v>
      </c>
      <c r="CM70" s="34">
        <f t="shared" si="477"/>
        <v>2.889296296</v>
      </c>
      <c r="CN70" s="34">
        <f t="shared" si="477"/>
        <v>2.889296296</v>
      </c>
      <c r="CO70" s="34">
        <f t="shared" si="477"/>
        <v>2.889296296</v>
      </c>
      <c r="CP70" s="34">
        <f t="shared" si="477"/>
        <v>2.889296296</v>
      </c>
      <c r="CQ70" s="34">
        <f t="shared" si="477"/>
        <v>2.889296296</v>
      </c>
      <c r="CV70" s="154"/>
      <c r="CW70" s="154"/>
      <c r="DA70" s="138"/>
      <c r="DB70" s="10">
        <v>277.0</v>
      </c>
      <c r="DC70" s="143">
        <f t="shared" si="228"/>
        <v>0.0003846153846</v>
      </c>
      <c r="DD70" s="150">
        <f t="shared" si="309"/>
        <v>0.0005769230769</v>
      </c>
      <c r="DE70" s="145">
        <f t="shared" ref="DE70:DJ70" si="478">(DE$14*$DB70^2+DE$15*$DB70+DE$16)*7</f>
        <v>0.0004490836</v>
      </c>
      <c r="DF70" s="145">
        <f t="shared" si="478"/>
        <v>0.000915103154</v>
      </c>
      <c r="DG70" s="145">
        <f t="shared" si="478"/>
        <v>0.001447104421</v>
      </c>
      <c r="DH70" s="146">
        <f t="shared" si="478"/>
        <v>0.000988263542</v>
      </c>
      <c r="DI70" s="145">
        <f t="shared" si="478"/>
        <v>0.002175985959</v>
      </c>
      <c r="DJ70" s="145">
        <f t="shared" si="478"/>
        <v>0.003304916428</v>
      </c>
      <c r="DK70" s="147"/>
      <c r="DL70" s="142"/>
    </row>
    <row r="71" ht="14.25" customHeight="1">
      <c r="J71" s="112">
        <v>55.0</v>
      </c>
      <c r="K71" s="124">
        <v>382.0</v>
      </c>
      <c r="L71" s="114">
        <f t="shared" si="91"/>
        <v>337.5285</v>
      </c>
      <c r="M71" s="115">
        <f t="shared" si="92"/>
        <v>6.872745575</v>
      </c>
      <c r="N71" s="116">
        <f t="shared" si="47"/>
        <v>0.02036197114</v>
      </c>
      <c r="O71" s="116"/>
      <c r="P71" s="112">
        <v>55.0</v>
      </c>
      <c r="Q71" s="112">
        <v>382.0</v>
      </c>
      <c r="R71" s="117">
        <f t="shared" si="48"/>
        <v>1112</v>
      </c>
      <c r="S71" s="39">
        <f t="shared" si="49"/>
        <v>586.2670675</v>
      </c>
      <c r="T71" s="39">
        <f t="shared" si="50"/>
        <v>0.8956930842</v>
      </c>
      <c r="U71" s="117">
        <f t="shared" si="51"/>
        <v>1582</v>
      </c>
      <c r="V71" s="39">
        <f t="shared" si="52"/>
        <v>639.9135683</v>
      </c>
      <c r="W71" s="39">
        <f t="shared" si="53"/>
        <v>2.53112018</v>
      </c>
      <c r="X71" s="82"/>
      <c r="Y71" s="124">
        <v>382.0</v>
      </c>
      <c r="Z71" s="82"/>
      <c r="AA71" s="125">
        <f t="shared" si="56"/>
        <v>585.3713744</v>
      </c>
      <c r="AB71" s="126">
        <f t="shared" si="57"/>
        <v>637.3824482</v>
      </c>
      <c r="AC71" s="64"/>
      <c r="AE71" s="56">
        <v>55.0</v>
      </c>
      <c r="AF71" s="10">
        <v>382.0</v>
      </c>
      <c r="AG71" s="34">
        <f t="shared" si="58"/>
        <v>20.84126617</v>
      </c>
      <c r="AH71" s="34">
        <f t="shared" si="59"/>
        <v>20.23238842</v>
      </c>
      <c r="AI71" s="122">
        <f t="shared" ref="AI71:AJ71" si="479">AV71*$AG$8-AG71*$AG$9</f>
        <v>5.9034783</v>
      </c>
      <c r="AJ71" s="122">
        <f t="shared" si="479"/>
        <v>4.565348682</v>
      </c>
      <c r="AK71" s="34">
        <f t="shared" ref="AK71:AL71" si="480">AV71/AG71</f>
        <v>1.20814775</v>
      </c>
      <c r="AL71" s="34">
        <f t="shared" si="480"/>
        <v>1.064113908</v>
      </c>
      <c r="AM71" s="34">
        <f t="shared" ref="AM71:AN71" si="481">AG71*$AG$9/AV71*100/2.2</f>
        <v>7.524666656</v>
      </c>
      <c r="AN71" s="34">
        <f t="shared" si="481"/>
        <v>8.543172887</v>
      </c>
      <c r="AO71" s="34">
        <f t="shared" si="63"/>
        <v>55.39452344</v>
      </c>
      <c r="AP71" s="34">
        <f t="shared" si="64"/>
        <v>45.85078558</v>
      </c>
      <c r="AQ71" s="34">
        <f t="shared" si="65"/>
        <v>5.9034783</v>
      </c>
      <c r="AR71" s="34"/>
      <c r="AT71" s="56">
        <v>55.0</v>
      </c>
      <c r="AU71" s="10">
        <v>382.0</v>
      </c>
      <c r="AV71" s="34">
        <f t="shared" ref="AV71:BE71" si="482"> ((AV$4 * $AU71 ^ AV$5 * EXP(-$AU71 * AV$6))+AV$8)*AV$7</f>
        <v>25.17932884</v>
      </c>
      <c r="AW71" s="34">
        <f t="shared" si="482"/>
        <v>21.52956591</v>
      </c>
      <c r="AX71" s="34">
        <f t="shared" si="482"/>
        <v>20.50350918</v>
      </c>
      <c r="AY71" s="34">
        <f t="shared" si="482"/>
        <v>20.10350918</v>
      </c>
      <c r="AZ71" s="34">
        <f t="shared" si="482"/>
        <v>19.70350918</v>
      </c>
      <c r="BA71" s="34">
        <f t="shared" si="482"/>
        <v>19.30350918</v>
      </c>
      <c r="BB71" s="34">
        <f t="shared" si="482"/>
        <v>18.90350918</v>
      </c>
      <c r="BC71" s="34">
        <f t="shared" si="482"/>
        <v>18.50350918</v>
      </c>
      <c r="BD71" s="34">
        <f t="shared" si="482"/>
        <v>18.10350918</v>
      </c>
      <c r="BE71" s="34">
        <f t="shared" si="482"/>
        <v>17.70350918</v>
      </c>
      <c r="BI71" s="10">
        <v>382.0</v>
      </c>
      <c r="BJ71" s="34">
        <f t="shared" ref="BJ71:BS71" si="483"> ((BJ$4 * $AU71 ^ BJ$5 * EXP(-$AU71 * BJ$6))+BJ$8)*BJ$7</f>
        <v>0.9990936072</v>
      </c>
      <c r="BK71" s="34">
        <f t="shared" si="483"/>
        <v>0.8512001485</v>
      </c>
      <c r="BL71" s="34">
        <f t="shared" si="483"/>
        <v>0.834990041</v>
      </c>
      <c r="BM71" s="34">
        <f t="shared" si="483"/>
        <v>0.820990041</v>
      </c>
      <c r="BN71" s="34">
        <f t="shared" si="483"/>
        <v>0.806990041</v>
      </c>
      <c r="BO71" s="34">
        <f t="shared" si="483"/>
        <v>0.792990041</v>
      </c>
      <c r="BP71" s="34">
        <f t="shared" si="483"/>
        <v>0.778990041</v>
      </c>
      <c r="BQ71" s="34">
        <f t="shared" si="483"/>
        <v>0.764990041</v>
      </c>
      <c r="BR71" s="34">
        <f t="shared" si="483"/>
        <v>0.750990041</v>
      </c>
      <c r="BS71" s="34">
        <f t="shared" si="483"/>
        <v>0.736990041</v>
      </c>
      <c r="BU71" s="10">
        <v>382.0</v>
      </c>
      <c r="BV71" s="34">
        <f t="shared" ref="BV71:CE71" si="484"> ((BV$4 * $AU71 ^ BV$5 * EXP(-$AU71 * BV$6))+BV$8)*BV$7</f>
        <v>0.7429550548</v>
      </c>
      <c r="BW71" s="34">
        <f t="shared" si="484"/>
        <v>0.6688642258</v>
      </c>
      <c r="BX71" s="34">
        <f t="shared" si="484"/>
        <v>0.6279869259</v>
      </c>
      <c r="BY71" s="34">
        <f t="shared" si="484"/>
        <v>0.6151869259</v>
      </c>
      <c r="BZ71" s="34">
        <f t="shared" si="484"/>
        <v>0.6023869259</v>
      </c>
      <c r="CA71" s="34">
        <f t="shared" si="484"/>
        <v>0.5895869259</v>
      </c>
      <c r="CB71" s="34">
        <f t="shared" si="484"/>
        <v>0.5767869259</v>
      </c>
      <c r="CC71" s="34">
        <f t="shared" si="484"/>
        <v>0.5639869259</v>
      </c>
      <c r="CD71" s="34">
        <f t="shared" si="484"/>
        <v>0.5511869259</v>
      </c>
      <c r="CE71" s="34">
        <f t="shared" si="484"/>
        <v>0.5383869259</v>
      </c>
      <c r="CG71" s="10">
        <v>55.0</v>
      </c>
      <c r="CH71" s="34">
        <f t="shared" ref="CH71:CQ71" si="485">((CH$4-CH$5*$CG71+CH$6*$CG71^2/2+CH$7/$CG71)+CH$9)*CH$8</f>
        <v>4.903927273</v>
      </c>
      <c r="CI71" s="34">
        <f t="shared" si="485"/>
        <v>2.890272727</v>
      </c>
      <c r="CJ71" s="34">
        <f t="shared" si="485"/>
        <v>2.890272727</v>
      </c>
      <c r="CK71" s="34">
        <f t="shared" si="485"/>
        <v>2.890272727</v>
      </c>
      <c r="CL71" s="34">
        <f t="shared" si="485"/>
        <v>2.890272727</v>
      </c>
      <c r="CM71" s="34">
        <f t="shared" si="485"/>
        <v>2.890272727</v>
      </c>
      <c r="CN71" s="34">
        <f t="shared" si="485"/>
        <v>2.890272727</v>
      </c>
      <c r="CO71" s="34">
        <f t="shared" si="485"/>
        <v>2.890272727</v>
      </c>
      <c r="CP71" s="34">
        <f t="shared" si="485"/>
        <v>2.890272727</v>
      </c>
      <c r="CQ71" s="34">
        <f t="shared" si="485"/>
        <v>2.890272727</v>
      </c>
      <c r="CV71" s="154"/>
      <c r="CW71" s="154"/>
      <c r="DA71" s="138"/>
      <c r="DB71" s="10">
        <v>284.0</v>
      </c>
      <c r="DC71" s="143">
        <f t="shared" si="228"/>
        <v>0.0003846153846</v>
      </c>
      <c r="DD71" s="150">
        <f t="shared" si="309"/>
        <v>0.0005769230769</v>
      </c>
      <c r="DE71" s="145">
        <f t="shared" ref="DE71:DE77" si="494">(DE$14*$DB71^2+DE$15*$DB71+DE$16)*7</f>
        <v>0.000460922</v>
      </c>
      <c r="DF71" s="157">
        <f t="shared" ref="DF71:DF77" si="495">(DF$18*$DB71+DF$19)*7</f>
        <v>0.0009421216</v>
      </c>
      <c r="DG71" s="145">
        <f t="shared" ref="DG71:DJ71" si="486">(DG$14*$DB71^2+DG$15*$DB71+DG$16)*7</f>
        <v>0.001515548944</v>
      </c>
      <c r="DH71" s="146">
        <f t="shared" si="486"/>
        <v>0.000984958688</v>
      </c>
      <c r="DI71" s="145">
        <f t="shared" si="486"/>
        <v>0.002171260056</v>
      </c>
      <c r="DJ71" s="158">
        <f t="shared" si="486"/>
        <v>0.003314464798</v>
      </c>
      <c r="DK71" s="147"/>
      <c r="DL71" s="142"/>
    </row>
    <row r="72" ht="14.25" customHeight="1">
      <c r="J72" s="112">
        <v>56.0</v>
      </c>
      <c r="K72" s="124">
        <v>389.0</v>
      </c>
      <c r="L72" s="114">
        <f t="shared" si="91"/>
        <v>342.499</v>
      </c>
      <c r="M72" s="115">
        <f t="shared" si="92"/>
        <v>6.948513581</v>
      </c>
      <c r="N72" s="116">
        <f t="shared" si="47"/>
        <v>0.02028769013</v>
      </c>
      <c r="O72" s="116"/>
      <c r="P72" s="112">
        <v>56.0</v>
      </c>
      <c r="Q72" s="112">
        <v>389.0</v>
      </c>
      <c r="R72" s="117">
        <f t="shared" si="48"/>
        <v>1119</v>
      </c>
      <c r="S72" s="39">
        <f t="shared" si="49"/>
        <v>586.6341311</v>
      </c>
      <c r="T72" s="39">
        <f t="shared" si="50"/>
        <v>0.8189837494</v>
      </c>
      <c r="U72" s="117">
        <f t="shared" si="51"/>
        <v>1589</v>
      </c>
      <c r="V72" s="39">
        <f t="shared" si="52"/>
        <v>639.9171231</v>
      </c>
      <c r="W72" s="39">
        <f t="shared" si="53"/>
        <v>2.332220221</v>
      </c>
      <c r="X72" s="82"/>
      <c r="Y72" s="124">
        <v>389.0</v>
      </c>
      <c r="Z72" s="82"/>
      <c r="AA72" s="125">
        <f t="shared" si="56"/>
        <v>585.8151474</v>
      </c>
      <c r="AB72" s="126">
        <f t="shared" si="57"/>
        <v>637.5849029</v>
      </c>
      <c r="AC72" s="64"/>
      <c r="AE72" s="56">
        <v>56.0</v>
      </c>
      <c r="AF72" s="10">
        <v>389.0</v>
      </c>
      <c r="AG72" s="34">
        <f t="shared" si="58"/>
        <v>20.75625119</v>
      </c>
      <c r="AH72" s="34">
        <f t="shared" si="59"/>
        <v>20.09635958</v>
      </c>
      <c r="AI72" s="122">
        <f t="shared" ref="AI72:AJ72" si="487">AV72*$AG$8-AG72*$AG$9</f>
        <v>5.818060764</v>
      </c>
      <c r="AJ72" s="122">
        <f t="shared" si="487"/>
        <v>4.43620274</v>
      </c>
      <c r="AK72" s="34">
        <f t="shared" ref="AK72:AL72" si="488">AV72/AG72</f>
        <v>1.200760064</v>
      </c>
      <c r="AL72" s="34">
        <f t="shared" si="488"/>
        <v>1.051866462</v>
      </c>
      <c r="AM72" s="34">
        <f t="shared" ref="AM72:AN72" si="489">AG72*$AG$9/AV72*100/2.2</f>
        <v>7.570962229</v>
      </c>
      <c r="AN72" s="34">
        <f t="shared" si="489"/>
        <v>8.642645642</v>
      </c>
      <c r="AO72" s="34">
        <f t="shared" si="63"/>
        <v>54.83121051</v>
      </c>
      <c r="AP72" s="34">
        <f t="shared" si="64"/>
        <v>45.66375261</v>
      </c>
      <c r="AQ72" s="34">
        <f t="shared" si="65"/>
        <v>5.818060764</v>
      </c>
      <c r="AR72" s="34"/>
      <c r="AT72" s="56">
        <v>56.0</v>
      </c>
      <c r="AU72" s="10">
        <v>389.0</v>
      </c>
      <c r="AV72" s="34">
        <f t="shared" ref="AV72:BE72" si="490"> ((AV$4 * $AU72 ^ AV$5 * EXP(-$AU72 * AV$6))+AV$8)*AV$7</f>
        <v>24.92327751</v>
      </c>
      <c r="AW72" s="34">
        <f t="shared" si="490"/>
        <v>21.13868664</v>
      </c>
      <c r="AX72" s="34">
        <f t="shared" si="490"/>
        <v>20.07365965</v>
      </c>
      <c r="AY72" s="34">
        <f t="shared" si="490"/>
        <v>19.67365965</v>
      </c>
      <c r="AZ72" s="34">
        <f t="shared" si="490"/>
        <v>19.27365965</v>
      </c>
      <c r="BA72" s="34">
        <f t="shared" si="490"/>
        <v>18.87365965</v>
      </c>
      <c r="BB72" s="34">
        <f t="shared" si="490"/>
        <v>18.47365965</v>
      </c>
      <c r="BC72" s="34">
        <f t="shared" si="490"/>
        <v>18.07365965</v>
      </c>
      <c r="BD72" s="34">
        <f t="shared" si="490"/>
        <v>17.67365965</v>
      </c>
      <c r="BE72" s="34">
        <f t="shared" si="490"/>
        <v>17.27365965</v>
      </c>
      <c r="BI72" s="10">
        <v>389.0</v>
      </c>
      <c r="BJ72" s="34">
        <f t="shared" ref="BJ72:BS72" si="491"> ((BJ$4 * $AU72 ^ BJ$5 * EXP(-$AU72 * BJ$6))+BJ$8)*BJ$7</f>
        <v>0.9895037379</v>
      </c>
      <c r="BK72" s="34">
        <f t="shared" si="491"/>
        <v>0.8367130706</v>
      </c>
      <c r="BL72" s="34">
        <f t="shared" si="491"/>
        <v>0.8185443888</v>
      </c>
      <c r="BM72" s="34">
        <f t="shared" si="491"/>
        <v>0.8045443888</v>
      </c>
      <c r="BN72" s="34">
        <f t="shared" si="491"/>
        <v>0.7905443888</v>
      </c>
      <c r="BO72" s="34">
        <f t="shared" si="491"/>
        <v>0.7765443888</v>
      </c>
      <c r="BP72" s="34">
        <f t="shared" si="491"/>
        <v>0.7625443888</v>
      </c>
      <c r="BQ72" s="34">
        <f t="shared" si="491"/>
        <v>0.7485443888</v>
      </c>
      <c r="BR72" s="34">
        <f t="shared" si="491"/>
        <v>0.7345443888</v>
      </c>
      <c r="BS72" s="34">
        <f t="shared" si="491"/>
        <v>0.7205443888</v>
      </c>
      <c r="BU72" s="10">
        <v>389.0</v>
      </c>
      <c r="BV72" s="34">
        <f t="shared" ref="BV72:CE72" si="492"> ((BV$4 * $AU72 ^ BV$5 * EXP(-$AU72 * BV$6))+BV$8)*BV$7</f>
        <v>0.7355634539</v>
      </c>
      <c r="BW72" s="34">
        <f t="shared" si="492"/>
        <v>0.6574899819</v>
      </c>
      <c r="BX72" s="34">
        <f t="shared" si="492"/>
        <v>0.6156138583</v>
      </c>
      <c r="BY72" s="34">
        <f t="shared" si="492"/>
        <v>0.6028138583</v>
      </c>
      <c r="BZ72" s="34">
        <f t="shared" si="492"/>
        <v>0.5900138583</v>
      </c>
      <c r="CA72" s="34">
        <f t="shared" si="492"/>
        <v>0.5772138583</v>
      </c>
      <c r="CB72" s="34">
        <f t="shared" si="492"/>
        <v>0.5644138583</v>
      </c>
      <c r="CC72" s="34">
        <f t="shared" si="492"/>
        <v>0.5516138583</v>
      </c>
      <c r="CD72" s="34">
        <f t="shared" si="492"/>
        <v>0.5388138583</v>
      </c>
      <c r="CE72" s="34">
        <f t="shared" si="492"/>
        <v>0.5260138583</v>
      </c>
      <c r="CG72" s="10">
        <v>56.0</v>
      </c>
      <c r="CH72" s="34">
        <f t="shared" ref="CH72:CQ72" si="493">((CH$4-CH$5*$CG72+CH$6*$CG72^2/2+CH$7/$CG72)+CH$9)*CH$8</f>
        <v>4.898964286</v>
      </c>
      <c r="CI72" s="34">
        <f t="shared" si="493"/>
        <v>2.891357143</v>
      </c>
      <c r="CJ72" s="34">
        <f t="shared" si="493"/>
        <v>2.891357143</v>
      </c>
      <c r="CK72" s="34">
        <f t="shared" si="493"/>
        <v>2.891357143</v>
      </c>
      <c r="CL72" s="34">
        <f t="shared" si="493"/>
        <v>2.891357143</v>
      </c>
      <c r="CM72" s="34">
        <f t="shared" si="493"/>
        <v>2.891357143</v>
      </c>
      <c r="CN72" s="34">
        <f t="shared" si="493"/>
        <v>2.891357143</v>
      </c>
      <c r="CO72" s="34">
        <f t="shared" si="493"/>
        <v>2.891357143</v>
      </c>
      <c r="CP72" s="34">
        <f t="shared" si="493"/>
        <v>2.891357143</v>
      </c>
      <c r="CQ72" s="34">
        <f t="shared" si="493"/>
        <v>2.891357143</v>
      </c>
      <c r="CV72" s="154"/>
      <c r="CW72" s="154"/>
      <c r="DA72" s="138"/>
      <c r="DB72" s="10">
        <v>291.0</v>
      </c>
      <c r="DC72" s="143">
        <f t="shared" si="228"/>
        <v>0.0003846153846</v>
      </c>
      <c r="DD72" s="150">
        <f t="shared" si="309"/>
        <v>0.0005769230769</v>
      </c>
      <c r="DE72" s="145">
        <f t="shared" si="494"/>
        <v>0.0004736522</v>
      </c>
      <c r="DF72" s="74">
        <f t="shared" si="495"/>
        <v>0.0009727809</v>
      </c>
      <c r="DG72" s="145">
        <f t="shared" ref="DG72:DI72" si="496">(DG$14*$DB72^2+DG$15*$DB72+DG$16)*7</f>
        <v>0.001588045669</v>
      </c>
      <c r="DH72" s="146">
        <f t="shared" si="496"/>
        <v>0.000982829638</v>
      </c>
      <c r="DI72" s="145">
        <f t="shared" si="496"/>
        <v>0.002166385291</v>
      </c>
      <c r="DJ72" s="74">
        <f t="shared" ref="DJ72:DJ77" si="505">(DJ$18*$DB72+DJ$19)*7</f>
        <v>0.0032830987</v>
      </c>
      <c r="DK72" s="130"/>
      <c r="DL72" s="142"/>
    </row>
    <row r="73" ht="14.25" customHeight="1">
      <c r="J73" s="112">
        <v>57.0</v>
      </c>
      <c r="K73" s="124">
        <v>396.0</v>
      </c>
      <c r="L73" s="114">
        <f t="shared" si="91"/>
        <v>347.4461</v>
      </c>
      <c r="M73" s="115">
        <f t="shared" si="92"/>
        <v>7.023652408</v>
      </c>
      <c r="N73" s="116">
        <f t="shared" si="47"/>
        <v>0.0202150849</v>
      </c>
      <c r="O73" s="116"/>
      <c r="P73" s="112">
        <v>57.0</v>
      </c>
      <c r="Q73" s="112">
        <v>396.0</v>
      </c>
      <c r="R73" s="117">
        <f t="shared" si="48"/>
        <v>1126</v>
      </c>
      <c r="S73" s="39">
        <f t="shared" si="49"/>
        <v>586.9914565</v>
      </c>
      <c r="T73" s="39">
        <f t="shared" si="50"/>
        <v>0.7486015018</v>
      </c>
      <c r="U73" s="117">
        <f t="shared" si="51"/>
        <v>1596</v>
      </c>
      <c r="V73" s="39">
        <f t="shared" si="52"/>
        <v>639.9205317</v>
      </c>
      <c r="W73" s="39">
        <f t="shared" si="53"/>
        <v>2.148254316</v>
      </c>
      <c r="X73" s="82"/>
      <c r="Y73" s="124">
        <v>396.0</v>
      </c>
      <c r="Z73" s="82"/>
      <c r="AA73" s="125">
        <f t="shared" si="56"/>
        <v>586.242855</v>
      </c>
      <c r="AB73" s="126">
        <f t="shared" si="57"/>
        <v>637.7722774</v>
      </c>
      <c r="AC73" s="64"/>
      <c r="AE73" s="56">
        <v>57.0</v>
      </c>
      <c r="AF73" s="10">
        <v>396.0</v>
      </c>
      <c r="AG73" s="34">
        <f t="shared" si="58"/>
        <v>20.67133446</v>
      </c>
      <c r="AH73" s="34">
        <f t="shared" si="59"/>
        <v>19.96214127</v>
      </c>
      <c r="AI73" s="122">
        <f t="shared" ref="AI73:AJ73" si="497">AV73*$AG$8-AG73*$AG$9</f>
        <v>5.733000058</v>
      </c>
      <c r="AJ73" s="122">
        <f t="shared" si="497"/>
        <v>4.309053942</v>
      </c>
      <c r="AK73" s="34">
        <f t="shared" ref="AK73:AL73" si="498">AV73/AG73</f>
        <v>1.19335147</v>
      </c>
      <c r="AL73" s="34">
        <f t="shared" si="498"/>
        <v>1.039653272</v>
      </c>
      <c r="AM73" s="34">
        <f t="shared" ref="AM73:AN73" si="499">AG73*$AG$9/AV73*100/2.2</f>
        <v>7.617964461</v>
      </c>
      <c r="AN73" s="34">
        <f t="shared" si="499"/>
        <v>8.744173981</v>
      </c>
      <c r="AO73" s="34">
        <f t="shared" si="63"/>
        <v>54.26996823</v>
      </c>
      <c r="AP73" s="34">
        <f t="shared" si="64"/>
        <v>45.47693582</v>
      </c>
      <c r="AQ73" s="34">
        <f t="shared" si="65"/>
        <v>5.733000058</v>
      </c>
      <c r="AR73" s="34"/>
      <c r="AT73" s="56">
        <v>57.0</v>
      </c>
      <c r="AU73" s="10">
        <v>396.0</v>
      </c>
      <c r="AV73" s="34">
        <f t="shared" ref="AV73:BE73" si="500"> ((AV$4 * $AU73 ^ AV$5 * EXP(-$AU73 * AV$6))+AV$8)*AV$7</f>
        <v>24.66816738</v>
      </c>
      <c r="AW73" s="34">
        <f t="shared" si="500"/>
        <v>20.75370549</v>
      </c>
      <c r="AX73" s="34">
        <f t="shared" si="500"/>
        <v>19.651489</v>
      </c>
      <c r="AY73" s="34">
        <f t="shared" si="500"/>
        <v>19.251489</v>
      </c>
      <c r="AZ73" s="34">
        <f t="shared" si="500"/>
        <v>18.851489</v>
      </c>
      <c r="BA73" s="34">
        <f t="shared" si="500"/>
        <v>18.451489</v>
      </c>
      <c r="BB73" s="34">
        <f t="shared" si="500"/>
        <v>18.051489</v>
      </c>
      <c r="BC73" s="34">
        <f t="shared" si="500"/>
        <v>17.651489</v>
      </c>
      <c r="BD73" s="34">
        <f t="shared" si="500"/>
        <v>17.251489</v>
      </c>
      <c r="BE73" s="34">
        <f t="shared" si="500"/>
        <v>16.851489</v>
      </c>
      <c r="BI73" s="10">
        <v>396.0</v>
      </c>
      <c r="BJ73" s="34">
        <f t="shared" ref="BJ73:BS73" si="501"> ((BJ$4 * $AU73 ^ BJ$5 * EXP(-$AU73 * BJ$6))+BJ$8)*BJ$7</f>
        <v>0.9799505979</v>
      </c>
      <c r="BK73" s="34">
        <f t="shared" si="501"/>
        <v>0.8224337741</v>
      </c>
      <c r="BL73" s="34">
        <f t="shared" si="501"/>
        <v>0.8023777383</v>
      </c>
      <c r="BM73" s="34">
        <f t="shared" si="501"/>
        <v>0.7883777383</v>
      </c>
      <c r="BN73" s="34">
        <f t="shared" si="501"/>
        <v>0.7743777383</v>
      </c>
      <c r="BO73" s="34">
        <f t="shared" si="501"/>
        <v>0.7603777383</v>
      </c>
      <c r="BP73" s="34">
        <f t="shared" si="501"/>
        <v>0.7463777383</v>
      </c>
      <c r="BQ73" s="34">
        <f t="shared" si="501"/>
        <v>0.7323777383</v>
      </c>
      <c r="BR73" s="34">
        <f t="shared" si="501"/>
        <v>0.7183777383</v>
      </c>
      <c r="BS73" s="34">
        <f t="shared" si="501"/>
        <v>0.7043777383</v>
      </c>
      <c r="BU73" s="10">
        <v>396.0</v>
      </c>
      <c r="BV73" s="34">
        <f t="shared" ref="BV73:CE73" si="502"> ((BV$4 * $AU73 ^ BV$5 * EXP(-$AU73 * BV$6))+BV$8)*BV$7</f>
        <v>0.7282025142</v>
      </c>
      <c r="BW73" s="34">
        <f t="shared" si="502"/>
        <v>0.6462785171</v>
      </c>
      <c r="BX73" s="34">
        <f t="shared" si="502"/>
        <v>0.6034508796</v>
      </c>
      <c r="BY73" s="34">
        <f t="shared" si="502"/>
        <v>0.5906508796</v>
      </c>
      <c r="BZ73" s="34">
        <f t="shared" si="502"/>
        <v>0.5778508796</v>
      </c>
      <c r="CA73" s="34">
        <f t="shared" si="502"/>
        <v>0.5650508796</v>
      </c>
      <c r="CB73" s="34">
        <f t="shared" si="502"/>
        <v>0.5522508796</v>
      </c>
      <c r="CC73" s="34">
        <f t="shared" si="502"/>
        <v>0.5394508796</v>
      </c>
      <c r="CD73" s="34">
        <f t="shared" si="502"/>
        <v>0.5266508796</v>
      </c>
      <c r="CE73" s="34">
        <f t="shared" si="502"/>
        <v>0.5138508796</v>
      </c>
      <c r="CG73" s="10">
        <v>57.0</v>
      </c>
      <c r="CH73" s="34">
        <f t="shared" ref="CH73:CQ73" si="503">((CH$4-CH$5*$CG73+CH$6*$CG73^2/2+CH$7/$CG73)+CH$9)*CH$8</f>
        <v>4.894385965</v>
      </c>
      <c r="CI73" s="34">
        <f t="shared" si="503"/>
        <v>2.89254386</v>
      </c>
      <c r="CJ73" s="34">
        <f t="shared" si="503"/>
        <v>2.89254386</v>
      </c>
      <c r="CK73" s="34">
        <f t="shared" si="503"/>
        <v>2.89254386</v>
      </c>
      <c r="CL73" s="34">
        <f t="shared" si="503"/>
        <v>2.89254386</v>
      </c>
      <c r="CM73" s="34">
        <f t="shared" si="503"/>
        <v>2.89254386</v>
      </c>
      <c r="CN73" s="34">
        <f t="shared" si="503"/>
        <v>2.89254386</v>
      </c>
      <c r="CO73" s="34">
        <f t="shared" si="503"/>
        <v>2.89254386</v>
      </c>
      <c r="CP73" s="34">
        <f t="shared" si="503"/>
        <v>2.89254386</v>
      </c>
      <c r="CQ73" s="34">
        <f t="shared" si="503"/>
        <v>2.89254386</v>
      </c>
      <c r="CV73" s="154"/>
      <c r="CW73" s="154"/>
      <c r="DA73" s="138"/>
      <c r="DB73" s="10">
        <v>298.0</v>
      </c>
      <c r="DC73" s="143">
        <f t="shared" si="228"/>
        <v>0.0003846153846</v>
      </c>
      <c r="DD73" s="150">
        <f t="shared" si="309"/>
        <v>0.0005769230769</v>
      </c>
      <c r="DE73" s="145">
        <f t="shared" si="494"/>
        <v>0.0004872742</v>
      </c>
      <c r="DF73" s="74">
        <f t="shared" si="495"/>
        <v>0.0010034402</v>
      </c>
      <c r="DG73" s="159">
        <f t="shared" ref="DG73:DI73" si="504">(DG$14*$DB73^2+DG$15*$DB73+DG$16)*7</f>
        <v>0.001664594596</v>
      </c>
      <c r="DH73" s="146">
        <f t="shared" si="504"/>
        <v>0.000981876392</v>
      </c>
      <c r="DI73" s="145">
        <f t="shared" si="504"/>
        <v>0.002161361664</v>
      </c>
      <c r="DJ73" s="74">
        <f t="shared" si="505"/>
        <v>0.0032897186</v>
      </c>
      <c r="DK73" s="130"/>
      <c r="DL73" s="142"/>
    </row>
    <row r="74" ht="14.25" customHeight="1">
      <c r="J74" s="112">
        <v>58.0</v>
      </c>
      <c r="K74" s="124">
        <v>403.0</v>
      </c>
      <c r="L74" s="114">
        <f t="shared" si="91"/>
        <v>352.3698</v>
      </c>
      <c r="M74" s="115">
        <f t="shared" si="92"/>
        <v>7.098170709</v>
      </c>
      <c r="N74" s="116">
        <f t="shared" si="47"/>
        <v>0.02014409495</v>
      </c>
      <c r="O74" s="116"/>
      <c r="P74" s="112">
        <v>58.0</v>
      </c>
      <c r="Q74" s="112">
        <v>403.0</v>
      </c>
      <c r="R74" s="117">
        <f t="shared" si="48"/>
        <v>1133</v>
      </c>
      <c r="S74" s="39">
        <f t="shared" si="49"/>
        <v>587.3392982</v>
      </c>
      <c r="T74" s="39">
        <f t="shared" si="50"/>
        <v>0.6840539882</v>
      </c>
      <c r="U74" s="117">
        <f t="shared" si="51"/>
        <v>1603</v>
      </c>
      <c r="V74" s="39">
        <f t="shared" si="52"/>
        <v>639.9238002</v>
      </c>
      <c r="W74" s="39">
        <f t="shared" si="53"/>
        <v>1.978181359</v>
      </c>
      <c r="X74" s="82"/>
      <c r="Y74" s="124">
        <v>403.0</v>
      </c>
      <c r="Z74" s="82"/>
      <c r="AA74" s="125">
        <f t="shared" si="56"/>
        <v>586.6552442</v>
      </c>
      <c r="AB74" s="126">
        <f t="shared" si="57"/>
        <v>637.9456188</v>
      </c>
      <c r="AC74" s="64"/>
      <c r="AE74" s="56">
        <v>58.0</v>
      </c>
      <c r="AF74" s="10">
        <v>403.0</v>
      </c>
      <c r="AG74" s="34">
        <f t="shared" si="58"/>
        <v>20.58655561</v>
      </c>
      <c r="AH74" s="34">
        <f t="shared" si="59"/>
        <v>19.82974202</v>
      </c>
      <c r="AI74" s="122">
        <f t="shared" ref="AI74:AJ74" si="506">AV74*$AG$8-AG74*$AG$9</f>
        <v>5.648321155</v>
      </c>
      <c r="AJ74" s="122">
        <f t="shared" si="506"/>
        <v>4.183891731</v>
      </c>
      <c r="AK74" s="34">
        <f t="shared" ref="AK74:AL74" si="507">AV74/AG74</f>
        <v>1.185923529</v>
      </c>
      <c r="AL74" s="34">
        <f t="shared" si="507"/>
        <v>1.027476823</v>
      </c>
      <c r="AM74" s="34">
        <f t="shared" ref="AM74:AN74" si="508">AG74*$AG$9/AV74*100/2.2</f>
        <v>7.665678996</v>
      </c>
      <c r="AN74" s="34">
        <f t="shared" si="508"/>
        <v>8.847799663</v>
      </c>
      <c r="AO74" s="34">
        <f t="shared" si="63"/>
        <v>53.71097753</v>
      </c>
      <c r="AP74" s="34">
        <f t="shared" si="64"/>
        <v>45.29042235</v>
      </c>
      <c r="AQ74" s="34">
        <f t="shared" si="65"/>
        <v>5.648321155</v>
      </c>
      <c r="AR74" s="34"/>
      <c r="AT74" s="56">
        <v>58.0</v>
      </c>
      <c r="AU74" s="10">
        <v>403.0</v>
      </c>
      <c r="AV74" s="34">
        <f t="shared" ref="AV74:BE74" si="509"> ((AV$4 * $AU74 ^ AV$5 * EXP(-$AU74 * AV$6))+AV$8)*AV$7</f>
        <v>24.41408069</v>
      </c>
      <c r="AW74" s="34">
        <f t="shared" si="509"/>
        <v>20.37460034</v>
      </c>
      <c r="AX74" s="34">
        <f t="shared" si="509"/>
        <v>19.23693813</v>
      </c>
      <c r="AY74" s="34">
        <f t="shared" si="509"/>
        <v>18.83693813</v>
      </c>
      <c r="AZ74" s="34">
        <f t="shared" si="509"/>
        <v>18.43693813</v>
      </c>
      <c r="BA74" s="34">
        <f t="shared" si="509"/>
        <v>18.03693813</v>
      </c>
      <c r="BB74" s="34">
        <f t="shared" si="509"/>
        <v>17.63693813</v>
      </c>
      <c r="BC74" s="34">
        <f t="shared" si="509"/>
        <v>17.23693813</v>
      </c>
      <c r="BD74" s="34">
        <f t="shared" si="509"/>
        <v>16.83693813</v>
      </c>
      <c r="BE74" s="34">
        <f t="shared" si="509"/>
        <v>16.43693813</v>
      </c>
      <c r="BI74" s="10">
        <v>403.0</v>
      </c>
      <c r="BJ74" s="34">
        <f t="shared" ref="BJ74:BS74" si="510"> ((BJ$4 * $AU74 ^ BJ$5 * EXP(-$AU74 * BJ$6))+BJ$8)*BJ$7</f>
        <v>0.9704368256</v>
      </c>
      <c r="BK74" s="34">
        <f t="shared" si="510"/>
        <v>0.8083613839</v>
      </c>
      <c r="BL74" s="34">
        <f t="shared" si="510"/>
        <v>0.7864879132</v>
      </c>
      <c r="BM74" s="34">
        <f t="shared" si="510"/>
        <v>0.7724879132</v>
      </c>
      <c r="BN74" s="34">
        <f t="shared" si="510"/>
        <v>0.7584879132</v>
      </c>
      <c r="BO74" s="34">
        <f t="shared" si="510"/>
        <v>0.7444879132</v>
      </c>
      <c r="BP74" s="34">
        <f t="shared" si="510"/>
        <v>0.7304879132</v>
      </c>
      <c r="BQ74" s="34">
        <f t="shared" si="510"/>
        <v>0.7164879132</v>
      </c>
      <c r="BR74" s="34">
        <f t="shared" si="510"/>
        <v>0.7024879132</v>
      </c>
      <c r="BS74" s="34">
        <f t="shared" si="510"/>
        <v>0.6884879132</v>
      </c>
      <c r="BU74" s="10">
        <v>403.0</v>
      </c>
      <c r="BV74" s="34">
        <f t="shared" ref="BV74:CE74" si="511"> ((BV$4 * $AU74 ^ BV$5 * EXP(-$AU74 * BV$6))+BV$8)*BV$7</f>
        <v>0.720874279</v>
      </c>
      <c r="BW74" s="34">
        <f t="shared" si="511"/>
        <v>0.6352291653</v>
      </c>
      <c r="BX74" s="34">
        <f t="shared" si="511"/>
        <v>0.5914963413</v>
      </c>
      <c r="BY74" s="34">
        <f t="shared" si="511"/>
        <v>0.5786963413</v>
      </c>
      <c r="BZ74" s="34">
        <f t="shared" si="511"/>
        <v>0.5658963413</v>
      </c>
      <c r="CA74" s="34">
        <f t="shared" si="511"/>
        <v>0.5530963413</v>
      </c>
      <c r="CB74" s="34">
        <f t="shared" si="511"/>
        <v>0.5402963413</v>
      </c>
      <c r="CC74" s="34">
        <f t="shared" si="511"/>
        <v>0.5274963413</v>
      </c>
      <c r="CD74" s="34">
        <f t="shared" si="511"/>
        <v>0.5146963413</v>
      </c>
      <c r="CE74" s="34">
        <f t="shared" si="511"/>
        <v>0.5018963413</v>
      </c>
      <c r="CG74" s="10">
        <v>58.0</v>
      </c>
      <c r="CH74" s="34">
        <f t="shared" ref="CH74:CQ74" si="512">((CH$4-CH$5*$CG74+CH$6*$CG74^2/2+CH$7/$CG74)+CH$9)*CH$8</f>
        <v>4.890172414</v>
      </c>
      <c r="CI74" s="34">
        <f t="shared" si="512"/>
        <v>2.893827586</v>
      </c>
      <c r="CJ74" s="34">
        <f t="shared" si="512"/>
        <v>2.893827586</v>
      </c>
      <c r="CK74" s="34">
        <f t="shared" si="512"/>
        <v>2.893827586</v>
      </c>
      <c r="CL74" s="34">
        <f t="shared" si="512"/>
        <v>2.893827586</v>
      </c>
      <c r="CM74" s="34">
        <f t="shared" si="512"/>
        <v>2.893827586</v>
      </c>
      <c r="CN74" s="34">
        <f t="shared" si="512"/>
        <v>2.893827586</v>
      </c>
      <c r="CO74" s="34">
        <f t="shared" si="512"/>
        <v>2.893827586</v>
      </c>
      <c r="CP74" s="34">
        <f t="shared" si="512"/>
        <v>2.893827586</v>
      </c>
      <c r="CQ74" s="34">
        <f t="shared" si="512"/>
        <v>2.893827586</v>
      </c>
      <c r="CV74" s="154"/>
      <c r="CW74" s="154"/>
      <c r="DA74" s="138"/>
      <c r="DB74" s="10">
        <v>305.0</v>
      </c>
      <c r="DC74" s="143">
        <f t="shared" si="228"/>
        <v>0.0003846153846</v>
      </c>
      <c r="DD74" s="150">
        <f t="shared" si="309"/>
        <v>0.0005769230769</v>
      </c>
      <c r="DE74" s="145">
        <f t="shared" si="494"/>
        <v>0.000501788</v>
      </c>
      <c r="DF74" s="74">
        <f t="shared" si="495"/>
        <v>0.0010340995</v>
      </c>
      <c r="DG74" s="74">
        <f t="shared" ref="DG74:DG77" si="521">(DG$18*$DB74+DG$19)*7</f>
        <v>0.0016903775</v>
      </c>
      <c r="DH74" s="160">
        <f t="shared" ref="DH74:DI74" si="513">(DH$14*$DB74^2+DH$15*$DB74+DH$16)*7</f>
        <v>0.00098209895</v>
      </c>
      <c r="DI74" s="145">
        <f t="shared" si="513"/>
        <v>0.002156189175</v>
      </c>
      <c r="DJ74" s="74">
        <f t="shared" si="505"/>
        <v>0.0032963385</v>
      </c>
      <c r="DK74" s="130"/>
      <c r="DL74" s="142"/>
    </row>
    <row r="75" ht="14.25" customHeight="1">
      <c r="J75" s="112">
        <v>59.0</v>
      </c>
      <c r="K75" s="124">
        <v>410.0</v>
      </c>
      <c r="L75" s="114">
        <f t="shared" si="91"/>
        <v>357.2701</v>
      </c>
      <c r="M75" s="115">
        <f t="shared" si="92"/>
        <v>7.172076834</v>
      </c>
      <c r="N75" s="116">
        <f t="shared" si="47"/>
        <v>0.02007466293</v>
      </c>
      <c r="O75" s="116"/>
      <c r="P75" s="112">
        <v>59.0</v>
      </c>
      <c r="Q75" s="112">
        <v>410.0</v>
      </c>
      <c r="R75" s="117">
        <f t="shared" si="48"/>
        <v>1140</v>
      </c>
      <c r="S75" s="39">
        <f t="shared" si="49"/>
        <v>587.6779041</v>
      </c>
      <c r="T75" s="39">
        <f t="shared" si="50"/>
        <v>0.6248834389</v>
      </c>
      <c r="U75" s="117">
        <f t="shared" si="51"/>
        <v>1610</v>
      </c>
      <c r="V75" s="39">
        <f t="shared" si="52"/>
        <v>639.9269342</v>
      </c>
      <c r="W75" s="39">
        <f t="shared" si="53"/>
        <v>1.821023152</v>
      </c>
      <c r="X75" s="82"/>
      <c r="Y75" s="124">
        <v>410.0</v>
      </c>
      <c r="Z75" s="82"/>
      <c r="AA75" s="125">
        <f t="shared" si="56"/>
        <v>587.0530206</v>
      </c>
      <c r="AB75" s="126">
        <f t="shared" si="57"/>
        <v>638.105911</v>
      </c>
      <c r="AC75" s="64"/>
      <c r="AE75" s="56">
        <v>59.0</v>
      </c>
      <c r="AF75" s="10">
        <v>410.0</v>
      </c>
      <c r="AG75" s="34">
        <f t="shared" si="58"/>
        <v>20.50195147</v>
      </c>
      <c r="AH75" s="34">
        <f t="shared" si="59"/>
        <v>19.69916758</v>
      </c>
      <c r="AI75" s="122">
        <f t="shared" ref="AI75:AJ75" si="514">AV75*$AG$8-AG75*$AG$9</f>
        <v>5.564047271</v>
      </c>
      <c r="AJ75" s="122">
        <f t="shared" si="514"/>
        <v>4.060704123</v>
      </c>
      <c r="AK75" s="34">
        <f t="shared" ref="AK75:AL75" si="515">AV75/AG75</f>
        <v>1.178477763</v>
      </c>
      <c r="AL75" s="34">
        <f t="shared" si="515"/>
        <v>1.015339558</v>
      </c>
      <c r="AM75" s="34">
        <f t="shared" ref="AM75:AN75" si="516">AG75*$AG$9/AV75*100/2.2</f>
        <v>7.71411169</v>
      </c>
      <c r="AN75" s="34">
        <f t="shared" si="516"/>
        <v>8.953565359</v>
      </c>
      <c r="AO75" s="34">
        <f t="shared" si="63"/>
        <v>53.15440661</v>
      </c>
      <c r="AP75" s="34">
        <f t="shared" si="64"/>
        <v>45.10429323</v>
      </c>
      <c r="AQ75" s="34">
        <f t="shared" si="65"/>
        <v>5.564047271</v>
      </c>
      <c r="AR75" s="34"/>
      <c r="AT75" s="56">
        <v>59.0</v>
      </c>
      <c r="AU75" s="10">
        <v>410.0</v>
      </c>
      <c r="AV75" s="34">
        <f t="shared" ref="AV75:BE75" si="517"> ((AV$4 * $AU75 ^ AV$5 * EXP(-$AU75 * AV$6))+AV$8)*AV$7</f>
        <v>24.16109391</v>
      </c>
      <c r="AW75" s="34">
        <f t="shared" si="517"/>
        <v>20.0013441</v>
      </c>
      <c r="AX75" s="34">
        <f t="shared" si="517"/>
        <v>18.82994242</v>
      </c>
      <c r="AY75" s="34">
        <f t="shared" si="517"/>
        <v>18.42994242</v>
      </c>
      <c r="AZ75" s="34">
        <f t="shared" si="517"/>
        <v>18.02994242</v>
      </c>
      <c r="BA75" s="34">
        <f t="shared" si="517"/>
        <v>17.62994242</v>
      </c>
      <c r="BB75" s="34">
        <f t="shared" si="517"/>
        <v>17.22994242</v>
      </c>
      <c r="BC75" s="34">
        <f t="shared" si="517"/>
        <v>16.82994242</v>
      </c>
      <c r="BD75" s="34">
        <f t="shared" si="517"/>
        <v>16.42994242</v>
      </c>
      <c r="BE75" s="34">
        <f t="shared" si="517"/>
        <v>16.02994242</v>
      </c>
      <c r="BI75" s="10">
        <v>410.0</v>
      </c>
      <c r="BJ75" s="34">
        <f t="shared" ref="BJ75:BS75" si="518"> ((BJ$4 * $AU75 ^ BJ$5 * EXP(-$AU75 * BJ$6))+BJ$8)*BJ$7</f>
        <v>0.9609648732</v>
      </c>
      <c r="BK75" s="34">
        <f t="shared" si="518"/>
        <v>0.7944948746</v>
      </c>
      <c r="BL75" s="34">
        <f t="shared" si="518"/>
        <v>0.7708725644</v>
      </c>
      <c r="BM75" s="34">
        <f t="shared" si="518"/>
        <v>0.7568725644</v>
      </c>
      <c r="BN75" s="34">
        <f t="shared" si="518"/>
        <v>0.7428725644</v>
      </c>
      <c r="BO75" s="34">
        <f t="shared" si="518"/>
        <v>0.7288725644</v>
      </c>
      <c r="BP75" s="34">
        <f t="shared" si="518"/>
        <v>0.7148725644</v>
      </c>
      <c r="BQ75" s="34">
        <f t="shared" si="518"/>
        <v>0.7008725644</v>
      </c>
      <c r="BR75" s="34">
        <f t="shared" si="518"/>
        <v>0.6868725644</v>
      </c>
      <c r="BS75" s="34">
        <f t="shared" si="518"/>
        <v>0.6728725644</v>
      </c>
      <c r="BU75" s="10">
        <v>410.0</v>
      </c>
      <c r="BV75" s="34">
        <f t="shared" ref="BV75:CE75" si="519"> ((BV$4 * $AU75 ^ BV$5 * EXP(-$AU75 * BV$6))+BV$8)*BV$7</f>
        <v>0.7135806439</v>
      </c>
      <c r="BW75" s="34">
        <f t="shared" si="519"/>
        <v>0.6243411412</v>
      </c>
      <c r="BX75" s="34">
        <f t="shared" si="519"/>
        <v>0.5797484653</v>
      </c>
      <c r="BY75" s="34">
        <f t="shared" si="519"/>
        <v>0.5669484653</v>
      </c>
      <c r="BZ75" s="34">
        <f t="shared" si="519"/>
        <v>0.5541484653</v>
      </c>
      <c r="CA75" s="34">
        <f t="shared" si="519"/>
        <v>0.5413484653</v>
      </c>
      <c r="CB75" s="34">
        <f t="shared" si="519"/>
        <v>0.5285484653</v>
      </c>
      <c r="CC75" s="34">
        <f t="shared" si="519"/>
        <v>0.5157484653</v>
      </c>
      <c r="CD75" s="34">
        <f t="shared" si="519"/>
        <v>0.5029484653</v>
      </c>
      <c r="CE75" s="34">
        <f t="shared" si="519"/>
        <v>0.4901484653</v>
      </c>
      <c r="CG75" s="10">
        <v>59.0</v>
      </c>
      <c r="CH75" s="34">
        <f t="shared" ref="CH75:CQ75" si="520">((CH$4-CH$5*$CG75+CH$6*$CG75^2/2+CH$7/$CG75)+CH$9)*CH$8</f>
        <v>4.886305085</v>
      </c>
      <c r="CI75" s="34">
        <f t="shared" si="520"/>
        <v>2.89520339</v>
      </c>
      <c r="CJ75" s="34">
        <f t="shared" si="520"/>
        <v>2.89520339</v>
      </c>
      <c r="CK75" s="34">
        <f t="shared" si="520"/>
        <v>2.89520339</v>
      </c>
      <c r="CL75" s="34">
        <f t="shared" si="520"/>
        <v>2.89520339</v>
      </c>
      <c r="CM75" s="34">
        <f t="shared" si="520"/>
        <v>2.89520339</v>
      </c>
      <c r="CN75" s="34">
        <f t="shared" si="520"/>
        <v>2.89520339</v>
      </c>
      <c r="CO75" s="34">
        <f t="shared" si="520"/>
        <v>2.89520339</v>
      </c>
      <c r="CP75" s="34">
        <f t="shared" si="520"/>
        <v>2.89520339</v>
      </c>
      <c r="CQ75" s="34">
        <f t="shared" si="520"/>
        <v>2.89520339</v>
      </c>
      <c r="CV75" s="35"/>
      <c r="CW75" s="35"/>
      <c r="DA75" s="138"/>
      <c r="DB75" s="10">
        <v>312.0</v>
      </c>
      <c r="DC75" s="143">
        <f t="shared" si="228"/>
        <v>0.0003846153846</v>
      </c>
      <c r="DD75" s="150">
        <f t="shared" si="309"/>
        <v>0.0005769230769</v>
      </c>
      <c r="DE75" s="145">
        <f t="shared" si="494"/>
        <v>0.0005171936</v>
      </c>
      <c r="DF75" s="74">
        <f t="shared" si="495"/>
        <v>0.0010647588</v>
      </c>
      <c r="DG75" s="74">
        <f t="shared" si="521"/>
        <v>0.00172382</v>
      </c>
      <c r="DH75" s="141">
        <f t="shared" ref="DH75:DH77" si="529">(DH$18*$DB75+DH$19)*7</f>
        <v>0.0009926616</v>
      </c>
      <c r="DI75" s="145">
        <f t="shared" ref="DI75:DI77" si="530">(DI$14*$DB75^2+DI$15*$DB75+DI$16)*7</f>
        <v>0.002150867824</v>
      </c>
      <c r="DJ75" s="74">
        <f t="shared" si="505"/>
        <v>0.0033029584</v>
      </c>
      <c r="DK75" s="130"/>
      <c r="DL75" s="142"/>
    </row>
    <row r="76" ht="14.25" customHeight="1">
      <c r="J76" s="112">
        <v>60.0</v>
      </c>
      <c r="K76" s="124">
        <v>417.0</v>
      </c>
      <c r="L76" s="114">
        <f t="shared" si="91"/>
        <v>362.147</v>
      </c>
      <c r="M76" s="115">
        <f t="shared" si="92"/>
        <v>7.245378846</v>
      </c>
      <c r="N76" s="116">
        <f t="shared" si="47"/>
        <v>0.02000673441</v>
      </c>
      <c r="O76" s="116"/>
      <c r="P76" s="112">
        <v>60.0</v>
      </c>
      <c r="Q76" s="112">
        <v>417.0</v>
      </c>
      <c r="R76" s="117">
        <f t="shared" si="48"/>
        <v>1147</v>
      </c>
      <c r="S76" s="39">
        <f t="shared" si="49"/>
        <v>588.007516</v>
      </c>
      <c r="T76" s="39">
        <f t="shared" si="50"/>
        <v>0.5706647384</v>
      </c>
      <c r="U76" s="117">
        <f t="shared" si="51"/>
        <v>1617</v>
      </c>
      <c r="V76" s="39">
        <f t="shared" si="52"/>
        <v>639.9299393</v>
      </c>
      <c r="W76" s="39">
        <f t="shared" si="53"/>
        <v>1.675861861</v>
      </c>
      <c r="X76" s="82"/>
      <c r="Y76" s="124">
        <v>417.0</v>
      </c>
      <c r="Z76" s="82"/>
      <c r="AA76" s="125">
        <f t="shared" si="56"/>
        <v>587.4368512</v>
      </c>
      <c r="AB76" s="126">
        <f t="shared" si="57"/>
        <v>638.2540774</v>
      </c>
      <c r="AC76" s="64"/>
      <c r="AE76" s="56">
        <v>60.0</v>
      </c>
      <c r="AF76" s="10">
        <v>417.0</v>
      </c>
      <c r="AG76" s="34">
        <f t="shared" si="58"/>
        <v>20.41755628</v>
      </c>
      <c r="AH76" s="34">
        <f t="shared" si="59"/>
        <v>19.57042116</v>
      </c>
      <c r="AI76" s="122">
        <f t="shared" ref="AI76:AJ76" si="522">AV76*$AG$8-AG76*$AG$9</f>
        <v>5.480199976</v>
      </c>
      <c r="AJ76" s="122">
        <f t="shared" si="522"/>
        <v>3.939477842</v>
      </c>
      <c r="AK76" s="34">
        <f t="shared" ref="AK76:AL76" si="523">AV76/AG76</f>
        <v>1.171015657</v>
      </c>
      <c r="AL76" s="34">
        <f t="shared" si="523"/>
        <v>1.003243876</v>
      </c>
      <c r="AM76" s="34">
        <f t="shared" ref="AM76:AN76" si="524">AG76*$AG$9/AV76*100/2.2</f>
        <v>7.763268609</v>
      </c>
      <c r="AN76" s="34">
        <f t="shared" si="524"/>
        <v>9.061514659</v>
      </c>
      <c r="AO76" s="34">
        <f t="shared" si="63"/>
        <v>52.60041177</v>
      </c>
      <c r="AP76" s="34">
        <f t="shared" si="64"/>
        <v>44.91862381</v>
      </c>
      <c r="AQ76" s="34">
        <f t="shared" si="65"/>
        <v>5.480199976</v>
      </c>
      <c r="AR76" s="34"/>
      <c r="AT76" s="56">
        <v>60.0</v>
      </c>
      <c r="AU76" s="10">
        <v>417.0</v>
      </c>
      <c r="AV76" s="34">
        <f t="shared" ref="AV76:BE76" si="525"> ((AV$4 * $AU76 ^ AV$5 * EXP(-$AU76 * AV$6))+AV$8)*AV$7</f>
        <v>23.90927808</v>
      </c>
      <c r="AW76" s="34">
        <f t="shared" si="525"/>
        <v>19.63390518</v>
      </c>
      <c r="AX76" s="34">
        <f t="shared" si="525"/>
        <v>18.43043235</v>
      </c>
      <c r="AY76" s="34">
        <f t="shared" si="525"/>
        <v>18.03043235</v>
      </c>
      <c r="AZ76" s="34">
        <f t="shared" si="525"/>
        <v>17.63043235</v>
      </c>
      <c r="BA76" s="34">
        <f t="shared" si="525"/>
        <v>17.23043235</v>
      </c>
      <c r="BB76" s="34">
        <f t="shared" si="525"/>
        <v>16.83043235</v>
      </c>
      <c r="BC76" s="34">
        <f t="shared" si="525"/>
        <v>16.43043235</v>
      </c>
      <c r="BD76" s="34">
        <f t="shared" si="525"/>
        <v>16.03043235</v>
      </c>
      <c r="BE76" s="34">
        <f t="shared" si="525"/>
        <v>15.63043235</v>
      </c>
      <c r="BI76" s="10">
        <v>417.0</v>
      </c>
      <c r="BJ76" s="34">
        <f t="shared" ref="BJ76:BS76" si="526"> ((BJ$4 * $AU76 ^ BJ$5 * EXP(-$AU76 * BJ$6))+BJ$8)*BJ$7</f>
        <v>0.9515370186</v>
      </c>
      <c r="BK76" s="34">
        <f t="shared" si="526"/>
        <v>0.7808330841</v>
      </c>
      <c r="BL76" s="34">
        <f t="shared" si="526"/>
        <v>0.7555291886</v>
      </c>
      <c r="BM76" s="34">
        <f t="shared" si="526"/>
        <v>0.7415291886</v>
      </c>
      <c r="BN76" s="34">
        <f t="shared" si="526"/>
        <v>0.7275291886</v>
      </c>
      <c r="BO76" s="34">
        <f t="shared" si="526"/>
        <v>0.7135291886</v>
      </c>
      <c r="BP76" s="34">
        <f t="shared" si="526"/>
        <v>0.6995291886</v>
      </c>
      <c r="BQ76" s="34">
        <f t="shared" si="526"/>
        <v>0.6855291886</v>
      </c>
      <c r="BR76" s="34">
        <f t="shared" si="526"/>
        <v>0.6715291886</v>
      </c>
      <c r="BS76" s="34">
        <f t="shared" si="526"/>
        <v>0.6575291886</v>
      </c>
      <c r="BU76" s="10">
        <v>417.0</v>
      </c>
      <c r="BV76" s="34">
        <f t="shared" ref="BV76:CE76" si="527"> ((BV$4 * $AU76 ^ BV$5 * EXP(-$AU76 * BV$6))+BV$8)*BV$7</f>
        <v>0.7063233672</v>
      </c>
      <c r="BW76" s="34">
        <f t="shared" si="527"/>
        <v>0.613613551</v>
      </c>
      <c r="BX76" s="34">
        <f t="shared" si="527"/>
        <v>0.5682053581</v>
      </c>
      <c r="BY76" s="34">
        <f t="shared" si="527"/>
        <v>0.5554053581</v>
      </c>
      <c r="BZ76" s="34">
        <f t="shared" si="527"/>
        <v>0.5426053581</v>
      </c>
      <c r="CA76" s="34">
        <f t="shared" si="527"/>
        <v>0.5298053581</v>
      </c>
      <c r="CB76" s="34">
        <f t="shared" si="527"/>
        <v>0.5170053581</v>
      </c>
      <c r="CC76" s="34">
        <f t="shared" si="527"/>
        <v>0.5042053581</v>
      </c>
      <c r="CD76" s="34">
        <f t="shared" si="527"/>
        <v>0.4914053581</v>
      </c>
      <c r="CE76" s="34">
        <f t="shared" si="527"/>
        <v>0.4786053581</v>
      </c>
      <c r="CG76" s="10">
        <v>60.0</v>
      </c>
      <c r="CH76" s="34">
        <f t="shared" ref="CH76:CQ76" si="528">((CH$4-CH$5*$CG76+CH$6*$CG76^2/2+CH$7/$CG76)+CH$9)*CH$8</f>
        <v>4.882766667</v>
      </c>
      <c r="CI76" s="34">
        <f t="shared" si="528"/>
        <v>2.896666667</v>
      </c>
      <c r="CJ76" s="34">
        <f t="shared" si="528"/>
        <v>2.896666667</v>
      </c>
      <c r="CK76" s="34">
        <f t="shared" si="528"/>
        <v>2.896666667</v>
      </c>
      <c r="CL76" s="34">
        <f t="shared" si="528"/>
        <v>2.896666667</v>
      </c>
      <c r="CM76" s="34">
        <f t="shared" si="528"/>
        <v>2.896666667</v>
      </c>
      <c r="CN76" s="34">
        <f t="shared" si="528"/>
        <v>2.896666667</v>
      </c>
      <c r="CO76" s="34">
        <f t="shared" si="528"/>
        <v>2.896666667</v>
      </c>
      <c r="CP76" s="34">
        <f t="shared" si="528"/>
        <v>2.896666667</v>
      </c>
      <c r="CQ76" s="34">
        <f t="shared" si="528"/>
        <v>2.896666667</v>
      </c>
      <c r="CV76" s="154"/>
      <c r="CW76" s="154"/>
      <c r="DA76" s="138"/>
      <c r="DB76" s="10">
        <v>319.0</v>
      </c>
      <c r="DC76" s="143">
        <f t="shared" si="228"/>
        <v>0.0003846153846</v>
      </c>
      <c r="DD76" s="150">
        <f t="shared" si="309"/>
        <v>0.0005769230769</v>
      </c>
      <c r="DE76" s="145">
        <f t="shared" si="494"/>
        <v>0.000533491</v>
      </c>
      <c r="DF76" s="74">
        <f t="shared" si="495"/>
        <v>0.0010954181</v>
      </c>
      <c r="DG76" s="74">
        <f t="shared" si="521"/>
        <v>0.0017572625</v>
      </c>
      <c r="DH76" s="141">
        <f t="shared" si="529"/>
        <v>0.0010129917</v>
      </c>
      <c r="DI76" s="145">
        <f t="shared" si="530"/>
        <v>0.002145397611</v>
      </c>
      <c r="DJ76" s="74">
        <f t="shared" si="505"/>
        <v>0.0033095783</v>
      </c>
      <c r="DK76" s="130"/>
      <c r="DL76" s="142"/>
    </row>
    <row r="77" ht="14.25" customHeight="1">
      <c r="J77" s="112">
        <v>61.0</v>
      </c>
      <c r="K77" s="124">
        <v>424.0</v>
      </c>
      <c r="L77" s="114">
        <f t="shared" si="91"/>
        <v>367.0005</v>
      </c>
      <c r="M77" s="115">
        <f t="shared" si="92"/>
        <v>7.318084532</v>
      </c>
      <c r="N77" s="116">
        <f t="shared" si="47"/>
        <v>0.01994025766</v>
      </c>
      <c r="O77" s="116"/>
      <c r="P77" s="112">
        <v>61.0</v>
      </c>
      <c r="Q77" s="112">
        <v>424.0</v>
      </c>
      <c r="R77" s="117">
        <f t="shared" si="48"/>
        <v>1154</v>
      </c>
      <c r="S77" s="39">
        <f t="shared" si="49"/>
        <v>588.3283695</v>
      </c>
      <c r="T77" s="39">
        <f t="shared" si="50"/>
        <v>0.5210035288</v>
      </c>
      <c r="U77" s="117">
        <f t="shared" si="51"/>
        <v>1624</v>
      </c>
      <c r="V77" s="39">
        <f t="shared" si="52"/>
        <v>639.9328208</v>
      </c>
      <c r="W77" s="39">
        <f t="shared" si="53"/>
        <v>1.541837382</v>
      </c>
      <c r="X77" s="82"/>
      <c r="Y77" s="124">
        <v>424.0</v>
      </c>
      <c r="Z77" s="82"/>
      <c r="AA77" s="125">
        <f t="shared" si="56"/>
        <v>587.8073659</v>
      </c>
      <c r="AB77" s="126">
        <f t="shared" si="57"/>
        <v>638.3909834</v>
      </c>
      <c r="AC77" s="64"/>
      <c r="AE77" s="56">
        <v>61.0</v>
      </c>
      <c r="AF77" s="10">
        <v>424.0</v>
      </c>
      <c r="AG77" s="34">
        <f t="shared" si="58"/>
        <v>20.33340188</v>
      </c>
      <c r="AH77" s="34">
        <f t="shared" si="59"/>
        <v>19.44350364</v>
      </c>
      <c r="AI77" s="122">
        <f t="shared" ref="AI77:AJ77" si="531">AV77*$AG$8-AG77*$AG$9</f>
        <v>5.396799293</v>
      </c>
      <c r="AJ77" s="122">
        <f t="shared" si="531"/>
        <v>3.820198442</v>
      </c>
      <c r="AK77" s="34">
        <f t="shared" ref="AK77:AL77" si="532">AV77/AG77</f>
        <v>1.16353866</v>
      </c>
      <c r="AL77" s="34">
        <f t="shared" si="532"/>
        <v>0.9911921372</v>
      </c>
      <c r="AM77" s="34">
        <f t="shared" ref="AM77:AN77" si="533">AG77*$AG$9/AV77*100/2.2</f>
        <v>7.813156024</v>
      </c>
      <c r="AN77" s="34">
        <f t="shared" si="533"/>
        <v>9.171692097</v>
      </c>
      <c r="AO77" s="34">
        <f t="shared" si="63"/>
        <v>52.04913818</v>
      </c>
      <c r="AP77" s="34">
        <f t="shared" si="64"/>
        <v>44.73348413</v>
      </c>
      <c r="AQ77" s="34">
        <f t="shared" si="65"/>
        <v>5.396799293</v>
      </c>
      <c r="AR77" s="34"/>
      <c r="AT77" s="56">
        <v>61.0</v>
      </c>
      <c r="AU77" s="10">
        <v>424.0</v>
      </c>
      <c r="AV77" s="34">
        <f t="shared" ref="AV77:BE77" si="534"> ((AV$4 * $AU77 ^ AV$5 * EXP(-$AU77 * AV$6))+AV$8)*AV$7</f>
        <v>23.65869917</v>
      </c>
      <c r="AW77" s="34">
        <f t="shared" si="534"/>
        <v>19.27224793</v>
      </c>
      <c r="AX77" s="34">
        <f t="shared" si="534"/>
        <v>18.03833402</v>
      </c>
      <c r="AY77" s="34">
        <f t="shared" si="534"/>
        <v>17.63833402</v>
      </c>
      <c r="AZ77" s="34">
        <f t="shared" si="534"/>
        <v>17.23833402</v>
      </c>
      <c r="BA77" s="34">
        <f t="shared" si="534"/>
        <v>16.83833402</v>
      </c>
      <c r="BB77" s="34">
        <f t="shared" si="534"/>
        <v>16.43833402</v>
      </c>
      <c r="BC77" s="34">
        <f t="shared" si="534"/>
        <v>16.03833402</v>
      </c>
      <c r="BD77" s="34">
        <f t="shared" si="534"/>
        <v>15.63833402</v>
      </c>
      <c r="BE77" s="34">
        <f t="shared" si="534"/>
        <v>15.23833402</v>
      </c>
      <c r="BI77" s="10">
        <v>424.0</v>
      </c>
      <c r="BJ77" s="34">
        <f t="shared" ref="BJ77:BS77" si="535"> ((BJ$4 * $AU77 ^ BJ$5 * EXP(-$AU77 * BJ$6))+BJ$8)*BJ$7</f>
        <v>0.9421553766</v>
      </c>
      <c r="BK77" s="34">
        <f t="shared" si="535"/>
        <v>0.7673747266</v>
      </c>
      <c r="BL77" s="34">
        <f t="shared" si="535"/>
        <v>0.7404551448</v>
      </c>
      <c r="BM77" s="34">
        <f t="shared" si="535"/>
        <v>0.7264551448</v>
      </c>
      <c r="BN77" s="34">
        <f t="shared" si="535"/>
        <v>0.7124551448</v>
      </c>
      <c r="BO77" s="34">
        <f t="shared" si="535"/>
        <v>0.6984551448</v>
      </c>
      <c r="BP77" s="34">
        <f t="shared" si="535"/>
        <v>0.6844551448</v>
      </c>
      <c r="BQ77" s="34">
        <f t="shared" si="535"/>
        <v>0.6704551448</v>
      </c>
      <c r="BR77" s="34">
        <f t="shared" si="535"/>
        <v>0.6564551448</v>
      </c>
      <c r="BS77" s="34">
        <f t="shared" si="535"/>
        <v>0.6424551448</v>
      </c>
      <c r="BU77" s="10">
        <v>424.0</v>
      </c>
      <c r="BV77" s="34">
        <f t="shared" ref="BV77:CE77" si="536"> ((BV$4 * $AU77 ^ BV$5 * EXP(-$AU77 * BV$6))+BV$8)*BV$7</f>
        <v>0.6991040781</v>
      </c>
      <c r="BW77" s="34">
        <f t="shared" si="536"/>
        <v>0.6030454031</v>
      </c>
      <c r="BX77" s="34">
        <f t="shared" si="536"/>
        <v>0.5568650232</v>
      </c>
      <c r="BY77" s="34">
        <f t="shared" si="536"/>
        <v>0.5440650232</v>
      </c>
      <c r="BZ77" s="34">
        <f t="shared" si="536"/>
        <v>0.5312650232</v>
      </c>
      <c r="CA77" s="34">
        <f t="shared" si="536"/>
        <v>0.5184650232</v>
      </c>
      <c r="CB77" s="34">
        <f t="shared" si="536"/>
        <v>0.5056650232</v>
      </c>
      <c r="CC77" s="34">
        <f t="shared" si="536"/>
        <v>0.4928650232</v>
      </c>
      <c r="CD77" s="34">
        <f t="shared" si="536"/>
        <v>0.4800650232</v>
      </c>
      <c r="CE77" s="34">
        <f t="shared" si="536"/>
        <v>0.4672650232</v>
      </c>
      <c r="CG77" s="10">
        <v>61.0</v>
      </c>
      <c r="CH77" s="34">
        <f t="shared" ref="CH77:CQ77" si="537">((CH$4-CH$5*$CG77+CH$6*$CG77^2/2+CH$7/$CG77)+CH$9)*CH$8</f>
        <v>4.879540984</v>
      </c>
      <c r="CI77" s="34">
        <f t="shared" si="537"/>
        <v>2.898213115</v>
      </c>
      <c r="CJ77" s="34">
        <f t="shared" si="537"/>
        <v>2.898213115</v>
      </c>
      <c r="CK77" s="34">
        <f t="shared" si="537"/>
        <v>2.898213115</v>
      </c>
      <c r="CL77" s="34">
        <f t="shared" si="537"/>
        <v>2.898213115</v>
      </c>
      <c r="CM77" s="34">
        <f t="shared" si="537"/>
        <v>2.898213115</v>
      </c>
      <c r="CN77" s="34">
        <f t="shared" si="537"/>
        <v>2.898213115</v>
      </c>
      <c r="CO77" s="34">
        <f t="shared" si="537"/>
        <v>2.898213115</v>
      </c>
      <c r="CP77" s="34">
        <f t="shared" si="537"/>
        <v>2.898213115</v>
      </c>
      <c r="CQ77" s="34">
        <f t="shared" si="537"/>
        <v>2.898213115</v>
      </c>
      <c r="CV77" s="154"/>
      <c r="CW77" s="154"/>
      <c r="DA77" s="138"/>
      <c r="DB77" s="10">
        <v>326.0</v>
      </c>
      <c r="DC77" s="143">
        <f t="shared" si="228"/>
        <v>0.0003846153846</v>
      </c>
      <c r="DD77" s="150">
        <f t="shared" si="309"/>
        <v>0.0005769230769</v>
      </c>
      <c r="DE77" s="160">
        <f t="shared" si="494"/>
        <v>0.0005506802</v>
      </c>
      <c r="DF77" s="74">
        <f t="shared" si="495"/>
        <v>0.0011260774</v>
      </c>
      <c r="DG77" s="74">
        <f t="shared" si="521"/>
        <v>0.001790705</v>
      </c>
      <c r="DH77" s="141">
        <f t="shared" si="529"/>
        <v>0.0010333218</v>
      </c>
      <c r="DI77" s="158">
        <f t="shared" si="530"/>
        <v>0.002139778536</v>
      </c>
      <c r="DJ77" s="74">
        <f t="shared" si="505"/>
        <v>0.0033161982</v>
      </c>
      <c r="DK77" s="130"/>
      <c r="DL77" s="142"/>
    </row>
    <row r="78" ht="14.25" customHeight="1">
      <c r="J78" s="112">
        <v>62.0</v>
      </c>
      <c r="K78" s="124">
        <v>431.0</v>
      </c>
      <c r="L78" s="114">
        <f t="shared" si="91"/>
        <v>371.8306</v>
      </c>
      <c r="M78" s="115">
        <f t="shared" si="92"/>
        <v>7.390201422</v>
      </c>
      <c r="N78" s="116">
        <f t="shared" si="47"/>
        <v>0.01987518354</v>
      </c>
      <c r="O78" s="116"/>
      <c r="P78" s="112">
        <v>62.0</v>
      </c>
      <c r="Q78" s="112">
        <v>431.0</v>
      </c>
      <c r="R78" s="117">
        <f t="shared" si="48"/>
        <v>1161</v>
      </c>
      <c r="S78" s="39">
        <f t="shared" si="49"/>
        <v>588.6406942</v>
      </c>
      <c r="T78" s="39">
        <f t="shared" si="50"/>
        <v>0.4755343609</v>
      </c>
      <c r="U78" s="117">
        <f t="shared" si="51"/>
        <v>1631</v>
      </c>
      <c r="V78" s="39">
        <f t="shared" si="52"/>
        <v>639.9355838</v>
      </c>
      <c r="W78" s="39">
        <f t="shared" si="53"/>
        <v>1.418144667</v>
      </c>
      <c r="X78" s="82"/>
      <c r="Y78" s="124">
        <v>431.0</v>
      </c>
      <c r="Z78" s="82"/>
      <c r="AA78" s="125">
        <f t="shared" si="56"/>
        <v>588.1651598</v>
      </c>
      <c r="AB78" s="126">
        <f t="shared" si="57"/>
        <v>638.5174391</v>
      </c>
      <c r="AC78" s="64"/>
      <c r="AE78" s="56">
        <v>62.0</v>
      </c>
      <c r="AF78" s="10">
        <v>431.0</v>
      </c>
      <c r="AG78" s="34">
        <f t="shared" si="58"/>
        <v>20.24951789</v>
      </c>
      <c r="AH78" s="34">
        <f t="shared" si="59"/>
        <v>19.31841378</v>
      </c>
      <c r="AI78" s="122">
        <f t="shared" ref="AI78:AJ78" si="538">AV78*$AG$8-AG78*$AG$9</f>
        <v>5.313863795</v>
      </c>
      <c r="AJ78" s="122">
        <f t="shared" si="538"/>
        <v>3.702850433</v>
      </c>
      <c r="AK78" s="34">
        <f t="shared" ref="AK78:AL78" si="539">AV78/AG78</f>
        <v>1.156048187</v>
      </c>
      <c r="AL78" s="34">
        <f t="shared" si="539"/>
        <v>0.9791866552</v>
      </c>
      <c r="AM78" s="34">
        <f t="shared" ref="AM78:AN78" si="540">AG78*$AG$9/AV78*100/2.2</f>
        <v>7.863780418</v>
      </c>
      <c r="AN78" s="34">
        <f t="shared" si="540"/>
        <v>9.284143164</v>
      </c>
      <c r="AO78" s="34">
        <f t="shared" si="63"/>
        <v>51.50072055</v>
      </c>
      <c r="AP78" s="34">
        <f t="shared" si="64"/>
        <v>44.54893935</v>
      </c>
      <c r="AQ78" s="34">
        <f t="shared" si="65"/>
        <v>5.313863795</v>
      </c>
      <c r="AR78" s="34"/>
      <c r="AT78" s="56">
        <v>62.0</v>
      </c>
      <c r="AU78" s="10">
        <v>431.0</v>
      </c>
      <c r="AV78" s="34">
        <f t="shared" ref="AV78:BE78" si="541"> ((AV$4 * $AU78 ^ AV$5 * EXP(-$AU78 * AV$6))+AV$8)*AV$7</f>
        <v>23.40941843</v>
      </c>
      <c r="AW78" s="34">
        <f t="shared" si="541"/>
        <v>18.91633297</v>
      </c>
      <c r="AX78" s="34">
        <f t="shared" si="541"/>
        <v>17.65356966</v>
      </c>
      <c r="AY78" s="34">
        <f t="shared" si="541"/>
        <v>17.25356966</v>
      </c>
      <c r="AZ78" s="34">
        <f t="shared" si="541"/>
        <v>16.85356966</v>
      </c>
      <c r="BA78" s="34">
        <f t="shared" si="541"/>
        <v>16.45356966</v>
      </c>
      <c r="BB78" s="34">
        <f t="shared" si="541"/>
        <v>16.05356966</v>
      </c>
      <c r="BC78" s="34">
        <f t="shared" si="541"/>
        <v>15.65356966</v>
      </c>
      <c r="BD78" s="34">
        <f t="shared" si="541"/>
        <v>15.25356966</v>
      </c>
      <c r="BE78" s="34">
        <f t="shared" si="541"/>
        <v>14.85356966</v>
      </c>
      <c r="BI78" s="10">
        <v>431.0</v>
      </c>
      <c r="BJ78" s="34">
        <f t="shared" ref="BJ78:BS78" si="542"> ((BJ$4 * $AU78 ^ BJ$5 * EXP(-$AU78 * BJ$6))+BJ$8)*BJ$7</f>
        <v>0.9328219094</v>
      </c>
      <c r="BK78" s="34">
        <f t="shared" si="542"/>
        <v>0.7541184041</v>
      </c>
      <c r="BL78" s="34">
        <f t="shared" si="542"/>
        <v>0.7256476704</v>
      </c>
      <c r="BM78" s="34">
        <f t="shared" si="542"/>
        <v>0.7116476704</v>
      </c>
      <c r="BN78" s="34">
        <f t="shared" si="542"/>
        <v>0.6976476704</v>
      </c>
      <c r="BO78" s="34">
        <f t="shared" si="542"/>
        <v>0.6836476704</v>
      </c>
      <c r="BP78" s="34">
        <f t="shared" si="542"/>
        <v>0.6696476704</v>
      </c>
      <c r="BQ78" s="34">
        <f t="shared" si="542"/>
        <v>0.6556476704</v>
      </c>
      <c r="BR78" s="34">
        <f t="shared" si="542"/>
        <v>0.6416476704</v>
      </c>
      <c r="BS78" s="34">
        <f t="shared" si="542"/>
        <v>0.6276476704</v>
      </c>
      <c r="BU78" s="10">
        <v>431.0</v>
      </c>
      <c r="BV78" s="34">
        <f t="shared" ref="BV78:CE78" si="543"> ((BV$4 * $AU78 ^ BV$5 * EXP(-$AU78 * BV$6))+BV$8)*BV$7</f>
        <v>0.6919242854</v>
      </c>
      <c r="BW78" s="34">
        <f t="shared" si="543"/>
        <v>0.5926356167</v>
      </c>
      <c r="BX78" s="34">
        <f t="shared" si="543"/>
        <v>0.545725373</v>
      </c>
      <c r="BY78" s="34">
        <f t="shared" si="543"/>
        <v>0.532925373</v>
      </c>
      <c r="BZ78" s="34">
        <f t="shared" si="543"/>
        <v>0.520125373</v>
      </c>
      <c r="CA78" s="34">
        <f t="shared" si="543"/>
        <v>0.507325373</v>
      </c>
      <c r="CB78" s="34">
        <f t="shared" si="543"/>
        <v>0.494525373</v>
      </c>
      <c r="CC78" s="34">
        <f t="shared" si="543"/>
        <v>0.481725373</v>
      </c>
      <c r="CD78" s="34">
        <f t="shared" si="543"/>
        <v>0.468925373</v>
      </c>
      <c r="CE78" s="34">
        <f t="shared" si="543"/>
        <v>0.456125373</v>
      </c>
      <c r="CG78" s="10">
        <v>62.0</v>
      </c>
      <c r="CH78" s="34">
        <f t="shared" ref="CH78:CQ78" si="544">((CH$4-CH$5*$CG78+CH$6*$CG78^2/2+CH$7/$CG78)+CH$9)*CH$8</f>
        <v>4.876612903</v>
      </c>
      <c r="CI78" s="34">
        <f t="shared" si="544"/>
        <v>2.89983871</v>
      </c>
      <c r="CJ78" s="34">
        <f t="shared" si="544"/>
        <v>2.89983871</v>
      </c>
      <c r="CK78" s="34">
        <f t="shared" si="544"/>
        <v>2.89983871</v>
      </c>
      <c r="CL78" s="34">
        <f t="shared" si="544"/>
        <v>2.89983871</v>
      </c>
      <c r="CM78" s="34">
        <f t="shared" si="544"/>
        <v>2.89983871</v>
      </c>
      <c r="CN78" s="34">
        <f t="shared" si="544"/>
        <v>2.89983871</v>
      </c>
      <c r="CO78" s="34">
        <f t="shared" si="544"/>
        <v>2.89983871</v>
      </c>
      <c r="CP78" s="34">
        <f t="shared" si="544"/>
        <v>2.89983871</v>
      </c>
      <c r="CQ78" s="34">
        <f t="shared" si="544"/>
        <v>2.89983871</v>
      </c>
      <c r="CV78" s="154"/>
      <c r="CW78" s="154"/>
      <c r="DA78" s="138"/>
      <c r="DB78" s="10">
        <v>333.0</v>
      </c>
      <c r="DC78" s="143">
        <f t="shared" si="228"/>
        <v>0.0003846153846</v>
      </c>
      <c r="DD78" s="150">
        <f t="shared" si="309"/>
        <v>0.0005769230769</v>
      </c>
      <c r="DE78" s="74">
        <f t="shared" ref="DE78:DJ78" si="545">(DE$18*$DB78+DE$19)*7</f>
        <v>0.0005832743</v>
      </c>
      <c r="DF78" s="74">
        <f t="shared" si="545"/>
        <v>0.0011567367</v>
      </c>
      <c r="DG78" s="74">
        <f t="shared" si="545"/>
        <v>0.0018241475</v>
      </c>
      <c r="DH78" s="141">
        <f t="shared" si="545"/>
        <v>0.0010536519</v>
      </c>
      <c r="DI78" s="74">
        <f t="shared" si="545"/>
        <v>0.0021752451</v>
      </c>
      <c r="DJ78" s="74">
        <f t="shared" si="545"/>
        <v>0.0033228181</v>
      </c>
      <c r="DK78" s="130"/>
      <c r="DL78" s="142"/>
    </row>
    <row r="79" ht="14.25" customHeight="1">
      <c r="J79" s="112">
        <v>63.0</v>
      </c>
      <c r="K79" s="124">
        <v>438.0</v>
      </c>
      <c r="L79" s="114">
        <f t="shared" si="91"/>
        <v>376.6373</v>
      </c>
      <c r="M79" s="115">
        <f t="shared" si="92"/>
        <v>7.461736796</v>
      </c>
      <c r="N79" s="116">
        <f t="shared" si="47"/>
        <v>0.01981146529</v>
      </c>
      <c r="O79" s="116"/>
      <c r="P79" s="112">
        <v>63.0</v>
      </c>
      <c r="Q79" s="112">
        <v>438.0</v>
      </c>
      <c r="R79" s="117">
        <f t="shared" si="48"/>
        <v>1168</v>
      </c>
      <c r="S79" s="39">
        <f t="shared" si="49"/>
        <v>588.9447139</v>
      </c>
      <c r="T79" s="39">
        <f t="shared" si="50"/>
        <v>0.4339189019</v>
      </c>
      <c r="U79" s="117">
        <f t="shared" si="51"/>
        <v>1638</v>
      </c>
      <c r="V79" s="39">
        <f t="shared" si="52"/>
        <v>639.9382331</v>
      </c>
      <c r="W79" s="39">
        <f t="shared" si="53"/>
        <v>1.304031038</v>
      </c>
      <c r="X79" s="82"/>
      <c r="Y79" s="124">
        <v>438.0</v>
      </c>
      <c r="Z79" s="82"/>
      <c r="AA79" s="125">
        <f t="shared" si="56"/>
        <v>588.510795</v>
      </c>
      <c r="AB79" s="126">
        <f t="shared" si="57"/>
        <v>638.6342021</v>
      </c>
      <c r="AC79" s="64"/>
      <c r="AE79" s="56">
        <v>63.0</v>
      </c>
      <c r="AF79" s="10">
        <v>438.0</v>
      </c>
      <c r="AG79" s="34">
        <f t="shared" si="58"/>
        <v>20.16593185</v>
      </c>
      <c r="AH79" s="34">
        <f t="shared" si="59"/>
        <v>19.19514838</v>
      </c>
      <c r="AI79" s="122">
        <f t="shared" ref="AI79:AJ79" si="546">AV79*$AG$8-AG79*$AG$9</f>
        <v>5.231410691</v>
      </c>
      <c r="AJ79" s="122">
        <f t="shared" si="546"/>
        <v>3.587417373</v>
      </c>
      <c r="AK79" s="34">
        <f t="shared" ref="AK79:AL79" si="547">AV79/AG79</f>
        <v>1.148545618</v>
      </c>
      <c r="AL79" s="34">
        <f t="shared" si="547"/>
        <v>0.9672297007</v>
      </c>
      <c r="AM79" s="34">
        <f t="shared" ref="AM79:AN79" si="548">AG79*$AG$9/AV79*100/2.2</f>
        <v>7.915148473</v>
      </c>
      <c r="AN79" s="34">
        <f t="shared" si="548"/>
        <v>9.398914326</v>
      </c>
      <c r="AO79" s="34">
        <f t="shared" si="63"/>
        <v>50.95528383</v>
      </c>
      <c r="AP79" s="34">
        <f t="shared" si="64"/>
        <v>44.36505007</v>
      </c>
      <c r="AQ79" s="34">
        <f t="shared" si="65"/>
        <v>5.231410691</v>
      </c>
      <c r="AR79" s="34"/>
      <c r="AT79" s="56">
        <v>63.0</v>
      </c>
      <c r="AU79" s="10">
        <v>438.0</v>
      </c>
      <c r="AV79" s="34">
        <f t="shared" ref="AV79:BE79" si="549"> ((AV$4 * $AU79 ^ AV$5 * EXP(-$AU79 * AV$6))+AV$8)*AV$7</f>
        <v>23.16149265</v>
      </c>
      <c r="AW79" s="34">
        <f t="shared" si="549"/>
        <v>18.56611762</v>
      </c>
      <c r="AX79" s="34">
        <f t="shared" si="549"/>
        <v>17.27605806</v>
      </c>
      <c r="AY79" s="34">
        <f t="shared" si="549"/>
        <v>16.87605806</v>
      </c>
      <c r="AZ79" s="34">
        <f t="shared" si="549"/>
        <v>16.47605806</v>
      </c>
      <c r="BA79" s="34">
        <f t="shared" si="549"/>
        <v>16.07605806</v>
      </c>
      <c r="BB79" s="34">
        <f t="shared" si="549"/>
        <v>15.67605806</v>
      </c>
      <c r="BC79" s="34">
        <f t="shared" si="549"/>
        <v>15.27605806</v>
      </c>
      <c r="BD79" s="34">
        <f t="shared" si="549"/>
        <v>14.87605806</v>
      </c>
      <c r="BE79" s="34">
        <f t="shared" si="549"/>
        <v>14.47605806</v>
      </c>
      <c r="BI79" s="10">
        <v>438.0</v>
      </c>
      <c r="BJ79" s="34">
        <f t="shared" ref="BJ79:BS79" si="550"> ((BJ$4 * $AU79 ^ BJ$5 * EXP(-$AU79 * BJ$6))+BJ$8)*BJ$7</f>
        <v>0.9235384364</v>
      </c>
      <c r="BK79" s="34">
        <f t="shared" si="550"/>
        <v>0.7410626175</v>
      </c>
      <c r="BL79" s="34">
        <f t="shared" si="550"/>
        <v>0.711103895</v>
      </c>
      <c r="BM79" s="34">
        <f t="shared" si="550"/>
        <v>0.697103895</v>
      </c>
      <c r="BN79" s="34">
        <f t="shared" si="550"/>
        <v>0.683103895</v>
      </c>
      <c r="BO79" s="34">
        <f t="shared" si="550"/>
        <v>0.669103895</v>
      </c>
      <c r="BP79" s="34">
        <f t="shared" si="550"/>
        <v>0.655103895</v>
      </c>
      <c r="BQ79" s="34">
        <f t="shared" si="550"/>
        <v>0.641103895</v>
      </c>
      <c r="BR79" s="34">
        <f t="shared" si="550"/>
        <v>0.627103895</v>
      </c>
      <c r="BS79" s="34">
        <f t="shared" si="550"/>
        <v>0.613103895</v>
      </c>
      <c r="BU79" s="10">
        <v>438.0</v>
      </c>
      <c r="BV79" s="34">
        <f t="shared" ref="BV79:CE79" si="551"> ((BV$4 * $AU79 ^ BV$5 * EXP(-$AU79 * BV$6))+BV$8)*BV$7</f>
        <v>0.684785385</v>
      </c>
      <c r="BW79" s="34">
        <f t="shared" si="551"/>
        <v>0.5823830309</v>
      </c>
      <c r="BX79" s="34">
        <f t="shared" si="551"/>
        <v>0.5347842395</v>
      </c>
      <c r="BY79" s="34">
        <f t="shared" si="551"/>
        <v>0.5219842395</v>
      </c>
      <c r="BZ79" s="34">
        <f t="shared" si="551"/>
        <v>0.5091842395</v>
      </c>
      <c r="CA79" s="34">
        <f t="shared" si="551"/>
        <v>0.4963842395</v>
      </c>
      <c r="CB79" s="34">
        <f t="shared" si="551"/>
        <v>0.4835842395</v>
      </c>
      <c r="CC79" s="34">
        <f t="shared" si="551"/>
        <v>0.4707842395</v>
      </c>
      <c r="CD79" s="34">
        <f t="shared" si="551"/>
        <v>0.4579842395</v>
      </c>
      <c r="CE79" s="34">
        <f t="shared" si="551"/>
        <v>0.4451842395</v>
      </c>
      <c r="CG79" s="10">
        <v>63.0</v>
      </c>
      <c r="CH79" s="34">
        <f t="shared" ref="CH79:CQ79" si="552">((CH$4-CH$5*$CG79+CH$6*$CG79^2/2+CH$7/$CG79)+CH$9)*CH$8</f>
        <v>4.873968254</v>
      </c>
      <c r="CI79" s="34">
        <f t="shared" si="552"/>
        <v>2.901539683</v>
      </c>
      <c r="CJ79" s="34">
        <f t="shared" si="552"/>
        <v>2.901539683</v>
      </c>
      <c r="CK79" s="34">
        <f t="shared" si="552"/>
        <v>2.901539683</v>
      </c>
      <c r="CL79" s="34">
        <f t="shared" si="552"/>
        <v>2.901539683</v>
      </c>
      <c r="CM79" s="34">
        <f t="shared" si="552"/>
        <v>2.901539683</v>
      </c>
      <c r="CN79" s="34">
        <f t="shared" si="552"/>
        <v>2.901539683</v>
      </c>
      <c r="CO79" s="34">
        <f t="shared" si="552"/>
        <v>2.901539683</v>
      </c>
      <c r="CP79" s="34">
        <f t="shared" si="552"/>
        <v>2.901539683</v>
      </c>
      <c r="CQ79" s="34">
        <f t="shared" si="552"/>
        <v>2.901539683</v>
      </c>
      <c r="DA79" s="138"/>
      <c r="DB79" s="10">
        <v>340.0</v>
      </c>
      <c r="DC79" s="143">
        <f t="shared" si="228"/>
        <v>0.0003846153846</v>
      </c>
      <c r="DD79" s="150">
        <f t="shared" si="309"/>
        <v>0.0005769230769</v>
      </c>
      <c r="DE79" s="74">
        <f t="shared" ref="DE79:DJ79" si="553">(DE$18*$DB79+DE$19)*7</f>
        <v>0.000594755</v>
      </c>
      <c r="DF79" s="74">
        <f t="shared" si="553"/>
        <v>0.001187396</v>
      </c>
      <c r="DG79" s="74">
        <f t="shared" si="553"/>
        <v>0.00185759</v>
      </c>
      <c r="DH79" s="141">
        <f t="shared" si="553"/>
        <v>0.001073982</v>
      </c>
      <c r="DI79" s="74">
        <f t="shared" si="553"/>
        <v>0.002192498</v>
      </c>
      <c r="DJ79" s="74">
        <f t="shared" si="553"/>
        <v>0.003329438</v>
      </c>
      <c r="DK79" s="130"/>
      <c r="DL79" s="142"/>
    </row>
    <row r="80" ht="14.25" customHeight="1">
      <c r="J80" s="112">
        <v>64.0</v>
      </c>
      <c r="K80" s="124">
        <v>445.0</v>
      </c>
      <c r="L80" s="114">
        <f t="shared" si="91"/>
        <v>381.4206</v>
      </c>
      <c r="M80" s="115">
        <f t="shared" si="92"/>
        <v>7.532697696</v>
      </c>
      <c r="N80" s="116">
        <f t="shared" si="47"/>
        <v>0.01974905838</v>
      </c>
      <c r="O80" s="116"/>
      <c r="P80" s="112">
        <v>64.0</v>
      </c>
      <c r="Q80" s="112">
        <v>445.0</v>
      </c>
      <c r="R80" s="117">
        <f t="shared" si="48"/>
        <v>1175</v>
      </c>
      <c r="S80" s="39">
        <f t="shared" si="49"/>
        <v>589.2406465</v>
      </c>
      <c r="T80" s="39">
        <f t="shared" si="50"/>
        <v>0.3958442076</v>
      </c>
      <c r="U80" s="117">
        <f t="shared" si="51"/>
        <v>1645</v>
      </c>
      <c r="V80" s="39">
        <f t="shared" si="52"/>
        <v>639.9407735</v>
      </c>
      <c r="W80" s="39">
        <f t="shared" si="53"/>
        <v>1.198793503</v>
      </c>
      <c r="X80" s="82"/>
      <c r="Y80" s="124">
        <v>445.0</v>
      </c>
      <c r="Z80" s="82"/>
      <c r="AA80" s="125">
        <f t="shared" si="56"/>
        <v>588.8448023</v>
      </c>
      <c r="AB80" s="126">
        <f t="shared" si="57"/>
        <v>638.74198</v>
      </c>
      <c r="AC80" s="64"/>
      <c r="AE80" s="56">
        <v>64.0</v>
      </c>
      <c r="AF80" s="10">
        <v>445.0</v>
      </c>
      <c r="AG80" s="34">
        <f t="shared" si="58"/>
        <v>20.08266937</v>
      </c>
      <c r="AH80" s="34">
        <f t="shared" si="59"/>
        <v>19.07370248</v>
      </c>
      <c r="AI80" s="122">
        <f t="shared" ref="AI80:AJ80" si="554">AV80*$AG$8-AG80*$AG$9</f>
        <v>5.149455907</v>
      </c>
      <c r="AJ80" s="122">
        <f t="shared" si="554"/>
        <v>3.47388198</v>
      </c>
      <c r="AK80" s="34">
        <f t="shared" ref="AK80:AL80" si="555">AV80/AG80</f>
        <v>1.141032302</v>
      </c>
      <c r="AL80" s="34">
        <f t="shared" si="555"/>
        <v>0.955323499</v>
      </c>
      <c r="AM80" s="34">
        <f t="shared" ref="AM80:AN80" si="556">AG80*$AG$9/AV80*100/2.2</f>
        <v>7.967267077</v>
      </c>
      <c r="AN80" s="34">
        <f t="shared" si="556"/>
        <v>9.516053044</v>
      </c>
      <c r="AO80" s="34">
        <f t="shared" si="63"/>
        <v>50.41294379</v>
      </c>
      <c r="AP80" s="34">
        <f t="shared" si="64"/>
        <v>44.18187261</v>
      </c>
      <c r="AQ80" s="34">
        <f t="shared" si="65"/>
        <v>5.149455907</v>
      </c>
      <c r="AR80" s="34"/>
      <c r="AT80" s="56">
        <v>64.0</v>
      </c>
      <c r="AU80" s="10">
        <v>445.0</v>
      </c>
      <c r="AV80" s="34">
        <f t="shared" ref="AV80:BE80" si="557"> ((AV$4 * $AU80 ^ AV$5 * EXP(-$AU80 * AV$6))+AV$8)*AV$7</f>
        <v>22.91497445</v>
      </c>
      <c r="AW80" s="34">
        <f t="shared" si="557"/>
        <v>18.22155619</v>
      </c>
      <c r="AX80" s="34">
        <f t="shared" si="557"/>
        <v>16.905715</v>
      </c>
      <c r="AY80" s="34">
        <f t="shared" si="557"/>
        <v>16.505715</v>
      </c>
      <c r="AZ80" s="34">
        <f t="shared" si="557"/>
        <v>16.105715</v>
      </c>
      <c r="BA80" s="34">
        <f t="shared" si="557"/>
        <v>15.705715</v>
      </c>
      <c r="BB80" s="34">
        <f t="shared" si="557"/>
        <v>15.305715</v>
      </c>
      <c r="BC80" s="34">
        <f t="shared" si="557"/>
        <v>14.905715</v>
      </c>
      <c r="BD80" s="34">
        <f t="shared" si="557"/>
        <v>14.505715</v>
      </c>
      <c r="BE80" s="34">
        <f t="shared" si="557"/>
        <v>14.105715</v>
      </c>
      <c r="BI80" s="10">
        <v>445.0</v>
      </c>
      <c r="BJ80" s="34">
        <f t="shared" ref="BJ80:BS80" si="558"> ((BJ$4 * $AU80 ^ BJ$5 * EXP(-$AU80 * BJ$6))+BJ$8)*BJ$7</f>
        <v>0.9143066426</v>
      </c>
      <c r="BK80" s="34">
        <f t="shared" si="558"/>
        <v>0.7282057762</v>
      </c>
      <c r="BL80" s="34">
        <f t="shared" si="558"/>
        <v>0.6968208535</v>
      </c>
      <c r="BM80" s="34">
        <f t="shared" si="558"/>
        <v>0.6828208535</v>
      </c>
      <c r="BN80" s="34">
        <f t="shared" si="558"/>
        <v>0.6688208535</v>
      </c>
      <c r="BO80" s="34">
        <f t="shared" si="558"/>
        <v>0.6548208535</v>
      </c>
      <c r="BP80" s="34">
        <f t="shared" si="558"/>
        <v>0.6408208535</v>
      </c>
      <c r="BQ80" s="34">
        <f t="shared" si="558"/>
        <v>0.6268208535</v>
      </c>
      <c r="BR80" s="34">
        <f t="shared" si="558"/>
        <v>0.6128208535</v>
      </c>
      <c r="BS80" s="34">
        <f t="shared" si="558"/>
        <v>0.5988208535</v>
      </c>
      <c r="BU80" s="10">
        <v>445.0</v>
      </c>
      <c r="BV80" s="34">
        <f t="shared" ref="BV80:CE80" si="559"> ((BV$4 * $AU80 ^ BV$5 * EXP(-$AU80 * BV$6))+BV$8)*BV$7</f>
        <v>0.677688667</v>
      </c>
      <c r="BW80" s="34">
        <f t="shared" si="559"/>
        <v>0.572286412</v>
      </c>
      <c r="BX80" s="34">
        <f t="shared" si="559"/>
        <v>0.5240393835</v>
      </c>
      <c r="BY80" s="34">
        <f t="shared" si="559"/>
        <v>0.5112393835</v>
      </c>
      <c r="BZ80" s="34">
        <f t="shared" si="559"/>
        <v>0.4984393835</v>
      </c>
      <c r="CA80" s="34">
        <f t="shared" si="559"/>
        <v>0.4856393835</v>
      </c>
      <c r="CB80" s="34">
        <f t="shared" si="559"/>
        <v>0.4728393835</v>
      </c>
      <c r="CC80" s="34">
        <f t="shared" si="559"/>
        <v>0.4600393835</v>
      </c>
      <c r="CD80" s="34">
        <f t="shared" si="559"/>
        <v>0.4472393835</v>
      </c>
      <c r="CE80" s="34">
        <f t="shared" si="559"/>
        <v>0.4344393835</v>
      </c>
      <c r="CG80" s="10">
        <v>64.0</v>
      </c>
      <c r="CH80" s="34">
        <f t="shared" ref="CH80:CQ80" si="560">((CH$4-CH$5*$CG80+CH$6*$CG80^2/2+CH$7/$CG80)+CH$9)*CH$8</f>
        <v>4.87159375</v>
      </c>
      <c r="CI80" s="34">
        <f t="shared" si="560"/>
        <v>2.9033125</v>
      </c>
      <c r="CJ80" s="34">
        <f t="shared" si="560"/>
        <v>2.9033125</v>
      </c>
      <c r="CK80" s="34">
        <f t="shared" si="560"/>
        <v>2.9033125</v>
      </c>
      <c r="CL80" s="34">
        <f t="shared" si="560"/>
        <v>2.9033125</v>
      </c>
      <c r="CM80" s="34">
        <f t="shared" si="560"/>
        <v>2.9033125</v>
      </c>
      <c r="CN80" s="34">
        <f t="shared" si="560"/>
        <v>2.9033125</v>
      </c>
      <c r="CO80" s="34">
        <f t="shared" si="560"/>
        <v>2.9033125</v>
      </c>
      <c r="CP80" s="34">
        <f t="shared" si="560"/>
        <v>2.9033125</v>
      </c>
      <c r="CQ80" s="34">
        <f t="shared" si="560"/>
        <v>2.9033125</v>
      </c>
      <c r="DA80" s="138"/>
      <c r="DB80" s="10">
        <v>347.0</v>
      </c>
      <c r="DC80" s="143">
        <f t="shared" si="228"/>
        <v>0.0003846153846</v>
      </c>
      <c r="DD80" s="150">
        <f t="shared" si="309"/>
        <v>0.0005769230769</v>
      </c>
      <c r="DE80" s="74">
        <f t="shared" ref="DE80:DJ80" si="561">(DE$18*$DB80+DE$19)*7</f>
        <v>0.0006062357</v>
      </c>
      <c r="DF80" s="74">
        <f t="shared" si="561"/>
        <v>0.0012180553</v>
      </c>
      <c r="DG80" s="74">
        <f t="shared" si="561"/>
        <v>0.0018910325</v>
      </c>
      <c r="DH80" s="141">
        <f t="shared" si="561"/>
        <v>0.0010943121</v>
      </c>
      <c r="DI80" s="74">
        <f t="shared" si="561"/>
        <v>0.0022097509</v>
      </c>
      <c r="DJ80" s="74">
        <f t="shared" si="561"/>
        <v>0.0033360579</v>
      </c>
      <c r="DK80" s="130"/>
      <c r="DL80" s="142"/>
    </row>
    <row r="81" ht="14.25" customHeight="1">
      <c r="J81" s="112">
        <v>65.0</v>
      </c>
      <c r="K81" s="124">
        <v>452.0</v>
      </c>
      <c r="L81" s="114">
        <f t="shared" si="91"/>
        <v>386.1805</v>
      </c>
      <c r="M81" s="115">
        <f t="shared" si="92"/>
        <v>7.603090942</v>
      </c>
      <c r="N81" s="116">
        <f t="shared" si="47"/>
        <v>0.0196879204</v>
      </c>
      <c r="O81" s="116"/>
      <c r="P81" s="112">
        <v>65.0</v>
      </c>
      <c r="Q81" s="112">
        <v>452.0</v>
      </c>
      <c r="R81" s="117">
        <f t="shared" si="48"/>
        <v>1182</v>
      </c>
      <c r="S81" s="39">
        <f t="shared" si="49"/>
        <v>589.5287047</v>
      </c>
      <c r="T81" s="39">
        <f t="shared" si="50"/>
        <v>0.3610210651</v>
      </c>
      <c r="U81" s="117">
        <f t="shared" si="51"/>
        <v>1652</v>
      </c>
      <c r="V81" s="39">
        <f t="shared" si="52"/>
        <v>639.9432095</v>
      </c>
      <c r="W81" s="39">
        <f t="shared" si="53"/>
        <v>1.101776123</v>
      </c>
      <c r="X81" s="82"/>
      <c r="Y81" s="124">
        <v>452.0</v>
      </c>
      <c r="Z81" s="82"/>
      <c r="AA81" s="125">
        <f t="shared" si="56"/>
        <v>589.1676836</v>
      </c>
      <c r="AB81" s="126">
        <f t="shared" si="57"/>
        <v>638.8414333</v>
      </c>
      <c r="AC81" s="64"/>
      <c r="AE81" s="56">
        <v>65.0</v>
      </c>
      <c r="AF81" s="10">
        <v>452.0</v>
      </c>
      <c r="AG81" s="34">
        <f t="shared" si="58"/>
        <v>19.99975424</v>
      </c>
      <c r="AH81" s="34">
        <f t="shared" si="59"/>
        <v>18.95406946</v>
      </c>
      <c r="AI81" s="122">
        <f t="shared" ref="AI81:AJ81" si="562">AV81*$AG$8-AG81*$AG$9</f>
        <v>5.068014168</v>
      </c>
      <c r="AJ81" s="122">
        <f t="shared" si="562"/>
        <v>3.362226211</v>
      </c>
      <c r="AK81" s="34">
        <f t="shared" ref="AK81:AL81" si="563">AV81/AG81</f>
        <v>1.133509556</v>
      </c>
      <c r="AL81" s="34">
        <f t="shared" si="563"/>
        <v>0.9434702293</v>
      </c>
      <c r="AM81" s="34">
        <f t="shared" ref="AM81:AN81" si="564">AG81*$AG$9/AV81*100/2.2</f>
        <v>8.02014332</v>
      </c>
      <c r="AN81" s="34">
        <f t="shared" si="564"/>
        <v>9.63560779</v>
      </c>
      <c r="AO81" s="34">
        <f t="shared" si="63"/>
        <v>49.87380759</v>
      </c>
      <c r="AP81" s="34">
        <f t="shared" si="64"/>
        <v>43.99945932</v>
      </c>
      <c r="AQ81" s="34">
        <f t="shared" si="65"/>
        <v>5.068014168</v>
      </c>
      <c r="AR81" s="34"/>
      <c r="AT81" s="56">
        <v>65.0</v>
      </c>
      <c r="AU81" s="10">
        <v>452.0</v>
      </c>
      <c r="AV81" s="34">
        <f t="shared" ref="AV81:BE81" si="565"> ((AV$4 * $AU81 ^ AV$5 * EXP(-$AU81 * AV$6))+AV$8)*AV$7</f>
        <v>22.66991254</v>
      </c>
      <c r="AW81" s="34">
        <f t="shared" si="565"/>
        <v>17.88260026</v>
      </c>
      <c r="AX81" s="34">
        <f t="shared" si="565"/>
        <v>16.54245364</v>
      </c>
      <c r="AY81" s="34">
        <f t="shared" si="565"/>
        <v>16.14245364</v>
      </c>
      <c r="AZ81" s="34">
        <f t="shared" si="565"/>
        <v>15.74245364</v>
      </c>
      <c r="BA81" s="34">
        <f t="shared" si="565"/>
        <v>15.34245364</v>
      </c>
      <c r="BB81" s="34">
        <f t="shared" si="565"/>
        <v>14.94245364</v>
      </c>
      <c r="BC81" s="34">
        <f t="shared" si="565"/>
        <v>14.54245364</v>
      </c>
      <c r="BD81" s="34">
        <f t="shared" si="565"/>
        <v>14.14245364</v>
      </c>
      <c r="BE81" s="34">
        <f t="shared" si="565"/>
        <v>13.74245364</v>
      </c>
      <c r="BI81" s="10">
        <v>452.0</v>
      </c>
      <c r="BJ81" s="34">
        <f t="shared" ref="BJ81:BS81" si="566"> ((BJ$4 * $AU81 ^ BJ$5 * EXP(-$AU81 * BJ$6))+BJ$8)*BJ$7</f>
        <v>0.9051280876</v>
      </c>
      <c r="BK81" s="34">
        <f t="shared" si="566"/>
        <v>0.7155462076</v>
      </c>
      <c r="BL81" s="34">
        <f t="shared" si="566"/>
        <v>0.6827954979</v>
      </c>
      <c r="BM81" s="34">
        <f t="shared" si="566"/>
        <v>0.6687954979</v>
      </c>
      <c r="BN81" s="34">
        <f t="shared" si="566"/>
        <v>0.6547954979</v>
      </c>
      <c r="BO81" s="34">
        <f t="shared" si="566"/>
        <v>0.6407954979</v>
      </c>
      <c r="BP81" s="34">
        <f t="shared" si="566"/>
        <v>0.6267954979</v>
      </c>
      <c r="BQ81" s="34">
        <f t="shared" si="566"/>
        <v>0.6127954979</v>
      </c>
      <c r="BR81" s="34">
        <f t="shared" si="566"/>
        <v>0.5987954979</v>
      </c>
      <c r="BS81" s="34">
        <f t="shared" si="566"/>
        <v>0.5847954979</v>
      </c>
      <c r="BU81" s="10">
        <v>452.0</v>
      </c>
      <c r="BV81" s="34">
        <f t="shared" ref="BV81:CE81" si="567"> ((BV$4 * $AU81 ^ BV$5 * EXP(-$AU81 * BV$6))+BV$8)*BV$7</f>
        <v>0.6706353221</v>
      </c>
      <c r="BW81" s="34">
        <f t="shared" si="567"/>
        <v>0.5623444613</v>
      </c>
      <c r="BX81" s="34">
        <f t="shared" si="567"/>
        <v>0.5134885045</v>
      </c>
      <c r="BY81" s="34">
        <f t="shared" si="567"/>
        <v>0.5006885045</v>
      </c>
      <c r="BZ81" s="34">
        <f t="shared" si="567"/>
        <v>0.4878885045</v>
      </c>
      <c r="CA81" s="34">
        <f t="shared" si="567"/>
        <v>0.4750885045</v>
      </c>
      <c r="CB81" s="34">
        <f t="shared" si="567"/>
        <v>0.4622885045</v>
      </c>
      <c r="CC81" s="34">
        <f t="shared" si="567"/>
        <v>0.4494885045</v>
      </c>
      <c r="CD81" s="34">
        <f t="shared" si="567"/>
        <v>0.4366885045</v>
      </c>
      <c r="CE81" s="34">
        <f t="shared" si="567"/>
        <v>0.4238885045</v>
      </c>
      <c r="CG81" s="10">
        <v>65.0</v>
      </c>
      <c r="CH81" s="34">
        <f t="shared" ref="CH81:CQ81" si="568">((CH$4-CH$5*$CG81+CH$6*$CG81^2/2+CH$7/$CG81)+CH$9)*CH$8</f>
        <v>4.869476923</v>
      </c>
      <c r="CI81" s="34">
        <f t="shared" si="568"/>
        <v>2.905153846</v>
      </c>
      <c r="CJ81" s="34">
        <f t="shared" si="568"/>
        <v>2.905153846</v>
      </c>
      <c r="CK81" s="34">
        <f t="shared" si="568"/>
        <v>2.905153846</v>
      </c>
      <c r="CL81" s="34">
        <f t="shared" si="568"/>
        <v>2.905153846</v>
      </c>
      <c r="CM81" s="34">
        <f t="shared" si="568"/>
        <v>2.905153846</v>
      </c>
      <c r="CN81" s="34">
        <f t="shared" si="568"/>
        <v>2.905153846</v>
      </c>
      <c r="CO81" s="34">
        <f t="shared" si="568"/>
        <v>2.905153846</v>
      </c>
      <c r="CP81" s="34">
        <f t="shared" si="568"/>
        <v>2.905153846</v>
      </c>
      <c r="CQ81" s="34">
        <f t="shared" si="568"/>
        <v>2.905153846</v>
      </c>
      <c r="DA81" s="138"/>
      <c r="DB81" s="10">
        <v>354.0</v>
      </c>
      <c r="DC81" s="143">
        <f t="shared" si="228"/>
        <v>0.0003846153846</v>
      </c>
      <c r="DD81" s="150">
        <f t="shared" si="309"/>
        <v>0.0005769230769</v>
      </c>
      <c r="DE81" s="74">
        <f t="shared" ref="DE81:DJ81" si="569">(DE$18*$DB81+DE$19)*7</f>
        <v>0.0006177164</v>
      </c>
      <c r="DF81" s="74">
        <f t="shared" si="569"/>
        <v>0.0012487146</v>
      </c>
      <c r="DG81" s="74">
        <f t="shared" si="569"/>
        <v>0.001924475</v>
      </c>
      <c r="DH81" s="141">
        <f t="shared" si="569"/>
        <v>0.0011146422</v>
      </c>
      <c r="DI81" s="74">
        <f t="shared" si="569"/>
        <v>0.0022270038</v>
      </c>
      <c r="DJ81" s="74">
        <f t="shared" si="569"/>
        <v>0.0033426778</v>
      </c>
      <c r="DK81" s="130"/>
      <c r="DL81" s="142"/>
    </row>
    <row r="82" ht="14.25" customHeight="1">
      <c r="J82" s="112">
        <v>66.0</v>
      </c>
      <c r="K82" s="124">
        <v>459.0</v>
      </c>
      <c r="L82" s="114">
        <f t="shared" si="91"/>
        <v>390.917</v>
      </c>
      <c r="M82" s="115">
        <f t="shared" si="92"/>
        <v>7.672923138</v>
      </c>
      <c r="N82" s="116">
        <f t="shared" si="47"/>
        <v>0.0196280109</v>
      </c>
      <c r="O82" s="116"/>
      <c r="P82" s="112">
        <v>66.0</v>
      </c>
      <c r="Q82" s="112">
        <v>459.0</v>
      </c>
      <c r="R82" s="117">
        <f t="shared" si="48"/>
        <v>1189</v>
      </c>
      <c r="S82" s="39">
        <f t="shared" si="49"/>
        <v>589.8090953</v>
      </c>
      <c r="T82" s="39">
        <f t="shared" si="50"/>
        <v>0.3291824088</v>
      </c>
      <c r="U82" s="117">
        <f t="shared" si="51"/>
        <v>1659</v>
      </c>
      <c r="V82" s="39">
        <f t="shared" si="52"/>
        <v>639.9455452</v>
      </c>
      <c r="W82" s="39">
        <f t="shared" si="53"/>
        <v>1.012367417</v>
      </c>
      <c r="X82" s="82"/>
      <c r="Y82" s="124">
        <v>459.0</v>
      </c>
      <c r="Z82" s="82"/>
      <c r="AA82" s="125">
        <f t="shared" si="56"/>
        <v>589.4799129</v>
      </c>
      <c r="AB82" s="126">
        <f t="shared" si="57"/>
        <v>638.9331778</v>
      </c>
      <c r="AC82" s="64"/>
      <c r="AE82" s="56">
        <v>66.0</v>
      </c>
      <c r="AF82" s="10">
        <v>459.0</v>
      </c>
      <c r="AG82" s="34">
        <f t="shared" si="58"/>
        <v>19.91720857</v>
      </c>
      <c r="AH82" s="34">
        <f t="shared" si="59"/>
        <v>18.83624123</v>
      </c>
      <c r="AI82" s="122">
        <f t="shared" ref="AI82:AJ82" si="570">AV82*$AG$8-AG82*$AG$9</f>
        <v>4.987099065</v>
      </c>
      <c r="AJ82" s="122">
        <f t="shared" si="570"/>
        <v>3.25243135</v>
      </c>
      <c r="AK82" s="34">
        <f t="shared" ref="AK82:AL82" si="571">AV82/AG82</f>
        <v>1.125978667</v>
      </c>
      <c r="AL82" s="34">
        <f t="shared" si="571"/>
        <v>0.931672024</v>
      </c>
      <c r="AM82" s="34">
        <f t="shared" ref="AM82:AN82" si="572">AG82*$AG$9/AV82*100/2.2</f>
        <v>8.073784487</v>
      </c>
      <c r="AN82" s="34">
        <f t="shared" si="572"/>
        <v>9.757628068</v>
      </c>
      <c r="AO82" s="34">
        <f t="shared" si="63"/>
        <v>49.33797428</v>
      </c>
      <c r="AP82" s="34">
        <f t="shared" si="64"/>
        <v>43.81785886</v>
      </c>
      <c r="AQ82" s="34">
        <f t="shared" si="65"/>
        <v>4.987099065</v>
      </c>
      <c r="AR82" s="34"/>
      <c r="AT82" s="56">
        <v>66.0</v>
      </c>
      <c r="AU82" s="10">
        <v>459.0</v>
      </c>
      <c r="AV82" s="34">
        <f t="shared" ref="AV82:BE82" si="573"> ((AV$4 * $AU82 ^ AV$5 * EXP(-$AU82 * AV$6))+AV$8)*AV$7</f>
        <v>22.42635195</v>
      </c>
      <c r="AW82" s="34">
        <f t="shared" si="573"/>
        <v>17.54919899</v>
      </c>
      <c r="AX82" s="34">
        <f t="shared" si="573"/>
        <v>16.18618482</v>
      </c>
      <c r="AY82" s="34">
        <f t="shared" si="573"/>
        <v>15.78618482</v>
      </c>
      <c r="AZ82" s="34">
        <f t="shared" si="573"/>
        <v>15.38618482</v>
      </c>
      <c r="BA82" s="34">
        <f t="shared" si="573"/>
        <v>14.98618482</v>
      </c>
      <c r="BB82" s="34">
        <f t="shared" si="573"/>
        <v>14.58618482</v>
      </c>
      <c r="BC82" s="34">
        <f t="shared" si="573"/>
        <v>14.18618482</v>
      </c>
      <c r="BD82" s="34">
        <f t="shared" si="573"/>
        <v>13.78618482</v>
      </c>
      <c r="BE82" s="34">
        <f t="shared" si="573"/>
        <v>13.38618482</v>
      </c>
      <c r="BI82" s="10">
        <v>459.0</v>
      </c>
      <c r="BJ82" s="34">
        <f t="shared" ref="BJ82:BS82" si="574"> ((BJ$4 * $AU82 ^ BJ$5 * EXP(-$AU82 * BJ$6))+BJ$8)*BJ$7</f>
        <v>0.8960042127</v>
      </c>
      <c r="BK82" s="34">
        <f t="shared" si="574"/>
        <v>0.7030821652</v>
      </c>
      <c r="BL82" s="34">
        <f t="shared" si="574"/>
        <v>0.6690247085</v>
      </c>
      <c r="BM82" s="34">
        <f t="shared" si="574"/>
        <v>0.6550247085</v>
      </c>
      <c r="BN82" s="34">
        <f t="shared" si="574"/>
        <v>0.6410247085</v>
      </c>
      <c r="BO82" s="34">
        <f t="shared" si="574"/>
        <v>0.6270247085</v>
      </c>
      <c r="BP82" s="34">
        <f t="shared" si="574"/>
        <v>0.6130247085</v>
      </c>
      <c r="BQ82" s="34">
        <f t="shared" si="574"/>
        <v>0.5990247085</v>
      </c>
      <c r="BR82" s="34">
        <f t="shared" si="574"/>
        <v>0.5850247085</v>
      </c>
      <c r="BS82" s="34">
        <f t="shared" si="574"/>
        <v>0.5710247085</v>
      </c>
      <c r="BU82" s="10">
        <v>459.0</v>
      </c>
      <c r="BV82" s="34">
        <f t="shared" ref="BV82:CE82" si="575"> ((BV$4 * $AU82 ^ BV$5 * EXP(-$AU82 * BV$6))+BV$8)*BV$7</f>
        <v>0.6636264481</v>
      </c>
      <c r="BW82" s="34">
        <f t="shared" si="575"/>
        <v>0.5525558212</v>
      </c>
      <c r="BX82" s="34">
        <f t="shared" si="575"/>
        <v>0.5031292478</v>
      </c>
      <c r="BY82" s="34">
        <f t="shared" si="575"/>
        <v>0.4903292478</v>
      </c>
      <c r="BZ82" s="34">
        <f t="shared" si="575"/>
        <v>0.4775292478</v>
      </c>
      <c r="CA82" s="34">
        <f t="shared" si="575"/>
        <v>0.4647292478</v>
      </c>
      <c r="CB82" s="34">
        <f t="shared" si="575"/>
        <v>0.4519292478</v>
      </c>
      <c r="CC82" s="34">
        <f t="shared" si="575"/>
        <v>0.4391292478</v>
      </c>
      <c r="CD82" s="34">
        <f t="shared" si="575"/>
        <v>0.4263292478</v>
      </c>
      <c r="CE82" s="34">
        <f t="shared" si="575"/>
        <v>0.4135292478</v>
      </c>
      <c r="CG82" s="10">
        <v>66.0</v>
      </c>
      <c r="CH82" s="34">
        <f t="shared" ref="CH82:CQ82" si="576">((CH$4-CH$5*$CG82+CH$6*$CG82^2/2+CH$7/$CG82)+CH$9)*CH$8</f>
        <v>4.867606061</v>
      </c>
      <c r="CI82" s="34">
        <f t="shared" si="576"/>
        <v>2.907060606</v>
      </c>
      <c r="CJ82" s="34">
        <f t="shared" si="576"/>
        <v>2.907060606</v>
      </c>
      <c r="CK82" s="34">
        <f t="shared" si="576"/>
        <v>2.907060606</v>
      </c>
      <c r="CL82" s="34">
        <f t="shared" si="576"/>
        <v>2.907060606</v>
      </c>
      <c r="CM82" s="34">
        <f t="shared" si="576"/>
        <v>2.907060606</v>
      </c>
      <c r="CN82" s="34">
        <f t="shared" si="576"/>
        <v>2.907060606</v>
      </c>
      <c r="CO82" s="34">
        <f t="shared" si="576"/>
        <v>2.907060606</v>
      </c>
      <c r="CP82" s="34">
        <f t="shared" si="576"/>
        <v>2.907060606</v>
      </c>
      <c r="CQ82" s="34">
        <f t="shared" si="576"/>
        <v>2.907060606</v>
      </c>
      <c r="DA82" s="138"/>
      <c r="DB82" s="10">
        <v>361.0</v>
      </c>
      <c r="DC82" s="143">
        <f t="shared" si="228"/>
        <v>0.0003846153846</v>
      </c>
      <c r="DD82" s="150">
        <f t="shared" si="309"/>
        <v>0.0005769230769</v>
      </c>
      <c r="DE82" s="74">
        <f t="shared" ref="DE82:DJ82" si="577">(DE$18*$DB82+DE$19)*7</f>
        <v>0.0006291971</v>
      </c>
      <c r="DF82" s="74">
        <f t="shared" si="577"/>
        <v>0.0012793739</v>
      </c>
      <c r="DG82" s="74">
        <f t="shared" si="577"/>
        <v>0.0019579175</v>
      </c>
      <c r="DH82" s="141">
        <f t="shared" si="577"/>
        <v>0.0011349723</v>
      </c>
      <c r="DI82" s="74">
        <f t="shared" si="577"/>
        <v>0.0022442567</v>
      </c>
      <c r="DJ82" s="74">
        <f t="shared" si="577"/>
        <v>0.0033492977</v>
      </c>
      <c r="DK82" s="130"/>
      <c r="DL82" s="142"/>
    </row>
    <row r="83" ht="14.25" customHeight="1">
      <c r="J83" s="112">
        <v>67.0</v>
      </c>
      <c r="K83" s="124">
        <v>466.0</v>
      </c>
      <c r="L83" s="114">
        <f t="shared" si="91"/>
        <v>395.6301</v>
      </c>
      <c r="M83" s="115">
        <f t="shared" si="92"/>
        <v>7.742200681</v>
      </c>
      <c r="N83" s="116">
        <f t="shared" si="47"/>
        <v>0.01956929132</v>
      </c>
      <c r="O83" s="116"/>
      <c r="P83" s="112">
        <v>67.0</v>
      </c>
      <c r="Q83" s="112">
        <v>466.0</v>
      </c>
      <c r="R83" s="117">
        <f t="shared" si="48"/>
        <v>1196</v>
      </c>
      <c r="S83" s="39">
        <f t="shared" si="49"/>
        <v>590.0820202</v>
      </c>
      <c r="T83" s="39">
        <f t="shared" si="50"/>
        <v>0.300081813</v>
      </c>
      <c r="U83" s="117">
        <f t="shared" si="51"/>
        <v>1666</v>
      </c>
      <c r="V83" s="39">
        <f t="shared" si="52"/>
        <v>639.9477849</v>
      </c>
      <c r="W83" s="39">
        <f t="shared" si="53"/>
        <v>0.9299978442</v>
      </c>
      <c r="X83" s="82"/>
      <c r="Y83" s="124">
        <v>466.0</v>
      </c>
      <c r="Z83" s="82"/>
      <c r="AA83" s="125">
        <f t="shared" si="56"/>
        <v>589.7819384</v>
      </c>
      <c r="AB83" s="126">
        <f t="shared" si="57"/>
        <v>639.017787</v>
      </c>
      <c r="AC83" s="64"/>
      <c r="AE83" s="56">
        <v>67.0</v>
      </c>
      <c r="AF83" s="10">
        <v>466.0</v>
      </c>
      <c r="AG83" s="34">
        <f t="shared" si="58"/>
        <v>19.8350529</v>
      </c>
      <c r="AH83" s="34">
        <f t="shared" si="59"/>
        <v>18.72020834</v>
      </c>
      <c r="AI83" s="122">
        <f t="shared" ref="AI83:AJ83" si="578">AV83*$AG$8-AG83*$AG$9</f>
        <v>4.90672312</v>
      </c>
      <c r="AJ83" s="122">
        <f t="shared" si="578"/>
        <v>3.144478082</v>
      </c>
      <c r="AK83" s="34">
        <f t="shared" ref="AK83:AL83" si="579">AV83/AG83</f>
        <v>1.118440892</v>
      </c>
      <c r="AL83" s="34">
        <f t="shared" si="579"/>
        <v>0.9199309678</v>
      </c>
      <c r="AM83" s="34">
        <f t="shared" ref="AM83:AN83" si="580">AG83*$AG$9/AV83*100/2.2</f>
        <v>8.128198065</v>
      </c>
      <c r="AN83" s="34">
        <f t="shared" si="580"/>
        <v>9.882164433</v>
      </c>
      <c r="AO83" s="34">
        <f t="shared" si="63"/>
        <v>48.80553535</v>
      </c>
      <c r="AP83" s="34">
        <f t="shared" si="64"/>
        <v>43.63711638</v>
      </c>
      <c r="AQ83" s="34">
        <f t="shared" si="65"/>
        <v>4.90672312</v>
      </c>
      <c r="AR83" s="34"/>
      <c r="AT83" s="56">
        <v>67.0</v>
      </c>
      <c r="AU83" s="10">
        <v>466.0</v>
      </c>
      <c r="AV83" s="34">
        <f t="shared" ref="AV83:BE83" si="581"> ((AV$4 * $AU83 ^ AV$5 * EXP(-$AU83 * AV$6))+AV$8)*AV$7</f>
        <v>22.18433425</v>
      </c>
      <c r="AW83" s="34">
        <f t="shared" si="581"/>
        <v>17.22129937</v>
      </c>
      <c r="AX83" s="34">
        <f t="shared" si="581"/>
        <v>15.83681745</v>
      </c>
      <c r="AY83" s="34">
        <f t="shared" si="581"/>
        <v>15.43681745</v>
      </c>
      <c r="AZ83" s="34">
        <f t="shared" si="581"/>
        <v>15.03681745</v>
      </c>
      <c r="BA83" s="34">
        <f t="shared" si="581"/>
        <v>14.63681745</v>
      </c>
      <c r="BB83" s="34">
        <f t="shared" si="581"/>
        <v>14.23681745</v>
      </c>
      <c r="BC83" s="34">
        <f t="shared" si="581"/>
        <v>13.83681745</v>
      </c>
      <c r="BD83" s="34">
        <f t="shared" si="581"/>
        <v>13.43681745</v>
      </c>
      <c r="BE83" s="34">
        <f t="shared" si="581"/>
        <v>13.03681745</v>
      </c>
      <c r="BI83" s="10">
        <v>466.0</v>
      </c>
      <c r="BJ83" s="34">
        <f t="shared" ref="BJ83:BS83" si="582"> ((BJ$4 * $AU83 ^ BJ$5 * EXP(-$AU83 * BJ$6))+BJ$8)*BJ$7</f>
        <v>0.8869363483</v>
      </c>
      <c r="BK83" s="34">
        <f t="shared" si="582"/>
        <v>0.6908118366</v>
      </c>
      <c r="BL83" s="34">
        <f t="shared" si="582"/>
        <v>0.6555053037</v>
      </c>
      <c r="BM83" s="34">
        <f t="shared" si="582"/>
        <v>0.6415053037</v>
      </c>
      <c r="BN83" s="34">
        <f t="shared" si="582"/>
        <v>0.6275053037</v>
      </c>
      <c r="BO83" s="34">
        <f t="shared" si="582"/>
        <v>0.6135053037</v>
      </c>
      <c r="BP83" s="34">
        <f t="shared" si="582"/>
        <v>0.5995053037</v>
      </c>
      <c r="BQ83" s="34">
        <f t="shared" si="582"/>
        <v>0.5855053037</v>
      </c>
      <c r="BR83" s="34">
        <f t="shared" si="582"/>
        <v>0.5715053037</v>
      </c>
      <c r="BS83" s="34">
        <f t="shared" si="582"/>
        <v>0.5575053037</v>
      </c>
      <c r="BU83" s="10">
        <v>466.0</v>
      </c>
      <c r="BV83" s="34">
        <f t="shared" ref="BV83:CE83" si="583"> ((BV$4 * $AU83 ^ BV$5 * EXP(-$AU83 * BV$6))+BV$8)*BV$7</f>
        <v>0.656663055</v>
      </c>
      <c r="BW83" s="34">
        <f t="shared" si="583"/>
        <v>0.5429190818</v>
      </c>
      <c r="BX83" s="34">
        <f t="shared" si="583"/>
        <v>0.4929592128</v>
      </c>
      <c r="BY83" s="34">
        <f t="shared" si="583"/>
        <v>0.4801592128</v>
      </c>
      <c r="BZ83" s="34">
        <f t="shared" si="583"/>
        <v>0.4673592128</v>
      </c>
      <c r="CA83" s="34">
        <f t="shared" si="583"/>
        <v>0.4545592128</v>
      </c>
      <c r="CB83" s="34">
        <f t="shared" si="583"/>
        <v>0.4417592128</v>
      </c>
      <c r="CC83" s="34">
        <f t="shared" si="583"/>
        <v>0.4289592128</v>
      </c>
      <c r="CD83" s="34">
        <f t="shared" si="583"/>
        <v>0.4161592128</v>
      </c>
      <c r="CE83" s="34">
        <f t="shared" si="583"/>
        <v>0.4033592128</v>
      </c>
      <c r="CG83" s="10">
        <v>67.0</v>
      </c>
      <c r="CH83" s="34">
        <f t="shared" ref="CH83:CQ83" si="584">((CH$4-CH$5*$CG83+CH$6*$CG83^2/2+CH$7/$CG83)+CH$9)*CH$8</f>
        <v>4.865970149</v>
      </c>
      <c r="CI83" s="34">
        <f t="shared" si="584"/>
        <v>2.909029851</v>
      </c>
      <c r="CJ83" s="34">
        <f t="shared" si="584"/>
        <v>2.909029851</v>
      </c>
      <c r="CK83" s="34">
        <f t="shared" si="584"/>
        <v>2.909029851</v>
      </c>
      <c r="CL83" s="34">
        <f t="shared" si="584"/>
        <v>2.909029851</v>
      </c>
      <c r="CM83" s="34">
        <f t="shared" si="584"/>
        <v>2.909029851</v>
      </c>
      <c r="CN83" s="34">
        <f t="shared" si="584"/>
        <v>2.909029851</v>
      </c>
      <c r="CO83" s="34">
        <f t="shared" si="584"/>
        <v>2.909029851</v>
      </c>
      <c r="CP83" s="34">
        <f t="shared" si="584"/>
        <v>2.909029851</v>
      </c>
      <c r="CQ83" s="34">
        <f t="shared" si="584"/>
        <v>2.909029851</v>
      </c>
      <c r="DA83" s="138"/>
      <c r="DB83" s="10">
        <v>368.0</v>
      </c>
      <c r="DC83" s="143">
        <f t="shared" si="228"/>
        <v>0.0003846153846</v>
      </c>
      <c r="DD83" s="150">
        <f t="shared" si="309"/>
        <v>0.0005769230769</v>
      </c>
      <c r="DE83" s="74">
        <f t="shared" ref="DE83:DJ83" si="585">(DE$18*$DB83+DE$19)*7</f>
        <v>0.0006406778</v>
      </c>
      <c r="DF83" s="74">
        <f t="shared" si="585"/>
        <v>0.0013100332</v>
      </c>
      <c r="DG83" s="74">
        <f t="shared" si="585"/>
        <v>0.00199136</v>
      </c>
      <c r="DH83" s="141">
        <f t="shared" si="585"/>
        <v>0.0011553024</v>
      </c>
      <c r="DI83" s="74">
        <f t="shared" si="585"/>
        <v>0.0022615096</v>
      </c>
      <c r="DJ83" s="74">
        <f t="shared" si="585"/>
        <v>0.0033559176</v>
      </c>
      <c r="DK83" s="130"/>
      <c r="DL83" s="142"/>
    </row>
    <row r="84" ht="14.25" customHeight="1">
      <c r="J84" s="112">
        <v>68.0</v>
      </c>
      <c r="K84" s="124">
        <v>473.0</v>
      </c>
      <c r="L84" s="114">
        <f t="shared" si="91"/>
        <v>400.3198</v>
      </c>
      <c r="M84" s="115">
        <f t="shared" si="92"/>
        <v>7.810929773</v>
      </c>
      <c r="N84" s="116">
        <f t="shared" si="47"/>
        <v>0.01951172481</v>
      </c>
      <c r="O84" s="116"/>
      <c r="P84" s="112">
        <v>68.0</v>
      </c>
      <c r="Q84" s="112">
        <v>473.0</v>
      </c>
      <c r="R84" s="117">
        <f t="shared" si="48"/>
        <v>1203</v>
      </c>
      <c r="S84" s="39">
        <f t="shared" si="49"/>
        <v>590.3476758</v>
      </c>
      <c r="T84" s="39">
        <f t="shared" si="50"/>
        <v>0.2734920611</v>
      </c>
      <c r="U84" s="117">
        <f t="shared" si="51"/>
        <v>1673</v>
      </c>
      <c r="V84" s="39">
        <f t="shared" si="52"/>
        <v>639.9499325</v>
      </c>
      <c r="W84" s="39">
        <f t="shared" si="53"/>
        <v>0.8541373587</v>
      </c>
      <c r="X84" s="82"/>
      <c r="Y84" s="124">
        <v>473.0</v>
      </c>
      <c r="Z84" s="82"/>
      <c r="AA84" s="125">
        <f t="shared" si="56"/>
        <v>590.0741837</v>
      </c>
      <c r="AB84" s="126">
        <f t="shared" si="57"/>
        <v>639.0957951</v>
      </c>
      <c r="AC84" s="64"/>
      <c r="AE84" s="56">
        <v>68.0</v>
      </c>
      <c r="AF84" s="10">
        <v>473.0</v>
      </c>
      <c r="AG84" s="34">
        <f t="shared" si="58"/>
        <v>19.75330628</v>
      </c>
      <c r="AH84" s="34">
        <f t="shared" si="59"/>
        <v>18.60596009</v>
      </c>
      <c r="AI84" s="122">
        <f t="shared" ref="AI84:AJ84" si="586">AV84*$AG$8-AG84*$AG$9</f>
        <v>4.826897854</v>
      </c>
      <c r="AJ84" s="122">
        <f t="shared" si="586"/>
        <v>3.038346564</v>
      </c>
      <c r="AK84" s="34">
        <f t="shared" ref="AK84:AL84" si="587">AV84/AG84</f>
        <v>1.11089746</v>
      </c>
      <c r="AL84" s="34">
        <f t="shared" si="587"/>
        <v>0.9082490972</v>
      </c>
      <c r="AM84" s="34">
        <f t="shared" ref="AM84:AN84" si="588">AG84*$AG$9/AV84*100/2.2</f>
        <v>8.183391733</v>
      </c>
      <c r="AN84" s="34">
        <f t="shared" si="588"/>
        <v>10.00926851</v>
      </c>
      <c r="AO84" s="34">
        <f t="shared" si="63"/>
        <v>48.27657511</v>
      </c>
      <c r="AP84" s="34">
        <f t="shared" si="64"/>
        <v>43.45727382</v>
      </c>
      <c r="AQ84" s="34">
        <f t="shared" si="65"/>
        <v>4.826897854</v>
      </c>
      <c r="AR84" s="34"/>
      <c r="AT84" s="56">
        <v>68.0</v>
      </c>
      <c r="AU84" s="10">
        <v>473.0</v>
      </c>
      <c r="AV84" s="34">
        <f t="shared" ref="AV84:BE84" si="589"> ((AV$4 * $AU84 ^ AV$5 * EXP(-$AU84 * AV$6))+AV$8)*AV$7</f>
        <v>21.94389778</v>
      </c>
      <c r="AW84" s="34">
        <f t="shared" si="589"/>
        <v>16.89884645</v>
      </c>
      <c r="AX84" s="34">
        <f t="shared" si="589"/>
        <v>15.49425872</v>
      </c>
      <c r="AY84" s="34">
        <f t="shared" si="589"/>
        <v>15.09425872</v>
      </c>
      <c r="AZ84" s="34">
        <f t="shared" si="589"/>
        <v>14.69425872</v>
      </c>
      <c r="BA84" s="34">
        <f t="shared" si="589"/>
        <v>14.29425872</v>
      </c>
      <c r="BB84" s="34">
        <f t="shared" si="589"/>
        <v>13.89425872</v>
      </c>
      <c r="BC84" s="34">
        <f t="shared" si="589"/>
        <v>13.49425872</v>
      </c>
      <c r="BD84" s="34">
        <f t="shared" si="589"/>
        <v>13.09425872</v>
      </c>
      <c r="BE84" s="34">
        <f t="shared" si="589"/>
        <v>12.69425872</v>
      </c>
      <c r="BI84" s="10">
        <v>473.0</v>
      </c>
      <c r="BJ84" s="34">
        <f t="shared" ref="BJ84:BS84" si="590"> ((BJ$4 * $AU84 ^ BJ$5 * EXP(-$AU84 * BJ$6))+BJ$8)*BJ$7</f>
        <v>0.8779257205</v>
      </c>
      <c r="BK84" s="34">
        <f t="shared" si="590"/>
        <v>0.6787333503</v>
      </c>
      <c r="BL84" s="34">
        <f t="shared" si="590"/>
        <v>0.6422340491</v>
      </c>
      <c r="BM84" s="34">
        <f t="shared" si="590"/>
        <v>0.6282340491</v>
      </c>
      <c r="BN84" s="34">
        <f t="shared" si="590"/>
        <v>0.6142340491</v>
      </c>
      <c r="BO84" s="34">
        <f t="shared" si="590"/>
        <v>0.6002340491</v>
      </c>
      <c r="BP84" s="34">
        <f t="shared" si="590"/>
        <v>0.5862340491</v>
      </c>
      <c r="BQ84" s="34">
        <f t="shared" si="590"/>
        <v>0.5722340491</v>
      </c>
      <c r="BR84" s="34">
        <f t="shared" si="590"/>
        <v>0.5582340491</v>
      </c>
      <c r="BS84" s="34">
        <f t="shared" si="590"/>
        <v>0.5442340491</v>
      </c>
      <c r="BU84" s="10">
        <v>473.0</v>
      </c>
      <c r="BV84" s="34">
        <f t="shared" ref="BV84:CE84" si="591"> ((BV$4 * $AU84 ^ BV$5 * EXP(-$AU84 * BV$6))+BV$8)*BV$7</f>
        <v>0.6497460709</v>
      </c>
      <c r="BW84" s="34">
        <f t="shared" si="591"/>
        <v>0.5334327862</v>
      </c>
      <c r="BX84" s="34">
        <f t="shared" si="591"/>
        <v>0.4829759598</v>
      </c>
      <c r="BY84" s="34">
        <f t="shared" si="591"/>
        <v>0.4701759598</v>
      </c>
      <c r="BZ84" s="34">
        <f t="shared" si="591"/>
        <v>0.4573759598</v>
      </c>
      <c r="CA84" s="34">
        <f t="shared" si="591"/>
        <v>0.4445759598</v>
      </c>
      <c r="CB84" s="34">
        <f t="shared" si="591"/>
        <v>0.4317759598</v>
      </c>
      <c r="CC84" s="34">
        <f t="shared" si="591"/>
        <v>0.4189759598</v>
      </c>
      <c r="CD84" s="34">
        <f t="shared" si="591"/>
        <v>0.4061759598</v>
      </c>
      <c r="CE84" s="34">
        <f t="shared" si="591"/>
        <v>0.3933759598</v>
      </c>
      <c r="CG84" s="10">
        <v>68.0</v>
      </c>
      <c r="CH84" s="34">
        <f t="shared" ref="CH84:CQ84" si="592">((CH$4-CH$5*$CG84+CH$6*$CG84^2/2+CH$7/$CG84)+CH$9)*CH$8</f>
        <v>4.864558824</v>
      </c>
      <c r="CI84" s="34">
        <f t="shared" si="592"/>
        <v>2.911058824</v>
      </c>
      <c r="CJ84" s="34">
        <f t="shared" si="592"/>
        <v>2.911058824</v>
      </c>
      <c r="CK84" s="34">
        <f t="shared" si="592"/>
        <v>2.911058824</v>
      </c>
      <c r="CL84" s="34">
        <f t="shared" si="592"/>
        <v>2.911058824</v>
      </c>
      <c r="CM84" s="34">
        <f t="shared" si="592"/>
        <v>2.911058824</v>
      </c>
      <c r="CN84" s="34">
        <f t="shared" si="592"/>
        <v>2.911058824</v>
      </c>
      <c r="CO84" s="34">
        <f t="shared" si="592"/>
        <v>2.911058824</v>
      </c>
      <c r="CP84" s="34">
        <f t="shared" si="592"/>
        <v>2.911058824</v>
      </c>
      <c r="CQ84" s="34">
        <f t="shared" si="592"/>
        <v>2.911058824</v>
      </c>
      <c r="DA84" s="138"/>
      <c r="DB84" s="10">
        <v>375.0</v>
      </c>
      <c r="DC84" s="143">
        <f t="shared" si="228"/>
        <v>0.0003846153846</v>
      </c>
      <c r="DD84" s="150">
        <f t="shared" si="309"/>
        <v>0.0005769230769</v>
      </c>
      <c r="DE84" s="74">
        <f t="shared" ref="DE84:DJ84" si="593">(DE$18*$DB84+DE$19)*7</f>
        <v>0.0006521585</v>
      </c>
      <c r="DF84" s="74">
        <f t="shared" si="593"/>
        <v>0.0013406925</v>
      </c>
      <c r="DG84" s="74">
        <f t="shared" si="593"/>
        <v>0.0020248025</v>
      </c>
      <c r="DH84" s="141">
        <f t="shared" si="593"/>
        <v>0.0011756325</v>
      </c>
      <c r="DI84" s="74">
        <f t="shared" si="593"/>
        <v>0.0022787625</v>
      </c>
      <c r="DJ84" s="74">
        <f t="shared" si="593"/>
        <v>0.0033625375</v>
      </c>
      <c r="DK84" s="130"/>
      <c r="DL84" s="142"/>
    </row>
    <row r="85" ht="14.25" customHeight="1">
      <c r="J85" s="112">
        <v>69.0</v>
      </c>
      <c r="K85" s="124">
        <v>480.0</v>
      </c>
      <c r="L85" s="114">
        <f t="shared" si="91"/>
        <v>404.9861</v>
      </c>
      <c r="M85" s="115">
        <f t="shared" si="92"/>
        <v>7.879116428</v>
      </c>
      <c r="N85" s="116">
        <f t="shared" si="47"/>
        <v>0.01945527619</v>
      </c>
      <c r="O85" s="116"/>
      <c r="P85" s="112">
        <v>69.0</v>
      </c>
      <c r="Q85" s="112">
        <v>480.0</v>
      </c>
      <c r="R85" s="117">
        <f t="shared" si="48"/>
        <v>1210</v>
      </c>
      <c r="S85" s="39">
        <f t="shared" si="49"/>
        <v>590.6062536</v>
      </c>
      <c r="T85" s="39">
        <f t="shared" si="50"/>
        <v>0.2492037916</v>
      </c>
      <c r="U85" s="117">
        <f t="shared" si="51"/>
        <v>1680</v>
      </c>
      <c r="V85" s="39">
        <f t="shared" si="52"/>
        <v>639.9519917</v>
      </c>
      <c r="W85" s="39">
        <f t="shared" si="53"/>
        <v>0.7842930492</v>
      </c>
      <c r="X85" s="82"/>
      <c r="Y85" s="124">
        <v>480.0</v>
      </c>
      <c r="Z85" s="82"/>
      <c r="AA85" s="125">
        <f t="shared" si="56"/>
        <v>590.3570498</v>
      </c>
      <c r="AB85" s="126">
        <f t="shared" si="57"/>
        <v>639.1676986</v>
      </c>
      <c r="AC85" s="64"/>
      <c r="AE85" s="56">
        <v>69.0</v>
      </c>
      <c r="AF85" s="10">
        <v>480.0</v>
      </c>
      <c r="AG85" s="34">
        <f t="shared" si="58"/>
        <v>19.6719864</v>
      </c>
      <c r="AH85" s="34">
        <f t="shared" si="59"/>
        <v>18.49348468</v>
      </c>
      <c r="AI85" s="122">
        <f t="shared" ref="AI85:AJ85" si="594">AV85*$AG$8-AG85*$AG$9</f>
        <v>4.747633841</v>
      </c>
      <c r="AJ85" s="122">
        <f t="shared" si="594"/>
        <v>2.93401649</v>
      </c>
      <c r="AK85" s="34">
        <f t="shared" ref="AK85:AL85" si="595">AV85/AG85</f>
        <v>1.103349573</v>
      </c>
      <c r="AL85" s="34">
        <f t="shared" si="595"/>
        <v>0.8966283993</v>
      </c>
      <c r="AM85" s="34">
        <f t="shared" ref="AM85:AN85" si="596">AG85*$AG$9/AV85*100/2.2</f>
        <v>8.239373368</v>
      </c>
      <c r="AN85" s="34">
        <f t="shared" si="596"/>
        <v>10.13899303</v>
      </c>
      <c r="AO85" s="34">
        <f t="shared" si="63"/>
        <v>47.75117116</v>
      </c>
      <c r="AP85" s="34">
        <f t="shared" si="64"/>
        <v>43.27837007</v>
      </c>
      <c r="AQ85" s="34">
        <f t="shared" si="65"/>
        <v>4.747633841</v>
      </c>
      <c r="AR85" s="34"/>
      <c r="AT85" s="56">
        <v>69.0</v>
      </c>
      <c r="AU85" s="10">
        <v>480.0</v>
      </c>
      <c r="AV85" s="34">
        <f t="shared" ref="AV85:BE85" si="597"> ((AV$4 * $AU85 ^ AV$5 * EXP(-$AU85 * AV$6))+AV$8)*AV$7</f>
        <v>21.7050778</v>
      </c>
      <c r="AW85" s="34">
        <f t="shared" si="597"/>
        <v>16.58178356</v>
      </c>
      <c r="AX85" s="34">
        <f t="shared" si="597"/>
        <v>15.15841443</v>
      </c>
      <c r="AY85" s="34">
        <f t="shared" si="597"/>
        <v>14.75841443</v>
      </c>
      <c r="AZ85" s="34">
        <f t="shared" si="597"/>
        <v>14.35841443</v>
      </c>
      <c r="BA85" s="34">
        <f t="shared" si="597"/>
        <v>13.95841443</v>
      </c>
      <c r="BB85" s="34">
        <f t="shared" si="597"/>
        <v>13.55841443</v>
      </c>
      <c r="BC85" s="34">
        <f t="shared" si="597"/>
        <v>13.15841443</v>
      </c>
      <c r="BD85" s="34">
        <f t="shared" si="597"/>
        <v>12.75841443</v>
      </c>
      <c r="BE85" s="34">
        <f t="shared" si="597"/>
        <v>12.35841443</v>
      </c>
      <c r="BI85" s="10">
        <v>480.0</v>
      </c>
      <c r="BJ85" s="34">
        <f t="shared" ref="BJ85:BS85" si="598"> ((BJ$4 * $AU85 ^ BJ$5 * EXP(-$AU85 * BJ$6))+BJ$8)*BJ$7</f>
        <v>0.8689734574</v>
      </c>
      <c r="BK85" s="34">
        <f t="shared" si="598"/>
        <v>0.6668447826</v>
      </c>
      <c r="BL85" s="34">
        <f t="shared" si="598"/>
        <v>0.6292076663</v>
      </c>
      <c r="BM85" s="34">
        <f t="shared" si="598"/>
        <v>0.6152076663</v>
      </c>
      <c r="BN85" s="34">
        <f t="shared" si="598"/>
        <v>0.6012076663</v>
      </c>
      <c r="BO85" s="34">
        <f t="shared" si="598"/>
        <v>0.5872076663</v>
      </c>
      <c r="BP85" s="34">
        <f t="shared" si="598"/>
        <v>0.5732076663</v>
      </c>
      <c r="BQ85" s="34">
        <f t="shared" si="598"/>
        <v>0.5592076663</v>
      </c>
      <c r="BR85" s="34">
        <f t="shared" si="598"/>
        <v>0.5452076663</v>
      </c>
      <c r="BS85" s="34">
        <f t="shared" si="598"/>
        <v>0.5312076663</v>
      </c>
      <c r="BU85" s="10">
        <v>480.0</v>
      </c>
      <c r="BV85" s="34">
        <f t="shared" ref="BV85:CE85" si="599"> ((BV$4 * $AU85 ^ BV$5 * EXP(-$AU85 * BV$6))+BV$8)*BV$7</f>
        <v>0.6428763464</v>
      </c>
      <c r="BW85" s="34">
        <f t="shared" si="599"/>
        <v>0.5240954358</v>
      </c>
      <c r="BX85" s="34">
        <f t="shared" si="599"/>
        <v>0.4731770158</v>
      </c>
      <c r="BY85" s="34">
        <f t="shared" si="599"/>
        <v>0.4603770158</v>
      </c>
      <c r="BZ85" s="34">
        <f t="shared" si="599"/>
        <v>0.4475770158</v>
      </c>
      <c r="CA85" s="34">
        <f t="shared" si="599"/>
        <v>0.4347770158</v>
      </c>
      <c r="CB85" s="34">
        <f t="shared" si="599"/>
        <v>0.4219770158</v>
      </c>
      <c r="CC85" s="34">
        <f t="shared" si="599"/>
        <v>0.4091770158</v>
      </c>
      <c r="CD85" s="34">
        <f t="shared" si="599"/>
        <v>0.3963770158</v>
      </c>
      <c r="CE85" s="34">
        <f t="shared" si="599"/>
        <v>0.3835770158</v>
      </c>
      <c r="CG85" s="10">
        <v>69.0</v>
      </c>
      <c r="CH85" s="34">
        <f t="shared" ref="CH85:CQ85" si="600">((CH$4-CH$5*$CG85+CH$6*$CG85^2/2+CH$7/$CG85)+CH$9)*CH$8</f>
        <v>4.863362319</v>
      </c>
      <c r="CI85" s="34">
        <f t="shared" si="600"/>
        <v>2.913144928</v>
      </c>
      <c r="CJ85" s="34">
        <f t="shared" si="600"/>
        <v>2.913144928</v>
      </c>
      <c r="CK85" s="34">
        <f t="shared" si="600"/>
        <v>2.913144928</v>
      </c>
      <c r="CL85" s="34">
        <f t="shared" si="600"/>
        <v>2.913144928</v>
      </c>
      <c r="CM85" s="34">
        <f t="shared" si="600"/>
        <v>2.913144928</v>
      </c>
      <c r="CN85" s="34">
        <f t="shared" si="600"/>
        <v>2.913144928</v>
      </c>
      <c r="CO85" s="34">
        <f t="shared" si="600"/>
        <v>2.913144928</v>
      </c>
      <c r="CP85" s="34">
        <f t="shared" si="600"/>
        <v>2.913144928</v>
      </c>
      <c r="CQ85" s="34">
        <f t="shared" si="600"/>
        <v>2.913144928</v>
      </c>
      <c r="DA85" s="138"/>
      <c r="DB85" s="10">
        <v>382.0</v>
      </c>
      <c r="DC85" s="143">
        <f t="shared" si="228"/>
        <v>0.0003846153846</v>
      </c>
      <c r="DD85" s="150">
        <f t="shared" si="309"/>
        <v>0.0005769230769</v>
      </c>
      <c r="DE85" s="74">
        <f t="shared" ref="DE85:DJ85" si="601">(DE$18*$DB85+DE$19)*7</f>
        <v>0.0006636392</v>
      </c>
      <c r="DF85" s="74">
        <f t="shared" si="601"/>
        <v>0.0013713518</v>
      </c>
      <c r="DG85" s="74">
        <f t="shared" si="601"/>
        <v>0.002058245</v>
      </c>
      <c r="DH85" s="141">
        <f t="shared" si="601"/>
        <v>0.0011959626</v>
      </c>
      <c r="DI85" s="74">
        <f t="shared" si="601"/>
        <v>0.0022960154</v>
      </c>
      <c r="DJ85" s="74">
        <f t="shared" si="601"/>
        <v>0.0033691574</v>
      </c>
      <c r="DK85" s="130"/>
      <c r="DL85" s="142"/>
    </row>
    <row r="86" ht="14.25" customHeight="1">
      <c r="J86" s="112">
        <v>70.0</v>
      </c>
      <c r="K86" s="124">
        <v>487.0</v>
      </c>
      <c r="L86" s="114">
        <f t="shared" si="91"/>
        <v>409.629</v>
      </c>
      <c r="M86" s="115">
        <f t="shared" si="92"/>
        <v>7.946766481</v>
      </c>
      <c r="N86" s="116">
        <f t="shared" si="47"/>
        <v>0.01939991183</v>
      </c>
      <c r="O86" s="116"/>
      <c r="P86" s="112">
        <v>70.0</v>
      </c>
      <c r="Q86" s="112">
        <v>487.0</v>
      </c>
      <c r="R86" s="117">
        <f t="shared" si="48"/>
        <v>1217</v>
      </c>
      <c r="S86" s="39">
        <f t="shared" si="49"/>
        <v>590.8579402</v>
      </c>
      <c r="T86" s="39">
        <f t="shared" si="50"/>
        <v>0.2270242213</v>
      </c>
      <c r="U86" s="117">
        <f t="shared" si="51"/>
        <v>1687</v>
      </c>
      <c r="V86" s="39">
        <f t="shared" si="52"/>
        <v>639.9539662</v>
      </c>
      <c r="W86" s="39">
        <f t="shared" si="53"/>
        <v>0.7200068724</v>
      </c>
      <c r="X86" s="82"/>
      <c r="Y86" s="124">
        <v>487.0</v>
      </c>
      <c r="Z86" s="82"/>
      <c r="AA86" s="125">
        <f t="shared" si="56"/>
        <v>590.630916</v>
      </c>
      <c r="AB86" s="126">
        <f t="shared" si="57"/>
        <v>639.2339594</v>
      </c>
      <c r="AC86" s="64"/>
      <c r="AE86" s="56">
        <v>70.0</v>
      </c>
      <c r="AF86" s="10">
        <v>487.0</v>
      </c>
      <c r="AG86" s="34">
        <f t="shared" si="58"/>
        <v>19.59110962</v>
      </c>
      <c r="AH86" s="34">
        <f t="shared" si="59"/>
        <v>18.38276925</v>
      </c>
      <c r="AI86" s="122">
        <f t="shared" ref="AI86:AJ86" si="602">AV86*$AG$8-AG86*$AG$9</f>
        <v>4.668940762</v>
      </c>
      <c r="AJ86" s="122">
        <f t="shared" si="602"/>
        <v>2.831467148</v>
      </c>
      <c r="AK86" s="34">
        <f t="shared" ref="AK86:AL86" si="603">AV86/AG86</f>
        <v>1.095798407</v>
      </c>
      <c r="AL86" s="34">
        <f t="shared" si="603"/>
        <v>0.8850708113</v>
      </c>
      <c r="AM86" s="34">
        <f t="shared" ref="AM86:AN86" si="604">AG86*$AG$9/AV86*100/2.2</f>
        <v>8.296151036</v>
      </c>
      <c r="AN86" s="34">
        <f t="shared" si="604"/>
        <v>10.27139182</v>
      </c>
      <c r="AO86" s="34">
        <f t="shared" si="63"/>
        <v>47.22939477</v>
      </c>
      <c r="AP86" s="34">
        <f t="shared" si="64"/>
        <v>43.10044116</v>
      </c>
      <c r="AQ86" s="34">
        <f t="shared" si="65"/>
        <v>4.668940762</v>
      </c>
      <c r="AR86" s="34"/>
      <c r="AT86" s="56">
        <v>70.0</v>
      </c>
      <c r="AU86" s="10">
        <v>487.0</v>
      </c>
      <c r="AV86" s="34">
        <f t="shared" ref="AV86:BE86" si="605"> ((AV$4 * $AU86 ^ AV$5 * EXP(-$AU86 * AV$6))+AV$8)*AV$7</f>
        <v>21.46790671</v>
      </c>
      <c r="AW86" s="34">
        <f t="shared" si="605"/>
        <v>16.2700525</v>
      </c>
      <c r="AX86" s="34">
        <f t="shared" si="605"/>
        <v>14.82918922</v>
      </c>
      <c r="AY86" s="34">
        <f t="shared" si="605"/>
        <v>14.42918922</v>
      </c>
      <c r="AZ86" s="34">
        <f t="shared" si="605"/>
        <v>14.02918922</v>
      </c>
      <c r="BA86" s="34">
        <f t="shared" si="605"/>
        <v>13.62918922</v>
      </c>
      <c r="BB86" s="34">
        <f t="shared" si="605"/>
        <v>13.22918922</v>
      </c>
      <c r="BC86" s="34">
        <f t="shared" si="605"/>
        <v>12.82918922</v>
      </c>
      <c r="BD86" s="34">
        <f t="shared" si="605"/>
        <v>12.42918922</v>
      </c>
      <c r="BE86" s="34">
        <f t="shared" si="605"/>
        <v>12.02918922</v>
      </c>
      <c r="BI86" s="10">
        <v>487.0</v>
      </c>
      <c r="BJ86" s="34">
        <f t="shared" ref="BJ86:BS86" si="606"> ((BJ$4 * $AU86 ^ BJ$5 * EXP(-$AU86 * BJ$6))+BJ$8)*BJ$7</f>
        <v>0.8600805948</v>
      </c>
      <c r="BK86" s="34">
        <f t="shared" si="606"/>
        <v>0.6551441637</v>
      </c>
      <c r="BL86" s="34">
        <f t="shared" si="606"/>
        <v>0.6164228403</v>
      </c>
      <c r="BM86" s="34">
        <f t="shared" si="606"/>
        <v>0.6024228403</v>
      </c>
      <c r="BN86" s="34">
        <f t="shared" si="606"/>
        <v>0.5884228403</v>
      </c>
      <c r="BO86" s="34">
        <f t="shared" si="606"/>
        <v>0.5744228403</v>
      </c>
      <c r="BP86" s="34">
        <f t="shared" si="606"/>
        <v>0.5604228403</v>
      </c>
      <c r="BQ86" s="34">
        <f t="shared" si="606"/>
        <v>0.5464228403</v>
      </c>
      <c r="BR86" s="34">
        <f t="shared" si="606"/>
        <v>0.5324228403</v>
      </c>
      <c r="BS86" s="34">
        <f t="shared" si="606"/>
        <v>0.5184228403</v>
      </c>
      <c r="BU86" s="10">
        <v>487.0</v>
      </c>
      <c r="BV86" s="34">
        <f t="shared" ref="BV86:CE86" si="607"> ((BV$4 * $AU86 ^ BV$5 * EXP(-$AU86 * BV$6))+BV$8)*BV$7</f>
        <v>0.6360546595</v>
      </c>
      <c r="BW86" s="34">
        <f t="shared" si="607"/>
        <v>0.514905495</v>
      </c>
      <c r="BX86" s="34">
        <f t="shared" si="607"/>
        <v>0.4635598809</v>
      </c>
      <c r="BY86" s="34">
        <f t="shared" si="607"/>
        <v>0.4507598809</v>
      </c>
      <c r="BZ86" s="34">
        <f t="shared" si="607"/>
        <v>0.4379598809</v>
      </c>
      <c r="CA86" s="34">
        <f t="shared" si="607"/>
        <v>0.4251598809</v>
      </c>
      <c r="CB86" s="34">
        <f t="shared" si="607"/>
        <v>0.4123598809</v>
      </c>
      <c r="CC86" s="34">
        <f t="shared" si="607"/>
        <v>0.3995598809</v>
      </c>
      <c r="CD86" s="34">
        <f t="shared" si="607"/>
        <v>0.3867598809</v>
      </c>
      <c r="CE86" s="34">
        <f t="shared" si="607"/>
        <v>0.3739598809</v>
      </c>
      <c r="CG86" s="10">
        <v>70.0</v>
      </c>
      <c r="CH86" s="34">
        <f t="shared" ref="CH86:CQ86" si="608">((CH$4-CH$5*$CG86+CH$6*$CG86^2/2+CH$7/$CG86)+CH$9)*CH$8</f>
        <v>4.862371429</v>
      </c>
      <c r="CI86" s="34">
        <f t="shared" si="608"/>
        <v>2.915285714</v>
      </c>
      <c r="CJ86" s="34">
        <f t="shared" si="608"/>
        <v>2.915285714</v>
      </c>
      <c r="CK86" s="34">
        <f t="shared" si="608"/>
        <v>2.915285714</v>
      </c>
      <c r="CL86" s="34">
        <f t="shared" si="608"/>
        <v>2.915285714</v>
      </c>
      <c r="CM86" s="34">
        <f t="shared" si="608"/>
        <v>2.915285714</v>
      </c>
      <c r="CN86" s="34">
        <f t="shared" si="608"/>
        <v>2.915285714</v>
      </c>
      <c r="CO86" s="34">
        <f t="shared" si="608"/>
        <v>2.915285714</v>
      </c>
      <c r="CP86" s="34">
        <f t="shared" si="608"/>
        <v>2.915285714</v>
      </c>
      <c r="CQ86" s="34">
        <f t="shared" si="608"/>
        <v>2.915285714</v>
      </c>
      <c r="DA86" s="138"/>
      <c r="DB86" s="10">
        <v>389.0</v>
      </c>
      <c r="DC86" s="143">
        <f t="shared" si="228"/>
        <v>0.0003846153846</v>
      </c>
      <c r="DD86" s="150">
        <f t="shared" si="309"/>
        <v>0.0005769230769</v>
      </c>
      <c r="DE86" s="74">
        <f t="shared" ref="DE86:DJ86" si="609">(DE$18*$DB86+DE$19)*7</f>
        <v>0.0006751199</v>
      </c>
      <c r="DF86" s="74">
        <f t="shared" si="609"/>
        <v>0.0014020111</v>
      </c>
      <c r="DG86" s="74">
        <f t="shared" si="609"/>
        <v>0.0020916875</v>
      </c>
      <c r="DH86" s="141">
        <f t="shared" si="609"/>
        <v>0.0012162927</v>
      </c>
      <c r="DI86" s="74">
        <f t="shared" si="609"/>
        <v>0.0023132683</v>
      </c>
      <c r="DJ86" s="74">
        <f t="shared" si="609"/>
        <v>0.0033757773</v>
      </c>
      <c r="DK86" s="130"/>
      <c r="DL86" s="142"/>
    </row>
    <row r="87" ht="14.25" customHeight="1">
      <c r="J87" s="112">
        <v>71.0</v>
      </c>
      <c r="K87" s="124">
        <v>494.0</v>
      </c>
      <c r="L87" s="114">
        <f t="shared" si="91"/>
        <v>414.2485</v>
      </c>
      <c r="M87" s="115">
        <f t="shared" si="92"/>
        <v>8.013885595</v>
      </c>
      <c r="N87" s="116">
        <f t="shared" si="47"/>
        <v>0.01934559955</v>
      </c>
      <c r="O87" s="116"/>
      <c r="P87" s="112">
        <v>71.0</v>
      </c>
      <c r="Q87" s="112">
        <v>494.0</v>
      </c>
      <c r="R87" s="117">
        <f t="shared" si="48"/>
        <v>1224</v>
      </c>
      <c r="S87" s="39">
        <f t="shared" si="49"/>
        <v>591.1029174</v>
      </c>
      <c r="T87" s="39">
        <f t="shared" si="50"/>
        <v>0.2067759417</v>
      </c>
      <c r="U87" s="117">
        <f t="shared" si="51"/>
        <v>1694</v>
      </c>
      <c r="V87" s="39">
        <f t="shared" si="52"/>
        <v>639.9558596</v>
      </c>
      <c r="W87" s="39">
        <f t="shared" si="53"/>
        <v>0.66085348</v>
      </c>
      <c r="X87" s="82"/>
      <c r="Y87" s="124">
        <v>494.0</v>
      </c>
      <c r="Z87" s="82"/>
      <c r="AA87" s="125">
        <f t="shared" si="56"/>
        <v>590.8961414</v>
      </c>
      <c r="AB87" s="126">
        <f t="shared" si="57"/>
        <v>639.2950061</v>
      </c>
      <c r="AC87" s="64"/>
      <c r="AE87" s="56">
        <v>71.0</v>
      </c>
      <c r="AF87" s="10">
        <v>494.0</v>
      </c>
      <c r="AG87" s="34">
        <f t="shared" si="58"/>
        <v>19.51069112</v>
      </c>
      <c r="AH87" s="34">
        <f t="shared" si="59"/>
        <v>18.27380006</v>
      </c>
      <c r="AI87" s="122">
        <f t="shared" ref="AI87:AJ87" si="610">AV87*$AG$8-AG87*$AG$9</f>
        <v>4.59082746</v>
      </c>
      <c r="AJ87" s="122">
        <f t="shared" si="610"/>
        <v>2.730677479</v>
      </c>
      <c r="AK87" s="34">
        <f t="shared" ref="AK87:AL87" si="611">AV87/AG87</f>
        <v>1.08824511</v>
      </c>
      <c r="AL87" s="34">
        <f t="shared" si="611"/>
        <v>0.8735782199</v>
      </c>
      <c r="AM87" s="34">
        <f t="shared" ref="AM87:AN87" si="612">AG87*$AG$9/AV87*100/2.2</f>
        <v>8.353733</v>
      </c>
      <c r="AN87" s="34">
        <f t="shared" si="612"/>
        <v>10.40651986</v>
      </c>
      <c r="AO87" s="34">
        <f t="shared" si="63"/>
        <v>46.71131126</v>
      </c>
      <c r="AP87" s="34">
        <f t="shared" si="64"/>
        <v>42.92352045</v>
      </c>
      <c r="AQ87" s="34">
        <f t="shared" si="65"/>
        <v>4.59082746</v>
      </c>
      <c r="AR87" s="34"/>
      <c r="AT87" s="56">
        <v>71.0</v>
      </c>
      <c r="AU87" s="10">
        <v>494.0</v>
      </c>
      <c r="AV87" s="34">
        <f t="shared" ref="AV87:BE87" si="613"> ((AV$4 * $AU87 ^ AV$5 * EXP(-$AU87 * AV$6))+AV$8)*AV$7</f>
        <v>21.23241421</v>
      </c>
      <c r="AW87" s="34">
        <f t="shared" si="613"/>
        <v>15.96359373</v>
      </c>
      <c r="AX87" s="34">
        <f t="shared" si="613"/>
        <v>14.50648677</v>
      </c>
      <c r="AY87" s="34">
        <f t="shared" si="613"/>
        <v>14.10648677</v>
      </c>
      <c r="AZ87" s="34">
        <f t="shared" si="613"/>
        <v>13.70648677</v>
      </c>
      <c r="BA87" s="34">
        <f t="shared" si="613"/>
        <v>13.30648677</v>
      </c>
      <c r="BB87" s="34">
        <f t="shared" si="613"/>
        <v>12.90648677</v>
      </c>
      <c r="BC87" s="34">
        <f t="shared" si="613"/>
        <v>12.50648677</v>
      </c>
      <c r="BD87" s="34">
        <f t="shared" si="613"/>
        <v>12.10648677</v>
      </c>
      <c r="BE87" s="34">
        <f t="shared" si="613"/>
        <v>11.70648677</v>
      </c>
      <c r="BI87" s="10">
        <v>494.0</v>
      </c>
      <c r="BJ87" s="34">
        <f t="shared" ref="BJ87:BS87" si="614"> ((BJ$4 * $AU87 ^ BJ$5 * EXP(-$AU87 * BJ$6))+BJ$8)*BJ$7</f>
        <v>0.8512480815</v>
      </c>
      <c r="BK87" s="34">
        <f t="shared" si="614"/>
        <v>0.6436294831</v>
      </c>
      <c r="BL87" s="34">
        <f t="shared" si="614"/>
        <v>0.6038762265</v>
      </c>
      <c r="BM87" s="34">
        <f t="shared" si="614"/>
        <v>0.5898762265</v>
      </c>
      <c r="BN87" s="34">
        <f t="shared" si="614"/>
        <v>0.5758762265</v>
      </c>
      <c r="BO87" s="34">
        <f t="shared" si="614"/>
        <v>0.5618762265</v>
      </c>
      <c r="BP87" s="34">
        <f t="shared" si="614"/>
        <v>0.5478762265</v>
      </c>
      <c r="BQ87" s="34">
        <f t="shared" si="614"/>
        <v>0.5338762265</v>
      </c>
      <c r="BR87" s="34">
        <f t="shared" si="614"/>
        <v>0.5198762265</v>
      </c>
      <c r="BS87" s="34">
        <f t="shared" si="614"/>
        <v>0.5058762265</v>
      </c>
      <c r="BU87" s="10">
        <v>494.0</v>
      </c>
      <c r="BV87" s="34">
        <f t="shared" ref="BV87:CE87" si="615"> ((BV$4 * $AU87 ^ BV$5 * EXP(-$AU87 * BV$6))+BV$8)*BV$7</f>
        <v>0.6292817199</v>
      </c>
      <c r="BW87" s="34">
        <f t="shared" si="615"/>
        <v>0.5058613962</v>
      </c>
      <c r="BX87" s="34">
        <f t="shared" si="615"/>
        <v>0.4541220333</v>
      </c>
      <c r="BY87" s="34">
        <f t="shared" si="615"/>
        <v>0.4413220333</v>
      </c>
      <c r="BZ87" s="34">
        <f t="shared" si="615"/>
        <v>0.4285220333</v>
      </c>
      <c r="CA87" s="34">
        <f t="shared" si="615"/>
        <v>0.4157220333</v>
      </c>
      <c r="CB87" s="34">
        <f t="shared" si="615"/>
        <v>0.4029220333</v>
      </c>
      <c r="CC87" s="34">
        <f t="shared" si="615"/>
        <v>0.3901220333</v>
      </c>
      <c r="CD87" s="34">
        <f t="shared" si="615"/>
        <v>0.3773220333</v>
      </c>
      <c r="CE87" s="34">
        <f t="shared" si="615"/>
        <v>0.3645220333</v>
      </c>
      <c r="CG87" s="10">
        <v>71.0</v>
      </c>
      <c r="CH87" s="34">
        <f t="shared" ref="CH87:CQ87" si="616">((CH$4-CH$5*$CG87+CH$6*$CG87^2/2+CH$7/$CG87)+CH$9)*CH$8</f>
        <v>4.861577465</v>
      </c>
      <c r="CI87" s="34">
        <f t="shared" si="616"/>
        <v>2.917478873</v>
      </c>
      <c r="CJ87" s="34">
        <f t="shared" si="616"/>
        <v>2.917478873</v>
      </c>
      <c r="CK87" s="34">
        <f t="shared" si="616"/>
        <v>2.917478873</v>
      </c>
      <c r="CL87" s="34">
        <f t="shared" si="616"/>
        <v>2.917478873</v>
      </c>
      <c r="CM87" s="34">
        <f t="shared" si="616"/>
        <v>2.917478873</v>
      </c>
      <c r="CN87" s="34">
        <f t="shared" si="616"/>
        <v>2.917478873</v>
      </c>
      <c r="CO87" s="34">
        <f t="shared" si="616"/>
        <v>2.917478873</v>
      </c>
      <c r="CP87" s="34">
        <f t="shared" si="616"/>
        <v>2.917478873</v>
      </c>
      <c r="CQ87" s="34">
        <f t="shared" si="616"/>
        <v>2.917478873</v>
      </c>
      <c r="DA87" s="138"/>
      <c r="DB87" s="10">
        <v>396.0</v>
      </c>
      <c r="DC87" s="143">
        <f t="shared" si="228"/>
        <v>0.0003846153846</v>
      </c>
      <c r="DD87" s="150">
        <f t="shared" si="309"/>
        <v>0.0005769230769</v>
      </c>
      <c r="DE87" s="74">
        <f t="shared" ref="DE87:DJ87" si="617">(DE$18*$DB87+DE$19)*7</f>
        <v>0.0006866006</v>
      </c>
      <c r="DF87" s="74">
        <f t="shared" si="617"/>
        <v>0.0014326704</v>
      </c>
      <c r="DG87" s="74">
        <f t="shared" si="617"/>
        <v>0.00212513</v>
      </c>
      <c r="DH87" s="141">
        <f t="shared" si="617"/>
        <v>0.0012366228</v>
      </c>
      <c r="DI87" s="74">
        <f t="shared" si="617"/>
        <v>0.0023305212</v>
      </c>
      <c r="DJ87" s="74">
        <f t="shared" si="617"/>
        <v>0.0033823972</v>
      </c>
      <c r="DK87" s="130"/>
      <c r="DL87" s="142"/>
    </row>
    <row r="88" ht="14.25" customHeight="1">
      <c r="J88" s="112">
        <v>72.0</v>
      </c>
      <c r="K88" s="124">
        <v>501.0</v>
      </c>
      <c r="L88" s="114">
        <f t="shared" si="91"/>
        <v>418.8446</v>
      </c>
      <c r="M88" s="115">
        <f t="shared" si="92"/>
        <v>8.080479267</v>
      </c>
      <c r="N88" s="116">
        <f t="shared" si="47"/>
        <v>0.01929230857</v>
      </c>
      <c r="O88" s="116"/>
      <c r="P88" s="112">
        <v>72.0</v>
      </c>
      <c r="Q88" s="112">
        <v>501.0</v>
      </c>
      <c r="R88" s="117">
        <f t="shared" si="48"/>
        <v>1231</v>
      </c>
      <c r="S88" s="39">
        <f t="shared" si="49"/>
        <v>591.3413621</v>
      </c>
      <c r="T88" s="39">
        <f t="shared" si="50"/>
        <v>0.1882957897</v>
      </c>
      <c r="U88" s="117">
        <f t="shared" si="51"/>
        <v>1701</v>
      </c>
      <c r="V88" s="39">
        <f t="shared" si="52"/>
        <v>639.957675</v>
      </c>
      <c r="W88" s="39">
        <f t="shared" si="53"/>
        <v>0.6064381442</v>
      </c>
      <c r="X88" s="82"/>
      <c r="Y88" s="124">
        <v>501.0</v>
      </c>
      <c r="Z88" s="82"/>
      <c r="AA88" s="125">
        <f t="shared" si="56"/>
        <v>591.1530663</v>
      </c>
      <c r="AB88" s="126">
        <f t="shared" si="57"/>
        <v>639.3512369</v>
      </c>
      <c r="AC88" s="64"/>
      <c r="AE88" s="56">
        <v>72.0</v>
      </c>
      <c r="AF88" s="10">
        <v>501.0</v>
      </c>
      <c r="AG88" s="34">
        <f t="shared" si="58"/>
        <v>19.43074491</v>
      </c>
      <c r="AH88" s="34">
        <f t="shared" si="59"/>
        <v>18.16656249</v>
      </c>
      <c r="AI88" s="122">
        <f t="shared" ref="AI88:AJ88" si="618">AV88*$AG$8-AG88*$AG$9</f>
        <v>4.513301985</v>
      </c>
      <c r="AJ88" s="122">
        <f t="shared" si="618"/>
        <v>2.631626121</v>
      </c>
      <c r="AK88" s="34">
        <f t="shared" ref="AK88:AL88" si="619">AV88/AG88</f>
        <v>1.080690808</v>
      </c>
      <c r="AL88" s="34">
        <f t="shared" si="619"/>
        <v>0.8621524604</v>
      </c>
      <c r="AM88" s="34">
        <f t="shared" ref="AM88:AN88" si="620">AG88*$AG$9/AV88*100/2.2</f>
        <v>8.412127709</v>
      </c>
      <c r="AN88" s="34">
        <f t="shared" si="620"/>
        <v>10.54443327</v>
      </c>
      <c r="AO88" s="34">
        <f t="shared" si="63"/>
        <v>46.19698032</v>
      </c>
      <c r="AP88" s="34">
        <f t="shared" si="64"/>
        <v>42.74763881</v>
      </c>
      <c r="AQ88" s="34">
        <f t="shared" si="65"/>
        <v>4.513301985</v>
      </c>
      <c r="AR88" s="34"/>
      <c r="AT88" s="56">
        <v>72.0</v>
      </c>
      <c r="AU88" s="10">
        <v>501.0</v>
      </c>
      <c r="AV88" s="34">
        <f t="shared" ref="AV88:BE88" si="621"> ((AV$4 * $AU88 ^ AV$5 * EXP(-$AU88 * AV$6))+AV$8)*AV$7</f>
        <v>20.99862742</v>
      </c>
      <c r="AW88" s="34">
        <f t="shared" si="621"/>
        <v>15.66234654</v>
      </c>
      <c r="AX88" s="34">
        <f t="shared" si="621"/>
        <v>14.19021004</v>
      </c>
      <c r="AY88" s="34">
        <f t="shared" si="621"/>
        <v>13.79021004</v>
      </c>
      <c r="AZ88" s="34">
        <f t="shared" si="621"/>
        <v>13.39021004</v>
      </c>
      <c r="BA88" s="34">
        <f t="shared" si="621"/>
        <v>12.99021004</v>
      </c>
      <c r="BB88" s="34">
        <f t="shared" si="621"/>
        <v>12.59021004</v>
      </c>
      <c r="BC88" s="34">
        <f t="shared" si="621"/>
        <v>12.19021004</v>
      </c>
      <c r="BD88" s="34">
        <f t="shared" si="621"/>
        <v>11.79021004</v>
      </c>
      <c r="BE88" s="34">
        <f t="shared" si="621"/>
        <v>11.39021004</v>
      </c>
      <c r="BI88" s="10">
        <v>501.0</v>
      </c>
      <c r="BJ88" s="34">
        <f t="shared" ref="BJ88:BS88" si="622"> ((BJ$4 * $AU88 ^ BJ$5 * EXP(-$AU88 * BJ$6))+BJ$8)*BJ$7</f>
        <v>0.8424767846</v>
      </c>
      <c r="BK88" s="34">
        <f t="shared" si="622"/>
        <v>0.6322986947</v>
      </c>
      <c r="BL88" s="34">
        <f t="shared" si="622"/>
        <v>0.5915644578</v>
      </c>
      <c r="BM88" s="34">
        <f t="shared" si="622"/>
        <v>0.5775644578</v>
      </c>
      <c r="BN88" s="34">
        <f t="shared" si="622"/>
        <v>0.5635644578</v>
      </c>
      <c r="BO88" s="34">
        <f t="shared" si="622"/>
        <v>0.5495644578</v>
      </c>
      <c r="BP88" s="34">
        <f t="shared" si="622"/>
        <v>0.5355644578</v>
      </c>
      <c r="BQ88" s="34">
        <f t="shared" si="622"/>
        <v>0.5215644578</v>
      </c>
      <c r="BR88" s="34">
        <f t="shared" si="622"/>
        <v>0.5075644578</v>
      </c>
      <c r="BS88" s="34">
        <f t="shared" si="622"/>
        <v>0.4935644578</v>
      </c>
      <c r="BU88" s="10">
        <v>501.0</v>
      </c>
      <c r="BV88" s="34">
        <f t="shared" ref="BV88:CE88" si="623"> ((BV$4 * $AU88 ^ BV$5 * EXP(-$AU88 * BV$6))+BV$8)*BV$7</f>
        <v>0.6225581726</v>
      </c>
      <c r="BW88" s="34">
        <f t="shared" si="623"/>
        <v>0.4969615429</v>
      </c>
      <c r="BX88" s="34">
        <f t="shared" si="623"/>
        <v>0.4448609345</v>
      </c>
      <c r="BY88" s="34">
        <f t="shared" si="623"/>
        <v>0.4320609345</v>
      </c>
      <c r="BZ88" s="34">
        <f t="shared" si="623"/>
        <v>0.4192609345</v>
      </c>
      <c r="CA88" s="34">
        <f t="shared" si="623"/>
        <v>0.4064609345</v>
      </c>
      <c r="CB88" s="34">
        <f t="shared" si="623"/>
        <v>0.3936609345</v>
      </c>
      <c r="CC88" s="34">
        <f t="shared" si="623"/>
        <v>0.3808609345</v>
      </c>
      <c r="CD88" s="34">
        <f t="shared" si="623"/>
        <v>0.3680609345</v>
      </c>
      <c r="CE88" s="34">
        <f t="shared" si="623"/>
        <v>0.3552609345</v>
      </c>
      <c r="CG88" s="10">
        <v>72.0</v>
      </c>
      <c r="CH88" s="34">
        <f t="shared" ref="CH88:CQ88" si="624">((CH$4-CH$5*$CG88+CH$6*$CG88^2/2+CH$7/$CG88)+CH$9)*CH$8</f>
        <v>4.860972222</v>
      </c>
      <c r="CI88" s="34">
        <f t="shared" si="624"/>
        <v>2.919722222</v>
      </c>
      <c r="CJ88" s="34">
        <f t="shared" si="624"/>
        <v>2.919722222</v>
      </c>
      <c r="CK88" s="34">
        <f t="shared" si="624"/>
        <v>2.919722222</v>
      </c>
      <c r="CL88" s="34">
        <f t="shared" si="624"/>
        <v>2.919722222</v>
      </c>
      <c r="CM88" s="34">
        <f t="shared" si="624"/>
        <v>2.919722222</v>
      </c>
      <c r="CN88" s="34">
        <f t="shared" si="624"/>
        <v>2.919722222</v>
      </c>
      <c r="CO88" s="34">
        <f t="shared" si="624"/>
        <v>2.919722222</v>
      </c>
      <c r="CP88" s="34">
        <f t="shared" si="624"/>
        <v>2.919722222</v>
      </c>
      <c r="CQ88" s="34">
        <f t="shared" si="624"/>
        <v>2.919722222</v>
      </c>
      <c r="DA88" s="138"/>
      <c r="DB88" s="10">
        <v>403.0</v>
      </c>
      <c r="DC88" s="143">
        <f t="shared" si="228"/>
        <v>0.0003846153846</v>
      </c>
      <c r="DD88" s="150">
        <f t="shared" si="309"/>
        <v>0.0005769230769</v>
      </c>
      <c r="DE88" s="74">
        <f t="shared" ref="DE88:DJ88" si="625">(DE$18*$DB88+DE$19)*7</f>
        <v>0.0006980813</v>
      </c>
      <c r="DF88" s="74">
        <f t="shared" si="625"/>
        <v>0.0014633297</v>
      </c>
      <c r="DG88" s="74">
        <f t="shared" si="625"/>
        <v>0.0021585725</v>
      </c>
      <c r="DH88" s="141">
        <f t="shared" si="625"/>
        <v>0.0012569529</v>
      </c>
      <c r="DI88" s="74">
        <f t="shared" si="625"/>
        <v>0.0023477741</v>
      </c>
      <c r="DJ88" s="74">
        <f t="shared" si="625"/>
        <v>0.0033890171</v>
      </c>
      <c r="DK88" s="130"/>
      <c r="DL88" s="142"/>
    </row>
    <row r="89" ht="14.25" customHeight="1">
      <c r="J89" s="112">
        <v>73.0</v>
      </c>
      <c r="K89" s="124">
        <v>508.0</v>
      </c>
      <c r="L89" s="114">
        <f t="shared" si="91"/>
        <v>423.4173</v>
      </c>
      <c r="M89" s="115">
        <f t="shared" si="92"/>
        <v>8.146552839</v>
      </c>
      <c r="N89" s="116">
        <f t="shared" si="47"/>
        <v>0.01924000942</v>
      </c>
      <c r="O89" s="116"/>
      <c r="P89" s="112">
        <v>73.0</v>
      </c>
      <c r="Q89" s="112">
        <v>508.0</v>
      </c>
      <c r="R89" s="117">
        <f t="shared" si="48"/>
        <v>1238</v>
      </c>
      <c r="S89" s="39">
        <f t="shared" si="49"/>
        <v>591.5734469</v>
      </c>
      <c r="T89" s="39">
        <f t="shared" si="50"/>
        <v>0.1714337878</v>
      </c>
      <c r="U89" s="117">
        <f t="shared" si="51"/>
        <v>1708</v>
      </c>
      <c r="V89" s="39">
        <f t="shared" si="52"/>
        <v>639.9594158</v>
      </c>
      <c r="W89" s="39">
        <f t="shared" si="53"/>
        <v>0.5563947818</v>
      </c>
      <c r="X89" s="82"/>
      <c r="Y89" s="124">
        <v>508.0</v>
      </c>
      <c r="Z89" s="82"/>
      <c r="AA89" s="125">
        <f t="shared" si="56"/>
        <v>591.4020131</v>
      </c>
      <c r="AB89" s="126">
        <f t="shared" si="57"/>
        <v>639.4030211</v>
      </c>
      <c r="AC89" s="64"/>
      <c r="AE89" s="56">
        <v>73.0</v>
      </c>
      <c r="AF89" s="10">
        <v>508.0</v>
      </c>
      <c r="AG89" s="34">
        <f t="shared" si="58"/>
        <v>19.35128396</v>
      </c>
      <c r="AH89" s="34">
        <f t="shared" si="59"/>
        <v>18.06104118</v>
      </c>
      <c r="AI89" s="122">
        <f t="shared" ref="AI89:AJ89" si="626">AV89*$AG$8-AG89*$AG$9</f>
        <v>4.436371639</v>
      </c>
      <c r="AJ89" s="122">
        <f t="shared" si="626"/>
        <v>2.534291461</v>
      </c>
      <c r="AK89" s="34">
        <f t="shared" ref="AK89:AL89" si="627">AV89/AG89</f>
        <v>1.0731366</v>
      </c>
      <c r="AL89" s="34">
        <f t="shared" si="627"/>
        <v>0.8507953163</v>
      </c>
      <c r="AM89" s="34">
        <f t="shared" ref="AM89:AN89" si="628">AG89*$AG$9/AV89*100/2.2</f>
        <v>8.471343807</v>
      </c>
      <c r="AN89" s="34">
        <f t="shared" si="628"/>
        <v>10.68518939</v>
      </c>
      <c r="AO89" s="34">
        <f t="shared" si="63"/>
        <v>45.68645637</v>
      </c>
      <c r="AP89" s="34">
        <f t="shared" si="64"/>
        <v>42.57282472</v>
      </c>
      <c r="AQ89" s="34">
        <f t="shared" si="65"/>
        <v>4.436371639</v>
      </c>
      <c r="AR89" s="34"/>
      <c r="AT89" s="56">
        <v>73.0</v>
      </c>
      <c r="AU89" s="10">
        <v>508.0</v>
      </c>
      <c r="AV89" s="34">
        <f t="shared" ref="AV89:BE89" si="629"> ((AV$4 * $AU89 ^ AV$5 * EXP(-$AU89 * AV$6))+AV$8)*AV$7</f>
        <v>20.76657108</v>
      </c>
      <c r="AW89" s="34">
        <f t="shared" si="629"/>
        <v>15.36624924</v>
      </c>
      <c r="AX89" s="34">
        <f t="shared" si="629"/>
        <v>13.88026144</v>
      </c>
      <c r="AY89" s="34">
        <f t="shared" si="629"/>
        <v>13.48026144</v>
      </c>
      <c r="AZ89" s="34">
        <f t="shared" si="629"/>
        <v>13.08026144</v>
      </c>
      <c r="BA89" s="34">
        <f t="shared" si="629"/>
        <v>12.68026144</v>
      </c>
      <c r="BB89" s="34">
        <f t="shared" si="629"/>
        <v>12.28026144</v>
      </c>
      <c r="BC89" s="34">
        <f t="shared" si="629"/>
        <v>11.88026144</v>
      </c>
      <c r="BD89" s="34">
        <f t="shared" si="629"/>
        <v>11.48026144</v>
      </c>
      <c r="BE89" s="34">
        <f t="shared" si="629"/>
        <v>11.08026144</v>
      </c>
      <c r="BI89" s="10">
        <v>508.0</v>
      </c>
      <c r="BJ89" s="34">
        <f t="shared" ref="BJ89:BS89" si="630"> ((BJ$4 * $AU89 ^ BJ$5 * EXP(-$AU89 * BJ$6))+BJ$8)*BJ$7</f>
        <v>0.833767494</v>
      </c>
      <c r="BK89" s="34">
        <f t="shared" si="630"/>
        <v>0.621149722</v>
      </c>
      <c r="BL89" s="34">
        <f t="shared" si="630"/>
        <v>0.5794841497</v>
      </c>
      <c r="BM89" s="34">
        <f t="shared" si="630"/>
        <v>0.5654841497</v>
      </c>
      <c r="BN89" s="34">
        <f t="shared" si="630"/>
        <v>0.5514841497</v>
      </c>
      <c r="BO89" s="34">
        <f t="shared" si="630"/>
        <v>0.5374841497</v>
      </c>
      <c r="BP89" s="34">
        <f t="shared" si="630"/>
        <v>0.5234841497</v>
      </c>
      <c r="BQ89" s="34">
        <f t="shared" si="630"/>
        <v>0.5094841497</v>
      </c>
      <c r="BR89" s="34">
        <f t="shared" si="630"/>
        <v>0.4954841497</v>
      </c>
      <c r="BS89" s="34">
        <f t="shared" si="630"/>
        <v>0.4814841497</v>
      </c>
      <c r="BU89" s="10">
        <v>508.0</v>
      </c>
      <c r="BV89" s="34">
        <f t="shared" ref="BV89:CE89" si="631"> ((BV$4 * $AU89 ^ BV$5 * EXP(-$AU89 * BV$6))+BV$8)*BV$7</f>
        <v>0.6158846022</v>
      </c>
      <c r="BW89" s="34">
        <f t="shared" si="631"/>
        <v>0.4882043144</v>
      </c>
      <c r="BX89" s="34">
        <f t="shared" si="631"/>
        <v>0.4357740331</v>
      </c>
      <c r="BY89" s="34">
        <f t="shared" si="631"/>
        <v>0.4229740331</v>
      </c>
      <c r="BZ89" s="34">
        <f t="shared" si="631"/>
        <v>0.4101740331</v>
      </c>
      <c r="CA89" s="34">
        <f t="shared" si="631"/>
        <v>0.3973740331</v>
      </c>
      <c r="CB89" s="34">
        <f t="shared" si="631"/>
        <v>0.3845740331</v>
      </c>
      <c r="CC89" s="34">
        <f t="shared" si="631"/>
        <v>0.3717740331</v>
      </c>
      <c r="CD89" s="34">
        <f t="shared" si="631"/>
        <v>0.3589740331</v>
      </c>
      <c r="CE89" s="34">
        <f t="shared" si="631"/>
        <v>0.3461740331</v>
      </c>
      <c r="CG89" s="10">
        <v>73.0</v>
      </c>
      <c r="CH89" s="34">
        <f t="shared" ref="CH89:CQ89" si="632">((CH$4-CH$5*$CG89+CH$6*$CG89^2/2+CH$7/$CG89)+CH$9)*CH$8</f>
        <v>4.860547945</v>
      </c>
      <c r="CI89" s="34">
        <f t="shared" si="632"/>
        <v>2.922013699</v>
      </c>
      <c r="CJ89" s="34">
        <f t="shared" si="632"/>
        <v>2.922013699</v>
      </c>
      <c r="CK89" s="34">
        <f t="shared" si="632"/>
        <v>2.922013699</v>
      </c>
      <c r="CL89" s="34">
        <f t="shared" si="632"/>
        <v>2.922013699</v>
      </c>
      <c r="CM89" s="34">
        <f t="shared" si="632"/>
        <v>2.922013699</v>
      </c>
      <c r="CN89" s="34">
        <f t="shared" si="632"/>
        <v>2.922013699</v>
      </c>
      <c r="CO89" s="34">
        <f t="shared" si="632"/>
        <v>2.922013699</v>
      </c>
      <c r="CP89" s="34">
        <f t="shared" si="632"/>
        <v>2.922013699</v>
      </c>
      <c r="CQ89" s="34">
        <f t="shared" si="632"/>
        <v>2.922013699</v>
      </c>
      <c r="DA89" s="138"/>
      <c r="DB89" s="10">
        <v>410.0</v>
      </c>
      <c r="DC89" s="143">
        <f t="shared" si="228"/>
        <v>0.0003846153846</v>
      </c>
      <c r="DD89" s="150">
        <f t="shared" si="309"/>
        <v>0.0005769230769</v>
      </c>
      <c r="DE89" s="74">
        <f t="shared" ref="DE89:DJ89" si="633">(DE$18*$DB89+DE$19)*7</f>
        <v>0.000709562</v>
      </c>
      <c r="DF89" s="74">
        <f t="shared" si="633"/>
        <v>0.001493989</v>
      </c>
      <c r="DG89" s="74">
        <f t="shared" si="633"/>
        <v>0.002192015</v>
      </c>
      <c r="DH89" s="141">
        <f t="shared" si="633"/>
        <v>0.001277283</v>
      </c>
      <c r="DI89" s="74">
        <f t="shared" si="633"/>
        <v>0.002365027</v>
      </c>
      <c r="DJ89" s="74">
        <f t="shared" si="633"/>
        <v>0.003395637</v>
      </c>
      <c r="DK89" s="130"/>
      <c r="DL89" s="142"/>
    </row>
    <row r="90" ht="14.25" customHeight="1">
      <c r="J90" s="112">
        <v>74.0</v>
      </c>
      <c r="K90" s="124">
        <v>515.0</v>
      </c>
      <c r="L90" s="114">
        <f t="shared" si="91"/>
        <v>427.9666</v>
      </c>
      <c r="M90" s="115">
        <f t="shared" si="92"/>
        <v>8.212111497</v>
      </c>
      <c r="N90" s="116">
        <f t="shared" si="47"/>
        <v>0.01918867383</v>
      </c>
      <c r="O90" s="116"/>
      <c r="P90" s="112">
        <v>74.0</v>
      </c>
      <c r="Q90" s="112">
        <v>515.0</v>
      </c>
      <c r="R90" s="117">
        <f t="shared" si="48"/>
        <v>1245</v>
      </c>
      <c r="S90" s="39">
        <f t="shared" si="49"/>
        <v>591.7993397</v>
      </c>
      <c r="T90" s="39">
        <f t="shared" si="50"/>
        <v>0.1560521522</v>
      </c>
      <c r="U90" s="117">
        <f t="shared" si="51"/>
        <v>1715</v>
      </c>
      <c r="V90" s="39">
        <f t="shared" si="52"/>
        <v>639.961085</v>
      </c>
      <c r="W90" s="39">
        <f t="shared" si="53"/>
        <v>0.5103840771</v>
      </c>
      <c r="X90" s="82"/>
      <c r="Y90" s="124">
        <v>515.0</v>
      </c>
      <c r="Z90" s="82"/>
      <c r="AA90" s="125">
        <f t="shared" si="56"/>
        <v>591.6432876</v>
      </c>
      <c r="AB90" s="126">
        <f t="shared" si="57"/>
        <v>639.450701</v>
      </c>
      <c r="AC90" s="64"/>
      <c r="AE90" s="56">
        <v>74.0</v>
      </c>
      <c r="AF90" s="10">
        <v>515.0</v>
      </c>
      <c r="AG90" s="34">
        <f t="shared" si="58"/>
        <v>19.27232022</v>
      </c>
      <c r="AH90" s="34">
        <f t="shared" si="59"/>
        <v>17.95722011</v>
      </c>
      <c r="AI90" s="122">
        <f t="shared" ref="AI90:AJ90" si="634">AV90*$AG$8-AG90*$AG$9</f>
        <v>4.360043019</v>
      </c>
      <c r="AJ90" s="122">
        <f t="shared" si="634"/>
        <v>2.438651678</v>
      </c>
      <c r="AK90" s="34">
        <f t="shared" ref="AK90:AL90" si="635">AV90/AG90</f>
        <v>1.065583564</v>
      </c>
      <c r="AL90" s="34">
        <f t="shared" si="635"/>
        <v>0.8395085185</v>
      </c>
      <c r="AM90" s="34">
        <f t="shared" ref="AM90:AN90" si="636">AG90*$AG$9/AV90*100/2.2</f>
        <v>8.531390125</v>
      </c>
      <c r="AN90" s="34">
        <f t="shared" si="636"/>
        <v>10.82884675</v>
      </c>
      <c r="AO90" s="34">
        <f t="shared" si="63"/>
        <v>45.17978884</v>
      </c>
      <c r="AP90" s="34">
        <f t="shared" si="64"/>
        <v>42.39910448</v>
      </c>
      <c r="AQ90" s="34">
        <f t="shared" si="65"/>
        <v>4.360043019</v>
      </c>
      <c r="AR90" s="34"/>
      <c r="AT90" s="56">
        <v>74.0</v>
      </c>
      <c r="AU90" s="10">
        <v>515.0</v>
      </c>
      <c r="AV90" s="34">
        <f t="shared" ref="AV90:BE90" si="637"> ((AV$4 * $AU90 ^ AV$5 * EXP(-$AU90 * AV$6))+AV$8)*AV$7</f>
        <v>20.53626766</v>
      </c>
      <c r="AW90" s="34">
        <f t="shared" si="637"/>
        <v>15.07523925</v>
      </c>
      <c r="AX90" s="34">
        <f t="shared" si="637"/>
        <v>13.57654301</v>
      </c>
      <c r="AY90" s="34">
        <f t="shared" si="637"/>
        <v>13.17654301</v>
      </c>
      <c r="AZ90" s="34">
        <f t="shared" si="637"/>
        <v>12.77654301</v>
      </c>
      <c r="BA90" s="34">
        <f t="shared" si="637"/>
        <v>12.37654301</v>
      </c>
      <c r="BB90" s="34">
        <f t="shared" si="637"/>
        <v>11.97654301</v>
      </c>
      <c r="BC90" s="34">
        <f t="shared" si="637"/>
        <v>11.57654301</v>
      </c>
      <c r="BD90" s="34">
        <f t="shared" si="637"/>
        <v>11.17654301</v>
      </c>
      <c r="BE90" s="34">
        <f t="shared" si="637"/>
        <v>10.77654301</v>
      </c>
      <c r="BI90" s="10">
        <v>515.0</v>
      </c>
      <c r="BJ90" s="34">
        <f t="shared" ref="BJ90:BS90" si="638"> ((BJ$4 * $AU90 ^ BJ$5 * EXP(-$AU90 * BJ$6))+BJ$8)*BJ$7</f>
        <v>0.825120927</v>
      </c>
      <c r="BK90" s="34">
        <f t="shared" si="638"/>
        <v>0.6101804622</v>
      </c>
      <c r="BL90" s="34">
        <f t="shared" si="638"/>
        <v>0.5676319067</v>
      </c>
      <c r="BM90" s="34">
        <f t="shared" si="638"/>
        <v>0.5536319067</v>
      </c>
      <c r="BN90" s="34">
        <f t="shared" si="638"/>
        <v>0.5396319067</v>
      </c>
      <c r="BO90" s="34">
        <f t="shared" si="638"/>
        <v>0.5256319067</v>
      </c>
      <c r="BP90" s="34">
        <f t="shared" si="638"/>
        <v>0.5116319067</v>
      </c>
      <c r="BQ90" s="34">
        <f t="shared" si="638"/>
        <v>0.4976319067</v>
      </c>
      <c r="BR90" s="34">
        <f t="shared" si="638"/>
        <v>0.4836319067</v>
      </c>
      <c r="BS90" s="34">
        <f t="shared" si="638"/>
        <v>0.4696319067</v>
      </c>
      <c r="BU90" s="10">
        <v>515.0</v>
      </c>
      <c r="BV90" s="34">
        <f t="shared" ref="BV90:CE90" si="639"> ((BV$4 * $AU90 ^ BV$5 * EXP(-$AU90 * BV$6))+BV$8)*BV$7</f>
        <v>0.6092615361</v>
      </c>
      <c r="BW90" s="34">
        <f t="shared" si="639"/>
        <v>0.4795880689</v>
      </c>
      <c r="BX90" s="34">
        <f t="shared" si="639"/>
        <v>0.4268587697</v>
      </c>
      <c r="BY90" s="34">
        <f t="shared" si="639"/>
        <v>0.4140587697</v>
      </c>
      <c r="BZ90" s="34">
        <f t="shared" si="639"/>
        <v>0.4012587697</v>
      </c>
      <c r="CA90" s="34">
        <f t="shared" si="639"/>
        <v>0.3884587697</v>
      </c>
      <c r="CB90" s="34">
        <f t="shared" si="639"/>
        <v>0.3756587697</v>
      </c>
      <c r="CC90" s="34">
        <f t="shared" si="639"/>
        <v>0.3628587697</v>
      </c>
      <c r="CD90" s="34">
        <f t="shared" si="639"/>
        <v>0.3500587697</v>
      </c>
      <c r="CE90" s="34">
        <f t="shared" si="639"/>
        <v>0.3372587697</v>
      </c>
      <c r="CG90" s="10">
        <v>74.0</v>
      </c>
      <c r="CH90" s="34">
        <f t="shared" ref="CH90:CQ90" si="640">((CH$4-CH$5*$CG90+CH$6*$CG90^2/2+CH$7/$CG90)+CH$9)*CH$8</f>
        <v>4.860297297</v>
      </c>
      <c r="CI90" s="34">
        <f t="shared" si="640"/>
        <v>2.924351351</v>
      </c>
      <c r="CJ90" s="34">
        <f t="shared" si="640"/>
        <v>2.924351351</v>
      </c>
      <c r="CK90" s="34">
        <f t="shared" si="640"/>
        <v>2.924351351</v>
      </c>
      <c r="CL90" s="34">
        <f t="shared" si="640"/>
        <v>2.924351351</v>
      </c>
      <c r="CM90" s="34">
        <f t="shared" si="640"/>
        <v>2.924351351</v>
      </c>
      <c r="CN90" s="34">
        <f t="shared" si="640"/>
        <v>2.924351351</v>
      </c>
      <c r="CO90" s="34">
        <f t="shared" si="640"/>
        <v>2.924351351</v>
      </c>
      <c r="CP90" s="34">
        <f t="shared" si="640"/>
        <v>2.924351351</v>
      </c>
      <c r="CQ90" s="34">
        <f t="shared" si="640"/>
        <v>2.924351351</v>
      </c>
      <c r="DA90" s="138"/>
      <c r="DB90" s="10">
        <v>417.0</v>
      </c>
      <c r="DC90" s="143">
        <f t="shared" si="228"/>
        <v>0.0003846153846</v>
      </c>
      <c r="DD90" s="150">
        <f t="shared" si="309"/>
        <v>0.0005769230769</v>
      </c>
      <c r="DE90" s="74">
        <f t="shared" ref="DE90:DJ90" si="641">(DE$18*$DB90+DE$19)*7</f>
        <v>0.0007210427</v>
      </c>
      <c r="DF90" s="74">
        <f t="shared" si="641"/>
        <v>0.0015246483</v>
      </c>
      <c r="DG90" s="74">
        <f t="shared" si="641"/>
        <v>0.0022254575</v>
      </c>
      <c r="DH90" s="141">
        <f t="shared" si="641"/>
        <v>0.0012976131</v>
      </c>
      <c r="DI90" s="74">
        <f t="shared" si="641"/>
        <v>0.0023822799</v>
      </c>
      <c r="DJ90" s="74">
        <f t="shared" si="641"/>
        <v>0.0034022569</v>
      </c>
      <c r="DK90" s="130"/>
      <c r="DL90" s="142"/>
    </row>
    <row r="91" ht="14.25" customHeight="1">
      <c r="J91" s="112">
        <v>75.0</v>
      </c>
      <c r="K91" s="124">
        <v>522.0</v>
      </c>
      <c r="L91" s="114">
        <f t="shared" si="91"/>
        <v>432.4925</v>
      </c>
      <c r="M91" s="115">
        <f t="shared" si="92"/>
        <v>8.277160285</v>
      </c>
      <c r="N91" s="116">
        <f t="shared" si="47"/>
        <v>0.01913827473</v>
      </c>
      <c r="O91" s="116"/>
      <c r="P91" s="112">
        <v>75.0</v>
      </c>
      <c r="Q91" s="112">
        <v>522.0</v>
      </c>
      <c r="R91" s="117">
        <f t="shared" si="48"/>
        <v>1252</v>
      </c>
      <c r="S91" s="39">
        <f t="shared" si="49"/>
        <v>592.0192043</v>
      </c>
      <c r="T91" s="39">
        <f t="shared" si="50"/>
        <v>0.1420243668</v>
      </c>
      <c r="U91" s="117">
        <f t="shared" si="51"/>
        <v>1722</v>
      </c>
      <c r="V91" s="39">
        <f t="shared" si="52"/>
        <v>639.9626856</v>
      </c>
      <c r="W91" s="39">
        <f t="shared" si="53"/>
        <v>0.4680917023</v>
      </c>
      <c r="X91" s="82"/>
      <c r="Y91" s="124">
        <v>522.0</v>
      </c>
      <c r="Z91" s="82"/>
      <c r="AA91" s="125">
        <f t="shared" si="56"/>
        <v>591.87718</v>
      </c>
      <c r="AB91" s="126">
        <f t="shared" si="57"/>
        <v>639.4945939</v>
      </c>
      <c r="AC91" s="64"/>
      <c r="AE91" s="56">
        <v>75.0</v>
      </c>
      <c r="AF91" s="10">
        <v>522.0</v>
      </c>
      <c r="AG91" s="34">
        <f t="shared" si="58"/>
        <v>19.19386468</v>
      </c>
      <c r="AH91" s="34">
        <f t="shared" si="59"/>
        <v>17.85508263</v>
      </c>
      <c r="AI91" s="122">
        <f t="shared" ref="AI91:AJ91" si="642">AV91*$AG$8-AG91*$AG$9</f>
        <v>4.284322055</v>
      </c>
      <c r="AJ91" s="122">
        <f t="shared" si="642"/>
        <v>2.344684777</v>
      </c>
      <c r="AK91" s="34">
        <f t="shared" ref="AK91:AL91" si="643">AV91/AG91</f>
        <v>1.058032752</v>
      </c>
      <c r="AL91" s="34">
        <f t="shared" si="643"/>
        <v>0.8282937449</v>
      </c>
      <c r="AM91" s="34">
        <f t="shared" ref="AM91:AN91" si="644">AG91*$AG$9/AV91*100/2.2</f>
        <v>8.592275684</v>
      </c>
      <c r="AN91" s="34">
        <f t="shared" si="644"/>
        <v>10.9754651</v>
      </c>
      <c r="AO91" s="34">
        <f t="shared" si="63"/>
        <v>44.67702245</v>
      </c>
      <c r="AP91" s="34">
        <f t="shared" si="64"/>
        <v>42.2265023</v>
      </c>
      <c r="AQ91" s="34">
        <f t="shared" si="65"/>
        <v>4.284322055</v>
      </c>
      <c r="AR91" s="34"/>
      <c r="AT91" s="56">
        <v>75.0</v>
      </c>
      <c r="AU91" s="10">
        <v>522.0</v>
      </c>
      <c r="AV91" s="34">
        <f t="shared" ref="AV91:BE91" si="645"> ((AV$4 * $AU91 ^ AV$5 * EXP(-$AU91 * AV$6))+AV$8)*AV$7</f>
        <v>20.30773748</v>
      </c>
      <c r="AW91" s="34">
        <f t="shared" si="645"/>
        <v>14.78925326</v>
      </c>
      <c r="AX91" s="34">
        <f t="shared" si="645"/>
        <v>13.27895656</v>
      </c>
      <c r="AY91" s="34">
        <f t="shared" si="645"/>
        <v>12.87895656</v>
      </c>
      <c r="AZ91" s="34">
        <f t="shared" si="645"/>
        <v>12.47895656</v>
      </c>
      <c r="BA91" s="34">
        <f t="shared" si="645"/>
        <v>12.07895656</v>
      </c>
      <c r="BB91" s="34">
        <f t="shared" si="645"/>
        <v>11.67895656</v>
      </c>
      <c r="BC91" s="34">
        <f t="shared" si="645"/>
        <v>11.27895656</v>
      </c>
      <c r="BD91" s="34">
        <f t="shared" si="645"/>
        <v>10.87895656</v>
      </c>
      <c r="BE91" s="34">
        <f t="shared" si="645"/>
        <v>10.47895656</v>
      </c>
      <c r="BI91" s="10">
        <v>522.0</v>
      </c>
      <c r="BJ91" s="34">
        <f t="shared" ref="BJ91:BS91" si="646"> ((BJ$4 * $AU91 ^ BJ$5 * EXP(-$AU91 * BJ$6))+BJ$8)*BJ$7</f>
        <v>0.8165377323</v>
      </c>
      <c r="BK91" s="34">
        <f t="shared" si="646"/>
        <v>0.5993887903</v>
      </c>
      <c r="BL91" s="34">
        <f t="shared" si="646"/>
        <v>0.5560043266</v>
      </c>
      <c r="BM91" s="34">
        <f t="shared" si="646"/>
        <v>0.5420043266</v>
      </c>
      <c r="BN91" s="34">
        <f t="shared" si="646"/>
        <v>0.5280043266</v>
      </c>
      <c r="BO91" s="34">
        <f t="shared" si="646"/>
        <v>0.5140043266</v>
      </c>
      <c r="BP91" s="34">
        <f t="shared" si="646"/>
        <v>0.5000043266</v>
      </c>
      <c r="BQ91" s="34">
        <f t="shared" si="646"/>
        <v>0.4860043266</v>
      </c>
      <c r="BR91" s="34">
        <f t="shared" si="646"/>
        <v>0.4720043266</v>
      </c>
      <c r="BS91" s="34">
        <f t="shared" si="646"/>
        <v>0.4580043266</v>
      </c>
      <c r="BU91" s="10">
        <v>522.0</v>
      </c>
      <c r="BV91" s="34">
        <f t="shared" ref="BV91:CE91" si="647"> ((BV$4 * $AU91 ^ BV$5 * EXP(-$AU91 * BV$6))+BV$8)*BV$7</f>
        <v>0.6026894479</v>
      </c>
      <c r="BW91" s="34">
        <f t="shared" si="647"/>
        <v>0.4711111466</v>
      </c>
      <c r="BX91" s="34">
        <f t="shared" si="647"/>
        <v>0.4181125802</v>
      </c>
      <c r="BY91" s="34">
        <f t="shared" si="647"/>
        <v>0.4053125802</v>
      </c>
      <c r="BZ91" s="34">
        <f t="shared" si="647"/>
        <v>0.3925125802</v>
      </c>
      <c r="CA91" s="34">
        <f t="shared" si="647"/>
        <v>0.3797125802</v>
      </c>
      <c r="CB91" s="34">
        <f t="shared" si="647"/>
        <v>0.3669125802</v>
      </c>
      <c r="CC91" s="34">
        <f t="shared" si="647"/>
        <v>0.3541125802</v>
      </c>
      <c r="CD91" s="34">
        <f t="shared" si="647"/>
        <v>0.3413125802</v>
      </c>
      <c r="CE91" s="34">
        <f t="shared" si="647"/>
        <v>0.3285125802</v>
      </c>
      <c r="CG91" s="10">
        <v>75.0</v>
      </c>
      <c r="CH91" s="34">
        <f t="shared" ref="CH91:CQ91" si="648">((CH$4-CH$5*$CG91+CH$6*$CG91^2/2+CH$7/$CG91)+CH$9)*CH$8</f>
        <v>4.860213333</v>
      </c>
      <c r="CI91" s="34">
        <f t="shared" si="648"/>
        <v>2.926733333</v>
      </c>
      <c r="CJ91" s="34">
        <f t="shared" si="648"/>
        <v>2.926733333</v>
      </c>
      <c r="CK91" s="34">
        <f t="shared" si="648"/>
        <v>2.926733333</v>
      </c>
      <c r="CL91" s="34">
        <f t="shared" si="648"/>
        <v>2.926733333</v>
      </c>
      <c r="CM91" s="34">
        <f t="shared" si="648"/>
        <v>2.926733333</v>
      </c>
      <c r="CN91" s="34">
        <f t="shared" si="648"/>
        <v>2.926733333</v>
      </c>
      <c r="CO91" s="34">
        <f t="shared" si="648"/>
        <v>2.926733333</v>
      </c>
      <c r="CP91" s="34">
        <f t="shared" si="648"/>
        <v>2.926733333</v>
      </c>
      <c r="CQ91" s="34">
        <f t="shared" si="648"/>
        <v>2.926733333</v>
      </c>
      <c r="DA91" s="138"/>
      <c r="DB91" s="10">
        <v>424.0</v>
      </c>
      <c r="DC91" s="143">
        <f t="shared" si="228"/>
        <v>0.0003846153846</v>
      </c>
      <c r="DD91" s="150">
        <f t="shared" si="309"/>
        <v>0.0005769230769</v>
      </c>
      <c r="DE91" s="74">
        <f t="shared" ref="DE91:DJ91" si="649">(DE$18*$DB91+DE$19)*7</f>
        <v>0.0007325234</v>
      </c>
      <c r="DF91" s="74">
        <f t="shared" si="649"/>
        <v>0.0015553076</v>
      </c>
      <c r="DG91" s="74">
        <f t="shared" si="649"/>
        <v>0.0022589</v>
      </c>
      <c r="DH91" s="141">
        <f t="shared" si="649"/>
        <v>0.0013179432</v>
      </c>
      <c r="DI91" s="74">
        <f t="shared" si="649"/>
        <v>0.0023995328</v>
      </c>
      <c r="DJ91" s="74">
        <f t="shared" si="649"/>
        <v>0.0034088768</v>
      </c>
      <c r="DK91" s="130"/>
      <c r="DL91" s="142"/>
    </row>
    <row r="92" ht="14.25" customHeight="1">
      <c r="J92" s="112">
        <v>76.0</v>
      </c>
      <c r="K92" s="124">
        <v>529.0</v>
      </c>
      <c r="L92" s="114">
        <f t="shared" si="91"/>
        <v>436.995</v>
      </c>
      <c r="M92" s="115">
        <f t="shared" si="92"/>
        <v>8.341704108</v>
      </c>
      <c r="N92" s="116">
        <f t="shared" si="47"/>
        <v>0.01908878616</v>
      </c>
      <c r="O92" s="116"/>
      <c r="P92" s="112">
        <v>76.0</v>
      </c>
      <c r="Q92" s="112">
        <v>529.0</v>
      </c>
      <c r="R92" s="117">
        <f t="shared" si="48"/>
        <v>1259</v>
      </c>
      <c r="S92" s="39">
        <f t="shared" si="49"/>
        <v>592.2332001</v>
      </c>
      <c r="T92" s="39">
        <f t="shared" si="50"/>
        <v>0.1292343181</v>
      </c>
      <c r="U92" s="117">
        <f t="shared" si="51"/>
        <v>1729</v>
      </c>
      <c r="V92" s="39">
        <f t="shared" si="52"/>
        <v>639.9642203</v>
      </c>
      <c r="W92" s="39">
        <f t="shared" si="53"/>
        <v>0.4292266348</v>
      </c>
      <c r="X92" s="82"/>
      <c r="Y92" s="124">
        <v>529.0</v>
      </c>
      <c r="Z92" s="82"/>
      <c r="AA92" s="125">
        <f t="shared" si="56"/>
        <v>592.1039658</v>
      </c>
      <c r="AB92" s="126">
        <f t="shared" si="57"/>
        <v>639.5349937</v>
      </c>
      <c r="AC92" s="64"/>
      <c r="AE92" s="56">
        <v>76.0</v>
      </c>
      <c r="AF92" s="10">
        <v>529.0</v>
      </c>
      <c r="AG92" s="34">
        <f t="shared" si="58"/>
        <v>19.11592747</v>
      </c>
      <c r="AH92" s="34">
        <f t="shared" si="59"/>
        <v>17.75461155</v>
      </c>
      <c r="AI92" s="122">
        <f t="shared" ref="AI92:AJ92" si="650">AV92*$AG$8-AG92*$AG$9</f>
        <v>4.20921405</v>
      </c>
      <c r="AJ92" s="122">
        <f t="shared" si="650"/>
        <v>2.25236863</v>
      </c>
      <c r="AK92" s="34">
        <f t="shared" ref="AK92:AL92" si="651">AV92/AG92</f>
        <v>1.050485198</v>
      </c>
      <c r="AL92" s="34">
        <f t="shared" si="651"/>
        <v>0.8171526202</v>
      </c>
      <c r="AM92" s="34">
        <f t="shared" ref="AM92:AN92" si="652">AG92*$AG$9/AV92*100/2.2</f>
        <v>8.654009695</v>
      </c>
      <c r="AN92" s="34">
        <f t="shared" si="652"/>
        <v>11.12510548</v>
      </c>
      <c r="AO92" s="34">
        <f t="shared" si="63"/>
        <v>44.17819749</v>
      </c>
      <c r="AP92" s="34">
        <f t="shared" si="64"/>
        <v>42.05504043</v>
      </c>
      <c r="AQ92" s="34">
        <f t="shared" si="65"/>
        <v>4.20921405</v>
      </c>
      <c r="AR92" s="34"/>
      <c r="AT92" s="56">
        <v>76.0</v>
      </c>
      <c r="AU92" s="10">
        <v>529.0</v>
      </c>
      <c r="AV92" s="34">
        <f t="shared" ref="AV92:BE92" si="653"> ((AV$4 * $AU92 ^ AV$5 * EXP(-$AU92 * AV$6))+AV$8)*AV$7</f>
        <v>20.08099886</v>
      </c>
      <c r="AW92" s="34">
        <f t="shared" si="653"/>
        <v>14.50822735</v>
      </c>
      <c r="AX92" s="34">
        <f t="shared" si="653"/>
        <v>12.98740385</v>
      </c>
      <c r="AY92" s="34">
        <f t="shared" si="653"/>
        <v>12.58740385</v>
      </c>
      <c r="AZ92" s="34">
        <f t="shared" si="653"/>
        <v>12.18740385</v>
      </c>
      <c r="BA92" s="34">
        <f t="shared" si="653"/>
        <v>11.78740385</v>
      </c>
      <c r="BB92" s="34">
        <f t="shared" si="653"/>
        <v>11.38740385</v>
      </c>
      <c r="BC92" s="34">
        <f t="shared" si="653"/>
        <v>10.98740385</v>
      </c>
      <c r="BD92" s="34">
        <f t="shared" si="653"/>
        <v>10.58740385</v>
      </c>
      <c r="BE92" s="34">
        <f t="shared" si="653"/>
        <v>10.18740385</v>
      </c>
      <c r="BI92" s="10">
        <v>529.0</v>
      </c>
      <c r="BJ92" s="34">
        <f t="shared" ref="BJ92:BS92" si="654"> ((BJ$4 * $AU92 ^ BJ$5 * EXP(-$AU92 * BJ$6))+BJ$8)*BJ$7</f>
        <v>0.8080184939</v>
      </c>
      <c r="BK92" s="34">
        <f t="shared" si="654"/>
        <v>0.5887725629</v>
      </c>
      <c r="BL92" s="34">
        <f t="shared" si="654"/>
        <v>0.5445980054</v>
      </c>
      <c r="BM92" s="34">
        <f t="shared" si="654"/>
        <v>0.5305980054</v>
      </c>
      <c r="BN92" s="34">
        <f t="shared" si="654"/>
        <v>0.5165980054</v>
      </c>
      <c r="BO92" s="34">
        <f t="shared" si="654"/>
        <v>0.5025980054</v>
      </c>
      <c r="BP92" s="34">
        <f t="shared" si="654"/>
        <v>0.4885980054</v>
      </c>
      <c r="BQ92" s="34">
        <f t="shared" si="654"/>
        <v>0.4745980054</v>
      </c>
      <c r="BR92" s="34">
        <f t="shared" si="654"/>
        <v>0.4605980054</v>
      </c>
      <c r="BS92" s="34">
        <f t="shared" si="654"/>
        <v>0.4465980054</v>
      </c>
      <c r="BU92" s="10">
        <v>529.0</v>
      </c>
      <c r="BV92" s="34">
        <f t="shared" ref="BV92:CE92" si="655"> ((BV$4 * $AU92 ^ BV$5 * EXP(-$AU92 * BV$6))+BV$8)*BV$7</f>
        <v>0.5961687602</v>
      </c>
      <c r="BW92" s="34">
        <f t="shared" si="655"/>
        <v>0.462771873</v>
      </c>
      <c r="BX92" s="34">
        <f t="shared" si="655"/>
        <v>0.4095328993</v>
      </c>
      <c r="BY92" s="34">
        <f t="shared" si="655"/>
        <v>0.3967328993</v>
      </c>
      <c r="BZ92" s="34">
        <f t="shared" si="655"/>
        <v>0.3839328993</v>
      </c>
      <c r="CA92" s="34">
        <f t="shared" si="655"/>
        <v>0.3711328993</v>
      </c>
      <c r="CB92" s="34">
        <f t="shared" si="655"/>
        <v>0.3583328993</v>
      </c>
      <c r="CC92" s="34">
        <f t="shared" si="655"/>
        <v>0.3455328993</v>
      </c>
      <c r="CD92" s="34">
        <f t="shared" si="655"/>
        <v>0.3327328993</v>
      </c>
      <c r="CE92" s="34">
        <f t="shared" si="655"/>
        <v>0.3199328993</v>
      </c>
      <c r="CG92" s="10">
        <v>76.0</v>
      </c>
      <c r="CH92" s="34">
        <f t="shared" ref="CH92:CQ92" si="656">((CH$4-CH$5*$CG92+CH$6*$CG92^2/2+CH$7/$CG92)+CH$9)*CH$8</f>
        <v>4.860289474</v>
      </c>
      <c r="CI92" s="34">
        <f t="shared" si="656"/>
        <v>2.929157895</v>
      </c>
      <c r="CJ92" s="34">
        <f t="shared" si="656"/>
        <v>2.929157895</v>
      </c>
      <c r="CK92" s="34">
        <f t="shared" si="656"/>
        <v>2.929157895</v>
      </c>
      <c r="CL92" s="34">
        <f t="shared" si="656"/>
        <v>2.929157895</v>
      </c>
      <c r="CM92" s="34">
        <f t="shared" si="656"/>
        <v>2.929157895</v>
      </c>
      <c r="CN92" s="34">
        <f t="shared" si="656"/>
        <v>2.929157895</v>
      </c>
      <c r="CO92" s="34">
        <f t="shared" si="656"/>
        <v>2.929157895</v>
      </c>
      <c r="CP92" s="34">
        <f t="shared" si="656"/>
        <v>2.929157895</v>
      </c>
      <c r="CQ92" s="34">
        <f t="shared" si="656"/>
        <v>2.929157895</v>
      </c>
      <c r="DA92" s="138"/>
      <c r="DB92" s="10">
        <v>431.0</v>
      </c>
      <c r="DC92" s="143">
        <f t="shared" si="228"/>
        <v>0.0003846153846</v>
      </c>
      <c r="DD92" s="150">
        <f t="shared" si="309"/>
        <v>0.0005769230769</v>
      </c>
      <c r="DE92" s="74">
        <f t="shared" ref="DE92:DJ92" si="657">(DE$18*$DB92+DE$19)*7</f>
        <v>0.0007440041</v>
      </c>
      <c r="DF92" s="74">
        <f t="shared" si="657"/>
        <v>0.0015859669</v>
      </c>
      <c r="DG92" s="74">
        <f t="shared" si="657"/>
        <v>0.0022923425</v>
      </c>
      <c r="DH92" s="141">
        <f t="shared" si="657"/>
        <v>0.0013382733</v>
      </c>
      <c r="DI92" s="74">
        <f t="shared" si="657"/>
        <v>0.0024167857</v>
      </c>
      <c r="DJ92" s="74">
        <f t="shared" si="657"/>
        <v>0.0034154967</v>
      </c>
      <c r="DK92" s="130"/>
      <c r="DL92" s="142"/>
    </row>
    <row r="93" ht="14.25" customHeight="1">
      <c r="J93" s="112">
        <v>77.0</v>
      </c>
      <c r="K93" s="124">
        <v>536.0</v>
      </c>
      <c r="L93" s="114">
        <f t="shared" si="91"/>
        <v>441.4741</v>
      </c>
      <c r="M93" s="115">
        <f t="shared" si="92"/>
        <v>8.405747735</v>
      </c>
      <c r="N93" s="116">
        <f t="shared" si="47"/>
        <v>0.01904018318</v>
      </c>
      <c r="O93" s="116"/>
      <c r="P93" s="112">
        <v>77.0</v>
      </c>
      <c r="Q93" s="112">
        <v>536.0</v>
      </c>
      <c r="R93" s="117">
        <f t="shared" si="48"/>
        <v>1266</v>
      </c>
      <c r="S93" s="39">
        <f t="shared" si="49"/>
        <v>592.4414823</v>
      </c>
      <c r="T93" s="39">
        <f t="shared" si="50"/>
        <v>0.1175754903</v>
      </c>
      <c r="U93" s="117">
        <f t="shared" si="51"/>
        <v>1736</v>
      </c>
      <c r="V93" s="39">
        <f t="shared" si="52"/>
        <v>639.9656919</v>
      </c>
      <c r="W93" s="39">
        <f t="shared" si="53"/>
        <v>0.3935195681</v>
      </c>
      <c r="X93" s="82"/>
      <c r="Y93" s="124">
        <v>536.0</v>
      </c>
      <c r="Z93" s="82"/>
      <c r="AA93" s="125">
        <f t="shared" si="56"/>
        <v>592.3239068</v>
      </c>
      <c r="AB93" s="126">
        <f t="shared" si="57"/>
        <v>639.5721723</v>
      </c>
      <c r="AC93" s="64"/>
      <c r="AE93" s="56">
        <v>77.0</v>
      </c>
      <c r="AF93" s="10">
        <v>536.0</v>
      </c>
      <c r="AG93" s="34">
        <f t="shared" si="58"/>
        <v>19.03851786</v>
      </c>
      <c r="AH93" s="34">
        <f t="shared" si="59"/>
        <v>17.65578923</v>
      </c>
      <c r="AI93" s="122">
        <f t="shared" ref="AI93:AJ93" si="658">AV93*$AG$8-AG93*$AG$9</f>
        <v>4.134723713</v>
      </c>
      <c r="AJ93" s="122">
        <f t="shared" si="658"/>
        <v>2.161681009</v>
      </c>
      <c r="AK93" s="34">
        <f t="shared" ref="AK93:AL93" si="659">AV93/AG93</f>
        <v>1.042941912</v>
      </c>
      <c r="AL93" s="34">
        <f t="shared" si="659"/>
        <v>0.8060867149</v>
      </c>
      <c r="AM93" s="34">
        <f t="shared" ref="AM93:AN93" si="660">AG93*$AG$9/AV93*100/2.2</f>
        <v>8.716601557</v>
      </c>
      <c r="AN93" s="34">
        <f t="shared" si="660"/>
        <v>11.27783019</v>
      </c>
      <c r="AO93" s="34">
        <f t="shared" si="63"/>
        <v>43.68335007</v>
      </c>
      <c r="AP93" s="34">
        <f t="shared" si="64"/>
        <v>41.8847393</v>
      </c>
      <c r="AQ93" s="34">
        <f t="shared" si="65"/>
        <v>4.134723713</v>
      </c>
      <c r="AR93" s="34"/>
      <c r="AT93" s="56">
        <v>77.0</v>
      </c>
      <c r="AU93" s="10">
        <v>536.0</v>
      </c>
      <c r="AV93" s="34">
        <f t="shared" ref="AV93:BE93" si="661"> ((AV$4 * $AU93 ^ AV$5 * EXP(-$AU93 * AV$6))+AV$8)*AV$7</f>
        <v>19.85606821</v>
      </c>
      <c r="AW93" s="34">
        <f t="shared" si="661"/>
        <v>14.23209714</v>
      </c>
      <c r="AX93" s="34">
        <f t="shared" si="661"/>
        <v>12.70178671</v>
      </c>
      <c r="AY93" s="34">
        <f t="shared" si="661"/>
        <v>12.30178671</v>
      </c>
      <c r="AZ93" s="34">
        <f t="shared" si="661"/>
        <v>11.90178671</v>
      </c>
      <c r="BA93" s="34">
        <f t="shared" si="661"/>
        <v>11.50178671</v>
      </c>
      <c r="BB93" s="34">
        <f t="shared" si="661"/>
        <v>11.10178671</v>
      </c>
      <c r="BC93" s="34">
        <f t="shared" si="661"/>
        <v>10.70178671</v>
      </c>
      <c r="BD93" s="34">
        <f t="shared" si="661"/>
        <v>10.30178671</v>
      </c>
      <c r="BE93" s="34">
        <f t="shared" si="661"/>
        <v>9.901786706</v>
      </c>
      <c r="BI93" s="10">
        <v>536.0</v>
      </c>
      <c r="BJ93" s="34">
        <f t="shared" ref="BJ93:BS93" si="662"> ((BJ$4 * $AU93 ^ BJ$5 * EXP(-$AU93 * BJ$6))+BJ$8)*BJ$7</f>
        <v>0.7995637347</v>
      </c>
      <c r="BK93" s="34">
        <f t="shared" si="662"/>
        <v>0.5783296219</v>
      </c>
      <c r="BL93" s="34">
        <f t="shared" si="662"/>
        <v>0.5334095415</v>
      </c>
      <c r="BM93" s="34">
        <f t="shared" si="662"/>
        <v>0.5194095415</v>
      </c>
      <c r="BN93" s="34">
        <f t="shared" si="662"/>
        <v>0.5054095415</v>
      </c>
      <c r="BO93" s="34">
        <f t="shared" si="662"/>
        <v>0.4914095415</v>
      </c>
      <c r="BP93" s="34">
        <f t="shared" si="662"/>
        <v>0.4774095415</v>
      </c>
      <c r="BQ93" s="34">
        <f t="shared" si="662"/>
        <v>0.4634095415</v>
      </c>
      <c r="BR93" s="34">
        <f t="shared" si="662"/>
        <v>0.4494095415</v>
      </c>
      <c r="BS93" s="34">
        <f t="shared" si="662"/>
        <v>0.4354095415</v>
      </c>
      <c r="BU93" s="10">
        <v>536.0</v>
      </c>
      <c r="BV93" s="34">
        <f t="shared" ref="BV93:CE93" si="663"> ((BV$4 * $AU93 ^ BV$5 * EXP(-$AU93 * BV$6))+BV$8)*BV$7</f>
        <v>0.589699848</v>
      </c>
      <c r="BW93" s="34">
        <f t="shared" si="663"/>
        <v>0.4545685615</v>
      </c>
      <c r="BX93" s="34">
        <f t="shared" si="663"/>
        <v>0.4011171639</v>
      </c>
      <c r="BY93" s="34">
        <f t="shared" si="663"/>
        <v>0.3883171639</v>
      </c>
      <c r="BZ93" s="34">
        <f t="shared" si="663"/>
        <v>0.3755171639</v>
      </c>
      <c r="CA93" s="34">
        <f t="shared" si="663"/>
        <v>0.3627171639</v>
      </c>
      <c r="CB93" s="34">
        <f t="shared" si="663"/>
        <v>0.3499171639</v>
      </c>
      <c r="CC93" s="34">
        <f t="shared" si="663"/>
        <v>0.3371171639</v>
      </c>
      <c r="CD93" s="34">
        <f t="shared" si="663"/>
        <v>0.3243171639</v>
      </c>
      <c r="CE93" s="34">
        <f t="shared" si="663"/>
        <v>0.3115171639</v>
      </c>
      <c r="CG93" s="10">
        <v>77.0</v>
      </c>
      <c r="CH93" s="34">
        <f t="shared" ref="CH93:CQ93" si="664">((CH$4-CH$5*$CG93+CH$6*$CG93^2/2+CH$7/$CG93)+CH$9)*CH$8</f>
        <v>4.860519481</v>
      </c>
      <c r="CI93" s="34">
        <f t="shared" si="664"/>
        <v>2.931623377</v>
      </c>
      <c r="CJ93" s="34">
        <f t="shared" si="664"/>
        <v>2.931623377</v>
      </c>
      <c r="CK93" s="34">
        <f t="shared" si="664"/>
        <v>2.931623377</v>
      </c>
      <c r="CL93" s="34">
        <f t="shared" si="664"/>
        <v>2.931623377</v>
      </c>
      <c r="CM93" s="34">
        <f t="shared" si="664"/>
        <v>2.931623377</v>
      </c>
      <c r="CN93" s="34">
        <f t="shared" si="664"/>
        <v>2.931623377</v>
      </c>
      <c r="CO93" s="34">
        <f t="shared" si="664"/>
        <v>2.931623377</v>
      </c>
      <c r="CP93" s="34">
        <f t="shared" si="664"/>
        <v>2.931623377</v>
      </c>
      <c r="CQ93" s="34">
        <f t="shared" si="664"/>
        <v>2.931623377</v>
      </c>
      <c r="DA93" s="138"/>
      <c r="DB93" s="10">
        <v>438.0</v>
      </c>
      <c r="DC93" s="143">
        <f t="shared" si="228"/>
        <v>0.0003846153846</v>
      </c>
      <c r="DD93" s="150">
        <f t="shared" si="309"/>
        <v>0.0005769230769</v>
      </c>
      <c r="DE93" s="74">
        <f t="shared" ref="DE93:DJ93" si="665">(DE$18*$DB93+DE$19)*7</f>
        <v>0.0007554848</v>
      </c>
      <c r="DF93" s="74">
        <f t="shared" si="665"/>
        <v>0.0016166262</v>
      </c>
      <c r="DG93" s="74">
        <f t="shared" si="665"/>
        <v>0.002325785</v>
      </c>
      <c r="DH93" s="141">
        <f t="shared" si="665"/>
        <v>0.0013586034</v>
      </c>
      <c r="DI93" s="74">
        <f t="shared" si="665"/>
        <v>0.0024340386</v>
      </c>
      <c r="DJ93" s="74">
        <f t="shared" si="665"/>
        <v>0.0034221166</v>
      </c>
      <c r="DK93" s="130"/>
      <c r="DL93" s="142"/>
    </row>
    <row r="94" ht="14.25" customHeight="1">
      <c r="J94" s="112">
        <v>78.0</v>
      </c>
      <c r="K94" s="124">
        <v>543.0</v>
      </c>
      <c r="L94" s="114">
        <f t="shared" si="91"/>
        <v>445.9298</v>
      </c>
      <c r="M94" s="115">
        <f t="shared" si="92"/>
        <v>8.469295806</v>
      </c>
      <c r="N94" s="116">
        <f t="shared" si="47"/>
        <v>0.01899244187</v>
      </c>
      <c r="O94" s="116"/>
      <c r="P94" s="112">
        <v>78.0</v>
      </c>
      <c r="Q94" s="112">
        <v>543.0</v>
      </c>
      <c r="R94" s="117">
        <f t="shared" si="48"/>
        <v>1273</v>
      </c>
      <c r="S94" s="39">
        <f t="shared" si="49"/>
        <v>592.6442022</v>
      </c>
      <c r="T94" s="39">
        <f t="shared" si="50"/>
        <v>0.1069502153</v>
      </c>
      <c r="U94" s="117">
        <f t="shared" si="51"/>
        <v>1743</v>
      </c>
      <c r="V94" s="39">
        <f t="shared" si="52"/>
        <v>639.967103</v>
      </c>
      <c r="W94" s="39">
        <f t="shared" si="53"/>
        <v>0.3607214139</v>
      </c>
      <c r="X94" s="82"/>
      <c r="Y94" s="124">
        <v>543.0</v>
      </c>
      <c r="Z94" s="82"/>
      <c r="AA94" s="125">
        <f t="shared" si="56"/>
        <v>592.5372519</v>
      </c>
      <c r="AB94" s="126">
        <f t="shared" si="57"/>
        <v>639.6063816</v>
      </c>
      <c r="AC94" s="64"/>
      <c r="AE94" s="56">
        <v>78.0</v>
      </c>
      <c r="AF94" s="10">
        <v>543.0</v>
      </c>
      <c r="AG94" s="34">
        <f t="shared" si="58"/>
        <v>18.96164435</v>
      </c>
      <c r="AH94" s="34">
        <f t="shared" si="59"/>
        <v>17.55859756</v>
      </c>
      <c r="AI94" s="122">
        <f t="shared" ref="AI94:AJ94" si="666">AV94*$AG$8-AG94*$AG$9</f>
        <v>4.060855192</v>
      </c>
      <c r="AJ94" s="122">
        <f t="shared" si="666"/>
        <v>2.072599617</v>
      </c>
      <c r="AK94" s="34">
        <f t="shared" ref="AK94:AL94" si="667">AV94/AG94</f>
        <v>1.035403881</v>
      </c>
      <c r="AL94" s="34">
        <f t="shared" si="667"/>
        <v>0.7950975455</v>
      </c>
      <c r="AM94" s="34">
        <f t="shared" ref="AM94:AN94" si="668">AG94*$AG$9/AV94*100/2.2</f>
        <v>8.78006086</v>
      </c>
      <c r="AN94" s="34">
        <f t="shared" si="668"/>
        <v>11.43370287</v>
      </c>
      <c r="AO94" s="34">
        <f t="shared" si="63"/>
        <v>43.19251234</v>
      </c>
      <c r="AP94" s="34">
        <f t="shared" si="64"/>
        <v>41.71561757</v>
      </c>
      <c r="AQ94" s="34">
        <f t="shared" si="65"/>
        <v>4.060855192</v>
      </c>
      <c r="AR94" s="34"/>
      <c r="AT94" s="56">
        <v>78.0</v>
      </c>
      <c r="AU94" s="10">
        <v>543.0</v>
      </c>
      <c r="AV94" s="34">
        <f t="shared" ref="AV94:BE94" si="669"> ((AV$4 * $AU94 ^ AV$5 * EXP(-$AU94 * AV$6))+AV$8)*AV$7</f>
        <v>19.63296015</v>
      </c>
      <c r="AW94" s="34">
        <f t="shared" si="669"/>
        <v>13.96079782</v>
      </c>
      <c r="AX94" s="34">
        <f t="shared" si="669"/>
        <v>12.42200712</v>
      </c>
      <c r="AY94" s="34">
        <f t="shared" si="669"/>
        <v>12.02200712</v>
      </c>
      <c r="AZ94" s="34">
        <f t="shared" si="669"/>
        <v>11.62200712</v>
      </c>
      <c r="BA94" s="34">
        <f t="shared" si="669"/>
        <v>11.22200712</v>
      </c>
      <c r="BB94" s="34">
        <f t="shared" si="669"/>
        <v>10.82200712</v>
      </c>
      <c r="BC94" s="34">
        <f t="shared" si="669"/>
        <v>10.42200712</v>
      </c>
      <c r="BD94" s="34">
        <f t="shared" si="669"/>
        <v>10.02200712</v>
      </c>
      <c r="BE94" s="34">
        <f t="shared" si="669"/>
        <v>9.62200712</v>
      </c>
      <c r="BI94" s="10">
        <v>543.0</v>
      </c>
      <c r="BJ94" s="34">
        <f t="shared" ref="BJ94:BS94" si="670"> ((BJ$4 * $AU94 ^ BJ$5 * EXP(-$AU94 * BJ$6))+BJ$8)*BJ$7</f>
        <v>0.7911739203</v>
      </c>
      <c r="BK94" s="34">
        <f t="shared" si="670"/>
        <v>0.5680577973</v>
      </c>
      <c r="BL94" s="34">
        <f t="shared" si="670"/>
        <v>0.5224355396</v>
      </c>
      <c r="BM94" s="34">
        <f t="shared" si="670"/>
        <v>0.5084355396</v>
      </c>
      <c r="BN94" s="34">
        <f t="shared" si="670"/>
        <v>0.4944355396</v>
      </c>
      <c r="BO94" s="34">
        <f t="shared" si="670"/>
        <v>0.4804355396</v>
      </c>
      <c r="BP94" s="34">
        <f t="shared" si="670"/>
        <v>0.4664355396</v>
      </c>
      <c r="BQ94" s="34">
        <f t="shared" si="670"/>
        <v>0.4524355396</v>
      </c>
      <c r="BR94" s="34">
        <f t="shared" si="670"/>
        <v>0.4384355396</v>
      </c>
      <c r="BS94" s="34">
        <f t="shared" si="670"/>
        <v>0.4244355396</v>
      </c>
      <c r="BU94" s="10">
        <v>543.0</v>
      </c>
      <c r="BV94" s="34">
        <f t="shared" ref="BV94:CE94" si="671"> ((BV$4 * $AU94 ^ BV$5 * EXP(-$AU94 * BV$6))+BV$8)*BV$7</f>
        <v>0.583283041</v>
      </c>
      <c r="BW94" s="34">
        <f t="shared" si="671"/>
        <v>0.4464995158</v>
      </c>
      <c r="BX94" s="34">
        <f t="shared" si="671"/>
        <v>0.3928628157</v>
      </c>
      <c r="BY94" s="34">
        <f t="shared" si="671"/>
        <v>0.3800628157</v>
      </c>
      <c r="BZ94" s="34">
        <f t="shared" si="671"/>
        <v>0.3672628157</v>
      </c>
      <c r="CA94" s="34">
        <f t="shared" si="671"/>
        <v>0.3544628157</v>
      </c>
      <c r="CB94" s="34">
        <f t="shared" si="671"/>
        <v>0.3416628157</v>
      </c>
      <c r="CC94" s="34">
        <f t="shared" si="671"/>
        <v>0.3288628157</v>
      </c>
      <c r="CD94" s="34">
        <f t="shared" si="671"/>
        <v>0.3160628157</v>
      </c>
      <c r="CE94" s="34">
        <f t="shared" si="671"/>
        <v>0.3032628157</v>
      </c>
      <c r="CG94" s="10">
        <v>78.0</v>
      </c>
      <c r="CH94" s="34">
        <f t="shared" ref="CH94:CQ94" si="672">((CH$4-CH$5*$CG94+CH$6*$CG94^2/2+CH$7/$CG94)+CH$9)*CH$8</f>
        <v>4.860897436</v>
      </c>
      <c r="CI94" s="34">
        <f t="shared" si="672"/>
        <v>2.934128205</v>
      </c>
      <c r="CJ94" s="34">
        <f t="shared" si="672"/>
        <v>2.934128205</v>
      </c>
      <c r="CK94" s="34">
        <f t="shared" si="672"/>
        <v>2.934128205</v>
      </c>
      <c r="CL94" s="34">
        <f t="shared" si="672"/>
        <v>2.934128205</v>
      </c>
      <c r="CM94" s="34">
        <f t="shared" si="672"/>
        <v>2.934128205</v>
      </c>
      <c r="CN94" s="34">
        <f t="shared" si="672"/>
        <v>2.934128205</v>
      </c>
      <c r="CO94" s="34">
        <f t="shared" si="672"/>
        <v>2.934128205</v>
      </c>
      <c r="CP94" s="34">
        <f t="shared" si="672"/>
        <v>2.934128205</v>
      </c>
      <c r="CQ94" s="34">
        <f t="shared" si="672"/>
        <v>2.934128205</v>
      </c>
      <c r="DA94" s="138"/>
      <c r="DB94" s="10">
        <v>445.0</v>
      </c>
      <c r="DC94" s="143">
        <f t="shared" si="228"/>
        <v>0.0003846153846</v>
      </c>
      <c r="DD94" s="150">
        <f t="shared" si="309"/>
        <v>0.0005769230769</v>
      </c>
      <c r="DE94" s="74">
        <f t="shared" ref="DE94:DJ94" si="673">(DE$18*$DB94+DE$19)*7</f>
        <v>0.0007669655</v>
      </c>
      <c r="DF94" s="74">
        <f t="shared" si="673"/>
        <v>0.0016472855</v>
      </c>
      <c r="DG94" s="74">
        <f t="shared" si="673"/>
        <v>0.0023592275</v>
      </c>
      <c r="DH94" s="141">
        <f t="shared" si="673"/>
        <v>0.0013789335</v>
      </c>
      <c r="DI94" s="74">
        <f t="shared" si="673"/>
        <v>0.0024512915</v>
      </c>
      <c r="DJ94" s="74">
        <f t="shared" si="673"/>
        <v>0.0034287365</v>
      </c>
      <c r="DK94" s="130"/>
      <c r="DL94" s="142"/>
    </row>
    <row r="95" ht="14.25" customHeight="1">
      <c r="J95" s="112">
        <v>79.0</v>
      </c>
      <c r="K95" s="124">
        <v>550.0</v>
      </c>
      <c r="L95" s="114">
        <f t="shared" si="91"/>
        <v>450.3621</v>
      </c>
      <c r="M95" s="115">
        <f t="shared" si="92"/>
        <v>8.532352838</v>
      </c>
      <c r="N95" s="116">
        <f t="shared" si="47"/>
        <v>0.01894553924</v>
      </c>
      <c r="O95" s="116"/>
      <c r="P95" s="112">
        <v>79.0</v>
      </c>
      <c r="Q95" s="112">
        <v>550.0</v>
      </c>
      <c r="R95" s="117">
        <f t="shared" si="48"/>
        <v>1280</v>
      </c>
      <c r="S95" s="39">
        <f t="shared" si="49"/>
        <v>592.841507</v>
      </c>
      <c r="T95" s="39">
        <f t="shared" si="50"/>
        <v>0.09726897696</v>
      </c>
      <c r="U95" s="117">
        <f t="shared" si="51"/>
        <v>1750</v>
      </c>
      <c r="V95" s="39">
        <f t="shared" si="52"/>
        <v>639.968456</v>
      </c>
      <c r="W95" s="39">
        <f t="shared" si="53"/>
        <v>0.3306018933</v>
      </c>
      <c r="X95" s="82"/>
      <c r="Y95" s="124">
        <v>550.0</v>
      </c>
      <c r="Z95" s="82"/>
      <c r="AA95" s="125">
        <f t="shared" si="56"/>
        <v>592.744238</v>
      </c>
      <c r="AB95" s="126">
        <f t="shared" si="57"/>
        <v>639.6378541</v>
      </c>
      <c r="AC95" s="64"/>
      <c r="AE95" s="56">
        <v>79.0</v>
      </c>
      <c r="AF95" s="10">
        <v>550.0</v>
      </c>
      <c r="AG95" s="34">
        <f t="shared" si="58"/>
        <v>18.88531469</v>
      </c>
      <c r="AH95" s="34">
        <f t="shared" si="59"/>
        <v>17.46301811</v>
      </c>
      <c r="AI95" s="122">
        <f t="shared" ref="AI95:AJ95" si="674">AV95*$AG$8-AG95*$AG$9</f>
        <v>3.987612105</v>
      </c>
      <c r="AJ95" s="122">
        <f t="shared" si="674"/>
        <v>1.985102114</v>
      </c>
      <c r="AK95" s="34">
        <f t="shared" ref="AK95:AL95" si="675">AV95/AG95</f>
        <v>1.027872076</v>
      </c>
      <c r="AL95" s="34">
        <f t="shared" si="675"/>
        <v>0.7841865738</v>
      </c>
      <c r="AM95" s="34">
        <f t="shared" ref="AM95:AN95" si="676">AG95*$AG$9/AV95*100/2.2</f>
        <v>8.844397379</v>
      </c>
      <c r="AN95" s="34">
        <f t="shared" si="676"/>
        <v>11.59278849</v>
      </c>
      <c r="AO95" s="34">
        <f t="shared" si="63"/>
        <v>42.70571274</v>
      </c>
      <c r="AP95" s="34">
        <f t="shared" si="64"/>
        <v>41.54769232</v>
      </c>
      <c r="AQ95" s="34">
        <f t="shared" si="65"/>
        <v>3.987612105</v>
      </c>
      <c r="AR95" s="34"/>
      <c r="AT95" s="56">
        <v>79.0</v>
      </c>
      <c r="AU95" s="10">
        <v>550.0</v>
      </c>
      <c r="AV95" s="34">
        <f t="shared" ref="AV95:BE95" si="677"> ((AV$4 * $AU95 ^ AV$5 * EXP(-$AU95 * AV$6))+AV$8)*AV$7</f>
        <v>19.41168761</v>
      </c>
      <c r="AW95" s="34">
        <f t="shared" si="677"/>
        <v>13.69426434</v>
      </c>
      <c r="AX95" s="34">
        <f t="shared" si="677"/>
        <v>12.14796739</v>
      </c>
      <c r="AY95" s="34">
        <f t="shared" si="677"/>
        <v>11.74796739</v>
      </c>
      <c r="AZ95" s="34">
        <f t="shared" si="677"/>
        <v>11.34796739</v>
      </c>
      <c r="BA95" s="34">
        <f t="shared" si="677"/>
        <v>10.94796739</v>
      </c>
      <c r="BB95" s="34">
        <f t="shared" si="677"/>
        <v>10.54796739</v>
      </c>
      <c r="BC95" s="34">
        <f t="shared" si="677"/>
        <v>10.14796739</v>
      </c>
      <c r="BD95" s="34">
        <f t="shared" si="677"/>
        <v>9.747967395</v>
      </c>
      <c r="BE95" s="34">
        <f t="shared" si="677"/>
        <v>9.347967395</v>
      </c>
      <c r="BI95" s="10">
        <v>550.0</v>
      </c>
      <c r="BJ95" s="34">
        <f t="shared" ref="BJ95:BS95" si="678"> ((BJ$4 * $AU95 ^ BJ$5 * EXP(-$AU95 * BJ$6))+BJ$8)*BJ$7</f>
        <v>0.7828494615</v>
      </c>
      <c r="BK95" s="34">
        <f t="shared" si="678"/>
        <v>0.5579549106</v>
      </c>
      <c r="BL95" s="34">
        <f t="shared" si="678"/>
        <v>0.5116726142</v>
      </c>
      <c r="BM95" s="34">
        <f t="shared" si="678"/>
        <v>0.4976726142</v>
      </c>
      <c r="BN95" s="34">
        <f t="shared" si="678"/>
        <v>0.4836726142</v>
      </c>
      <c r="BO95" s="34">
        <f t="shared" si="678"/>
        <v>0.4696726142</v>
      </c>
      <c r="BP95" s="34">
        <f t="shared" si="678"/>
        <v>0.4556726142</v>
      </c>
      <c r="BQ95" s="34">
        <f t="shared" si="678"/>
        <v>0.4416726142</v>
      </c>
      <c r="BR95" s="34">
        <f t="shared" si="678"/>
        <v>0.4276726142</v>
      </c>
      <c r="BS95" s="34">
        <f t="shared" si="678"/>
        <v>0.4136726142</v>
      </c>
      <c r="BU95" s="10">
        <v>550.0</v>
      </c>
      <c r="BV95" s="34">
        <f t="shared" ref="BV95:CE95" si="679"> ((BV$4 * $AU95 ^ BV$5 * EXP(-$AU95 * BV$6))+BV$8)*BV$7</f>
        <v>0.5769186264</v>
      </c>
      <c r="BW95" s="34">
        <f t="shared" si="679"/>
        <v>0.4385630326</v>
      </c>
      <c r="BX95" s="34">
        <f t="shared" si="679"/>
        <v>0.3847673038</v>
      </c>
      <c r="BY95" s="34">
        <f t="shared" si="679"/>
        <v>0.3719673038</v>
      </c>
      <c r="BZ95" s="34">
        <f t="shared" si="679"/>
        <v>0.3591673038</v>
      </c>
      <c r="CA95" s="34">
        <f t="shared" si="679"/>
        <v>0.3463673038</v>
      </c>
      <c r="CB95" s="34">
        <f t="shared" si="679"/>
        <v>0.3335673038</v>
      </c>
      <c r="CC95" s="34">
        <f t="shared" si="679"/>
        <v>0.3207673038</v>
      </c>
      <c r="CD95" s="34">
        <f t="shared" si="679"/>
        <v>0.3079673038</v>
      </c>
      <c r="CE95" s="34">
        <f t="shared" si="679"/>
        <v>0.2951673038</v>
      </c>
      <c r="CG95" s="10">
        <v>79.0</v>
      </c>
      <c r="CH95" s="34">
        <f t="shared" ref="CH95:CQ95" si="680">((CH$4-CH$5*$CG95+CH$6*$CG95^2/2+CH$7/$CG95)+CH$9)*CH$8</f>
        <v>4.861417722</v>
      </c>
      <c r="CI95" s="34">
        <f t="shared" si="680"/>
        <v>2.936670886</v>
      </c>
      <c r="CJ95" s="34">
        <f t="shared" si="680"/>
        <v>2.936670886</v>
      </c>
      <c r="CK95" s="34">
        <f t="shared" si="680"/>
        <v>2.936670886</v>
      </c>
      <c r="CL95" s="34">
        <f t="shared" si="680"/>
        <v>2.936670886</v>
      </c>
      <c r="CM95" s="34">
        <f t="shared" si="680"/>
        <v>2.936670886</v>
      </c>
      <c r="CN95" s="34">
        <f t="shared" si="680"/>
        <v>2.936670886</v>
      </c>
      <c r="CO95" s="34">
        <f t="shared" si="680"/>
        <v>2.936670886</v>
      </c>
      <c r="CP95" s="34">
        <f t="shared" si="680"/>
        <v>2.936670886</v>
      </c>
      <c r="CQ95" s="34">
        <f t="shared" si="680"/>
        <v>2.936670886</v>
      </c>
      <c r="DA95" s="138"/>
      <c r="DB95" s="10">
        <v>452.0</v>
      </c>
      <c r="DC95" s="143">
        <f t="shared" si="228"/>
        <v>0.0003846153846</v>
      </c>
      <c r="DD95" s="150">
        <f t="shared" si="309"/>
        <v>0.0005769230769</v>
      </c>
      <c r="DE95" s="74">
        <f t="shared" ref="DE95:DJ95" si="681">(DE$18*$DB95+DE$19)*7</f>
        <v>0.0007784462</v>
      </c>
      <c r="DF95" s="74">
        <f t="shared" si="681"/>
        <v>0.0016779448</v>
      </c>
      <c r="DG95" s="74">
        <f t="shared" si="681"/>
        <v>0.00239267</v>
      </c>
      <c r="DH95" s="141">
        <f t="shared" si="681"/>
        <v>0.0013992636</v>
      </c>
      <c r="DI95" s="74">
        <f t="shared" si="681"/>
        <v>0.0024685444</v>
      </c>
      <c r="DJ95" s="74">
        <f t="shared" si="681"/>
        <v>0.0034353564</v>
      </c>
      <c r="DK95" s="130"/>
      <c r="DL95" s="142"/>
    </row>
    <row r="96" ht="14.25" customHeight="1">
      <c r="J96" s="112">
        <v>80.0</v>
      </c>
      <c r="K96" s="124">
        <v>557.0</v>
      </c>
      <c r="L96" s="114">
        <f t="shared" si="91"/>
        <v>454.771</v>
      </c>
      <c r="M96" s="115">
        <f t="shared" si="92"/>
        <v>8.594923228</v>
      </c>
      <c r="N96" s="116">
        <f t="shared" si="47"/>
        <v>0.01889945319</v>
      </c>
      <c r="O96" s="116"/>
      <c r="P96" s="112">
        <v>80.0</v>
      </c>
      <c r="Q96" s="112">
        <v>557.0</v>
      </c>
      <c r="R96" s="117">
        <f t="shared" si="48"/>
        <v>1287</v>
      </c>
      <c r="S96" s="39">
        <f t="shared" si="49"/>
        <v>593.0335404</v>
      </c>
      <c r="T96" s="39">
        <f t="shared" si="50"/>
        <v>0.08844976408</v>
      </c>
      <c r="U96" s="117">
        <f t="shared" si="51"/>
        <v>1757</v>
      </c>
      <c r="V96" s="39">
        <f t="shared" si="52"/>
        <v>639.9697534</v>
      </c>
      <c r="W96" s="39">
        <f t="shared" si="53"/>
        <v>0.3029482121</v>
      </c>
      <c r="X96" s="82"/>
      <c r="Y96" s="124">
        <v>557.0</v>
      </c>
      <c r="Z96" s="82"/>
      <c r="AA96" s="125">
        <f t="shared" si="56"/>
        <v>592.9450906</v>
      </c>
      <c r="AB96" s="126">
        <f t="shared" si="57"/>
        <v>639.6668052</v>
      </c>
      <c r="AC96" s="64"/>
      <c r="AE96" s="56">
        <v>80.0</v>
      </c>
      <c r="AF96" s="10">
        <v>557.0</v>
      </c>
      <c r="AG96" s="34">
        <f t="shared" si="58"/>
        <v>18.80953593</v>
      </c>
      <c r="AH96" s="34">
        <f t="shared" si="59"/>
        <v>17.36903208</v>
      </c>
      <c r="AI96" s="122">
        <f t="shared" ref="AI96:AJ96" si="682">AV96*$AG$8-AG96*$AG$9</f>
        <v>3.914997571</v>
      </c>
      <c r="AJ96" s="122">
        <f t="shared" si="682"/>
        <v>1.899166145</v>
      </c>
      <c r="AK96" s="34">
        <f t="shared" ref="AK96:AL96" si="683">AV96/AG96</f>
        <v>1.020347443</v>
      </c>
      <c r="AL96" s="34">
        <f t="shared" si="683"/>
        <v>0.7733552072</v>
      </c>
      <c r="AM96" s="34">
        <f t="shared" ref="AM96:AN96" si="684">AG96*$AG$9/AV96*100/2.2</f>
        <v>8.909621082</v>
      </c>
      <c r="AN96" s="34">
        <f t="shared" si="684"/>
        <v>11.7551534</v>
      </c>
      <c r="AO96" s="34">
        <f t="shared" si="63"/>
        <v>42.22297616</v>
      </c>
      <c r="AP96" s="34">
        <f t="shared" si="64"/>
        <v>41.38097904</v>
      </c>
      <c r="AQ96" s="34">
        <f t="shared" si="65"/>
        <v>3.914997571</v>
      </c>
      <c r="AR96" s="34"/>
      <c r="AT96" s="56">
        <v>80.0</v>
      </c>
      <c r="AU96" s="10">
        <v>557.0</v>
      </c>
      <c r="AV96" s="34">
        <f t="shared" ref="AV96:BE96" si="685"> ((AV$4 * $AU96 ^ AV$5 * EXP(-$AU96 * AV$6))+AV$8)*AV$7</f>
        <v>19.19226189</v>
      </c>
      <c r="AW96" s="34">
        <f t="shared" si="685"/>
        <v>13.43243141</v>
      </c>
      <c r="AX96" s="34">
        <f t="shared" si="685"/>
        <v>11.87957023</v>
      </c>
      <c r="AY96" s="34">
        <f t="shared" si="685"/>
        <v>11.47957023</v>
      </c>
      <c r="AZ96" s="34">
        <f t="shared" si="685"/>
        <v>11.07957023</v>
      </c>
      <c r="BA96" s="34">
        <f t="shared" si="685"/>
        <v>10.67957023</v>
      </c>
      <c r="BB96" s="34">
        <f t="shared" si="685"/>
        <v>10.27957023</v>
      </c>
      <c r="BC96" s="34">
        <f t="shared" si="685"/>
        <v>9.879570225</v>
      </c>
      <c r="BD96" s="34">
        <f t="shared" si="685"/>
        <v>9.479570225</v>
      </c>
      <c r="BE96" s="34">
        <f t="shared" si="685"/>
        <v>9.079570225</v>
      </c>
      <c r="BI96" s="10">
        <v>557.0</v>
      </c>
      <c r="BJ96" s="34">
        <f t="shared" ref="BJ96:BS96" si="686"> ((BJ$4 * $AU96 ^ BJ$5 * EXP(-$AU96 * BJ$6))+BJ$8)*BJ$7</f>
        <v>0.7745907182</v>
      </c>
      <c r="BK96" s="34">
        <f t="shared" si="686"/>
        <v>0.5480187772</v>
      </c>
      <c r="BL96" s="34">
        <f t="shared" si="686"/>
        <v>0.5011173925</v>
      </c>
      <c r="BM96" s="34">
        <f t="shared" si="686"/>
        <v>0.4871173925</v>
      </c>
      <c r="BN96" s="34">
        <f t="shared" si="686"/>
        <v>0.4731173925</v>
      </c>
      <c r="BO96" s="34">
        <f t="shared" si="686"/>
        <v>0.4591173925</v>
      </c>
      <c r="BP96" s="34">
        <f t="shared" si="686"/>
        <v>0.4451173925</v>
      </c>
      <c r="BQ96" s="34">
        <f t="shared" si="686"/>
        <v>0.4311173925</v>
      </c>
      <c r="BR96" s="34">
        <f t="shared" si="686"/>
        <v>0.4171173925</v>
      </c>
      <c r="BS96" s="34">
        <f t="shared" si="686"/>
        <v>0.4031173925</v>
      </c>
      <c r="BU96" s="10">
        <v>557.0</v>
      </c>
      <c r="BV96" s="34">
        <f t="shared" ref="BV96:CE96" si="687"> ((BV$4 * $AU96 ^ BV$5 * EXP(-$AU96 * BV$6))+BV$8)*BV$7</f>
        <v>0.570606851</v>
      </c>
      <c r="BW96" s="34">
        <f t="shared" si="687"/>
        <v>0.4307574034</v>
      </c>
      <c r="BX96" s="34">
        <f t="shared" si="687"/>
        <v>0.3768280875</v>
      </c>
      <c r="BY96" s="34">
        <f t="shared" si="687"/>
        <v>0.3640280875</v>
      </c>
      <c r="BZ96" s="34">
        <f t="shared" si="687"/>
        <v>0.3512280875</v>
      </c>
      <c r="CA96" s="34">
        <f t="shared" si="687"/>
        <v>0.3384280875</v>
      </c>
      <c r="CB96" s="34">
        <f t="shared" si="687"/>
        <v>0.3256280875</v>
      </c>
      <c r="CC96" s="34">
        <f t="shared" si="687"/>
        <v>0.3128280875</v>
      </c>
      <c r="CD96" s="34">
        <f t="shared" si="687"/>
        <v>0.3000280875</v>
      </c>
      <c r="CE96" s="34">
        <f t="shared" si="687"/>
        <v>0.2872280875</v>
      </c>
      <c r="CG96" s="10">
        <v>80.0</v>
      </c>
      <c r="CH96" s="34">
        <f t="shared" ref="CH96:CQ96" si="688">((CH$4-CH$5*$CG96+CH$6*$CG96^2/2+CH$7/$CG96)+CH$9)*CH$8</f>
        <v>4.862075</v>
      </c>
      <c r="CI96" s="34">
        <f t="shared" si="688"/>
        <v>2.93925</v>
      </c>
      <c r="CJ96" s="34">
        <f t="shared" si="688"/>
        <v>2.93925</v>
      </c>
      <c r="CK96" s="34">
        <f t="shared" si="688"/>
        <v>2.93925</v>
      </c>
      <c r="CL96" s="34">
        <f t="shared" si="688"/>
        <v>2.93925</v>
      </c>
      <c r="CM96" s="34">
        <f t="shared" si="688"/>
        <v>2.93925</v>
      </c>
      <c r="CN96" s="34">
        <f t="shared" si="688"/>
        <v>2.93925</v>
      </c>
      <c r="CO96" s="34">
        <f t="shared" si="688"/>
        <v>2.93925</v>
      </c>
      <c r="CP96" s="34">
        <f t="shared" si="688"/>
        <v>2.93925</v>
      </c>
      <c r="CQ96" s="34">
        <f t="shared" si="688"/>
        <v>2.93925</v>
      </c>
      <c r="DA96" s="138"/>
      <c r="DB96" s="10">
        <v>459.0</v>
      </c>
      <c r="DC96" s="143">
        <f t="shared" si="228"/>
        <v>0.0003846153846</v>
      </c>
      <c r="DD96" s="150">
        <f t="shared" si="309"/>
        <v>0.0005769230769</v>
      </c>
      <c r="DE96" s="74">
        <f t="shared" ref="DE96:DJ96" si="689">(DE$18*$DB96+DE$19)*7</f>
        <v>0.0007899269</v>
      </c>
      <c r="DF96" s="74">
        <f t="shared" si="689"/>
        <v>0.0017086041</v>
      </c>
      <c r="DG96" s="74">
        <f t="shared" si="689"/>
        <v>0.0024261125</v>
      </c>
      <c r="DH96" s="141">
        <f t="shared" si="689"/>
        <v>0.0014195937</v>
      </c>
      <c r="DI96" s="74">
        <f t="shared" si="689"/>
        <v>0.0024857973</v>
      </c>
      <c r="DJ96" s="74">
        <f t="shared" si="689"/>
        <v>0.0034419763</v>
      </c>
      <c r="DK96" s="130"/>
      <c r="DL96" s="142"/>
    </row>
    <row r="97" ht="14.25" customHeight="1">
      <c r="J97" s="112">
        <v>81.0</v>
      </c>
      <c r="K97" s="124">
        <v>564.0</v>
      </c>
      <c r="L97" s="114">
        <f t="shared" si="91"/>
        <v>459.1565</v>
      </c>
      <c r="M97" s="115">
        <f t="shared" si="92"/>
        <v>8.65701126</v>
      </c>
      <c r="N97" s="116">
        <f t="shared" si="47"/>
        <v>0.01885416249</v>
      </c>
      <c r="O97" s="116"/>
      <c r="P97" s="112">
        <v>81.0</v>
      </c>
      <c r="Q97" s="112">
        <v>564.0</v>
      </c>
      <c r="R97" s="117">
        <f t="shared" si="48"/>
        <v>1294</v>
      </c>
      <c r="S97" s="39">
        <f t="shared" si="49"/>
        <v>593.2204419</v>
      </c>
      <c r="T97" s="39">
        <f t="shared" si="50"/>
        <v>0.08041747129</v>
      </c>
      <c r="U97" s="117">
        <f t="shared" si="51"/>
        <v>1764</v>
      </c>
      <c r="V97" s="39">
        <f t="shared" si="52"/>
        <v>639.9709974</v>
      </c>
      <c r="W97" s="39">
        <f t="shared" si="53"/>
        <v>0.2775638191</v>
      </c>
      <c r="X97" s="82"/>
      <c r="Y97" s="124">
        <v>564.0</v>
      </c>
      <c r="Z97" s="82"/>
      <c r="AA97" s="125">
        <f t="shared" si="56"/>
        <v>593.1400244</v>
      </c>
      <c r="AB97" s="126">
        <f t="shared" si="57"/>
        <v>639.6934336</v>
      </c>
      <c r="AC97" s="64"/>
      <c r="AE97" s="56">
        <v>81.0</v>
      </c>
      <c r="AF97" s="10">
        <v>564.0</v>
      </c>
      <c r="AG97" s="34">
        <f t="shared" si="58"/>
        <v>18.73431447</v>
      </c>
      <c r="AH97" s="34">
        <f t="shared" si="59"/>
        <v>17.27662044</v>
      </c>
      <c r="AI97" s="122">
        <f t="shared" ref="AI97:AJ97" si="690">AV97*$AG$8-AG97*$AG$9</f>
        <v>3.843014236</v>
      </c>
      <c r="AJ97" s="122">
        <f t="shared" si="690"/>
        <v>1.814769367</v>
      </c>
      <c r="AK97" s="34">
        <f t="shared" ref="AK97:AL97" si="691">AV97/AG97</f>
        <v>1.012830913</v>
      </c>
      <c r="AL97" s="34">
        <f t="shared" si="691"/>
        <v>0.7626047978</v>
      </c>
      <c r="AM97" s="34">
        <f t="shared" ref="AM97:AN97" si="692">AG97*$AG$9/AV97*100/2.2</f>
        <v>8.975742127</v>
      </c>
      <c r="AN97" s="34">
        <f t="shared" si="692"/>
        <v>11.92086533</v>
      </c>
      <c r="AO97" s="34">
        <f t="shared" si="63"/>
        <v>41.74432421</v>
      </c>
      <c r="AP97" s="34">
        <f t="shared" si="64"/>
        <v>41.21549183</v>
      </c>
      <c r="AQ97" s="34">
        <f t="shared" si="65"/>
        <v>3.843014236</v>
      </c>
      <c r="AR97" s="34"/>
      <c r="AT97" s="56">
        <v>81.0</v>
      </c>
      <c r="AU97" s="10">
        <v>564.0</v>
      </c>
      <c r="AV97" s="34">
        <f t="shared" ref="AV97:BE97" si="693"> ((AV$4 * $AU97 ^ AV$5 * EXP(-$AU97 * AV$6))+AV$8)*AV$7</f>
        <v>18.97469282</v>
      </c>
      <c r="AW97" s="34">
        <f t="shared" si="693"/>
        <v>13.17523364</v>
      </c>
      <c r="AX97" s="34">
        <f t="shared" si="693"/>
        <v>11.6167188</v>
      </c>
      <c r="AY97" s="34">
        <f t="shared" si="693"/>
        <v>11.2167188</v>
      </c>
      <c r="AZ97" s="34">
        <f t="shared" si="693"/>
        <v>10.8167188</v>
      </c>
      <c r="BA97" s="34">
        <f t="shared" si="693"/>
        <v>10.4167188</v>
      </c>
      <c r="BB97" s="34">
        <f t="shared" si="693"/>
        <v>10.0167188</v>
      </c>
      <c r="BC97" s="34">
        <f t="shared" si="693"/>
        <v>9.616718796</v>
      </c>
      <c r="BD97" s="34">
        <f t="shared" si="693"/>
        <v>9.216718796</v>
      </c>
      <c r="BE97" s="34">
        <f t="shared" si="693"/>
        <v>8.816718796</v>
      </c>
      <c r="BI97" s="10">
        <v>564.0</v>
      </c>
      <c r="BJ97" s="34">
        <f t="shared" ref="BJ97:BS97" si="694"> ((BJ$4 * $AU97 ^ BJ$5 * EXP(-$AU97 * BJ$6))+BJ$8)*BJ$7</f>
        <v>0.7663980015</v>
      </c>
      <c r="BK97" s="34">
        <f t="shared" si="694"/>
        <v>0.5382472093</v>
      </c>
      <c r="BL97" s="34">
        <f t="shared" si="694"/>
        <v>0.490766518</v>
      </c>
      <c r="BM97" s="34">
        <f t="shared" si="694"/>
        <v>0.476766518</v>
      </c>
      <c r="BN97" s="34">
        <f t="shared" si="694"/>
        <v>0.462766518</v>
      </c>
      <c r="BO97" s="34">
        <f t="shared" si="694"/>
        <v>0.448766518</v>
      </c>
      <c r="BP97" s="34">
        <f t="shared" si="694"/>
        <v>0.434766518</v>
      </c>
      <c r="BQ97" s="34">
        <f t="shared" si="694"/>
        <v>0.420766518</v>
      </c>
      <c r="BR97" s="34">
        <f t="shared" si="694"/>
        <v>0.406766518</v>
      </c>
      <c r="BS97" s="34">
        <f t="shared" si="694"/>
        <v>0.392766518</v>
      </c>
      <c r="BU97" s="10">
        <v>564.0</v>
      </c>
      <c r="BV97" s="34">
        <f t="shared" ref="BV97:CE97" si="695"> ((BV$4 * $AU97 ^ BV$5 * EXP(-$AU97 * BV$6))+BV$8)*BV$7</f>
        <v>0.5643479239</v>
      </c>
      <c r="BW97" s="34">
        <f t="shared" si="695"/>
        <v>0.423080917</v>
      </c>
      <c r="BX97" s="34">
        <f t="shared" si="695"/>
        <v>0.369042638</v>
      </c>
      <c r="BY97" s="34">
        <f t="shared" si="695"/>
        <v>0.356242638</v>
      </c>
      <c r="BZ97" s="34">
        <f t="shared" si="695"/>
        <v>0.343442638</v>
      </c>
      <c r="CA97" s="34">
        <f t="shared" si="695"/>
        <v>0.330642638</v>
      </c>
      <c r="CB97" s="34">
        <f t="shared" si="695"/>
        <v>0.317842638</v>
      </c>
      <c r="CC97" s="34">
        <f t="shared" si="695"/>
        <v>0.305042638</v>
      </c>
      <c r="CD97" s="34">
        <f t="shared" si="695"/>
        <v>0.292242638</v>
      </c>
      <c r="CE97" s="34">
        <f t="shared" si="695"/>
        <v>0.279442638</v>
      </c>
      <c r="CG97" s="10">
        <v>81.0</v>
      </c>
      <c r="CH97" s="34">
        <f t="shared" ref="CH97:CQ97" si="696">((CH$4-CH$5*$CG97+CH$6*$CG97^2/2+CH$7/$CG97)+CH$9)*CH$8</f>
        <v>4.862864198</v>
      </c>
      <c r="CI97" s="34">
        <f t="shared" si="696"/>
        <v>2.941864198</v>
      </c>
      <c r="CJ97" s="34">
        <f t="shared" si="696"/>
        <v>2.941864198</v>
      </c>
      <c r="CK97" s="34">
        <f t="shared" si="696"/>
        <v>2.941864198</v>
      </c>
      <c r="CL97" s="34">
        <f t="shared" si="696"/>
        <v>2.941864198</v>
      </c>
      <c r="CM97" s="34">
        <f t="shared" si="696"/>
        <v>2.941864198</v>
      </c>
      <c r="CN97" s="34">
        <f t="shared" si="696"/>
        <v>2.941864198</v>
      </c>
      <c r="CO97" s="34">
        <f t="shared" si="696"/>
        <v>2.941864198</v>
      </c>
      <c r="CP97" s="34">
        <f t="shared" si="696"/>
        <v>2.941864198</v>
      </c>
      <c r="CQ97" s="34">
        <f t="shared" si="696"/>
        <v>2.941864198</v>
      </c>
      <c r="DA97" s="138"/>
      <c r="DB97" s="10">
        <v>466.0</v>
      </c>
      <c r="DC97" s="143">
        <f t="shared" si="228"/>
        <v>0.0003846153846</v>
      </c>
      <c r="DD97" s="150">
        <f t="shared" si="309"/>
        <v>0.0005769230769</v>
      </c>
      <c r="DE97" s="74">
        <f t="shared" ref="DE97:DJ97" si="697">(DE$18*$DB97+DE$19)*7</f>
        <v>0.0008014076</v>
      </c>
      <c r="DF97" s="74">
        <f t="shared" si="697"/>
        <v>0.0017392634</v>
      </c>
      <c r="DG97" s="74">
        <f t="shared" si="697"/>
        <v>0.002459555</v>
      </c>
      <c r="DH97" s="141">
        <f t="shared" si="697"/>
        <v>0.0014399238</v>
      </c>
      <c r="DI97" s="74">
        <f t="shared" si="697"/>
        <v>0.0025030502</v>
      </c>
      <c r="DJ97" s="74">
        <f t="shared" si="697"/>
        <v>0.0034485962</v>
      </c>
      <c r="DK97" s="130"/>
      <c r="DL97" s="142"/>
    </row>
    <row r="98" ht="14.25" customHeight="1">
      <c r="J98" s="112">
        <v>82.0</v>
      </c>
      <c r="K98" s="124">
        <v>571.0</v>
      </c>
      <c r="L98" s="114">
        <f t="shared" si="91"/>
        <v>463.5186</v>
      </c>
      <c r="M98" s="115">
        <f t="shared" si="92"/>
        <v>8.718621105</v>
      </c>
      <c r="N98" s="116">
        <f t="shared" si="47"/>
        <v>0.0188096467</v>
      </c>
      <c r="O98" s="116"/>
      <c r="P98" s="112">
        <v>82.0</v>
      </c>
      <c r="Q98" s="112">
        <v>571.0</v>
      </c>
      <c r="R98" s="117">
        <f t="shared" si="48"/>
        <v>1301</v>
      </c>
      <c r="S98" s="39">
        <f t="shared" si="49"/>
        <v>593.4023478</v>
      </c>
      <c r="T98" s="39">
        <f t="shared" si="50"/>
        <v>0.07310334374</v>
      </c>
      <c r="U98" s="117">
        <f t="shared" si="51"/>
        <v>1771</v>
      </c>
      <c r="V98" s="39">
        <f t="shared" si="52"/>
        <v>639.9721903</v>
      </c>
      <c r="W98" s="39">
        <f t="shared" si="53"/>
        <v>0.2542672409</v>
      </c>
      <c r="X98" s="82"/>
      <c r="Y98" s="124">
        <v>571.0</v>
      </c>
      <c r="Z98" s="82"/>
      <c r="AA98" s="125">
        <f t="shared" si="56"/>
        <v>593.3292444</v>
      </c>
      <c r="AB98" s="126">
        <f t="shared" si="57"/>
        <v>639.7179231</v>
      </c>
      <c r="AC98" s="64"/>
      <c r="AE98" s="56">
        <v>82.0</v>
      </c>
      <c r="AF98" s="10">
        <v>571.0</v>
      </c>
      <c r="AG98" s="34">
        <f t="shared" si="58"/>
        <v>18.65965609</v>
      </c>
      <c r="AH98" s="34">
        <f t="shared" si="59"/>
        <v>17.1857639</v>
      </c>
      <c r="AI98" s="122">
        <f t="shared" ref="AI98:AJ98" si="698">AV98*$AG$8-AG98*$AG$9</f>
        <v>3.771664297</v>
      </c>
      <c r="AJ98" s="122">
        <f t="shared" si="698"/>
        <v>1.731889465</v>
      </c>
      <c r="AK98" s="34">
        <f t="shared" ref="AK98:AL98" si="699">AV98/AG98</f>
        <v>1.005323394</v>
      </c>
      <c r="AL98" s="34">
        <f t="shared" si="699"/>
        <v>0.751936643</v>
      </c>
      <c r="AM98" s="34">
        <f t="shared" ref="AM98:AN98" si="700">AG98*$AG$9/AV98*100/2.2</f>
        <v>9.042770859</v>
      </c>
      <c r="AN98" s="34">
        <f t="shared" si="700"/>
        <v>12.08999345</v>
      </c>
      <c r="AO98" s="34">
        <f t="shared" si="63"/>
        <v>41.26977533</v>
      </c>
      <c r="AP98" s="34">
        <f t="shared" si="64"/>
        <v>41.05124339</v>
      </c>
      <c r="AQ98" s="34">
        <f t="shared" si="65"/>
        <v>3.771664297</v>
      </c>
      <c r="AR98" s="34"/>
      <c r="AT98" s="56">
        <v>82.0</v>
      </c>
      <c r="AU98" s="10">
        <v>571.0</v>
      </c>
      <c r="AV98" s="34">
        <f t="shared" ref="AV98:BE98" si="701"> ((AV$4 * $AU98 ^ AV$5 * EXP(-$AU98 * AV$6))+AV$8)*AV$7</f>
        <v>18.75898879</v>
      </c>
      <c r="AW98" s="34">
        <f t="shared" si="701"/>
        <v>12.92260561</v>
      </c>
      <c r="AX98" s="34">
        <f t="shared" si="701"/>
        <v>11.35931686</v>
      </c>
      <c r="AY98" s="34">
        <f t="shared" si="701"/>
        <v>10.95931686</v>
      </c>
      <c r="AZ98" s="34">
        <f t="shared" si="701"/>
        <v>10.55931686</v>
      </c>
      <c r="BA98" s="34">
        <f t="shared" si="701"/>
        <v>10.15931686</v>
      </c>
      <c r="BB98" s="34">
        <f t="shared" si="701"/>
        <v>9.759316864</v>
      </c>
      <c r="BC98" s="34">
        <f t="shared" si="701"/>
        <v>9.359316864</v>
      </c>
      <c r="BD98" s="34">
        <f t="shared" si="701"/>
        <v>8.959316864</v>
      </c>
      <c r="BE98" s="34">
        <f t="shared" si="701"/>
        <v>8.559316864</v>
      </c>
      <c r="BI98" s="10">
        <v>571.0</v>
      </c>
      <c r="BJ98" s="34">
        <f t="shared" ref="BJ98:BS98" si="702"> ((BJ$4 * $AU98 ^ BJ$5 * EXP(-$AU98 * BJ$6))+BJ$8)*BJ$7</f>
        <v>0.7582715768</v>
      </c>
      <c r="BK98" s="34">
        <f t="shared" si="702"/>
        <v>0.5286380178</v>
      </c>
      <c r="BL98" s="34">
        <f t="shared" si="702"/>
        <v>0.4806166525</v>
      </c>
      <c r="BM98" s="34">
        <f t="shared" si="702"/>
        <v>0.4666166525</v>
      </c>
      <c r="BN98" s="34">
        <f t="shared" si="702"/>
        <v>0.4526166525</v>
      </c>
      <c r="BO98" s="34">
        <f t="shared" si="702"/>
        <v>0.4386166525</v>
      </c>
      <c r="BP98" s="34">
        <f t="shared" si="702"/>
        <v>0.4246166525</v>
      </c>
      <c r="BQ98" s="34">
        <f t="shared" si="702"/>
        <v>0.4106166525</v>
      </c>
      <c r="BR98" s="34">
        <f t="shared" si="702"/>
        <v>0.3966166525</v>
      </c>
      <c r="BS98" s="34">
        <f t="shared" si="702"/>
        <v>0.3826166525</v>
      </c>
      <c r="BU98" s="10">
        <v>571.0</v>
      </c>
      <c r="BV98" s="34">
        <f t="shared" ref="BV98:CE98" si="703"> ((BV$4 * $AU98 ^ BV$5 * EXP(-$AU98 * BV$6))+BV$8)*BV$7</f>
        <v>0.5581420183</v>
      </c>
      <c r="BW98" s="34">
        <f t="shared" si="703"/>
        <v>0.4155318607</v>
      </c>
      <c r="BX98" s="34">
        <f t="shared" si="703"/>
        <v>0.3614084411</v>
      </c>
      <c r="BY98" s="34">
        <f t="shared" si="703"/>
        <v>0.3486084411</v>
      </c>
      <c r="BZ98" s="34">
        <f t="shared" si="703"/>
        <v>0.3358084411</v>
      </c>
      <c r="CA98" s="34">
        <f t="shared" si="703"/>
        <v>0.3230084411</v>
      </c>
      <c r="CB98" s="34">
        <f t="shared" si="703"/>
        <v>0.3102084411</v>
      </c>
      <c r="CC98" s="34">
        <f t="shared" si="703"/>
        <v>0.2974084411</v>
      </c>
      <c r="CD98" s="34">
        <f t="shared" si="703"/>
        <v>0.2846084411</v>
      </c>
      <c r="CE98" s="34">
        <f t="shared" si="703"/>
        <v>0.2718084411</v>
      </c>
      <c r="CG98" s="10">
        <v>82.0</v>
      </c>
      <c r="CH98" s="34">
        <f t="shared" ref="CH98:CQ98" si="704">((CH$4-CH$5*$CG98+CH$6*$CG98^2/2+CH$7/$CG98)+CH$9)*CH$8</f>
        <v>4.863780488</v>
      </c>
      <c r="CI98" s="34">
        <f t="shared" si="704"/>
        <v>2.944512195</v>
      </c>
      <c r="CJ98" s="34">
        <f t="shared" si="704"/>
        <v>2.944512195</v>
      </c>
      <c r="CK98" s="34">
        <f t="shared" si="704"/>
        <v>2.944512195</v>
      </c>
      <c r="CL98" s="34">
        <f t="shared" si="704"/>
        <v>2.944512195</v>
      </c>
      <c r="CM98" s="34">
        <f t="shared" si="704"/>
        <v>2.944512195</v>
      </c>
      <c r="CN98" s="34">
        <f t="shared" si="704"/>
        <v>2.944512195</v>
      </c>
      <c r="CO98" s="34">
        <f t="shared" si="704"/>
        <v>2.944512195</v>
      </c>
      <c r="CP98" s="34">
        <f t="shared" si="704"/>
        <v>2.944512195</v>
      </c>
      <c r="CQ98" s="34">
        <f t="shared" si="704"/>
        <v>2.944512195</v>
      </c>
      <c r="DA98" s="138"/>
      <c r="DB98" s="10">
        <v>473.0</v>
      </c>
      <c r="DC98" s="143">
        <f t="shared" si="228"/>
        <v>0.0003846153846</v>
      </c>
      <c r="DD98" s="150">
        <f t="shared" si="309"/>
        <v>0.0005769230769</v>
      </c>
      <c r="DE98" s="74">
        <f t="shared" ref="DE98:DJ98" si="705">(DE$18*$DB98+DE$19)*7</f>
        <v>0.0008128883</v>
      </c>
      <c r="DF98" s="74">
        <f t="shared" si="705"/>
        <v>0.0017699227</v>
      </c>
      <c r="DG98" s="74">
        <f t="shared" si="705"/>
        <v>0.0024929975</v>
      </c>
      <c r="DH98" s="141">
        <f t="shared" si="705"/>
        <v>0.0014602539</v>
      </c>
      <c r="DI98" s="74">
        <f t="shared" si="705"/>
        <v>0.0025203031</v>
      </c>
      <c r="DJ98" s="74">
        <f t="shared" si="705"/>
        <v>0.0034552161</v>
      </c>
      <c r="DK98" s="130"/>
      <c r="DL98" s="142"/>
    </row>
    <row r="99" ht="14.25" customHeight="1">
      <c r="J99" s="112">
        <v>83.0</v>
      </c>
      <c r="K99" s="124">
        <v>578.0</v>
      </c>
      <c r="L99" s="114">
        <f t="shared" si="91"/>
        <v>467.8573</v>
      </c>
      <c r="M99" s="115">
        <f t="shared" si="92"/>
        <v>8.779756828</v>
      </c>
      <c r="N99" s="116">
        <f t="shared" si="47"/>
        <v>0.01876588615</v>
      </c>
      <c r="O99" s="116"/>
      <c r="P99" s="112">
        <v>83.0</v>
      </c>
      <c r="Q99" s="112">
        <v>578.0</v>
      </c>
      <c r="R99" s="117">
        <f t="shared" si="48"/>
        <v>1308</v>
      </c>
      <c r="S99" s="39">
        <f t="shared" si="49"/>
        <v>593.5793904</v>
      </c>
      <c r="T99" s="39">
        <f t="shared" si="50"/>
        <v>0.06644446321</v>
      </c>
      <c r="U99" s="117">
        <f t="shared" si="51"/>
        <v>1778</v>
      </c>
      <c r="V99" s="39">
        <f t="shared" si="52"/>
        <v>639.9733341</v>
      </c>
      <c r="W99" s="39">
        <f t="shared" si="53"/>
        <v>0.2328909929</v>
      </c>
      <c r="X99" s="82"/>
      <c r="Y99" s="124">
        <v>578.0</v>
      </c>
      <c r="Z99" s="82"/>
      <c r="AA99" s="125">
        <f t="shared" si="56"/>
        <v>593.512946</v>
      </c>
      <c r="AB99" s="126">
        <f t="shared" si="57"/>
        <v>639.7404431</v>
      </c>
      <c r="AC99" s="64"/>
      <c r="AE99" s="56">
        <v>83.0</v>
      </c>
      <c r="AF99" s="10">
        <v>578.0</v>
      </c>
      <c r="AG99" s="34">
        <f t="shared" si="58"/>
        <v>18.58556597</v>
      </c>
      <c r="AH99" s="34">
        <f t="shared" si="59"/>
        <v>17.09644297</v>
      </c>
      <c r="AI99" s="122">
        <f t="shared" ref="AI99:AJ99" si="706">AV99*$AG$8-AG99*$AG$9</f>
        <v>3.700949533</v>
      </c>
      <c r="AJ99" s="122">
        <f t="shared" si="706"/>
        <v>1.650504179</v>
      </c>
      <c r="AK99" s="34">
        <f t="shared" ref="AK99:AL99" si="707">AV99/AG99</f>
        <v>0.9978257776</v>
      </c>
      <c r="AL99" s="34">
        <f t="shared" si="707"/>
        <v>0.7413519849</v>
      </c>
      <c r="AM99" s="34">
        <f t="shared" ref="AM99:AN99" si="708">AG99*$AG$9/AV99*100/2.2</f>
        <v>9.110717818</v>
      </c>
      <c r="AN99" s="34">
        <f t="shared" si="708"/>
        <v>12.26260842</v>
      </c>
      <c r="AO99" s="34">
        <f t="shared" si="63"/>
        <v>40.799345</v>
      </c>
      <c r="AP99" s="34">
        <f t="shared" si="64"/>
        <v>40.88824514</v>
      </c>
      <c r="AQ99" s="34">
        <f t="shared" si="65"/>
        <v>3.700949533</v>
      </c>
      <c r="AR99" s="34"/>
      <c r="AT99" s="56">
        <v>83.0</v>
      </c>
      <c r="AU99" s="10">
        <v>578.0</v>
      </c>
      <c r="AV99" s="34">
        <f t="shared" ref="AV99:BE99" si="709"> ((AV$4 * $AU99 ^ AV$5 * EXP(-$AU99 * AV$6))+AV$8)*AV$7</f>
        <v>18.54515682</v>
      </c>
      <c r="AW99" s="34">
        <f t="shared" si="709"/>
        <v>12.67448193</v>
      </c>
      <c r="AX99" s="34">
        <f t="shared" si="709"/>
        <v>11.10726883</v>
      </c>
      <c r="AY99" s="34">
        <f t="shared" si="709"/>
        <v>10.70726883</v>
      </c>
      <c r="AZ99" s="34">
        <f t="shared" si="709"/>
        <v>10.30726883</v>
      </c>
      <c r="BA99" s="34">
        <f t="shared" si="709"/>
        <v>9.907268833</v>
      </c>
      <c r="BB99" s="34">
        <f t="shared" si="709"/>
        <v>9.507268833</v>
      </c>
      <c r="BC99" s="34">
        <f t="shared" si="709"/>
        <v>9.107268833</v>
      </c>
      <c r="BD99" s="34">
        <f t="shared" si="709"/>
        <v>8.707268833</v>
      </c>
      <c r="BE99" s="34">
        <f t="shared" si="709"/>
        <v>8.307268833</v>
      </c>
      <c r="BI99" s="10">
        <v>578.0</v>
      </c>
      <c r="BJ99" s="34">
        <f t="shared" ref="BJ99:BS99" si="710"> ((BJ$4 * $AU99 ^ BJ$5 * EXP(-$AU99 * BJ$6))+BJ$8)*BJ$7</f>
        <v>0.7502116662</v>
      </c>
      <c r="BK99" s="34">
        <f t="shared" si="710"/>
        <v>0.519189015</v>
      </c>
      <c r="BL99" s="34">
        <f t="shared" si="710"/>
        <v>0.4706644789</v>
      </c>
      <c r="BM99" s="34">
        <f t="shared" si="710"/>
        <v>0.4566644789</v>
      </c>
      <c r="BN99" s="34">
        <f t="shared" si="710"/>
        <v>0.4426644789</v>
      </c>
      <c r="BO99" s="34">
        <f t="shared" si="710"/>
        <v>0.4286644789</v>
      </c>
      <c r="BP99" s="34">
        <f t="shared" si="710"/>
        <v>0.4146644789</v>
      </c>
      <c r="BQ99" s="34">
        <f t="shared" si="710"/>
        <v>0.4006644789</v>
      </c>
      <c r="BR99" s="34">
        <f t="shared" si="710"/>
        <v>0.3866644789</v>
      </c>
      <c r="BS99" s="34">
        <f t="shared" si="710"/>
        <v>0.3726644789</v>
      </c>
      <c r="BU99" s="10">
        <v>578.0</v>
      </c>
      <c r="BV99" s="34">
        <f t="shared" ref="BV99:CE99" si="711"> ((BV$4 * $AU99 ^ BV$5 * EXP(-$AU99 * BV$6))+BV$8)*BV$7</f>
        <v>0.5519892735</v>
      </c>
      <c r="BW99" s="34">
        <f t="shared" si="711"/>
        <v>0.4081085226</v>
      </c>
      <c r="BX99" s="34">
        <f t="shared" si="711"/>
        <v>0.353922998</v>
      </c>
      <c r="BY99" s="34">
        <f t="shared" si="711"/>
        <v>0.341122998</v>
      </c>
      <c r="BZ99" s="34">
        <f t="shared" si="711"/>
        <v>0.328322998</v>
      </c>
      <c r="CA99" s="34">
        <f t="shared" si="711"/>
        <v>0.315522998</v>
      </c>
      <c r="CB99" s="34">
        <f t="shared" si="711"/>
        <v>0.302722998</v>
      </c>
      <c r="CC99" s="34">
        <f t="shared" si="711"/>
        <v>0.289922998</v>
      </c>
      <c r="CD99" s="34">
        <f t="shared" si="711"/>
        <v>0.277122998</v>
      </c>
      <c r="CE99" s="34">
        <f t="shared" si="711"/>
        <v>0.264322998</v>
      </c>
      <c r="CG99" s="10">
        <v>83.0</v>
      </c>
      <c r="CH99" s="34">
        <f t="shared" ref="CH99:CQ99" si="712">((CH$4-CH$5*$CG99+CH$6*$CG99^2/2+CH$7/$CG99)+CH$9)*CH$8</f>
        <v>4.864819277</v>
      </c>
      <c r="CI99" s="34">
        <f t="shared" si="712"/>
        <v>2.947192771</v>
      </c>
      <c r="CJ99" s="34">
        <f t="shared" si="712"/>
        <v>2.947192771</v>
      </c>
      <c r="CK99" s="34">
        <f t="shared" si="712"/>
        <v>2.947192771</v>
      </c>
      <c r="CL99" s="34">
        <f t="shared" si="712"/>
        <v>2.947192771</v>
      </c>
      <c r="CM99" s="34">
        <f t="shared" si="712"/>
        <v>2.947192771</v>
      </c>
      <c r="CN99" s="34">
        <f t="shared" si="712"/>
        <v>2.947192771</v>
      </c>
      <c r="CO99" s="34">
        <f t="shared" si="712"/>
        <v>2.947192771</v>
      </c>
      <c r="CP99" s="34">
        <f t="shared" si="712"/>
        <v>2.947192771</v>
      </c>
      <c r="CQ99" s="34">
        <f t="shared" si="712"/>
        <v>2.947192771</v>
      </c>
      <c r="DA99" s="138"/>
      <c r="DB99" s="10">
        <v>480.0</v>
      </c>
      <c r="DC99" s="143">
        <f t="shared" si="228"/>
        <v>0.0003846153846</v>
      </c>
      <c r="DD99" s="150">
        <f t="shared" si="309"/>
        <v>0.0005769230769</v>
      </c>
      <c r="DE99" s="74">
        <f t="shared" ref="DE99:DJ99" si="713">(DE$18*$DB99+DE$19)*7</f>
        <v>0.000824369</v>
      </c>
      <c r="DF99" s="74">
        <f t="shared" si="713"/>
        <v>0.001800582</v>
      </c>
      <c r="DG99" s="74">
        <f t="shared" si="713"/>
        <v>0.00252644</v>
      </c>
      <c r="DH99" s="141">
        <f t="shared" si="713"/>
        <v>0.001480584</v>
      </c>
      <c r="DI99" s="74">
        <f t="shared" si="713"/>
        <v>0.002537556</v>
      </c>
      <c r="DJ99" s="74">
        <f t="shared" si="713"/>
        <v>0.003461836</v>
      </c>
      <c r="DK99" s="130"/>
      <c r="DL99" s="142"/>
    </row>
    <row r="100" ht="14.25" customHeight="1">
      <c r="J100" s="112">
        <v>84.0</v>
      </c>
      <c r="K100" s="124">
        <v>585.0</v>
      </c>
      <c r="L100" s="114">
        <f t="shared" si="91"/>
        <v>472.1726</v>
      </c>
      <c r="M100" s="115">
        <f t="shared" si="92"/>
        <v>8.840422393</v>
      </c>
      <c r="N100" s="116">
        <f t="shared" si="47"/>
        <v>0.01872286192</v>
      </c>
      <c r="O100" s="116"/>
      <c r="P100" s="112">
        <v>84.0</v>
      </c>
      <c r="Q100" s="112">
        <v>585.0</v>
      </c>
      <c r="R100" s="117">
        <f t="shared" si="48"/>
        <v>1315</v>
      </c>
      <c r="S100" s="39">
        <f t="shared" si="49"/>
        <v>593.751699</v>
      </c>
      <c r="T100" s="39">
        <f t="shared" si="50"/>
        <v>0.06038327302</v>
      </c>
      <c r="U100" s="117">
        <f t="shared" si="51"/>
        <v>1785</v>
      </c>
      <c r="V100" s="39">
        <f t="shared" si="52"/>
        <v>639.9744309</v>
      </c>
      <c r="W100" s="39">
        <f t="shared" si="53"/>
        <v>0.2132805598</v>
      </c>
      <c r="X100" s="82"/>
      <c r="Y100" s="124">
        <v>585.0</v>
      </c>
      <c r="Z100" s="82"/>
      <c r="AA100" s="125">
        <f t="shared" si="56"/>
        <v>593.6913158</v>
      </c>
      <c r="AB100" s="126">
        <f t="shared" si="57"/>
        <v>639.7611503</v>
      </c>
      <c r="AC100" s="64"/>
      <c r="AE100" s="56">
        <v>84.0</v>
      </c>
      <c r="AF100" s="10">
        <v>585.0</v>
      </c>
      <c r="AG100" s="34">
        <f t="shared" si="58"/>
        <v>18.51204877</v>
      </c>
      <c r="AH100" s="34">
        <f t="shared" si="59"/>
        <v>17.00863803</v>
      </c>
      <c r="AI100" s="122">
        <f t="shared" ref="AI100:AJ100" si="714">AV100*$AG$8-AG100*$AG$9</f>
        <v>3.630871321</v>
      </c>
      <c r="AJ100" s="122">
        <f t="shared" si="714"/>
        <v>1.570591317</v>
      </c>
      <c r="AK100" s="34">
        <f t="shared" ref="AK100:AL100" si="715">AV100/AG100</f>
        <v>0.9903389363</v>
      </c>
      <c r="AL100" s="34">
        <f t="shared" si="715"/>
        <v>0.7308520109</v>
      </c>
      <c r="AM100" s="34">
        <f t="shared" ref="AM100:AN100" si="716">AG100*$AG$9/AV100*100/2.2</f>
        <v>9.179593731</v>
      </c>
      <c r="AN100" s="34">
        <f t="shared" si="716"/>
        <v>12.43878235</v>
      </c>
      <c r="AO100" s="34">
        <f t="shared" si="63"/>
        <v>40.33304591</v>
      </c>
      <c r="AP100" s="34">
        <f t="shared" si="64"/>
        <v>40.72650729</v>
      </c>
      <c r="AQ100" s="34">
        <f t="shared" si="65"/>
        <v>3.630871321</v>
      </c>
      <c r="AR100" s="34"/>
      <c r="AT100" s="56">
        <v>84.0</v>
      </c>
      <c r="AU100" s="10">
        <v>585.0</v>
      </c>
      <c r="AV100" s="34">
        <f t="shared" ref="AV100:BE100" si="717"> ((AV$4 * $AU100 ^ AV$5 * EXP(-$AU100 * AV$6))+AV$8)*AV$7</f>
        <v>18.33320269</v>
      </c>
      <c r="AW100" s="34">
        <f t="shared" si="717"/>
        <v>12.43079731</v>
      </c>
      <c r="AX100" s="34">
        <f t="shared" si="717"/>
        <v>10.86047983</v>
      </c>
      <c r="AY100" s="34">
        <f t="shared" si="717"/>
        <v>10.46047983</v>
      </c>
      <c r="AZ100" s="34">
        <f t="shared" si="717"/>
        <v>10.06047983</v>
      </c>
      <c r="BA100" s="34">
        <f t="shared" si="717"/>
        <v>9.660479828</v>
      </c>
      <c r="BB100" s="34">
        <f t="shared" si="717"/>
        <v>9.260479828</v>
      </c>
      <c r="BC100" s="34">
        <f t="shared" si="717"/>
        <v>8.860479828</v>
      </c>
      <c r="BD100" s="34">
        <f t="shared" si="717"/>
        <v>8.460479828</v>
      </c>
      <c r="BE100" s="34">
        <f t="shared" si="717"/>
        <v>8.060479828</v>
      </c>
      <c r="BI100" s="10">
        <v>585.0</v>
      </c>
      <c r="BJ100" s="34">
        <f t="shared" ref="BJ100:BS100" si="718"> ((BJ$4 * $AU100 ^ BJ$5 * EXP(-$AU100 * BJ$6))+BJ$8)*BJ$7</f>
        <v>0.7422184509</v>
      </c>
      <c r="BK100" s="34">
        <f t="shared" si="718"/>
        <v>0.5098980161</v>
      </c>
      <c r="BL100" s="34">
        <f t="shared" si="718"/>
        <v>0.4609067034</v>
      </c>
      <c r="BM100" s="34">
        <f t="shared" si="718"/>
        <v>0.4469067034</v>
      </c>
      <c r="BN100" s="34">
        <f t="shared" si="718"/>
        <v>0.4329067034</v>
      </c>
      <c r="BO100" s="34">
        <f t="shared" si="718"/>
        <v>0.4189067034</v>
      </c>
      <c r="BP100" s="34">
        <f t="shared" si="718"/>
        <v>0.4049067034</v>
      </c>
      <c r="BQ100" s="34">
        <f t="shared" si="718"/>
        <v>0.3909067034</v>
      </c>
      <c r="BR100" s="34">
        <f t="shared" si="718"/>
        <v>0.3769067034</v>
      </c>
      <c r="BS100" s="34">
        <f t="shared" si="718"/>
        <v>0.3629067034</v>
      </c>
      <c r="BU100" s="10">
        <v>585.0</v>
      </c>
      <c r="BV100" s="34">
        <f t="shared" ref="BV100:CE100" si="719"> ((BV$4 * $AU100 ^ BV$5 * EXP(-$AU100 * BV$6))+BV$8)*BV$7</f>
        <v>0.5458897971</v>
      </c>
      <c r="BW100" s="34">
        <f t="shared" si="719"/>
        <v>0.4008091929</v>
      </c>
      <c r="BX100" s="34">
        <f t="shared" si="719"/>
        <v>0.346583828</v>
      </c>
      <c r="BY100" s="34">
        <f t="shared" si="719"/>
        <v>0.333783828</v>
      </c>
      <c r="BZ100" s="34">
        <f t="shared" si="719"/>
        <v>0.320983828</v>
      </c>
      <c r="CA100" s="34">
        <f t="shared" si="719"/>
        <v>0.308183828</v>
      </c>
      <c r="CB100" s="34">
        <f t="shared" si="719"/>
        <v>0.295383828</v>
      </c>
      <c r="CC100" s="34">
        <f t="shared" si="719"/>
        <v>0.282583828</v>
      </c>
      <c r="CD100" s="34">
        <f t="shared" si="719"/>
        <v>0.269783828</v>
      </c>
      <c r="CE100" s="34">
        <f t="shared" si="719"/>
        <v>0.256983828</v>
      </c>
      <c r="CG100" s="10">
        <v>84.0</v>
      </c>
      <c r="CH100" s="34">
        <f t="shared" ref="CH100:CQ100" si="720">((CH$4-CH$5*$CG100+CH$6*$CG100^2/2+CH$7/$CG100)+CH$9)*CH$8</f>
        <v>4.86597619</v>
      </c>
      <c r="CI100" s="34">
        <f t="shared" si="720"/>
        <v>2.949904762</v>
      </c>
      <c r="CJ100" s="34">
        <f t="shared" si="720"/>
        <v>2.949904762</v>
      </c>
      <c r="CK100" s="34">
        <f t="shared" si="720"/>
        <v>2.949904762</v>
      </c>
      <c r="CL100" s="34">
        <f t="shared" si="720"/>
        <v>2.949904762</v>
      </c>
      <c r="CM100" s="34">
        <f t="shared" si="720"/>
        <v>2.949904762</v>
      </c>
      <c r="CN100" s="34">
        <f t="shared" si="720"/>
        <v>2.949904762</v>
      </c>
      <c r="CO100" s="34">
        <f t="shared" si="720"/>
        <v>2.949904762</v>
      </c>
      <c r="CP100" s="34">
        <f t="shared" si="720"/>
        <v>2.949904762</v>
      </c>
      <c r="CQ100" s="34">
        <f t="shared" si="720"/>
        <v>2.949904762</v>
      </c>
      <c r="DA100" s="138"/>
      <c r="DB100" s="10">
        <v>487.0</v>
      </c>
      <c r="DC100" s="143">
        <f t="shared" si="228"/>
        <v>0.0003846153846</v>
      </c>
      <c r="DD100" s="150">
        <f t="shared" si="309"/>
        <v>0.0005769230769</v>
      </c>
      <c r="DE100" s="74">
        <f t="shared" ref="DE100:DJ100" si="721">(DE$18*$DB100+DE$19)*7</f>
        <v>0.0008358497</v>
      </c>
      <c r="DF100" s="74">
        <f t="shared" si="721"/>
        <v>0.0018312413</v>
      </c>
      <c r="DG100" s="74">
        <f t="shared" si="721"/>
        <v>0.0025598825</v>
      </c>
      <c r="DH100" s="141">
        <f t="shared" si="721"/>
        <v>0.0015009141</v>
      </c>
      <c r="DI100" s="74">
        <f t="shared" si="721"/>
        <v>0.0025548089</v>
      </c>
      <c r="DJ100" s="74">
        <f t="shared" si="721"/>
        <v>0.0034684559</v>
      </c>
      <c r="DK100" s="130"/>
      <c r="DL100" s="142"/>
    </row>
    <row r="101" ht="14.25" customHeight="1">
      <c r="J101" s="112">
        <v>85.0</v>
      </c>
      <c r="K101" s="124">
        <v>592.0</v>
      </c>
      <c r="L101" s="114">
        <f t="shared" si="91"/>
        <v>476.4645</v>
      </c>
      <c r="M101" s="115">
        <f t="shared" si="92"/>
        <v>8.900621663</v>
      </c>
      <c r="N101" s="116">
        <f t="shared" si="47"/>
        <v>0.01868055577</v>
      </c>
      <c r="O101" s="116"/>
      <c r="P101" s="112">
        <v>85.0</v>
      </c>
      <c r="Q101" s="112">
        <v>592.0</v>
      </c>
      <c r="R101" s="117">
        <f t="shared" si="48"/>
        <v>1322</v>
      </c>
      <c r="S101" s="39">
        <f t="shared" si="49"/>
        <v>593.9193993</v>
      </c>
      <c r="T101" s="39">
        <f t="shared" si="50"/>
        <v>0.05486713908</v>
      </c>
      <c r="U101" s="117">
        <f t="shared" si="51"/>
        <v>1792</v>
      </c>
      <c r="V101" s="39">
        <f t="shared" si="52"/>
        <v>639.9754825</v>
      </c>
      <c r="W101" s="39">
        <f t="shared" si="53"/>
        <v>0.1952934441</v>
      </c>
      <c r="X101" s="82"/>
      <c r="Y101" s="124">
        <v>592.0</v>
      </c>
      <c r="Z101" s="82"/>
      <c r="AA101" s="125">
        <f t="shared" si="56"/>
        <v>593.8645321</v>
      </c>
      <c r="AB101" s="126">
        <f t="shared" si="57"/>
        <v>639.7801891</v>
      </c>
      <c r="AC101" s="64"/>
      <c r="AE101" s="56">
        <v>85.0</v>
      </c>
      <c r="AF101" s="10">
        <v>592.0</v>
      </c>
      <c r="AG101" s="34">
        <f t="shared" si="58"/>
        <v>18.4391086</v>
      </c>
      <c r="AH101" s="34">
        <f t="shared" si="59"/>
        <v>16.9223293</v>
      </c>
      <c r="AI101" s="122">
        <f t="shared" ref="AI101:AJ101" si="722">AV101*$AG$8-AG101*$AG$9</f>
        <v>3.561430661</v>
      </c>
      <c r="AJ101" s="122">
        <f t="shared" si="722"/>
        <v>1.492128776</v>
      </c>
      <c r="AK101" s="34">
        <f t="shared" ref="AK101:AL101" si="723">AV101/AG101</f>
        <v>0.9828637244</v>
      </c>
      <c r="AL101" s="34">
        <f t="shared" si="723"/>
        <v>0.7204378531</v>
      </c>
      <c r="AM101" s="34">
        <f t="shared" ref="AM101:AN101" si="724">AG101*$AG$9/AV101*100/2.2</f>
        <v>9.249409522</v>
      </c>
      <c r="AN101" s="34">
        <f t="shared" si="724"/>
        <v>12.61858889</v>
      </c>
      <c r="AO101" s="34">
        <f t="shared" si="63"/>
        <v>39.8708881</v>
      </c>
      <c r="AP101" s="34">
        <f t="shared" si="64"/>
        <v>40.56603892</v>
      </c>
      <c r="AQ101" s="34">
        <f t="shared" si="65"/>
        <v>3.561430661</v>
      </c>
      <c r="AR101" s="34"/>
      <c r="AT101" s="56">
        <v>85.0</v>
      </c>
      <c r="AU101" s="10">
        <v>592.0</v>
      </c>
      <c r="AV101" s="34">
        <f t="shared" ref="AV101:BE101" si="725"> ((AV$4 * $AU101 ^ AV$5 * EXP(-$AU101 * AV$6))+AV$8)*AV$7</f>
        <v>18.12313095</v>
      </c>
      <c r="AW101" s="34">
        <f t="shared" si="725"/>
        <v>12.19148659</v>
      </c>
      <c r="AX101" s="34">
        <f t="shared" si="725"/>
        <v>10.61885575</v>
      </c>
      <c r="AY101" s="34">
        <f t="shared" si="725"/>
        <v>10.21885575</v>
      </c>
      <c r="AZ101" s="34">
        <f t="shared" si="725"/>
        <v>9.818855749</v>
      </c>
      <c r="BA101" s="34">
        <f t="shared" si="725"/>
        <v>9.418855749</v>
      </c>
      <c r="BB101" s="34">
        <f t="shared" si="725"/>
        <v>9.018855749</v>
      </c>
      <c r="BC101" s="34">
        <f t="shared" si="725"/>
        <v>8.618855749</v>
      </c>
      <c r="BD101" s="34">
        <f t="shared" si="725"/>
        <v>8.218855749</v>
      </c>
      <c r="BE101" s="34">
        <f t="shared" si="725"/>
        <v>7.818855749</v>
      </c>
      <c r="BI101" s="10">
        <v>592.0</v>
      </c>
      <c r="BJ101" s="34">
        <f t="shared" ref="BJ101:BS101" si="726"> ((BJ$4 * $AU101 ^ BJ$5 * EXP(-$AU101 * BJ$6))+BJ$8)*BJ$7</f>
        <v>0.7342920733</v>
      </c>
      <c r="BK101" s="34">
        <f t="shared" si="726"/>
        <v>0.5007628413</v>
      </c>
      <c r="BL101" s="34">
        <f t="shared" si="726"/>
        <v>0.4513400575</v>
      </c>
      <c r="BM101" s="34">
        <f t="shared" si="726"/>
        <v>0.4373400575</v>
      </c>
      <c r="BN101" s="34">
        <f t="shared" si="726"/>
        <v>0.4233400575</v>
      </c>
      <c r="BO101" s="34">
        <f t="shared" si="726"/>
        <v>0.4093400575</v>
      </c>
      <c r="BP101" s="34">
        <f t="shared" si="726"/>
        <v>0.3953400575</v>
      </c>
      <c r="BQ101" s="34">
        <f t="shared" si="726"/>
        <v>0.3813400575</v>
      </c>
      <c r="BR101" s="34">
        <f t="shared" si="726"/>
        <v>0.3673400575</v>
      </c>
      <c r="BS101" s="34">
        <f t="shared" si="726"/>
        <v>0.3533400575</v>
      </c>
      <c r="BU101" s="10">
        <v>592.0</v>
      </c>
      <c r="BV101" s="34">
        <f t="shared" ref="BV101:CE101" si="727"> ((BV$4 * $AU101 ^ BV$5 * EXP(-$AU101 * BV$6))+BV$8)*BV$7</f>
        <v>0.5398436664</v>
      </c>
      <c r="BW101" s="34">
        <f t="shared" si="727"/>
        <v>0.3936321654</v>
      </c>
      <c r="BX101" s="34">
        <f t="shared" si="727"/>
        <v>0.3393884693</v>
      </c>
      <c r="BY101" s="34">
        <f t="shared" si="727"/>
        <v>0.3265884693</v>
      </c>
      <c r="BZ101" s="34">
        <f t="shared" si="727"/>
        <v>0.3137884693</v>
      </c>
      <c r="CA101" s="34">
        <f t="shared" si="727"/>
        <v>0.3009884693</v>
      </c>
      <c r="CB101" s="34">
        <f t="shared" si="727"/>
        <v>0.2881884693</v>
      </c>
      <c r="CC101" s="34">
        <f t="shared" si="727"/>
        <v>0.2753884693</v>
      </c>
      <c r="CD101" s="34">
        <f t="shared" si="727"/>
        <v>0.2625884693</v>
      </c>
      <c r="CE101" s="34">
        <f t="shared" si="727"/>
        <v>0.2497884693</v>
      </c>
      <c r="CG101" s="10">
        <v>85.0</v>
      </c>
      <c r="CH101" s="34">
        <f t="shared" ref="CH101:CQ101" si="728">((CH$4-CH$5*$CG101+CH$6*$CG101^2/2+CH$7/$CG101)+CH$9)*CH$8</f>
        <v>4.867247059</v>
      </c>
      <c r="CI101" s="34">
        <f t="shared" si="728"/>
        <v>2.952647059</v>
      </c>
      <c r="CJ101" s="34">
        <f t="shared" si="728"/>
        <v>2.952647059</v>
      </c>
      <c r="CK101" s="34">
        <f t="shared" si="728"/>
        <v>2.952647059</v>
      </c>
      <c r="CL101" s="34">
        <f t="shared" si="728"/>
        <v>2.952647059</v>
      </c>
      <c r="CM101" s="34">
        <f t="shared" si="728"/>
        <v>2.952647059</v>
      </c>
      <c r="CN101" s="34">
        <f t="shared" si="728"/>
        <v>2.952647059</v>
      </c>
      <c r="CO101" s="34">
        <f t="shared" si="728"/>
        <v>2.952647059</v>
      </c>
      <c r="CP101" s="34">
        <f t="shared" si="728"/>
        <v>2.952647059</v>
      </c>
      <c r="CQ101" s="34">
        <f t="shared" si="728"/>
        <v>2.952647059</v>
      </c>
      <c r="DA101" s="138"/>
      <c r="DB101" s="10">
        <v>494.0</v>
      </c>
      <c r="DC101" s="143">
        <f t="shared" si="228"/>
        <v>0.0003846153846</v>
      </c>
      <c r="DD101" s="150">
        <f t="shared" si="309"/>
        <v>0.0005769230769</v>
      </c>
      <c r="DE101" s="74">
        <f t="shared" ref="DE101:DJ101" si="729">(DE$18*$DB101+DE$19)*7</f>
        <v>0.0008473304</v>
      </c>
      <c r="DF101" s="74">
        <f t="shared" si="729"/>
        <v>0.0018619006</v>
      </c>
      <c r="DG101" s="74">
        <f t="shared" si="729"/>
        <v>0.002593325</v>
      </c>
      <c r="DH101" s="141">
        <f t="shared" si="729"/>
        <v>0.0015212442</v>
      </c>
      <c r="DI101" s="74">
        <f t="shared" si="729"/>
        <v>0.0025720618</v>
      </c>
      <c r="DJ101" s="74">
        <f t="shared" si="729"/>
        <v>0.0034750758</v>
      </c>
      <c r="DK101" s="130"/>
      <c r="DL101" s="142"/>
    </row>
    <row r="102" ht="14.25" customHeight="1">
      <c r="J102" s="112">
        <v>86.0</v>
      </c>
      <c r="K102" s="124">
        <v>599.0</v>
      </c>
      <c r="L102" s="114">
        <f t="shared" si="91"/>
        <v>480.733</v>
      </c>
      <c r="M102" s="115">
        <f t="shared" si="92"/>
        <v>8.960358406</v>
      </c>
      <c r="N102" s="116">
        <f t="shared" si="47"/>
        <v>0.01863895012</v>
      </c>
      <c r="O102" s="116"/>
      <c r="P102" s="112">
        <v>86.0</v>
      </c>
      <c r="Q102" s="112">
        <v>599.0</v>
      </c>
      <c r="R102" s="117">
        <f t="shared" si="48"/>
        <v>1329</v>
      </c>
      <c r="S102" s="39">
        <f t="shared" si="49"/>
        <v>594.0826135</v>
      </c>
      <c r="T102" s="39">
        <f t="shared" si="50"/>
        <v>0.04984794468</v>
      </c>
      <c r="U102" s="117">
        <f t="shared" si="51"/>
        <v>1799</v>
      </c>
      <c r="V102" s="39">
        <f t="shared" si="52"/>
        <v>639.9764909</v>
      </c>
      <c r="W102" s="39">
        <f t="shared" si="53"/>
        <v>0.178798278</v>
      </c>
      <c r="X102" s="82"/>
      <c r="Y102" s="124">
        <v>599.0</v>
      </c>
      <c r="Z102" s="82"/>
      <c r="AA102" s="125">
        <f t="shared" si="56"/>
        <v>594.0327655</v>
      </c>
      <c r="AB102" s="126">
        <f t="shared" si="57"/>
        <v>639.7976926</v>
      </c>
      <c r="AC102" s="64"/>
      <c r="AE102" s="56">
        <v>86.0</v>
      </c>
      <c r="AF102" s="10">
        <v>599.0</v>
      </c>
      <c r="AG102" s="34">
        <f t="shared" si="58"/>
        <v>18.3667491</v>
      </c>
      <c r="AH102" s="34">
        <f t="shared" si="59"/>
        <v>16.83749693</v>
      </c>
      <c r="AI102" s="122">
        <f t="shared" ref="AI102:AJ102" si="730">AV102*$AG$8-AG102*$AG$9</f>
        <v>3.4926282</v>
      </c>
      <c r="AJ102" s="122">
        <f t="shared" si="730"/>
        <v>1.415094559</v>
      </c>
      <c r="AK102" s="34">
        <f t="shared" ref="AK102:AL102" si="731">AV102/AG102</f>
        <v>0.9754009789</v>
      </c>
      <c r="AL102" s="34">
        <f t="shared" si="731"/>
        <v>0.710110589</v>
      </c>
      <c r="AM102" s="34">
        <f t="shared" ref="AM102:AN102" si="732">AG102*$AG$9/AV102*100/2.2</f>
        <v>9.320176305</v>
      </c>
      <c r="AN102" s="34">
        <f t="shared" si="732"/>
        <v>12.80210327</v>
      </c>
      <c r="AO102" s="34">
        <f t="shared" si="63"/>
        <v>39.41287911</v>
      </c>
      <c r="AP102" s="34">
        <f t="shared" si="64"/>
        <v>40.40684802</v>
      </c>
      <c r="AQ102" s="34">
        <f t="shared" si="65"/>
        <v>3.4926282</v>
      </c>
      <c r="AR102" s="34"/>
      <c r="AT102" s="56">
        <v>86.0</v>
      </c>
      <c r="AU102" s="10">
        <v>599.0</v>
      </c>
      <c r="AV102" s="34">
        <f t="shared" ref="AV102:BE102" si="733"> ((AV$4 * $AU102 ^ AV$5 * EXP(-$AU102 * AV$6))+AV$8)*AV$7</f>
        <v>17.91494505</v>
      </c>
      <c r="AW102" s="34">
        <f t="shared" si="733"/>
        <v>11.95648486</v>
      </c>
      <c r="AX102" s="34">
        <f t="shared" si="733"/>
        <v>10.38230334</v>
      </c>
      <c r="AY102" s="34">
        <f t="shared" si="733"/>
        <v>9.982303335</v>
      </c>
      <c r="AZ102" s="34">
        <f t="shared" si="733"/>
        <v>9.582303335</v>
      </c>
      <c r="BA102" s="34">
        <f t="shared" si="733"/>
        <v>9.182303335</v>
      </c>
      <c r="BB102" s="34">
        <f t="shared" si="733"/>
        <v>8.782303335</v>
      </c>
      <c r="BC102" s="34">
        <f t="shared" si="733"/>
        <v>8.382303335</v>
      </c>
      <c r="BD102" s="34">
        <f t="shared" si="733"/>
        <v>7.982303335</v>
      </c>
      <c r="BE102" s="34">
        <f t="shared" si="733"/>
        <v>7.582303335</v>
      </c>
      <c r="BI102" s="10">
        <v>599.0</v>
      </c>
      <c r="BJ102" s="34">
        <f t="shared" ref="BJ102:BS102" si="734"> ((BJ$4 * $AU102 ^ BJ$5 * EXP(-$AU102 * BJ$6))+BJ$8)*BJ$7</f>
        <v>0.7264326396</v>
      </c>
      <c r="BK102" s="34">
        <f t="shared" si="734"/>
        <v>0.4917813175</v>
      </c>
      <c r="BL102" s="34">
        <f t="shared" si="734"/>
        <v>0.4419612996</v>
      </c>
      <c r="BM102" s="34">
        <f t="shared" si="734"/>
        <v>0.4279612996</v>
      </c>
      <c r="BN102" s="34">
        <f t="shared" si="734"/>
        <v>0.4139612996</v>
      </c>
      <c r="BO102" s="34">
        <f t="shared" si="734"/>
        <v>0.3999612996</v>
      </c>
      <c r="BP102" s="34">
        <f t="shared" si="734"/>
        <v>0.3859612996</v>
      </c>
      <c r="BQ102" s="34">
        <f t="shared" si="734"/>
        <v>0.3719612996</v>
      </c>
      <c r="BR102" s="34">
        <f t="shared" si="734"/>
        <v>0.3579612996</v>
      </c>
      <c r="BS102" s="34">
        <f t="shared" si="734"/>
        <v>0.3439612996</v>
      </c>
      <c r="BU102" s="10">
        <v>599.0</v>
      </c>
      <c r="BV102" s="34">
        <f t="shared" ref="BV102:CE102" si="735"> ((BV$4 * $AU102 ^ BV$5 * EXP(-$AU102 * BV$6))+BV$8)*BV$7</f>
        <v>0.5338509303</v>
      </c>
      <c r="BW102" s="34">
        <f t="shared" si="735"/>
        <v>0.3865757388</v>
      </c>
      <c r="BX102" s="34">
        <f t="shared" si="735"/>
        <v>0.3323344808</v>
      </c>
      <c r="BY102" s="34">
        <f t="shared" si="735"/>
        <v>0.3195344808</v>
      </c>
      <c r="BZ102" s="34">
        <f t="shared" si="735"/>
        <v>0.3067344808</v>
      </c>
      <c r="CA102" s="34">
        <f t="shared" si="735"/>
        <v>0.2939344808</v>
      </c>
      <c r="CB102" s="34">
        <f t="shared" si="735"/>
        <v>0.2811344808</v>
      </c>
      <c r="CC102" s="34">
        <f t="shared" si="735"/>
        <v>0.2683344808</v>
      </c>
      <c r="CD102" s="34">
        <f t="shared" si="735"/>
        <v>0.2555344808</v>
      </c>
      <c r="CE102" s="34">
        <f t="shared" si="735"/>
        <v>0.2427344808</v>
      </c>
      <c r="CG102" s="10">
        <v>86.0</v>
      </c>
      <c r="CH102" s="34">
        <f t="shared" ref="CH102:CQ102" si="736">((CH$4-CH$5*$CG102+CH$6*$CG102^2/2+CH$7/$CG102)+CH$9)*CH$8</f>
        <v>4.868627907</v>
      </c>
      <c r="CI102" s="34">
        <f t="shared" si="736"/>
        <v>2.955418605</v>
      </c>
      <c r="CJ102" s="34">
        <f t="shared" si="736"/>
        <v>2.955418605</v>
      </c>
      <c r="CK102" s="34">
        <f t="shared" si="736"/>
        <v>2.955418605</v>
      </c>
      <c r="CL102" s="34">
        <f t="shared" si="736"/>
        <v>2.955418605</v>
      </c>
      <c r="CM102" s="34">
        <f t="shared" si="736"/>
        <v>2.955418605</v>
      </c>
      <c r="CN102" s="34">
        <f t="shared" si="736"/>
        <v>2.955418605</v>
      </c>
      <c r="CO102" s="34">
        <f t="shared" si="736"/>
        <v>2.955418605</v>
      </c>
      <c r="CP102" s="34">
        <f t="shared" si="736"/>
        <v>2.955418605</v>
      </c>
      <c r="CQ102" s="34">
        <f t="shared" si="736"/>
        <v>2.955418605</v>
      </c>
      <c r="DA102" s="138"/>
      <c r="DB102" s="10">
        <v>501.0</v>
      </c>
      <c r="DC102" s="143">
        <f t="shared" si="228"/>
        <v>0.0003846153846</v>
      </c>
      <c r="DD102" s="150">
        <f t="shared" si="309"/>
        <v>0.0005769230769</v>
      </c>
      <c r="DE102" s="74">
        <f t="shared" ref="DE102:DJ102" si="737">(DE$18*$DB102+DE$19)*7</f>
        <v>0.0008588111</v>
      </c>
      <c r="DF102" s="74">
        <f t="shared" si="737"/>
        <v>0.0018925599</v>
      </c>
      <c r="DG102" s="74">
        <f t="shared" si="737"/>
        <v>0.0026267675</v>
      </c>
      <c r="DH102" s="141">
        <f t="shared" si="737"/>
        <v>0.0015415743</v>
      </c>
      <c r="DI102" s="74">
        <f t="shared" si="737"/>
        <v>0.0025893147</v>
      </c>
      <c r="DJ102" s="74">
        <f t="shared" si="737"/>
        <v>0.0034816957</v>
      </c>
      <c r="DK102" s="130"/>
      <c r="DL102" s="142"/>
    </row>
    <row r="103" ht="14.25" customHeight="1">
      <c r="J103" s="112">
        <v>87.0</v>
      </c>
      <c r="K103" s="124">
        <v>606.0</v>
      </c>
      <c r="L103" s="114">
        <f t="shared" si="91"/>
        <v>484.9781</v>
      </c>
      <c r="M103" s="115">
        <f t="shared" si="92"/>
        <v>9.019636297</v>
      </c>
      <c r="N103" s="116">
        <f t="shared" si="47"/>
        <v>0.01859802803</v>
      </c>
      <c r="O103" s="116"/>
      <c r="P103" s="112">
        <v>87.0</v>
      </c>
      <c r="Q103" s="112">
        <v>606.0</v>
      </c>
      <c r="R103" s="117">
        <f t="shared" si="48"/>
        <v>1336</v>
      </c>
      <c r="S103" s="39">
        <f t="shared" si="49"/>
        <v>594.2414609</v>
      </c>
      <c r="T103" s="39">
        <f t="shared" si="50"/>
        <v>0.04528171668</v>
      </c>
      <c r="U103" s="117">
        <f t="shared" si="51"/>
        <v>1806</v>
      </c>
      <c r="V103" s="39">
        <f t="shared" si="52"/>
        <v>639.9774578</v>
      </c>
      <c r="W103" s="39">
        <f t="shared" si="53"/>
        <v>0.163673996</v>
      </c>
      <c r="X103" s="82"/>
      <c r="Y103" s="124">
        <v>606.0</v>
      </c>
      <c r="Z103" s="82"/>
      <c r="AA103" s="125">
        <f t="shared" si="56"/>
        <v>594.1961792</v>
      </c>
      <c r="AB103" s="126">
        <f t="shared" si="57"/>
        <v>639.8137838</v>
      </c>
      <c r="AC103" s="64"/>
      <c r="AE103" s="56">
        <v>87.0</v>
      </c>
      <c r="AF103" s="10">
        <v>606.0</v>
      </c>
      <c r="AG103" s="34">
        <f t="shared" si="58"/>
        <v>18.29497343</v>
      </c>
      <c r="AH103" s="34">
        <f t="shared" si="59"/>
        <v>16.754121</v>
      </c>
      <c r="AI103" s="122">
        <f t="shared" ref="AI103:AJ103" si="738">AV103*$AG$8-AG103*$AG$9</f>
        <v>3.424464246</v>
      </c>
      <c r="AJ103" s="122">
        <f t="shared" si="738"/>
        <v>1.339466785</v>
      </c>
      <c r="AK103" s="34">
        <f t="shared" ref="AK103:AL103" si="739">AV103/AG103</f>
        <v>0.9679515193</v>
      </c>
      <c r="AL103" s="34">
        <f t="shared" si="739"/>
        <v>0.6998712414</v>
      </c>
      <c r="AM103" s="34">
        <f t="shared" ref="AM103:AN103" si="740">AG103*$AG$9/AV103*100/2.2</f>
        <v>9.391905389</v>
      </c>
      <c r="AN103" s="34">
        <f t="shared" si="740"/>
        <v>12.98940227</v>
      </c>
      <c r="AO103" s="34">
        <f t="shared" si="63"/>
        <v>38.95902413</v>
      </c>
      <c r="AP103" s="34">
        <f t="shared" si="64"/>
        <v>40.24894155</v>
      </c>
      <c r="AQ103" s="34">
        <f t="shared" si="65"/>
        <v>3.424464246</v>
      </c>
      <c r="AR103" s="34"/>
      <c r="AT103" s="56">
        <v>87.0</v>
      </c>
      <c r="AU103" s="10">
        <v>606.0</v>
      </c>
      <c r="AV103" s="34">
        <f t="shared" ref="AV103:BE103" si="741"> ((AV$4 * $AU103 ^ AV$5 * EXP(-$AU103 * AV$6))+AV$8)*AV$7</f>
        <v>17.70864733</v>
      </c>
      <c r="AW103" s="34">
        <f t="shared" si="741"/>
        <v>11.72572746</v>
      </c>
      <c r="AX103" s="34">
        <f t="shared" si="741"/>
        <v>10.15073021</v>
      </c>
      <c r="AY103" s="34">
        <f t="shared" si="741"/>
        <v>9.75073021</v>
      </c>
      <c r="AZ103" s="34">
        <f t="shared" si="741"/>
        <v>9.35073021</v>
      </c>
      <c r="BA103" s="34">
        <f t="shared" si="741"/>
        <v>8.95073021</v>
      </c>
      <c r="BB103" s="34">
        <f t="shared" si="741"/>
        <v>8.55073021</v>
      </c>
      <c r="BC103" s="34">
        <f t="shared" si="741"/>
        <v>8.15073021</v>
      </c>
      <c r="BD103" s="34">
        <f t="shared" si="741"/>
        <v>7.75073021</v>
      </c>
      <c r="BE103" s="34">
        <f t="shared" si="741"/>
        <v>7.35073021</v>
      </c>
      <c r="BI103" s="10">
        <v>606.0</v>
      </c>
      <c r="BJ103" s="34">
        <f t="shared" ref="BJ103:BS103" si="742"> ((BJ$4 * $AU103 ^ BJ$5 * EXP(-$AU103 * BJ$6))+BJ$8)*BJ$7</f>
        <v>0.7186402211</v>
      </c>
      <c r="BK103" s="34">
        <f t="shared" si="742"/>
        <v>0.4829512797</v>
      </c>
      <c r="BL103" s="34">
        <f t="shared" si="742"/>
        <v>0.4327672169</v>
      </c>
      <c r="BM103" s="34">
        <f t="shared" si="742"/>
        <v>0.4187672169</v>
      </c>
      <c r="BN103" s="34">
        <f t="shared" si="742"/>
        <v>0.4047672169</v>
      </c>
      <c r="BO103" s="34">
        <f t="shared" si="742"/>
        <v>0.3907672169</v>
      </c>
      <c r="BP103" s="34">
        <f t="shared" si="742"/>
        <v>0.3767672169</v>
      </c>
      <c r="BQ103" s="34">
        <f t="shared" si="742"/>
        <v>0.3627672169</v>
      </c>
      <c r="BR103" s="34">
        <f t="shared" si="742"/>
        <v>0.3487672169</v>
      </c>
      <c r="BS103" s="34">
        <f t="shared" si="742"/>
        <v>0.3347672169</v>
      </c>
      <c r="BU103" s="10">
        <v>606.0</v>
      </c>
      <c r="BV103" s="34">
        <f t="shared" ref="BV103:CE103" si="743"> ((BV$4 * $AU103 ^ BV$5 * EXP(-$AU103 * BV$6))+BV$8)*BV$7</f>
        <v>0.527911611</v>
      </c>
      <c r="BW103" s="34">
        <f t="shared" si="743"/>
        <v>0.379638218</v>
      </c>
      <c r="BX103" s="34">
        <f t="shared" si="743"/>
        <v>0.3254194431</v>
      </c>
      <c r="BY103" s="34">
        <f t="shared" si="743"/>
        <v>0.3126194431</v>
      </c>
      <c r="BZ103" s="34">
        <f t="shared" si="743"/>
        <v>0.2998194431</v>
      </c>
      <c r="CA103" s="34">
        <f t="shared" si="743"/>
        <v>0.2870194431</v>
      </c>
      <c r="CB103" s="34">
        <f t="shared" si="743"/>
        <v>0.2742194431</v>
      </c>
      <c r="CC103" s="34">
        <f t="shared" si="743"/>
        <v>0.2614194431</v>
      </c>
      <c r="CD103" s="34">
        <f t="shared" si="743"/>
        <v>0.2486194431</v>
      </c>
      <c r="CE103" s="34">
        <f t="shared" si="743"/>
        <v>0.2358194431</v>
      </c>
      <c r="CG103" s="10">
        <v>87.0</v>
      </c>
      <c r="CH103" s="34">
        <f t="shared" ref="CH103:CQ103" si="744">((CH$4-CH$5*$CG103+CH$6*$CG103^2/2+CH$7/$CG103)+CH$9)*CH$8</f>
        <v>4.870114943</v>
      </c>
      <c r="CI103" s="34">
        <f t="shared" si="744"/>
        <v>2.958218391</v>
      </c>
      <c r="CJ103" s="34">
        <f t="shared" si="744"/>
        <v>2.958218391</v>
      </c>
      <c r="CK103" s="34">
        <f t="shared" si="744"/>
        <v>2.958218391</v>
      </c>
      <c r="CL103" s="34">
        <f t="shared" si="744"/>
        <v>2.958218391</v>
      </c>
      <c r="CM103" s="34">
        <f t="shared" si="744"/>
        <v>2.958218391</v>
      </c>
      <c r="CN103" s="34">
        <f t="shared" si="744"/>
        <v>2.958218391</v>
      </c>
      <c r="CO103" s="34">
        <f t="shared" si="744"/>
        <v>2.958218391</v>
      </c>
      <c r="CP103" s="34">
        <f t="shared" si="744"/>
        <v>2.958218391</v>
      </c>
      <c r="CQ103" s="34">
        <f t="shared" si="744"/>
        <v>2.958218391</v>
      </c>
      <c r="DA103" s="138"/>
      <c r="DB103" s="10">
        <v>508.0</v>
      </c>
      <c r="DC103" s="143">
        <f t="shared" si="228"/>
        <v>0.0003846153846</v>
      </c>
      <c r="DD103" s="150">
        <f t="shared" si="309"/>
        <v>0.0005769230769</v>
      </c>
      <c r="DE103" s="74">
        <f t="shared" ref="DE103:DJ103" si="745">(DE$18*$DB103+DE$19)*7</f>
        <v>0.0008702918</v>
      </c>
      <c r="DF103" s="74">
        <f t="shared" si="745"/>
        <v>0.0019232192</v>
      </c>
      <c r="DG103" s="74">
        <f t="shared" si="745"/>
        <v>0.00266021</v>
      </c>
      <c r="DH103" s="141">
        <f t="shared" si="745"/>
        <v>0.0015619044</v>
      </c>
      <c r="DI103" s="74">
        <f t="shared" si="745"/>
        <v>0.0026065676</v>
      </c>
      <c r="DJ103" s="74">
        <f t="shared" si="745"/>
        <v>0.0034883156</v>
      </c>
      <c r="DK103" s="130"/>
      <c r="DL103" s="142"/>
    </row>
    <row r="104" ht="14.25" customHeight="1">
      <c r="J104" s="112">
        <v>88.0</v>
      </c>
      <c r="K104" s="124">
        <v>613.0</v>
      </c>
      <c r="L104" s="114">
        <f t="shared" si="91"/>
        <v>489.1998</v>
      </c>
      <c r="M104" s="115">
        <f t="shared" si="92"/>
        <v>9.078458924</v>
      </c>
      <c r="N104" s="116">
        <f t="shared" si="47"/>
        <v>0.01855777317</v>
      </c>
      <c r="O104" s="116"/>
      <c r="P104" s="112">
        <v>88.0</v>
      </c>
      <c r="Q104" s="112">
        <v>613.0</v>
      </c>
      <c r="R104" s="117">
        <f t="shared" si="48"/>
        <v>1343</v>
      </c>
      <c r="S104" s="39">
        <f t="shared" si="49"/>
        <v>594.3960577</v>
      </c>
      <c r="T104" s="39">
        <f t="shared" si="50"/>
        <v>0.04112828103</v>
      </c>
      <c r="U104" s="117">
        <f t="shared" si="51"/>
        <v>1813</v>
      </c>
      <c r="V104" s="39">
        <f t="shared" si="52"/>
        <v>639.978385</v>
      </c>
      <c r="W104" s="39">
        <f t="shared" si="53"/>
        <v>0.149809063</v>
      </c>
      <c r="X104" s="82"/>
      <c r="Y104" s="124">
        <v>613.0</v>
      </c>
      <c r="Z104" s="82"/>
      <c r="AA104" s="125">
        <f t="shared" si="56"/>
        <v>594.3549294</v>
      </c>
      <c r="AB104" s="126">
        <f t="shared" si="57"/>
        <v>639.8285759</v>
      </c>
      <c r="AC104" s="64"/>
      <c r="AE104" s="56">
        <v>88.0</v>
      </c>
      <c r="AF104" s="10">
        <v>613.0</v>
      </c>
      <c r="AG104" s="34">
        <f t="shared" si="58"/>
        <v>18.22378434</v>
      </c>
      <c r="AH104" s="34">
        <f t="shared" si="59"/>
        <v>16.67218154</v>
      </c>
      <c r="AI104" s="122">
        <f t="shared" ref="AI104:AJ104" si="746">AV104*$AG$8-AG104*$AG$9</f>
        <v>3.356938788</v>
      </c>
      <c r="AJ104" s="122">
        <f t="shared" si="746"/>
        <v>1.265223706</v>
      </c>
      <c r="AK104" s="34">
        <f t="shared" ref="AK104:AL104" si="747">AV104/AG104</f>
        <v>0.9605161483</v>
      </c>
      <c r="AL104" s="34">
        <f t="shared" si="747"/>
        <v>0.6897207787</v>
      </c>
      <c r="AM104" s="34">
        <f t="shared" ref="AM104:AN104" si="748">AG104*$AG$9/AV104*100/2.2</f>
        <v>9.464608281</v>
      </c>
      <c r="AN104" s="34">
        <f t="shared" si="748"/>
        <v>13.18056433</v>
      </c>
      <c r="AO104" s="34">
        <f t="shared" si="63"/>
        <v>38.50932611</v>
      </c>
      <c r="AP104" s="34">
        <f t="shared" si="64"/>
        <v>40.09232554</v>
      </c>
      <c r="AQ104" s="34">
        <f t="shared" si="65"/>
        <v>3.356938788</v>
      </c>
      <c r="AR104" s="34"/>
      <c r="AT104" s="56">
        <v>88.0</v>
      </c>
      <c r="AU104" s="10">
        <v>613.0</v>
      </c>
      <c r="AV104" s="34">
        <f t="shared" ref="AV104:BE104" si="749"> ((AV$4 * $AU104 ^ AV$5 * EXP(-$AU104 * AV$6))+AV$8)*AV$7</f>
        <v>17.50423914</v>
      </c>
      <c r="AW104" s="34">
        <f t="shared" si="749"/>
        <v>11.49915004</v>
      </c>
      <c r="AX104" s="34">
        <f t="shared" si="749"/>
        <v>9.924044931</v>
      </c>
      <c r="AY104" s="34">
        <f t="shared" si="749"/>
        <v>9.524044931</v>
      </c>
      <c r="AZ104" s="34">
        <f t="shared" si="749"/>
        <v>9.124044931</v>
      </c>
      <c r="BA104" s="34">
        <f t="shared" si="749"/>
        <v>8.724044931</v>
      </c>
      <c r="BB104" s="34">
        <f t="shared" si="749"/>
        <v>8.324044931</v>
      </c>
      <c r="BC104" s="34">
        <f t="shared" si="749"/>
        <v>7.924044931</v>
      </c>
      <c r="BD104" s="34">
        <f t="shared" si="749"/>
        <v>7.524044931</v>
      </c>
      <c r="BE104" s="34">
        <f t="shared" si="749"/>
        <v>7.124044931</v>
      </c>
      <c r="BI104" s="10">
        <v>613.0</v>
      </c>
      <c r="BJ104" s="34">
        <f t="shared" ref="BJ104:BS104" si="750"> ((BJ$4 * $AU104 ^ BJ$5 * EXP(-$AU104 * BJ$6))+BJ$8)*BJ$7</f>
        <v>0.7109148569</v>
      </c>
      <c r="BK104" s="34">
        <f t="shared" si="750"/>
        <v>0.4742705726</v>
      </c>
      <c r="BL104" s="34">
        <f t="shared" si="750"/>
        <v>0.4237546269</v>
      </c>
      <c r="BM104" s="34">
        <f t="shared" si="750"/>
        <v>0.4097546269</v>
      </c>
      <c r="BN104" s="34">
        <f t="shared" si="750"/>
        <v>0.3957546269</v>
      </c>
      <c r="BO104" s="34">
        <f t="shared" si="750"/>
        <v>0.3817546269</v>
      </c>
      <c r="BP104" s="34">
        <f t="shared" si="750"/>
        <v>0.3677546269</v>
      </c>
      <c r="BQ104" s="34">
        <f t="shared" si="750"/>
        <v>0.3537546269</v>
      </c>
      <c r="BR104" s="34">
        <f t="shared" si="750"/>
        <v>0.3397546269</v>
      </c>
      <c r="BS104" s="34">
        <f t="shared" si="750"/>
        <v>0.3257546269</v>
      </c>
      <c r="BU104" s="10">
        <v>613.0</v>
      </c>
      <c r="BV104" s="34">
        <f t="shared" ref="BV104:CE104" si="751"> ((BV$4 * $AU104 ^ BV$5 * EXP(-$AU104 * BV$6))+BV$8)*BV$7</f>
        <v>0.5220257051</v>
      </c>
      <c r="BW104" s="34">
        <f t="shared" si="751"/>
        <v>0.3728179154</v>
      </c>
      <c r="BX104" s="34">
        <f t="shared" si="751"/>
        <v>0.3186409593</v>
      </c>
      <c r="BY104" s="34">
        <f t="shared" si="751"/>
        <v>0.3058409593</v>
      </c>
      <c r="BZ104" s="34">
        <f t="shared" si="751"/>
        <v>0.2930409593</v>
      </c>
      <c r="CA104" s="34">
        <f t="shared" si="751"/>
        <v>0.2802409593</v>
      </c>
      <c r="CB104" s="34">
        <f t="shared" si="751"/>
        <v>0.2674409593</v>
      </c>
      <c r="CC104" s="34">
        <f t="shared" si="751"/>
        <v>0.2546409593</v>
      </c>
      <c r="CD104" s="34">
        <f t="shared" si="751"/>
        <v>0.2418409593</v>
      </c>
      <c r="CE104" s="34">
        <f t="shared" si="751"/>
        <v>0.2290409593</v>
      </c>
      <c r="CG104" s="10">
        <v>88.0</v>
      </c>
      <c r="CH104" s="34">
        <f t="shared" ref="CH104:CQ104" si="752">((CH$4-CH$5*$CG104+CH$6*$CG104^2/2+CH$7/$CG104)+CH$9)*CH$8</f>
        <v>4.871704545</v>
      </c>
      <c r="CI104" s="34">
        <f t="shared" si="752"/>
        <v>2.961045455</v>
      </c>
      <c r="CJ104" s="34">
        <f t="shared" si="752"/>
        <v>2.961045455</v>
      </c>
      <c r="CK104" s="34">
        <f t="shared" si="752"/>
        <v>2.961045455</v>
      </c>
      <c r="CL104" s="34">
        <f t="shared" si="752"/>
        <v>2.961045455</v>
      </c>
      <c r="CM104" s="34">
        <f t="shared" si="752"/>
        <v>2.961045455</v>
      </c>
      <c r="CN104" s="34">
        <f t="shared" si="752"/>
        <v>2.961045455</v>
      </c>
      <c r="CO104" s="34">
        <f t="shared" si="752"/>
        <v>2.961045455</v>
      </c>
      <c r="CP104" s="34">
        <f t="shared" si="752"/>
        <v>2.961045455</v>
      </c>
      <c r="CQ104" s="34">
        <f t="shared" si="752"/>
        <v>2.961045455</v>
      </c>
      <c r="DA104" s="138"/>
      <c r="DB104" s="10">
        <v>515.0</v>
      </c>
      <c r="DC104" s="143">
        <f t="shared" si="228"/>
        <v>0.0003846153846</v>
      </c>
      <c r="DD104" s="150">
        <f t="shared" si="309"/>
        <v>0.0005769230769</v>
      </c>
      <c r="DE104" s="74">
        <f t="shared" ref="DE104:DJ104" si="753">(DE$18*$DB104+DE$19)*7</f>
        <v>0.0008817725</v>
      </c>
      <c r="DF104" s="74">
        <f t="shared" si="753"/>
        <v>0.0019538785</v>
      </c>
      <c r="DG104" s="74">
        <f t="shared" si="753"/>
        <v>0.0026936525</v>
      </c>
      <c r="DH104" s="141">
        <f t="shared" si="753"/>
        <v>0.0015822345</v>
      </c>
      <c r="DI104" s="74">
        <f t="shared" si="753"/>
        <v>0.0026238205</v>
      </c>
      <c r="DJ104" s="74">
        <f t="shared" si="753"/>
        <v>0.0034949355</v>
      </c>
      <c r="DK104" s="130"/>
      <c r="DL104" s="142"/>
    </row>
    <row r="105" ht="14.25" customHeight="1">
      <c r="J105" s="112">
        <v>89.0</v>
      </c>
      <c r="K105" s="124">
        <v>620.0</v>
      </c>
      <c r="L105" s="114">
        <f t="shared" si="91"/>
        <v>493.3981</v>
      </c>
      <c r="M105" s="115">
        <f t="shared" si="92"/>
        <v>9.136829788</v>
      </c>
      <c r="N105" s="116">
        <f t="shared" si="47"/>
        <v>0.01851816979</v>
      </c>
      <c r="O105" s="116"/>
      <c r="P105" s="112">
        <v>89.0</v>
      </c>
      <c r="Q105" s="112">
        <v>620.0</v>
      </c>
      <c r="R105" s="117">
        <f t="shared" si="48"/>
        <v>1350</v>
      </c>
      <c r="S105" s="39">
        <f t="shared" si="49"/>
        <v>594.5465168</v>
      </c>
      <c r="T105" s="39">
        <f t="shared" si="50"/>
        <v>0.03735094536</v>
      </c>
      <c r="U105" s="117">
        <f t="shared" si="51"/>
        <v>1820</v>
      </c>
      <c r="V105" s="39">
        <f t="shared" si="52"/>
        <v>639.979274</v>
      </c>
      <c r="W105" s="39">
        <f t="shared" si="53"/>
        <v>0.1371007575</v>
      </c>
      <c r="X105" s="82"/>
      <c r="Y105" s="124">
        <v>620.0</v>
      </c>
      <c r="Z105" s="82"/>
      <c r="AA105" s="125">
        <f t="shared" si="56"/>
        <v>594.5091659</v>
      </c>
      <c r="AB105" s="126">
        <f t="shared" si="57"/>
        <v>639.8421733</v>
      </c>
      <c r="AC105" s="64"/>
      <c r="AE105" s="56">
        <v>89.0</v>
      </c>
      <c r="AF105" s="10">
        <v>620.0</v>
      </c>
      <c r="AG105" s="34">
        <f t="shared" si="58"/>
        <v>18.15318413</v>
      </c>
      <c r="AH105" s="34">
        <f t="shared" si="59"/>
        <v>16.59165858</v>
      </c>
      <c r="AI105" s="122">
        <f t="shared" ref="AI105:AJ105" si="754">AV105*$AG$8-AG105*$AG$9</f>
        <v>3.290051519</v>
      </c>
      <c r="AJ105" s="122">
        <f t="shared" si="754"/>
        <v>1.192343717</v>
      </c>
      <c r="AK105" s="34">
        <f t="shared" ref="AK105:AL105" si="755">AV105/AG105</f>
        <v>0.9530956518</v>
      </c>
      <c r="AL105" s="34">
        <f t="shared" si="755"/>
        <v>0.6796601153</v>
      </c>
      <c r="AM105" s="34">
        <f t="shared" ref="AM105:AN105" si="756">AG105*$AG$9/AV105*100/2.2</f>
        <v>9.538296679</v>
      </c>
      <c r="AN105" s="34">
        <f t="shared" si="756"/>
        <v>13.37566952</v>
      </c>
      <c r="AO105" s="34">
        <f t="shared" si="63"/>
        <v>38.0637859</v>
      </c>
      <c r="AP105" s="34">
        <f t="shared" si="64"/>
        <v>39.93700509</v>
      </c>
      <c r="AQ105" s="34">
        <f t="shared" si="65"/>
        <v>3.290051519</v>
      </c>
      <c r="AR105" s="34"/>
      <c r="AT105" s="56">
        <v>89.0</v>
      </c>
      <c r="AU105" s="10">
        <v>620.0</v>
      </c>
      <c r="AV105" s="34">
        <f t="shared" ref="AV105:BE105" si="757"> ((AV$4 * $AU105 ^ AV$5 * EXP(-$AU105 * AV$6))+AV$8)*AV$7</f>
        <v>17.30172086</v>
      </c>
      <c r="AW105" s="34">
        <f t="shared" si="757"/>
        <v>11.27668858</v>
      </c>
      <c r="AX105" s="34">
        <f t="shared" si="757"/>
        <v>9.702157024</v>
      </c>
      <c r="AY105" s="34">
        <f t="shared" si="757"/>
        <v>9.302157024</v>
      </c>
      <c r="AZ105" s="34">
        <f t="shared" si="757"/>
        <v>8.902157024</v>
      </c>
      <c r="BA105" s="34">
        <f t="shared" si="757"/>
        <v>8.502157024</v>
      </c>
      <c r="BB105" s="34">
        <f t="shared" si="757"/>
        <v>8.102157024</v>
      </c>
      <c r="BC105" s="34">
        <f t="shared" si="757"/>
        <v>7.702157024</v>
      </c>
      <c r="BD105" s="34">
        <f t="shared" si="757"/>
        <v>7.302157024</v>
      </c>
      <c r="BE105" s="34">
        <f t="shared" si="757"/>
        <v>6.902157024</v>
      </c>
      <c r="BI105" s="10">
        <v>620.0</v>
      </c>
      <c r="BJ105" s="34">
        <f t="shared" ref="BJ105:BS105" si="758"> ((BJ$4 * $AU105 ^ BJ$5 * EXP(-$AU105 * BJ$6))+BJ$8)*BJ$7</f>
        <v>0.7032565548</v>
      </c>
      <c r="BK105" s="34">
        <f t="shared" si="758"/>
        <v>0.4657370518</v>
      </c>
      <c r="BL105" s="34">
        <f t="shared" si="758"/>
        <v>0.4149203784</v>
      </c>
      <c r="BM105" s="34">
        <f t="shared" si="758"/>
        <v>0.4009203784</v>
      </c>
      <c r="BN105" s="34">
        <f t="shared" si="758"/>
        <v>0.3869203784</v>
      </c>
      <c r="BO105" s="34">
        <f t="shared" si="758"/>
        <v>0.3729203784</v>
      </c>
      <c r="BP105" s="34">
        <f t="shared" si="758"/>
        <v>0.3589203784</v>
      </c>
      <c r="BQ105" s="34">
        <f t="shared" si="758"/>
        <v>0.3449203784</v>
      </c>
      <c r="BR105" s="34">
        <f t="shared" si="758"/>
        <v>0.3309203784</v>
      </c>
      <c r="BS105" s="34">
        <f t="shared" si="758"/>
        <v>0.3169203784</v>
      </c>
      <c r="BU105" s="10">
        <v>620.0</v>
      </c>
      <c r="BV105" s="34">
        <f t="shared" ref="BV105:CE105" si="759"> ((BV$4 * $AU105 ^ BV$5 * EXP(-$AU105 * BV$6))+BV$8)*BV$7</f>
        <v>0.5161931855</v>
      </c>
      <c r="BW105" s="34">
        <f t="shared" si="759"/>
        <v>0.3661131516</v>
      </c>
      <c r="BX105" s="34">
        <f t="shared" si="759"/>
        <v>0.3119966569</v>
      </c>
      <c r="BY105" s="34">
        <f t="shared" si="759"/>
        <v>0.2991966569</v>
      </c>
      <c r="BZ105" s="34">
        <f t="shared" si="759"/>
        <v>0.2863966569</v>
      </c>
      <c r="CA105" s="34">
        <f t="shared" si="759"/>
        <v>0.2735966569</v>
      </c>
      <c r="CB105" s="34">
        <f t="shared" si="759"/>
        <v>0.2607966569</v>
      </c>
      <c r="CC105" s="34">
        <f t="shared" si="759"/>
        <v>0.2479966569</v>
      </c>
      <c r="CD105" s="34">
        <f t="shared" si="759"/>
        <v>0.2351966569</v>
      </c>
      <c r="CE105" s="34">
        <f t="shared" si="759"/>
        <v>0.2223966569</v>
      </c>
      <c r="CG105" s="10">
        <v>89.0</v>
      </c>
      <c r="CH105" s="34">
        <f t="shared" ref="CH105:CQ105" si="760">((CH$4-CH$5*$CG105+CH$6*$CG105^2/2+CH$7/$CG105)+CH$9)*CH$8</f>
        <v>4.873393258</v>
      </c>
      <c r="CI105" s="34">
        <f t="shared" si="760"/>
        <v>2.963898876</v>
      </c>
      <c r="CJ105" s="34">
        <f t="shared" si="760"/>
        <v>2.963898876</v>
      </c>
      <c r="CK105" s="34">
        <f t="shared" si="760"/>
        <v>2.963898876</v>
      </c>
      <c r="CL105" s="34">
        <f t="shared" si="760"/>
        <v>2.963898876</v>
      </c>
      <c r="CM105" s="34">
        <f t="shared" si="760"/>
        <v>2.963898876</v>
      </c>
      <c r="CN105" s="34">
        <f t="shared" si="760"/>
        <v>2.963898876</v>
      </c>
      <c r="CO105" s="34">
        <f t="shared" si="760"/>
        <v>2.963898876</v>
      </c>
      <c r="CP105" s="34">
        <f t="shared" si="760"/>
        <v>2.963898876</v>
      </c>
      <c r="CQ105" s="34">
        <f t="shared" si="760"/>
        <v>2.963898876</v>
      </c>
      <c r="DA105" s="138"/>
      <c r="DB105" s="10">
        <v>522.0</v>
      </c>
      <c r="DC105" s="143">
        <f t="shared" si="228"/>
        <v>0.0003846153846</v>
      </c>
      <c r="DD105" s="150">
        <f t="shared" si="309"/>
        <v>0.0005769230769</v>
      </c>
      <c r="DE105" s="74">
        <f t="shared" ref="DE105:DJ105" si="761">(DE$18*$DB105+DE$19)*7</f>
        <v>0.0008932532</v>
      </c>
      <c r="DF105" s="74">
        <f t="shared" si="761"/>
        <v>0.0019845378</v>
      </c>
      <c r="DG105" s="74">
        <f t="shared" si="761"/>
        <v>0.002727095</v>
      </c>
      <c r="DH105" s="141">
        <f t="shared" si="761"/>
        <v>0.0016025646</v>
      </c>
      <c r="DI105" s="74">
        <f t="shared" si="761"/>
        <v>0.0026410734</v>
      </c>
      <c r="DJ105" s="74">
        <f t="shared" si="761"/>
        <v>0.0035015554</v>
      </c>
      <c r="DK105" s="130"/>
      <c r="DL105" s="142"/>
    </row>
    <row r="106" ht="14.25" customHeight="1">
      <c r="J106" s="112">
        <v>90.0</v>
      </c>
      <c r="K106" s="124">
        <v>627.0</v>
      </c>
      <c r="L106" s="114">
        <f t="shared" si="91"/>
        <v>497.573</v>
      </c>
      <c r="M106" s="115">
        <f t="shared" si="92"/>
        <v>9.194752304</v>
      </c>
      <c r="N106" s="116">
        <f t="shared" si="47"/>
        <v>0.01847920266</v>
      </c>
      <c r="O106" s="116"/>
      <c r="P106" s="112">
        <v>90.0</v>
      </c>
      <c r="Q106" s="112">
        <v>627.0</v>
      </c>
      <c r="R106" s="117">
        <f t="shared" si="48"/>
        <v>1357</v>
      </c>
      <c r="S106" s="39">
        <f t="shared" si="49"/>
        <v>594.6929483</v>
      </c>
      <c r="T106" s="39">
        <f t="shared" si="50"/>
        <v>0.03391620681</v>
      </c>
      <c r="U106" s="117">
        <f t="shared" si="51"/>
        <v>1827</v>
      </c>
      <c r="V106" s="39">
        <f t="shared" si="52"/>
        <v>639.9801265</v>
      </c>
      <c r="W106" s="39">
        <f t="shared" si="53"/>
        <v>0.125454504</v>
      </c>
      <c r="X106" s="82"/>
      <c r="Y106" s="124">
        <v>627.0</v>
      </c>
      <c r="Z106" s="82"/>
      <c r="AA106" s="125">
        <f t="shared" si="56"/>
        <v>594.6590321</v>
      </c>
      <c r="AB106" s="126">
        <f t="shared" si="57"/>
        <v>639.854672</v>
      </c>
      <c r="AC106" s="64"/>
      <c r="AE106" s="56">
        <v>90.0</v>
      </c>
      <c r="AF106" s="10">
        <v>627.0</v>
      </c>
      <c r="AG106" s="34">
        <f t="shared" si="58"/>
        <v>18.08317475</v>
      </c>
      <c r="AH106" s="34">
        <f t="shared" si="59"/>
        <v>16.51253214</v>
      </c>
      <c r="AI106" s="122">
        <f t="shared" ref="AI106:AJ106" si="762">AV106*$AG$8-AG106*$AG$9</f>
        <v>3.223801843</v>
      </c>
      <c r="AJ106" s="122">
        <f t="shared" si="762"/>
        <v>1.12080537</v>
      </c>
      <c r="AK106" s="34">
        <f t="shared" ref="AK106:AL106" si="763">AV106/AG106</f>
        <v>0.9456907994</v>
      </c>
      <c r="AL106" s="34">
        <f t="shared" si="763"/>
        <v>0.6696901118</v>
      </c>
      <c r="AM106" s="34">
        <f t="shared" ref="AM106:AN106" si="764">AG106*$AG$9/AV106*100/2.2</f>
        <v>9.612982485</v>
      </c>
      <c r="AN106" s="34">
        <f t="shared" si="764"/>
        <v>13.57479964</v>
      </c>
      <c r="AO106" s="34">
        <f t="shared" si="63"/>
        <v>37.62240236</v>
      </c>
      <c r="AP106" s="34">
        <f t="shared" si="64"/>
        <v>39.78298444</v>
      </c>
      <c r="AQ106" s="34">
        <f t="shared" si="65"/>
        <v>3.223801843</v>
      </c>
      <c r="AR106" s="34"/>
      <c r="AT106" s="56">
        <v>90.0</v>
      </c>
      <c r="AU106" s="10">
        <v>627.0</v>
      </c>
      <c r="AV106" s="34">
        <f t="shared" ref="AV106:BE106" si="765"> ((AV$4 * $AU106 ^ AV$5 * EXP(-$AU106 * AV$6))+AV$8)*AV$7</f>
        <v>17.10109198</v>
      </c>
      <c r="AW106" s="34">
        <f t="shared" si="765"/>
        <v>11.05827949</v>
      </c>
      <c r="AX106" s="34">
        <f t="shared" si="765"/>
        <v>9.484977027</v>
      </c>
      <c r="AY106" s="34">
        <f t="shared" si="765"/>
        <v>9.084977027</v>
      </c>
      <c r="AZ106" s="34">
        <f t="shared" si="765"/>
        <v>8.684977027</v>
      </c>
      <c r="BA106" s="34">
        <f t="shared" si="765"/>
        <v>8.284977027</v>
      </c>
      <c r="BB106" s="34">
        <f t="shared" si="765"/>
        <v>7.884977027</v>
      </c>
      <c r="BC106" s="34">
        <f t="shared" si="765"/>
        <v>7.484977027</v>
      </c>
      <c r="BD106" s="34">
        <f t="shared" si="765"/>
        <v>7.084977027</v>
      </c>
      <c r="BE106" s="34">
        <f t="shared" si="765"/>
        <v>6.684977027</v>
      </c>
      <c r="BI106" s="10">
        <v>627.0</v>
      </c>
      <c r="BJ106" s="34">
        <f t="shared" ref="BJ106:BS106" si="766"> ((BJ$4 * $AU106 ^ BJ$5 * EXP(-$AU106 * BJ$6))+BJ$8)*BJ$7</f>
        <v>0.6956652939</v>
      </c>
      <c r="BK106" s="34">
        <f t="shared" si="766"/>
        <v>0.4573485852</v>
      </c>
      <c r="BL106" s="34">
        <f t="shared" si="766"/>
        <v>0.4062613529</v>
      </c>
      <c r="BM106" s="34">
        <f t="shared" si="766"/>
        <v>0.3922613529</v>
      </c>
      <c r="BN106" s="34">
        <f t="shared" si="766"/>
        <v>0.3782613529</v>
      </c>
      <c r="BO106" s="34">
        <f t="shared" si="766"/>
        <v>0.3642613529</v>
      </c>
      <c r="BP106" s="34">
        <f t="shared" si="766"/>
        <v>0.3502613529</v>
      </c>
      <c r="BQ106" s="34">
        <f t="shared" si="766"/>
        <v>0.3362613529</v>
      </c>
      <c r="BR106" s="34">
        <f t="shared" si="766"/>
        <v>0.3222613529</v>
      </c>
      <c r="BS106" s="34">
        <f t="shared" si="766"/>
        <v>0.3082613529</v>
      </c>
      <c r="BU106" s="10">
        <v>627.0</v>
      </c>
      <c r="BV106" s="34">
        <f t="shared" ref="BV106:CE106" si="767"> ((BV$4 * $AU106 ^ BV$5 * EXP(-$AU106 * BV$6))+BV$8)*BV$7</f>
        <v>0.5104140024</v>
      </c>
      <c r="BW106" s="34">
        <f t="shared" si="767"/>
        <v>0.3595222565</v>
      </c>
      <c r="BX106" s="34">
        <f t="shared" si="767"/>
        <v>0.3054841876</v>
      </c>
      <c r="BY106" s="34">
        <f t="shared" si="767"/>
        <v>0.2926841876</v>
      </c>
      <c r="BZ106" s="34">
        <f t="shared" si="767"/>
        <v>0.2798841876</v>
      </c>
      <c r="CA106" s="34">
        <f t="shared" si="767"/>
        <v>0.2670841876</v>
      </c>
      <c r="CB106" s="34">
        <f t="shared" si="767"/>
        <v>0.2542841876</v>
      </c>
      <c r="CC106" s="34">
        <f t="shared" si="767"/>
        <v>0.2414841876</v>
      </c>
      <c r="CD106" s="34">
        <f t="shared" si="767"/>
        <v>0.2286841876</v>
      </c>
      <c r="CE106" s="34">
        <f t="shared" si="767"/>
        <v>0.2158841876</v>
      </c>
      <c r="CG106" s="10">
        <v>90.0</v>
      </c>
      <c r="CH106" s="34">
        <f t="shared" ref="CH106:CQ106" si="768">((CH$4-CH$5*$CG106+CH$6*$CG106^2/2+CH$7/$CG106)+CH$9)*CH$8</f>
        <v>4.875177778</v>
      </c>
      <c r="CI106" s="34">
        <f t="shared" si="768"/>
        <v>2.966777778</v>
      </c>
      <c r="CJ106" s="34">
        <f t="shared" si="768"/>
        <v>2.966777778</v>
      </c>
      <c r="CK106" s="34">
        <f t="shared" si="768"/>
        <v>2.966777778</v>
      </c>
      <c r="CL106" s="34">
        <f t="shared" si="768"/>
        <v>2.966777778</v>
      </c>
      <c r="CM106" s="34">
        <f t="shared" si="768"/>
        <v>2.966777778</v>
      </c>
      <c r="CN106" s="34">
        <f t="shared" si="768"/>
        <v>2.966777778</v>
      </c>
      <c r="CO106" s="34">
        <f t="shared" si="768"/>
        <v>2.966777778</v>
      </c>
      <c r="CP106" s="34">
        <f t="shared" si="768"/>
        <v>2.966777778</v>
      </c>
      <c r="CQ106" s="34">
        <f t="shared" si="768"/>
        <v>2.966777778</v>
      </c>
      <c r="DA106" s="138"/>
      <c r="DB106" s="10">
        <v>529.0</v>
      </c>
      <c r="DC106" s="143">
        <f t="shared" si="228"/>
        <v>0.0003846153846</v>
      </c>
      <c r="DD106" s="150">
        <f t="shared" si="309"/>
        <v>0.0005769230769</v>
      </c>
      <c r="DE106" s="74">
        <f t="shared" ref="DE106:DJ106" si="769">(DE$18*$DB106+DE$19)*7</f>
        <v>0.0009047339</v>
      </c>
      <c r="DF106" s="74">
        <f t="shared" si="769"/>
        <v>0.0020151971</v>
      </c>
      <c r="DG106" s="74">
        <f t="shared" si="769"/>
        <v>0.0027605375</v>
      </c>
      <c r="DH106" s="141">
        <f t="shared" si="769"/>
        <v>0.0016228947</v>
      </c>
      <c r="DI106" s="74">
        <f t="shared" si="769"/>
        <v>0.0026583263</v>
      </c>
      <c r="DJ106" s="74">
        <f t="shared" si="769"/>
        <v>0.0035081753</v>
      </c>
      <c r="DK106" s="130"/>
      <c r="DL106" s="142"/>
    </row>
    <row r="107" ht="14.25" customHeight="1">
      <c r="J107" s="112">
        <v>91.0</v>
      </c>
      <c r="K107" s="124">
        <v>634.0</v>
      </c>
      <c r="L107" s="114">
        <f t="shared" si="91"/>
        <v>501.7245</v>
      </c>
      <c r="M107" s="115">
        <f t="shared" si="92"/>
        <v>9.252229812</v>
      </c>
      <c r="N107" s="116">
        <f t="shared" si="47"/>
        <v>0.01844085711</v>
      </c>
      <c r="O107" s="116"/>
      <c r="P107" s="112">
        <v>91.0</v>
      </c>
      <c r="Q107" s="112">
        <v>634.0</v>
      </c>
      <c r="R107" s="117">
        <f t="shared" si="48"/>
        <v>1364</v>
      </c>
      <c r="S107" s="39">
        <f t="shared" si="49"/>
        <v>594.8354594</v>
      </c>
      <c r="T107" s="39">
        <f t="shared" si="50"/>
        <v>0.0307934832</v>
      </c>
      <c r="U107" s="117">
        <f t="shared" si="51"/>
        <v>1834</v>
      </c>
      <c r="V107" s="39">
        <f t="shared" si="52"/>
        <v>639.9809439</v>
      </c>
      <c r="W107" s="39">
        <f t="shared" si="53"/>
        <v>0.1147832524</v>
      </c>
      <c r="X107" s="82"/>
      <c r="Y107" s="124">
        <v>634.0</v>
      </c>
      <c r="Z107" s="82"/>
      <c r="AA107" s="125">
        <f t="shared" si="56"/>
        <v>594.8046659</v>
      </c>
      <c r="AB107" s="126">
        <f t="shared" si="57"/>
        <v>639.8661606</v>
      </c>
      <c r="AC107" s="64"/>
      <c r="AE107" s="56">
        <v>91.0</v>
      </c>
      <c r="AF107" s="10">
        <v>634.0</v>
      </c>
      <c r="AG107" s="34">
        <f t="shared" si="58"/>
        <v>18.01375775</v>
      </c>
      <c r="AH107" s="34">
        <f t="shared" si="59"/>
        <v>16.43478227</v>
      </c>
      <c r="AI107" s="122">
        <f t="shared" ref="AI107:AJ107" si="770">AV107*$AG$8-AG107*$AG$9</f>
        <v>3.158188902</v>
      </c>
      <c r="AJ107" s="122">
        <f t="shared" si="770"/>
        <v>1.050587381</v>
      </c>
      <c r="AK107" s="34">
        <f t="shared" ref="AK107:AL107" si="771">AV107/AG107</f>
        <v>0.9383023446</v>
      </c>
      <c r="AL107" s="34">
        <f t="shared" si="771"/>
        <v>0.6598115757</v>
      </c>
      <c r="AM107" s="34">
        <f t="shared" ref="AM107:AN107" si="772">AG107*$AG$9/AV107*100/2.2</f>
        <v>9.688677795</v>
      </c>
      <c r="AN107" s="34">
        <f t="shared" si="772"/>
        <v>13.77803819</v>
      </c>
      <c r="AO107" s="34">
        <f t="shared" si="63"/>
        <v>37.18517249</v>
      </c>
      <c r="AP107" s="34">
        <f t="shared" si="64"/>
        <v>39.63026705</v>
      </c>
      <c r="AQ107" s="34">
        <f t="shared" si="65"/>
        <v>3.158188902</v>
      </c>
      <c r="AR107" s="34"/>
      <c r="AT107" s="56">
        <v>91.0</v>
      </c>
      <c r="AU107" s="10">
        <v>634.0</v>
      </c>
      <c r="AV107" s="34">
        <f t="shared" ref="AV107:BE107" si="773"> ((AV$4 * $AU107 ^ AV$5 * EXP(-$AU107 * AV$6))+AV$8)*AV$7</f>
        <v>16.90235113</v>
      </c>
      <c r="AW107" s="34">
        <f t="shared" si="773"/>
        <v>10.84385959</v>
      </c>
      <c r="AX107" s="34">
        <f t="shared" si="773"/>
        <v>9.272416515</v>
      </c>
      <c r="AY107" s="34">
        <f t="shared" si="773"/>
        <v>8.872416515</v>
      </c>
      <c r="AZ107" s="34">
        <f t="shared" si="773"/>
        <v>8.472416515</v>
      </c>
      <c r="BA107" s="34">
        <f t="shared" si="773"/>
        <v>8.072416515</v>
      </c>
      <c r="BB107" s="34">
        <f t="shared" si="773"/>
        <v>7.672416515</v>
      </c>
      <c r="BC107" s="34">
        <f t="shared" si="773"/>
        <v>7.272416515</v>
      </c>
      <c r="BD107" s="34">
        <f t="shared" si="773"/>
        <v>6.872416515</v>
      </c>
      <c r="BE107" s="34">
        <f t="shared" si="773"/>
        <v>6.472416515</v>
      </c>
      <c r="BI107" s="10">
        <v>634.0</v>
      </c>
      <c r="BJ107" s="34">
        <f t="shared" ref="BJ107:BS107" si="774"> ((BJ$4 * $AU107 ^ BJ$5 * EXP(-$AU107 * BJ$6))+BJ$8)*BJ$7</f>
        <v>0.6881410255</v>
      </c>
      <c r="BK107" s="34">
        <f t="shared" si="774"/>
        <v>0.4491030539</v>
      </c>
      <c r="BL107" s="34">
        <f t="shared" si="774"/>
        <v>0.3977744659</v>
      </c>
      <c r="BM107" s="34">
        <f t="shared" si="774"/>
        <v>0.3837744659</v>
      </c>
      <c r="BN107" s="34">
        <f t="shared" si="774"/>
        <v>0.3697744659</v>
      </c>
      <c r="BO107" s="34">
        <f t="shared" si="774"/>
        <v>0.3557744659</v>
      </c>
      <c r="BP107" s="34">
        <f t="shared" si="774"/>
        <v>0.3417744659</v>
      </c>
      <c r="BQ107" s="34">
        <f t="shared" si="774"/>
        <v>0.3277744659</v>
      </c>
      <c r="BR107" s="34">
        <f t="shared" si="774"/>
        <v>0.3137744659</v>
      </c>
      <c r="BS107" s="34">
        <f t="shared" si="774"/>
        <v>0.2997744659</v>
      </c>
      <c r="BU107" s="10">
        <v>634.0</v>
      </c>
      <c r="BV107" s="34">
        <f t="shared" ref="BV107:CE107" si="775"> ((BV$4 * $AU107 ^ BV$5 * EXP(-$AU107 * BV$6))+BV$8)*BV$7</f>
        <v>0.5046880848</v>
      </c>
      <c r="BW107" s="34">
        <f t="shared" si="775"/>
        <v>0.3530435704</v>
      </c>
      <c r="BX107" s="34">
        <f t="shared" si="775"/>
        <v>0.2991012289</v>
      </c>
      <c r="BY107" s="34">
        <f t="shared" si="775"/>
        <v>0.2863012289</v>
      </c>
      <c r="BZ107" s="34">
        <f t="shared" si="775"/>
        <v>0.2735012289</v>
      </c>
      <c r="CA107" s="34">
        <f t="shared" si="775"/>
        <v>0.2607012289</v>
      </c>
      <c r="CB107" s="34">
        <f t="shared" si="775"/>
        <v>0.2479012289</v>
      </c>
      <c r="CC107" s="34">
        <f t="shared" si="775"/>
        <v>0.2351012289</v>
      </c>
      <c r="CD107" s="34">
        <f t="shared" si="775"/>
        <v>0.2223012289</v>
      </c>
      <c r="CE107" s="34">
        <f t="shared" si="775"/>
        <v>0.2095012289</v>
      </c>
      <c r="CG107" s="10">
        <v>91.0</v>
      </c>
      <c r="CH107" s="34">
        <f t="shared" ref="CH107:CQ107" si="776">((CH$4-CH$5*$CG107+CH$6*$CG107^2/2+CH$7/$CG107)+CH$9)*CH$8</f>
        <v>4.877054945</v>
      </c>
      <c r="CI107" s="34">
        <f t="shared" si="776"/>
        <v>2.969681319</v>
      </c>
      <c r="CJ107" s="34">
        <f t="shared" si="776"/>
        <v>2.969681319</v>
      </c>
      <c r="CK107" s="34">
        <f t="shared" si="776"/>
        <v>2.969681319</v>
      </c>
      <c r="CL107" s="34">
        <f t="shared" si="776"/>
        <v>2.969681319</v>
      </c>
      <c r="CM107" s="34">
        <f t="shared" si="776"/>
        <v>2.969681319</v>
      </c>
      <c r="CN107" s="34">
        <f t="shared" si="776"/>
        <v>2.969681319</v>
      </c>
      <c r="CO107" s="34">
        <f t="shared" si="776"/>
        <v>2.969681319</v>
      </c>
      <c r="CP107" s="34">
        <f t="shared" si="776"/>
        <v>2.969681319</v>
      </c>
      <c r="CQ107" s="34">
        <f t="shared" si="776"/>
        <v>2.969681319</v>
      </c>
      <c r="DA107" s="138"/>
      <c r="DB107" s="10">
        <v>536.0</v>
      </c>
      <c r="DC107" s="143">
        <f t="shared" si="228"/>
        <v>0.0003846153846</v>
      </c>
      <c r="DD107" s="150">
        <f t="shared" si="309"/>
        <v>0.0005769230769</v>
      </c>
      <c r="DE107" s="74">
        <f t="shared" ref="DE107:DJ107" si="777">(DE$18*$DB107+DE$19)*7</f>
        <v>0.0009162146</v>
      </c>
      <c r="DF107" s="74">
        <f t="shared" si="777"/>
        <v>0.0020458564</v>
      </c>
      <c r="DG107" s="74">
        <f t="shared" si="777"/>
        <v>0.00279398</v>
      </c>
      <c r="DH107" s="141">
        <f t="shared" si="777"/>
        <v>0.0016432248</v>
      </c>
      <c r="DI107" s="74">
        <f t="shared" si="777"/>
        <v>0.0026755792</v>
      </c>
      <c r="DJ107" s="74">
        <f t="shared" si="777"/>
        <v>0.0035147952</v>
      </c>
      <c r="DK107" s="130"/>
      <c r="DL107" s="142"/>
    </row>
    <row r="108" ht="14.25" customHeight="1">
      <c r="J108" s="112">
        <v>92.0</v>
      </c>
      <c r="K108" s="124">
        <v>641.0</v>
      </c>
      <c r="L108" s="114">
        <f t="shared" si="91"/>
        <v>505.8526</v>
      </c>
      <c r="M108" s="115">
        <f t="shared" si="92"/>
        <v>9.309265569</v>
      </c>
      <c r="N108" s="116">
        <f t="shared" si="47"/>
        <v>0.01840311895</v>
      </c>
      <c r="O108" s="116"/>
      <c r="P108" s="112">
        <v>92.0</v>
      </c>
      <c r="Q108" s="112">
        <v>641.0</v>
      </c>
      <c r="R108" s="117">
        <f t="shared" si="48"/>
        <v>1371</v>
      </c>
      <c r="S108" s="39">
        <f t="shared" si="49"/>
        <v>594.9741544</v>
      </c>
      <c r="T108" s="39">
        <f t="shared" si="50"/>
        <v>0.02795486592</v>
      </c>
      <c r="U108" s="117">
        <f t="shared" si="51"/>
        <v>1841</v>
      </c>
      <c r="V108" s="39">
        <f t="shared" si="52"/>
        <v>639.9817276</v>
      </c>
      <c r="W108" s="39">
        <f t="shared" si="53"/>
        <v>0.105006903</v>
      </c>
      <c r="X108" s="82"/>
      <c r="Y108" s="124">
        <v>641.0</v>
      </c>
      <c r="Z108" s="82"/>
      <c r="AA108" s="125">
        <f t="shared" si="56"/>
        <v>594.9461995</v>
      </c>
      <c r="AB108" s="126">
        <f t="shared" si="57"/>
        <v>639.8767207</v>
      </c>
      <c r="AC108" s="64"/>
      <c r="AE108" s="56">
        <v>92.0</v>
      </c>
      <c r="AF108" s="10">
        <v>641.0</v>
      </c>
      <c r="AG108" s="34">
        <f t="shared" si="58"/>
        <v>17.94493435</v>
      </c>
      <c r="AH108" s="34">
        <f t="shared" si="59"/>
        <v>16.35838909</v>
      </c>
      <c r="AI108" s="122">
        <f t="shared" ref="AI108:AJ108" si="778">AV108*$AG$8-AG108*$AG$9</f>
        <v>3.093211582</v>
      </c>
      <c r="AJ108" s="122">
        <f t="shared" si="778"/>
        <v>0.9816686396</v>
      </c>
      <c r="AK108" s="34">
        <f t="shared" ref="AK108:AL108" si="779">AV108/AG108</f>
        <v>0.9309310249</v>
      </c>
      <c r="AL108" s="34">
        <f t="shared" si="779"/>
        <v>0.6500252614</v>
      </c>
      <c r="AM108" s="34">
        <f t="shared" ref="AM108:AN108" si="780">AG108*$AG$9/AV108*100/2.2</f>
        <v>9.765394908</v>
      </c>
      <c r="AN108" s="34">
        <f t="shared" si="780"/>
        <v>13.98547046</v>
      </c>
      <c r="AO108" s="34">
        <f t="shared" si="63"/>
        <v>36.75209149</v>
      </c>
      <c r="AP108" s="34">
        <f t="shared" si="64"/>
        <v>39.47885558</v>
      </c>
      <c r="AQ108" s="34">
        <f t="shared" si="65"/>
        <v>3.093211582</v>
      </c>
      <c r="AR108" s="34"/>
      <c r="AT108" s="56">
        <v>92.0</v>
      </c>
      <c r="AU108" s="10">
        <v>641.0</v>
      </c>
      <c r="AV108" s="34">
        <f t="shared" ref="AV108:BE108" si="781"> ((AV$4 * $AU108 ^ AV$5 * EXP(-$AU108 * AV$6))+AV$8)*AV$7</f>
        <v>16.70549613</v>
      </c>
      <c r="AW108" s="34">
        <f t="shared" si="781"/>
        <v>10.63336615</v>
      </c>
      <c r="AX108" s="34">
        <f t="shared" si="781"/>
        <v>9.064388131</v>
      </c>
      <c r="AY108" s="34">
        <f t="shared" si="781"/>
        <v>8.664388131</v>
      </c>
      <c r="AZ108" s="34">
        <f t="shared" si="781"/>
        <v>8.264388131</v>
      </c>
      <c r="BA108" s="34">
        <f t="shared" si="781"/>
        <v>7.864388131</v>
      </c>
      <c r="BB108" s="34">
        <f t="shared" si="781"/>
        <v>7.464388131</v>
      </c>
      <c r="BC108" s="34">
        <f t="shared" si="781"/>
        <v>7.064388131</v>
      </c>
      <c r="BD108" s="34">
        <f t="shared" si="781"/>
        <v>6.664388131</v>
      </c>
      <c r="BE108" s="34">
        <f t="shared" si="781"/>
        <v>6.264388131</v>
      </c>
      <c r="BI108" s="10">
        <v>641.0</v>
      </c>
      <c r="BJ108" s="34">
        <f t="shared" ref="BJ108:BS108" si="782"> ((BJ$4 * $AU108 ^ BJ$5 * EXP(-$AU108 * BJ$6))+BJ$8)*BJ$7</f>
        <v>0.6806836749</v>
      </c>
      <c r="BK108" s="34">
        <f t="shared" si="782"/>
        <v>0.4409983533</v>
      </c>
      <c r="BL108" s="34">
        <f t="shared" si="782"/>
        <v>0.3894566672</v>
      </c>
      <c r="BM108" s="34">
        <f t="shared" si="782"/>
        <v>0.3754566672</v>
      </c>
      <c r="BN108" s="34">
        <f t="shared" si="782"/>
        <v>0.3614566672</v>
      </c>
      <c r="BO108" s="34">
        <f t="shared" si="782"/>
        <v>0.3474566672</v>
      </c>
      <c r="BP108" s="34">
        <f t="shared" si="782"/>
        <v>0.3334566672</v>
      </c>
      <c r="BQ108" s="34">
        <f t="shared" si="782"/>
        <v>0.3194566672</v>
      </c>
      <c r="BR108" s="34">
        <f t="shared" si="782"/>
        <v>0.3054566672</v>
      </c>
      <c r="BS108" s="34">
        <f t="shared" si="782"/>
        <v>0.2914566672</v>
      </c>
      <c r="BU108" s="10">
        <v>641.0</v>
      </c>
      <c r="BV108" s="34">
        <f t="shared" ref="BV108:CE108" si="783"> ((BV$4 * $AU108 ^ BV$5 * EXP(-$AU108 * BV$6))+BV$8)*BV$7</f>
        <v>0.4990153416</v>
      </c>
      <c r="BW108" s="34">
        <f t="shared" si="783"/>
        <v>0.3466754445</v>
      </c>
      <c r="BX108" s="34">
        <f t="shared" si="783"/>
        <v>0.2928454844</v>
      </c>
      <c r="BY108" s="34">
        <f t="shared" si="783"/>
        <v>0.2800454844</v>
      </c>
      <c r="BZ108" s="34">
        <f t="shared" si="783"/>
        <v>0.2672454844</v>
      </c>
      <c r="CA108" s="34">
        <f t="shared" si="783"/>
        <v>0.2544454844</v>
      </c>
      <c r="CB108" s="34">
        <f t="shared" si="783"/>
        <v>0.2416454844</v>
      </c>
      <c r="CC108" s="34">
        <f t="shared" si="783"/>
        <v>0.2288454844</v>
      </c>
      <c r="CD108" s="34">
        <f t="shared" si="783"/>
        <v>0.2160454844</v>
      </c>
      <c r="CE108" s="34">
        <f t="shared" si="783"/>
        <v>0.2032454844</v>
      </c>
      <c r="CG108" s="10">
        <v>92.0</v>
      </c>
      <c r="CH108" s="34">
        <f t="shared" ref="CH108:CQ108" si="784">((CH$4-CH$5*$CG108+CH$6*$CG108^2/2+CH$7/$CG108)+CH$9)*CH$8</f>
        <v>4.879021739</v>
      </c>
      <c r="CI108" s="34">
        <f t="shared" si="784"/>
        <v>2.972608696</v>
      </c>
      <c r="CJ108" s="34">
        <f t="shared" si="784"/>
        <v>2.972608696</v>
      </c>
      <c r="CK108" s="34">
        <f t="shared" si="784"/>
        <v>2.972608696</v>
      </c>
      <c r="CL108" s="34">
        <f t="shared" si="784"/>
        <v>2.972608696</v>
      </c>
      <c r="CM108" s="34">
        <f t="shared" si="784"/>
        <v>2.972608696</v>
      </c>
      <c r="CN108" s="34">
        <f t="shared" si="784"/>
        <v>2.972608696</v>
      </c>
      <c r="CO108" s="34">
        <f t="shared" si="784"/>
        <v>2.972608696</v>
      </c>
      <c r="CP108" s="34">
        <f t="shared" si="784"/>
        <v>2.972608696</v>
      </c>
      <c r="CQ108" s="34">
        <f t="shared" si="784"/>
        <v>2.972608696</v>
      </c>
      <c r="DA108" s="138"/>
      <c r="DB108" s="10">
        <v>543.0</v>
      </c>
      <c r="DC108" s="143">
        <f t="shared" si="228"/>
        <v>0.0003846153846</v>
      </c>
      <c r="DD108" s="150">
        <f t="shared" si="309"/>
        <v>0.0005769230769</v>
      </c>
      <c r="DE108" s="74">
        <f t="shared" ref="DE108:DJ108" si="785">(DE$18*$DB108+DE$19)*7</f>
        <v>0.0009276953</v>
      </c>
      <c r="DF108" s="74">
        <f t="shared" si="785"/>
        <v>0.0020765157</v>
      </c>
      <c r="DG108" s="74">
        <f t="shared" si="785"/>
        <v>0.0028274225</v>
      </c>
      <c r="DH108" s="141">
        <f t="shared" si="785"/>
        <v>0.0016635549</v>
      </c>
      <c r="DI108" s="74">
        <f t="shared" si="785"/>
        <v>0.0026928321</v>
      </c>
      <c r="DJ108" s="74">
        <f t="shared" si="785"/>
        <v>0.0035214151</v>
      </c>
      <c r="DK108" s="130"/>
      <c r="DL108" s="142"/>
    </row>
    <row r="109" ht="14.25" customHeight="1">
      <c r="J109" s="112">
        <v>93.0</v>
      </c>
      <c r="K109" s="124">
        <v>648.0</v>
      </c>
      <c r="L109" s="114">
        <f t="shared" si="91"/>
        <v>509.9573</v>
      </c>
      <c r="M109" s="115">
        <f t="shared" si="92"/>
        <v>9.365862759</v>
      </c>
      <c r="N109" s="116">
        <f t="shared" si="47"/>
        <v>0.01836597448</v>
      </c>
      <c r="O109" s="116"/>
      <c r="P109" s="112">
        <v>93.0</v>
      </c>
      <c r="Q109" s="112">
        <v>648.0</v>
      </c>
      <c r="R109" s="117">
        <f t="shared" si="48"/>
        <v>1378</v>
      </c>
      <c r="S109" s="39">
        <f t="shared" si="49"/>
        <v>595.1091349</v>
      </c>
      <c r="T109" s="39">
        <f t="shared" si="50"/>
        <v>0.02537489272</v>
      </c>
      <c r="U109" s="117">
        <f t="shared" si="51"/>
        <v>1848</v>
      </c>
      <c r="V109" s="39">
        <f t="shared" si="52"/>
        <v>639.9824792</v>
      </c>
      <c r="W109" s="39">
        <f t="shared" si="53"/>
        <v>0.09605177128</v>
      </c>
      <c r="X109" s="82"/>
      <c r="Y109" s="124">
        <v>648.0</v>
      </c>
      <c r="Z109" s="82"/>
      <c r="AA109" s="125">
        <f t="shared" si="56"/>
        <v>595.08376</v>
      </c>
      <c r="AB109" s="126">
        <f t="shared" si="57"/>
        <v>639.8864274</v>
      </c>
      <c r="AC109" s="64"/>
      <c r="AE109" s="56">
        <v>93.0</v>
      </c>
      <c r="AF109" s="10">
        <v>648.0</v>
      </c>
      <c r="AG109" s="34">
        <f t="shared" si="58"/>
        <v>17.87670545</v>
      </c>
      <c r="AH109" s="34">
        <f t="shared" si="59"/>
        <v>16.28333276</v>
      </c>
      <c r="AI109" s="122">
        <f t="shared" ref="AI109:AJ109" si="786">AV109*$AG$8-AG109*$AG$9</f>
        <v>3.028868529</v>
      </c>
      <c r="AJ109" s="122">
        <f t="shared" si="786"/>
        <v>0.914028221</v>
      </c>
      <c r="AK109" s="34">
        <f t="shared" ref="AK109:AL109" si="787">AV109/AG109</f>
        <v>0.9235775626</v>
      </c>
      <c r="AL109" s="34">
        <f t="shared" si="787"/>
        <v>0.640331871</v>
      </c>
      <c r="AM109" s="34">
        <f t="shared" ref="AM109:AN109" si="788">AG109*$AG$9/AV109*100/2.2</f>
        <v>9.843146325</v>
      </c>
      <c r="AN109" s="34">
        <f t="shared" si="788"/>
        <v>14.19718353</v>
      </c>
      <c r="AO109" s="34">
        <f t="shared" si="63"/>
        <v>36.32315291</v>
      </c>
      <c r="AP109" s="34">
        <f t="shared" si="64"/>
        <v>39.328752</v>
      </c>
      <c r="AQ109" s="34">
        <f t="shared" si="65"/>
        <v>3.028868529</v>
      </c>
      <c r="AR109" s="34"/>
      <c r="AT109" s="56">
        <v>93.0</v>
      </c>
      <c r="AU109" s="10">
        <v>648.0</v>
      </c>
      <c r="AV109" s="34">
        <f t="shared" ref="AV109:BE109" si="789"> ((AV$4 * $AU109 ^ AV$5 * EXP(-$AU109 * AV$6))+AV$8)*AV$7</f>
        <v>16.51052405</v>
      </c>
      <c r="AW109" s="34">
        <f t="shared" si="789"/>
        <v>10.42673693</v>
      </c>
      <c r="AX109" s="34">
        <f t="shared" si="789"/>
        <v>8.860805614</v>
      </c>
      <c r="AY109" s="34">
        <f t="shared" si="789"/>
        <v>8.460805614</v>
      </c>
      <c r="AZ109" s="34">
        <f t="shared" si="789"/>
        <v>8.060805614</v>
      </c>
      <c r="BA109" s="34">
        <f t="shared" si="789"/>
        <v>7.660805614</v>
      </c>
      <c r="BB109" s="34">
        <f t="shared" si="789"/>
        <v>7.260805614</v>
      </c>
      <c r="BC109" s="34">
        <f t="shared" si="789"/>
        <v>6.860805614</v>
      </c>
      <c r="BD109" s="34">
        <f t="shared" si="789"/>
        <v>6.460805614</v>
      </c>
      <c r="BE109" s="34">
        <f t="shared" si="789"/>
        <v>6.060805614</v>
      </c>
      <c r="BI109" s="10">
        <v>648.0</v>
      </c>
      <c r="BJ109" s="34">
        <f t="shared" ref="BJ109:BS109" si="790"> ((BJ$4 * $AU109 ^ BJ$5 * EXP(-$AU109 * BJ$6))+BJ$8)*BJ$7</f>
        <v>0.6732931431</v>
      </c>
      <c r="BK109" s="34">
        <f t="shared" si="790"/>
        <v>0.4330323938</v>
      </c>
      <c r="BL109" s="34">
        <f t="shared" si="790"/>
        <v>0.3813049425</v>
      </c>
      <c r="BM109" s="34">
        <f t="shared" si="790"/>
        <v>0.3673049425</v>
      </c>
      <c r="BN109" s="34">
        <f t="shared" si="790"/>
        <v>0.3533049425</v>
      </c>
      <c r="BO109" s="34">
        <f t="shared" si="790"/>
        <v>0.3393049425</v>
      </c>
      <c r="BP109" s="34">
        <f t="shared" si="790"/>
        <v>0.3253049425</v>
      </c>
      <c r="BQ109" s="34">
        <f t="shared" si="790"/>
        <v>0.3113049425</v>
      </c>
      <c r="BR109" s="34">
        <f t="shared" si="790"/>
        <v>0.2973049425</v>
      </c>
      <c r="BS109" s="34">
        <f t="shared" si="790"/>
        <v>0.2833049425</v>
      </c>
      <c r="BU109" s="10">
        <v>648.0</v>
      </c>
      <c r="BV109" s="34">
        <f t="shared" ref="BV109:CE109" si="791"> ((BV$4 * $AU109 ^ BV$5 * EXP(-$AU109 * BV$6))+BV$8)*BV$7</f>
        <v>0.4933956627</v>
      </c>
      <c r="BW109" s="34">
        <f t="shared" si="791"/>
        <v>0.3404162418</v>
      </c>
      <c r="BX109" s="34">
        <f t="shared" si="791"/>
        <v>0.2867146845</v>
      </c>
      <c r="BY109" s="34">
        <f t="shared" si="791"/>
        <v>0.2739146845</v>
      </c>
      <c r="BZ109" s="34">
        <f t="shared" si="791"/>
        <v>0.2611146845</v>
      </c>
      <c r="CA109" s="34">
        <f t="shared" si="791"/>
        <v>0.2483146845</v>
      </c>
      <c r="CB109" s="34">
        <f t="shared" si="791"/>
        <v>0.2355146845</v>
      </c>
      <c r="CC109" s="34">
        <f t="shared" si="791"/>
        <v>0.2227146845</v>
      </c>
      <c r="CD109" s="34">
        <f t="shared" si="791"/>
        <v>0.2099146845</v>
      </c>
      <c r="CE109" s="34">
        <f t="shared" si="791"/>
        <v>0.1971146845</v>
      </c>
      <c r="CG109" s="10">
        <v>93.0</v>
      </c>
      <c r="CH109" s="34">
        <f t="shared" ref="CH109:CQ109" si="792">((CH$4-CH$5*$CG109+CH$6*$CG109^2/2+CH$7/$CG109)+CH$9)*CH$8</f>
        <v>4.881075269</v>
      </c>
      <c r="CI109" s="34">
        <f t="shared" si="792"/>
        <v>2.97555914</v>
      </c>
      <c r="CJ109" s="34">
        <f t="shared" si="792"/>
        <v>2.97555914</v>
      </c>
      <c r="CK109" s="34">
        <f t="shared" si="792"/>
        <v>2.97555914</v>
      </c>
      <c r="CL109" s="34">
        <f t="shared" si="792"/>
        <v>2.97555914</v>
      </c>
      <c r="CM109" s="34">
        <f t="shared" si="792"/>
        <v>2.97555914</v>
      </c>
      <c r="CN109" s="34">
        <f t="shared" si="792"/>
        <v>2.97555914</v>
      </c>
      <c r="CO109" s="34">
        <f t="shared" si="792"/>
        <v>2.97555914</v>
      </c>
      <c r="CP109" s="34">
        <f t="shared" si="792"/>
        <v>2.97555914</v>
      </c>
      <c r="CQ109" s="34">
        <f t="shared" si="792"/>
        <v>2.97555914</v>
      </c>
      <c r="DA109" s="138"/>
      <c r="DB109" s="10">
        <v>550.0</v>
      </c>
      <c r="DC109" s="143">
        <f t="shared" si="228"/>
        <v>0.0003846153846</v>
      </c>
      <c r="DD109" s="150">
        <f t="shared" si="309"/>
        <v>0.0005769230769</v>
      </c>
      <c r="DE109" s="74">
        <f t="shared" ref="DE109:DJ109" si="793">(DE$18*$DB109+DE$19)*7</f>
        <v>0.000939176</v>
      </c>
      <c r="DF109" s="74">
        <f t="shared" si="793"/>
        <v>0.002107175</v>
      </c>
      <c r="DG109" s="74">
        <f t="shared" si="793"/>
        <v>0.002860865</v>
      </c>
      <c r="DH109" s="141">
        <f t="shared" si="793"/>
        <v>0.001683885</v>
      </c>
      <c r="DI109" s="74">
        <f t="shared" si="793"/>
        <v>0.002710085</v>
      </c>
      <c r="DJ109" s="74">
        <f t="shared" si="793"/>
        <v>0.003528035</v>
      </c>
      <c r="DK109" s="130"/>
      <c r="DL109" s="142"/>
    </row>
    <row r="110" ht="14.25" customHeight="1">
      <c r="J110" s="112">
        <v>94.0</v>
      </c>
      <c r="K110" s="124">
        <v>655.0</v>
      </c>
      <c r="L110" s="114">
        <f t="shared" si="91"/>
        <v>514.0386</v>
      </c>
      <c r="M110" s="115">
        <f t="shared" si="92"/>
        <v>9.422024494</v>
      </c>
      <c r="N110" s="116">
        <f t="shared" si="47"/>
        <v>0.01832941046</v>
      </c>
      <c r="O110" s="116"/>
      <c r="P110" s="112">
        <v>94.0</v>
      </c>
      <c r="Q110" s="112">
        <v>655.0</v>
      </c>
      <c r="R110" s="117">
        <f t="shared" si="48"/>
        <v>1385</v>
      </c>
      <c r="S110" s="39">
        <f t="shared" si="49"/>
        <v>595.2404999</v>
      </c>
      <c r="T110" s="39">
        <f t="shared" si="50"/>
        <v>0.02303033918</v>
      </c>
      <c r="U110" s="117">
        <f t="shared" si="51"/>
        <v>1855</v>
      </c>
      <c r="V110" s="39">
        <f t="shared" si="52"/>
        <v>639.9831998</v>
      </c>
      <c r="W110" s="39">
        <f t="shared" si="53"/>
        <v>0.08785009267</v>
      </c>
      <c r="X110" s="82"/>
      <c r="Y110" s="124">
        <v>655.0</v>
      </c>
      <c r="Z110" s="82"/>
      <c r="AA110" s="125">
        <f t="shared" si="56"/>
        <v>595.2174696</v>
      </c>
      <c r="AB110" s="126">
        <f t="shared" si="57"/>
        <v>639.8953497</v>
      </c>
      <c r="AC110" s="64"/>
      <c r="AE110" s="56">
        <v>94.0</v>
      </c>
      <c r="AF110" s="10">
        <v>655.0</v>
      </c>
      <c r="AG110" s="34">
        <f t="shared" si="58"/>
        <v>17.80907163</v>
      </c>
      <c r="AH110" s="34">
        <f t="shared" si="59"/>
        <v>16.20959351</v>
      </c>
      <c r="AI110" s="122">
        <f t="shared" ref="AI110:AJ110" si="794">AV110*$AG$8-AG110*$AG$9</f>
        <v>2.965158169</v>
      </c>
      <c r="AJ110" s="122">
        <f t="shared" si="794"/>
        <v>0.847645389</v>
      </c>
      <c r="AK110" s="34">
        <f t="shared" ref="AK110:AL110" si="795">AV110/AG110</f>
        <v>0.9162426642</v>
      </c>
      <c r="AL110" s="34">
        <f t="shared" si="795"/>
        <v>0.6307320551</v>
      </c>
      <c r="AM110" s="34">
        <f t="shared" ref="AM110:AN110" si="796">AG110*$AG$9/AV110*100/2.2</f>
        <v>9.921944749</v>
      </c>
      <c r="AN110" s="34">
        <f t="shared" si="796"/>
        <v>14.41326633</v>
      </c>
      <c r="AO110" s="34">
        <f t="shared" si="63"/>
        <v>35.89834872</v>
      </c>
      <c r="AP110" s="34">
        <f t="shared" si="64"/>
        <v>39.17995759</v>
      </c>
      <c r="AQ110" s="34">
        <f t="shared" si="65"/>
        <v>2.965158169</v>
      </c>
      <c r="AR110" s="34"/>
      <c r="AT110" s="56">
        <v>94.0</v>
      </c>
      <c r="AU110" s="10">
        <v>655.0</v>
      </c>
      <c r="AV110" s="34">
        <f t="shared" ref="AV110:BE110" si="797"> ((AV$4 * $AU110 ^ AV$5 * EXP(-$AU110 * AV$6))+AV$8)*AV$7</f>
        <v>16.31743124</v>
      </c>
      <c r="AW110" s="34">
        <f t="shared" si="797"/>
        <v>10.22391023</v>
      </c>
      <c r="AX110" s="34">
        <f t="shared" si="797"/>
        <v>8.661583812</v>
      </c>
      <c r="AY110" s="34">
        <f t="shared" si="797"/>
        <v>8.261583812</v>
      </c>
      <c r="AZ110" s="34">
        <f t="shared" si="797"/>
        <v>7.861583812</v>
      </c>
      <c r="BA110" s="34">
        <f t="shared" si="797"/>
        <v>7.461583812</v>
      </c>
      <c r="BB110" s="34">
        <f t="shared" si="797"/>
        <v>7.061583812</v>
      </c>
      <c r="BC110" s="34">
        <f t="shared" si="797"/>
        <v>6.661583812</v>
      </c>
      <c r="BD110" s="34">
        <f t="shared" si="797"/>
        <v>6.261583812</v>
      </c>
      <c r="BE110" s="34">
        <f t="shared" si="797"/>
        <v>5.861583812</v>
      </c>
      <c r="BI110" s="10">
        <v>655.0</v>
      </c>
      <c r="BJ110" s="34">
        <f t="shared" ref="BJ110:BS110" si="798"> ((BJ$4 * $AU110 ^ BJ$5 * EXP(-$AU110 * BJ$6))+BJ$8)*BJ$7</f>
        <v>0.6659693075</v>
      </c>
      <c r="BK110" s="34">
        <f t="shared" si="798"/>
        <v>0.4252031024</v>
      </c>
      <c r="BL110" s="34">
        <f t="shared" si="798"/>
        <v>0.3733163134</v>
      </c>
      <c r="BM110" s="34">
        <f t="shared" si="798"/>
        <v>0.3593163134</v>
      </c>
      <c r="BN110" s="34">
        <f t="shared" si="798"/>
        <v>0.3453163134</v>
      </c>
      <c r="BO110" s="34">
        <f t="shared" si="798"/>
        <v>0.3313163134</v>
      </c>
      <c r="BP110" s="34">
        <f t="shared" si="798"/>
        <v>0.3173163134</v>
      </c>
      <c r="BQ110" s="34">
        <f t="shared" si="798"/>
        <v>0.3033163134</v>
      </c>
      <c r="BR110" s="34">
        <f t="shared" si="798"/>
        <v>0.2893163134</v>
      </c>
      <c r="BS110" s="34">
        <f t="shared" si="798"/>
        <v>0.2753163134</v>
      </c>
      <c r="BU110" s="10">
        <v>655.0</v>
      </c>
      <c r="BV110" s="34">
        <f t="shared" ref="BV110:CE110" si="799"> ((BV$4 * $AU110 ^ BV$5 * EXP(-$AU110 * BV$6))+BV$8)*BV$7</f>
        <v>0.48782892</v>
      </c>
      <c r="BW110" s="34">
        <f t="shared" si="799"/>
        <v>0.3342643376</v>
      </c>
      <c r="BX110" s="34">
        <f t="shared" si="799"/>
        <v>0.280706587</v>
      </c>
      <c r="BY110" s="34">
        <f t="shared" si="799"/>
        <v>0.267906587</v>
      </c>
      <c r="BZ110" s="34">
        <f t="shared" si="799"/>
        <v>0.255106587</v>
      </c>
      <c r="CA110" s="34">
        <f t="shared" si="799"/>
        <v>0.242306587</v>
      </c>
      <c r="CB110" s="34">
        <f t="shared" si="799"/>
        <v>0.229506587</v>
      </c>
      <c r="CC110" s="34">
        <f t="shared" si="799"/>
        <v>0.216706587</v>
      </c>
      <c r="CD110" s="34">
        <f t="shared" si="799"/>
        <v>0.203906587</v>
      </c>
      <c r="CE110" s="34">
        <f t="shared" si="799"/>
        <v>0.191106587</v>
      </c>
      <c r="CG110" s="10">
        <v>94.0</v>
      </c>
      <c r="CH110" s="34">
        <f t="shared" ref="CH110:CQ110" si="800">((CH$4-CH$5*$CG110+CH$6*$CG110^2/2+CH$7/$CG110)+CH$9)*CH$8</f>
        <v>4.883212766</v>
      </c>
      <c r="CI110" s="34">
        <f t="shared" si="800"/>
        <v>2.978531915</v>
      </c>
      <c r="CJ110" s="34">
        <f t="shared" si="800"/>
        <v>2.978531915</v>
      </c>
      <c r="CK110" s="34">
        <f t="shared" si="800"/>
        <v>2.978531915</v>
      </c>
      <c r="CL110" s="34">
        <f t="shared" si="800"/>
        <v>2.978531915</v>
      </c>
      <c r="CM110" s="34">
        <f t="shared" si="800"/>
        <v>2.978531915</v>
      </c>
      <c r="CN110" s="34">
        <f t="shared" si="800"/>
        <v>2.978531915</v>
      </c>
      <c r="CO110" s="34">
        <f t="shared" si="800"/>
        <v>2.978531915</v>
      </c>
      <c r="CP110" s="34">
        <f t="shared" si="800"/>
        <v>2.978531915</v>
      </c>
      <c r="CQ110" s="34">
        <f t="shared" si="800"/>
        <v>2.978531915</v>
      </c>
      <c r="DA110" s="138"/>
      <c r="DB110" s="10">
        <v>557.0</v>
      </c>
      <c r="DC110" s="143">
        <f t="shared" si="228"/>
        <v>0.0003846153846</v>
      </c>
      <c r="DD110" s="150">
        <f t="shared" si="309"/>
        <v>0.0005769230769</v>
      </c>
      <c r="DE110" s="74">
        <f t="shared" ref="DE110:DJ110" si="801">(DE$18*$DB110+DE$19)*7</f>
        <v>0.0009506567</v>
      </c>
      <c r="DF110" s="74">
        <f t="shared" si="801"/>
        <v>0.0021378343</v>
      </c>
      <c r="DG110" s="74">
        <f t="shared" si="801"/>
        <v>0.0028943075</v>
      </c>
      <c r="DH110" s="141">
        <f t="shared" si="801"/>
        <v>0.0017042151</v>
      </c>
      <c r="DI110" s="74">
        <f t="shared" si="801"/>
        <v>0.0027273379</v>
      </c>
      <c r="DJ110" s="74">
        <f t="shared" si="801"/>
        <v>0.0035346549</v>
      </c>
      <c r="DK110" s="130"/>
      <c r="DL110" s="142"/>
    </row>
    <row r="111" ht="14.25" customHeight="1">
      <c r="J111" s="112">
        <v>95.0</v>
      </c>
      <c r="K111" s="124">
        <v>662.0</v>
      </c>
      <c r="L111" s="114">
        <f t="shared" si="91"/>
        <v>518.0965</v>
      </c>
      <c r="M111" s="115">
        <f t="shared" si="92"/>
        <v>9.477753814</v>
      </c>
      <c r="N111" s="116">
        <f t="shared" si="47"/>
        <v>0.01829341409</v>
      </c>
      <c r="O111" s="116"/>
      <c r="P111" s="112">
        <v>95.0</v>
      </c>
      <c r="Q111" s="112">
        <v>662.0</v>
      </c>
      <c r="R111" s="117">
        <f t="shared" si="48"/>
        <v>1392</v>
      </c>
      <c r="S111" s="39">
        <f t="shared" si="49"/>
        <v>595.3683457</v>
      </c>
      <c r="T111" s="39">
        <f t="shared" si="50"/>
        <v>0.02090002707</v>
      </c>
      <c r="U111" s="117">
        <f t="shared" si="51"/>
        <v>1862</v>
      </c>
      <c r="V111" s="39">
        <f t="shared" si="52"/>
        <v>639.9838908</v>
      </c>
      <c r="W111" s="39">
        <f t="shared" si="53"/>
        <v>0.08033956302</v>
      </c>
      <c r="X111" s="82"/>
      <c r="Y111" s="124">
        <v>662.0</v>
      </c>
      <c r="Z111" s="82"/>
      <c r="AA111" s="125">
        <f t="shared" si="56"/>
        <v>595.3474457</v>
      </c>
      <c r="AB111" s="126">
        <f t="shared" si="57"/>
        <v>639.9035512</v>
      </c>
      <c r="AC111" s="64"/>
      <c r="AE111" s="56">
        <v>95.0</v>
      </c>
      <c r="AF111" s="10">
        <v>662.0</v>
      </c>
      <c r="AG111" s="34">
        <f t="shared" si="58"/>
        <v>17.74203317</v>
      </c>
      <c r="AH111" s="34">
        <f t="shared" si="59"/>
        <v>16.1371517</v>
      </c>
      <c r="AI111" s="122">
        <f t="shared" ref="AI111:AJ111" si="802">AV111*$AG$8-AG111*$AG$9</f>
        <v>2.902078711</v>
      </c>
      <c r="AJ111" s="122">
        <f t="shared" si="802"/>
        <v>0.7824996055</v>
      </c>
      <c r="AK111" s="34">
        <f t="shared" ref="AK111:AL111" si="803">AV111/AG111</f>
        <v>0.9089270214</v>
      </c>
      <c r="AL111" s="34">
        <f t="shared" si="803"/>
        <v>0.6212264128</v>
      </c>
      <c r="AM111" s="34">
        <f t="shared" ref="AM111:AN111" si="804">AG111*$AG$9/AV111*100/2.2</f>
        <v>10.00180309</v>
      </c>
      <c r="AN111" s="34">
        <f t="shared" si="804"/>
        <v>14.63380968</v>
      </c>
      <c r="AO111" s="34">
        <f t="shared" si="63"/>
        <v>35.4776694</v>
      </c>
      <c r="AP111" s="34">
        <f t="shared" si="64"/>
        <v>39.03247297</v>
      </c>
      <c r="AQ111" s="34">
        <f t="shared" si="65"/>
        <v>2.902078711</v>
      </c>
      <c r="AR111" s="34"/>
      <c r="AT111" s="56">
        <v>95.0</v>
      </c>
      <c r="AU111" s="10">
        <v>662.0</v>
      </c>
      <c r="AV111" s="34">
        <f t="shared" ref="AV111:BE111" si="805"> ((AV$4 * $AU111 ^ AV$5 * EXP(-$AU111 * AV$6))+AV$8)*AV$7</f>
        <v>16.12621336</v>
      </c>
      <c r="AW111" s="34">
        <f t="shared" si="805"/>
        <v>10.02482487</v>
      </c>
      <c r="AX111" s="34">
        <f t="shared" si="805"/>
        <v>8.466638708</v>
      </c>
      <c r="AY111" s="34">
        <f t="shared" si="805"/>
        <v>8.066638708</v>
      </c>
      <c r="AZ111" s="34">
        <f t="shared" si="805"/>
        <v>7.666638708</v>
      </c>
      <c r="BA111" s="34">
        <f t="shared" si="805"/>
        <v>7.266638708</v>
      </c>
      <c r="BB111" s="34">
        <f t="shared" si="805"/>
        <v>6.866638708</v>
      </c>
      <c r="BC111" s="34">
        <f t="shared" si="805"/>
        <v>6.466638708</v>
      </c>
      <c r="BD111" s="34">
        <f t="shared" si="805"/>
        <v>6.066638708</v>
      </c>
      <c r="BE111" s="34">
        <f t="shared" si="805"/>
        <v>5.666638708</v>
      </c>
      <c r="BI111" s="10">
        <v>662.0</v>
      </c>
      <c r="BJ111" s="34">
        <f t="shared" ref="BJ111:BS111" si="806"> ((BJ$4 * $AU111 ^ BJ$5 * EXP(-$AU111 * BJ$6))+BJ$8)*BJ$7</f>
        <v>0.6587120239</v>
      </c>
      <c r="BK111" s="34">
        <f t="shared" si="806"/>
        <v>0.4175084223</v>
      </c>
      <c r="BL111" s="34">
        <f t="shared" si="806"/>
        <v>0.3654878384</v>
      </c>
      <c r="BM111" s="34">
        <f t="shared" si="806"/>
        <v>0.3514878384</v>
      </c>
      <c r="BN111" s="34">
        <f t="shared" si="806"/>
        <v>0.3374878384</v>
      </c>
      <c r="BO111" s="34">
        <f t="shared" si="806"/>
        <v>0.3234878384</v>
      </c>
      <c r="BP111" s="34">
        <f t="shared" si="806"/>
        <v>0.3094878384</v>
      </c>
      <c r="BQ111" s="34">
        <f t="shared" si="806"/>
        <v>0.2954878384</v>
      </c>
      <c r="BR111" s="34">
        <f t="shared" si="806"/>
        <v>0.2814878384</v>
      </c>
      <c r="BS111" s="34">
        <f t="shared" si="806"/>
        <v>0.2674878384</v>
      </c>
      <c r="BU111" s="10">
        <v>662.0</v>
      </c>
      <c r="BV111" s="34">
        <f t="shared" ref="BV111:CE111" si="807"> ((BV$4 * $AU111 ^ BV$5 * EXP(-$AU111 * BV$6))+BV$8)*BV$7</f>
        <v>0.4823149688</v>
      </c>
      <c r="BW111" s="34">
        <f t="shared" si="807"/>
        <v>0.3282181205</v>
      </c>
      <c r="BX111" s="34">
        <f t="shared" si="807"/>
        <v>0.2748189773</v>
      </c>
      <c r="BY111" s="34">
        <f t="shared" si="807"/>
        <v>0.2620189773</v>
      </c>
      <c r="BZ111" s="34">
        <f t="shared" si="807"/>
        <v>0.2492189773</v>
      </c>
      <c r="CA111" s="34">
        <f t="shared" si="807"/>
        <v>0.2364189773</v>
      </c>
      <c r="CB111" s="34">
        <f t="shared" si="807"/>
        <v>0.2236189773</v>
      </c>
      <c r="CC111" s="34">
        <f t="shared" si="807"/>
        <v>0.2108189773</v>
      </c>
      <c r="CD111" s="34">
        <f t="shared" si="807"/>
        <v>0.1980189773</v>
      </c>
      <c r="CE111" s="34">
        <f t="shared" si="807"/>
        <v>0.1852189773</v>
      </c>
      <c r="CG111" s="10">
        <v>95.0</v>
      </c>
      <c r="CH111" s="34">
        <f t="shared" ref="CH111:CQ111" si="808">((CH$4-CH$5*$CG111+CH$6*$CG111^2/2+CH$7/$CG111)+CH$9)*CH$8</f>
        <v>4.885431579</v>
      </c>
      <c r="CI111" s="34">
        <f t="shared" si="808"/>
        <v>2.981526316</v>
      </c>
      <c r="CJ111" s="34">
        <f t="shared" si="808"/>
        <v>2.981526316</v>
      </c>
      <c r="CK111" s="34">
        <f t="shared" si="808"/>
        <v>2.981526316</v>
      </c>
      <c r="CL111" s="34">
        <f t="shared" si="808"/>
        <v>2.981526316</v>
      </c>
      <c r="CM111" s="34">
        <f t="shared" si="808"/>
        <v>2.981526316</v>
      </c>
      <c r="CN111" s="34">
        <f t="shared" si="808"/>
        <v>2.981526316</v>
      </c>
      <c r="CO111" s="34">
        <f t="shared" si="808"/>
        <v>2.981526316</v>
      </c>
      <c r="CP111" s="34">
        <f t="shared" si="808"/>
        <v>2.981526316</v>
      </c>
      <c r="CQ111" s="34">
        <f t="shared" si="808"/>
        <v>2.981526316</v>
      </c>
      <c r="DA111" s="138"/>
      <c r="DB111" s="10">
        <v>564.0</v>
      </c>
      <c r="DC111" s="143">
        <f t="shared" si="228"/>
        <v>0.0003846153846</v>
      </c>
      <c r="DD111" s="150">
        <f t="shared" si="309"/>
        <v>0.0005769230769</v>
      </c>
      <c r="DE111" s="74">
        <f t="shared" ref="DE111:DJ111" si="809">(DE$18*$DB111+DE$19)*7</f>
        <v>0.0009621374</v>
      </c>
      <c r="DF111" s="74">
        <f t="shared" si="809"/>
        <v>0.0021684936</v>
      </c>
      <c r="DG111" s="74">
        <f t="shared" si="809"/>
        <v>0.00292775</v>
      </c>
      <c r="DH111" s="141">
        <f t="shared" si="809"/>
        <v>0.0017245452</v>
      </c>
      <c r="DI111" s="74">
        <f t="shared" si="809"/>
        <v>0.0027445908</v>
      </c>
      <c r="DJ111" s="74">
        <f t="shared" si="809"/>
        <v>0.0035412748</v>
      </c>
      <c r="DK111" s="130"/>
      <c r="DL111" s="142"/>
    </row>
    <row r="112" ht="14.25" customHeight="1">
      <c r="J112" s="112">
        <v>96.0</v>
      </c>
      <c r="K112" s="124">
        <v>669.0</v>
      </c>
      <c r="L112" s="114">
        <f t="shared" si="91"/>
        <v>522.131</v>
      </c>
      <c r="M112" s="115">
        <f t="shared" si="92"/>
        <v>9.533053692</v>
      </c>
      <c r="N112" s="116">
        <f t="shared" si="47"/>
        <v>0.01825797298</v>
      </c>
      <c r="O112" s="116"/>
      <c r="P112" s="112">
        <v>96.0</v>
      </c>
      <c r="Q112" s="112">
        <v>669.0</v>
      </c>
      <c r="R112" s="117">
        <f t="shared" si="48"/>
        <v>1399</v>
      </c>
      <c r="S112" s="39">
        <f t="shared" si="49"/>
        <v>595.4927661</v>
      </c>
      <c r="T112" s="39">
        <f t="shared" si="50"/>
        <v>0.01896464868</v>
      </c>
      <c r="U112" s="117">
        <f t="shared" si="51"/>
        <v>1869</v>
      </c>
      <c r="V112" s="39">
        <f t="shared" si="52"/>
        <v>639.9845534</v>
      </c>
      <c r="W112" s="39">
        <f t="shared" si="53"/>
        <v>0.07346291301</v>
      </c>
      <c r="X112" s="82"/>
      <c r="Y112" s="124">
        <v>669.0</v>
      </c>
      <c r="Z112" s="82"/>
      <c r="AA112" s="125">
        <f t="shared" si="56"/>
        <v>595.4738015</v>
      </c>
      <c r="AB112" s="126">
        <f t="shared" si="57"/>
        <v>639.9110905</v>
      </c>
      <c r="AC112" s="64"/>
      <c r="AE112" s="56">
        <v>96.0</v>
      </c>
      <c r="AF112" s="10">
        <v>669.0</v>
      </c>
      <c r="AG112" s="34">
        <f t="shared" si="58"/>
        <v>17.67559008</v>
      </c>
      <c r="AH112" s="34">
        <f t="shared" si="59"/>
        <v>16.06598778</v>
      </c>
      <c r="AI112" s="122">
        <f t="shared" ref="AI112:AJ112" si="810">AV112*$AG$8-AG112*$AG$9</f>
        <v>2.839628167</v>
      </c>
      <c r="AJ112" s="122">
        <f t="shared" si="810"/>
        <v>0.7185705359</v>
      </c>
      <c r="AK112" s="34">
        <f t="shared" ref="AK112:AL112" si="811">AV112/AG112</f>
        <v>0.901631311</v>
      </c>
      <c r="AL112" s="34">
        <f t="shared" si="811"/>
        <v>0.6118154927</v>
      </c>
      <c r="AM112" s="34">
        <f t="shared" ref="AM112:AN112" si="812">AG112*$AG$9/AV112*100/2.2</f>
        <v>10.08273446</v>
      </c>
      <c r="AN112" s="34">
        <f t="shared" si="812"/>
        <v>14.85890632</v>
      </c>
      <c r="AO112" s="34">
        <f t="shared" si="63"/>
        <v>35.06110401</v>
      </c>
      <c r="AP112" s="34">
        <f t="shared" si="64"/>
        <v>38.88629819</v>
      </c>
      <c r="AQ112" s="34">
        <f t="shared" si="65"/>
        <v>2.839628167</v>
      </c>
      <c r="AR112" s="34"/>
      <c r="AT112" s="56">
        <v>96.0</v>
      </c>
      <c r="AU112" s="10">
        <v>669.0</v>
      </c>
      <c r="AV112" s="34">
        <f t="shared" ref="AV112:BE112" si="813"> ((AV$4 * $AU112 ^ AV$5 * EXP(-$AU112 * AV$6))+AV$8)*AV$7</f>
        <v>15.93686546</v>
      </c>
      <c r="AW112" s="34">
        <f t="shared" si="813"/>
        <v>9.829420229</v>
      </c>
      <c r="AX112" s="34">
        <f t="shared" si="813"/>
        <v>8.275887431</v>
      </c>
      <c r="AY112" s="34">
        <f t="shared" si="813"/>
        <v>7.875887431</v>
      </c>
      <c r="AZ112" s="34">
        <f t="shared" si="813"/>
        <v>7.475887431</v>
      </c>
      <c r="BA112" s="34">
        <f t="shared" si="813"/>
        <v>7.075887431</v>
      </c>
      <c r="BB112" s="34">
        <f t="shared" si="813"/>
        <v>6.675887431</v>
      </c>
      <c r="BC112" s="34">
        <f t="shared" si="813"/>
        <v>6.275887431</v>
      </c>
      <c r="BD112" s="34">
        <f t="shared" si="813"/>
        <v>5.875887431</v>
      </c>
      <c r="BE112" s="34">
        <f t="shared" si="813"/>
        <v>5.475887431</v>
      </c>
      <c r="BI112" s="10">
        <v>669.0</v>
      </c>
      <c r="BJ112" s="34">
        <f t="shared" ref="BJ112:BS112" si="814"> ((BJ$4 * $AU112 ^ BJ$5 * EXP(-$AU112 * BJ$6))+BJ$8)*BJ$7</f>
        <v>0.6515211273</v>
      </c>
      <c r="BK112" s="34">
        <f t="shared" si="814"/>
        <v>0.4099463148</v>
      </c>
      <c r="BL112" s="34">
        <f t="shared" si="814"/>
        <v>0.3578166134</v>
      </c>
      <c r="BM112" s="34">
        <f t="shared" si="814"/>
        <v>0.3438166134</v>
      </c>
      <c r="BN112" s="34">
        <f t="shared" si="814"/>
        <v>0.3298166134</v>
      </c>
      <c r="BO112" s="34">
        <f t="shared" si="814"/>
        <v>0.3158166134</v>
      </c>
      <c r="BP112" s="34">
        <f t="shared" si="814"/>
        <v>0.3018166134</v>
      </c>
      <c r="BQ112" s="34">
        <f t="shared" si="814"/>
        <v>0.2878166134</v>
      </c>
      <c r="BR112" s="34">
        <f t="shared" si="814"/>
        <v>0.2738166134</v>
      </c>
      <c r="BS112" s="34">
        <f t="shared" si="814"/>
        <v>0.2598166134</v>
      </c>
      <c r="BU112" s="10">
        <v>669.0</v>
      </c>
      <c r="BV112" s="34">
        <f t="shared" ref="BV112:CE112" si="815"> ((BV$4 * $AU112 ^ BV$5 * EXP(-$AU112 * BV$6))+BV$8)*BV$7</f>
        <v>0.4768536483</v>
      </c>
      <c r="BW112" s="34">
        <f t="shared" si="815"/>
        <v>0.3222759924</v>
      </c>
      <c r="BX112" s="34">
        <f t="shared" si="815"/>
        <v>0.2690496693</v>
      </c>
      <c r="BY112" s="34">
        <f t="shared" si="815"/>
        <v>0.2562496693</v>
      </c>
      <c r="BZ112" s="34">
        <f t="shared" si="815"/>
        <v>0.2434496693</v>
      </c>
      <c r="CA112" s="34">
        <f t="shared" si="815"/>
        <v>0.2306496693</v>
      </c>
      <c r="CB112" s="34">
        <f t="shared" si="815"/>
        <v>0.2178496693</v>
      </c>
      <c r="CC112" s="34">
        <f t="shared" si="815"/>
        <v>0.2050496693</v>
      </c>
      <c r="CD112" s="34">
        <f t="shared" si="815"/>
        <v>0.1922496693</v>
      </c>
      <c r="CE112" s="34">
        <f t="shared" si="815"/>
        <v>0.1794496693</v>
      </c>
      <c r="CG112" s="10">
        <v>96.0</v>
      </c>
      <c r="CH112" s="34">
        <f t="shared" ref="CH112:CQ112" si="816">((CH$4-CH$5*$CG112+CH$6*$CG112^2/2+CH$7/$CG112)+CH$9)*CH$8</f>
        <v>4.887729167</v>
      </c>
      <c r="CI112" s="34">
        <f t="shared" si="816"/>
        <v>2.984541667</v>
      </c>
      <c r="CJ112" s="34">
        <f t="shared" si="816"/>
        <v>2.984541667</v>
      </c>
      <c r="CK112" s="34">
        <f t="shared" si="816"/>
        <v>2.984541667</v>
      </c>
      <c r="CL112" s="34">
        <f t="shared" si="816"/>
        <v>2.984541667</v>
      </c>
      <c r="CM112" s="34">
        <f t="shared" si="816"/>
        <v>2.984541667</v>
      </c>
      <c r="CN112" s="34">
        <f t="shared" si="816"/>
        <v>2.984541667</v>
      </c>
      <c r="CO112" s="34">
        <f t="shared" si="816"/>
        <v>2.984541667</v>
      </c>
      <c r="CP112" s="34">
        <f t="shared" si="816"/>
        <v>2.984541667</v>
      </c>
      <c r="CQ112" s="34">
        <f t="shared" si="816"/>
        <v>2.984541667</v>
      </c>
      <c r="DA112" s="138"/>
      <c r="DB112" s="10">
        <v>571.0</v>
      </c>
      <c r="DC112" s="143">
        <f t="shared" si="228"/>
        <v>0.0003846153846</v>
      </c>
      <c r="DD112" s="150">
        <f t="shared" si="309"/>
        <v>0.0005769230769</v>
      </c>
      <c r="DE112" s="74">
        <f t="shared" ref="DE112:DJ112" si="817">(DE$18*$DB112+DE$19)*7</f>
        <v>0.0009736181</v>
      </c>
      <c r="DF112" s="74">
        <f t="shared" si="817"/>
        <v>0.0021991529</v>
      </c>
      <c r="DG112" s="74">
        <f t="shared" si="817"/>
        <v>0.0029611925</v>
      </c>
      <c r="DH112" s="141">
        <f t="shared" si="817"/>
        <v>0.0017448753</v>
      </c>
      <c r="DI112" s="74">
        <f t="shared" si="817"/>
        <v>0.0027618437</v>
      </c>
      <c r="DJ112" s="74">
        <f t="shared" si="817"/>
        <v>0.0035478947</v>
      </c>
      <c r="DK112" s="130"/>
      <c r="DL112" s="142"/>
    </row>
    <row r="113" ht="14.25" customHeight="1">
      <c r="J113" s="112">
        <v>97.0</v>
      </c>
      <c r="K113" s="124">
        <v>676.0</v>
      </c>
      <c r="L113" s="114">
        <f t="shared" si="91"/>
        <v>526.1421</v>
      </c>
      <c r="M113" s="115">
        <f t="shared" si="92"/>
        <v>9.587927033</v>
      </c>
      <c r="N113" s="116">
        <f t="shared" si="47"/>
        <v>0.01822307516</v>
      </c>
      <c r="O113" s="116"/>
      <c r="P113" s="112">
        <v>97.0</v>
      </c>
      <c r="Q113" s="112">
        <v>676.0</v>
      </c>
      <c r="R113" s="117">
        <f t="shared" si="48"/>
        <v>1406</v>
      </c>
      <c r="S113" s="39">
        <f t="shared" si="49"/>
        <v>595.6138524</v>
      </c>
      <c r="T113" s="39">
        <f t="shared" si="50"/>
        <v>0.01720660564</v>
      </c>
      <c r="U113" s="117">
        <f t="shared" si="51"/>
        <v>1876</v>
      </c>
      <c r="V113" s="39">
        <f t="shared" si="52"/>
        <v>639.9851887</v>
      </c>
      <c r="W113" s="39">
        <f t="shared" si="53"/>
        <v>0.06716751413</v>
      </c>
      <c r="X113" s="82"/>
      <c r="Y113" s="124">
        <v>676.0</v>
      </c>
      <c r="Z113" s="82"/>
      <c r="AA113" s="125">
        <f t="shared" si="56"/>
        <v>595.5966458</v>
      </c>
      <c r="AB113" s="126">
        <f t="shared" si="57"/>
        <v>639.9180212</v>
      </c>
      <c r="AC113" s="64"/>
      <c r="AE113" s="56">
        <v>97.0</v>
      </c>
      <c r="AF113" s="10">
        <v>676.0</v>
      </c>
      <c r="AG113" s="34">
        <f t="shared" si="58"/>
        <v>17.60974213</v>
      </c>
      <c r="AH113" s="34">
        <f t="shared" si="59"/>
        <v>15.9960823</v>
      </c>
      <c r="AI113" s="122">
        <f t="shared" ref="AI113:AJ113" si="818">AV113*$AG$8-AG113*$AG$9</f>
        <v>2.77780436</v>
      </c>
      <c r="AJ113" s="122">
        <f t="shared" si="818"/>
        <v>0.6558380546</v>
      </c>
      <c r="AK113" s="34">
        <f t="shared" ref="AK113:AL113" si="819">AV113/AG113</f>
        <v>0.894356195</v>
      </c>
      <c r="AL113" s="34">
        <f t="shared" si="819"/>
        <v>0.6024997937</v>
      </c>
      <c r="AM113" s="34">
        <f t="shared" ref="AM113:AN113" si="820">AG113*$AG$9/AV113*100/2.2</f>
        <v>10.16475219</v>
      </c>
      <c r="AN113" s="34">
        <f t="shared" si="820"/>
        <v>15.08865096</v>
      </c>
      <c r="AO113" s="34">
        <f t="shared" si="63"/>
        <v>34.64864032</v>
      </c>
      <c r="AP113" s="34">
        <f t="shared" si="64"/>
        <v>38.74143268</v>
      </c>
      <c r="AQ113" s="34">
        <f t="shared" si="65"/>
        <v>2.77780436</v>
      </c>
      <c r="AR113" s="34"/>
      <c r="AT113" s="56">
        <v>97.0</v>
      </c>
      <c r="AU113" s="10">
        <v>676.0</v>
      </c>
      <c r="AV113" s="34">
        <f t="shared" ref="AV113:BE113" si="821"> ((AV$4 * $AU113 ^ AV$5 * EXP(-$AU113 * AV$6))+AV$8)*AV$7</f>
        <v>15.74938196</v>
      </c>
      <c r="AW113" s="34">
        <f t="shared" si="821"/>
        <v>9.637636288</v>
      </c>
      <c r="AX113" s="34">
        <f t="shared" si="821"/>
        <v>8.08924827</v>
      </c>
      <c r="AY113" s="34">
        <f t="shared" si="821"/>
        <v>7.68924827</v>
      </c>
      <c r="AZ113" s="34">
        <f t="shared" si="821"/>
        <v>7.28924827</v>
      </c>
      <c r="BA113" s="34">
        <f t="shared" si="821"/>
        <v>6.88924827</v>
      </c>
      <c r="BB113" s="34">
        <f t="shared" si="821"/>
        <v>6.48924827</v>
      </c>
      <c r="BC113" s="34">
        <f t="shared" si="821"/>
        <v>6.08924827</v>
      </c>
      <c r="BD113" s="34">
        <f t="shared" si="821"/>
        <v>5.68924827</v>
      </c>
      <c r="BE113" s="34">
        <f t="shared" si="821"/>
        <v>5.28924827</v>
      </c>
      <c r="BI113" s="10">
        <v>676.0</v>
      </c>
      <c r="BJ113" s="34">
        <f t="shared" ref="BJ113:BS113" si="822"> ((BJ$4 * $AU113 ^ BJ$5 * EXP(-$AU113 * BJ$6))+BJ$8)*BJ$7</f>
        <v>0.6443964332</v>
      </c>
      <c r="BK113" s="34">
        <f t="shared" si="822"/>
        <v>0.4025147589</v>
      </c>
      <c r="BL113" s="34">
        <f t="shared" si="822"/>
        <v>0.3502997723</v>
      </c>
      <c r="BM113" s="34">
        <f t="shared" si="822"/>
        <v>0.3362997723</v>
      </c>
      <c r="BN113" s="34">
        <f t="shared" si="822"/>
        <v>0.3222997723</v>
      </c>
      <c r="BO113" s="34">
        <f t="shared" si="822"/>
        <v>0.3082997723</v>
      </c>
      <c r="BP113" s="34">
        <f t="shared" si="822"/>
        <v>0.2942997723</v>
      </c>
      <c r="BQ113" s="34">
        <f t="shared" si="822"/>
        <v>0.2802997723</v>
      </c>
      <c r="BR113" s="34">
        <f t="shared" si="822"/>
        <v>0.2662997723</v>
      </c>
      <c r="BS113" s="34">
        <f t="shared" si="822"/>
        <v>0.2522997723</v>
      </c>
      <c r="BU113" s="10">
        <v>676.0</v>
      </c>
      <c r="BV113" s="34">
        <f t="shared" ref="BV113:CE113" si="823"> ((BV$4 * $AU113 ^ BV$5 * EXP(-$AU113 * BV$6))+BV$8)*BV$7</f>
        <v>0.471444783</v>
      </c>
      <c r="BW113" s="34">
        <f t="shared" si="823"/>
        <v>0.3164363697</v>
      </c>
      <c r="BX113" s="34">
        <f t="shared" si="823"/>
        <v>0.2633965051</v>
      </c>
      <c r="BY113" s="34">
        <f t="shared" si="823"/>
        <v>0.2505965051</v>
      </c>
      <c r="BZ113" s="34">
        <f t="shared" si="823"/>
        <v>0.2377965051</v>
      </c>
      <c r="CA113" s="34">
        <f t="shared" si="823"/>
        <v>0.2249965051</v>
      </c>
      <c r="CB113" s="34">
        <f t="shared" si="823"/>
        <v>0.2121965051</v>
      </c>
      <c r="CC113" s="34">
        <f t="shared" si="823"/>
        <v>0.1993965051</v>
      </c>
      <c r="CD113" s="34">
        <f t="shared" si="823"/>
        <v>0.1865965051</v>
      </c>
      <c r="CE113" s="34">
        <f t="shared" si="823"/>
        <v>0.1737965051</v>
      </c>
      <c r="CG113" s="10">
        <v>97.0</v>
      </c>
      <c r="CH113" s="34">
        <f t="shared" ref="CH113:CQ113" si="824">((CH$4-CH$5*$CG113+CH$6*$CG113^2/2+CH$7/$CG113)+CH$9)*CH$8</f>
        <v>4.890103093</v>
      </c>
      <c r="CI113" s="34">
        <f t="shared" si="824"/>
        <v>2.98757732</v>
      </c>
      <c r="CJ113" s="34">
        <f t="shared" si="824"/>
        <v>2.98757732</v>
      </c>
      <c r="CK113" s="34">
        <f t="shared" si="824"/>
        <v>2.98757732</v>
      </c>
      <c r="CL113" s="34">
        <f t="shared" si="824"/>
        <v>2.98757732</v>
      </c>
      <c r="CM113" s="34">
        <f t="shared" si="824"/>
        <v>2.98757732</v>
      </c>
      <c r="CN113" s="34">
        <f t="shared" si="824"/>
        <v>2.98757732</v>
      </c>
      <c r="CO113" s="34">
        <f t="shared" si="824"/>
        <v>2.98757732</v>
      </c>
      <c r="CP113" s="34">
        <f t="shared" si="824"/>
        <v>2.98757732</v>
      </c>
      <c r="CQ113" s="34">
        <f t="shared" si="824"/>
        <v>2.98757732</v>
      </c>
      <c r="DA113" s="138"/>
      <c r="DB113" s="10">
        <v>578.0</v>
      </c>
      <c r="DC113" s="143">
        <f t="shared" si="228"/>
        <v>0.0003846153846</v>
      </c>
      <c r="DD113" s="150">
        <f t="shared" si="309"/>
        <v>0.0005769230769</v>
      </c>
      <c r="DE113" s="74">
        <f t="shared" ref="DE113:DJ113" si="825">(DE$18*$DB113+DE$19)*7</f>
        <v>0.0009850988</v>
      </c>
      <c r="DF113" s="74">
        <f t="shared" si="825"/>
        <v>0.0022298122</v>
      </c>
      <c r="DG113" s="74">
        <f t="shared" si="825"/>
        <v>0.002994635</v>
      </c>
      <c r="DH113" s="141">
        <f t="shared" si="825"/>
        <v>0.0017652054</v>
      </c>
      <c r="DI113" s="74">
        <f t="shared" si="825"/>
        <v>0.0027790966</v>
      </c>
      <c r="DJ113" s="74">
        <f t="shared" si="825"/>
        <v>0.0035545146</v>
      </c>
      <c r="DK113" s="130"/>
      <c r="DL113" s="142"/>
    </row>
    <row r="114" ht="14.25" customHeight="1">
      <c r="J114" s="112">
        <v>98.0</v>
      </c>
      <c r="K114" s="124">
        <v>683.0</v>
      </c>
      <c r="L114" s="114">
        <f t="shared" si="91"/>
        <v>530.1298</v>
      </c>
      <c r="M114" s="115">
        <f t="shared" si="92"/>
        <v>9.642376679</v>
      </c>
      <c r="N114" s="116">
        <f t="shared" si="47"/>
        <v>0.01818870903</v>
      </c>
      <c r="O114" s="116"/>
      <c r="P114" s="112">
        <v>98.0</v>
      </c>
      <c r="Q114" s="112">
        <v>683.0</v>
      </c>
      <c r="R114" s="117">
        <f t="shared" si="48"/>
        <v>1413</v>
      </c>
      <c r="S114" s="39">
        <f t="shared" si="49"/>
        <v>595.7316936</v>
      </c>
      <c r="T114" s="39">
        <f t="shared" si="50"/>
        <v>0.01560986107</v>
      </c>
      <c r="U114" s="117">
        <f t="shared" si="51"/>
        <v>1883</v>
      </c>
      <c r="V114" s="39">
        <f t="shared" si="52"/>
        <v>639.9857979</v>
      </c>
      <c r="W114" s="39">
        <f t="shared" si="53"/>
        <v>0.06140501403</v>
      </c>
      <c r="X114" s="82"/>
      <c r="Y114" s="124">
        <v>683.0</v>
      </c>
      <c r="Z114" s="82"/>
      <c r="AA114" s="125">
        <f t="shared" si="56"/>
        <v>595.7160837</v>
      </c>
      <c r="AB114" s="126">
        <f t="shared" si="57"/>
        <v>639.9243929</v>
      </c>
      <c r="AC114" s="64"/>
      <c r="AE114" s="56">
        <v>98.0</v>
      </c>
      <c r="AF114" s="10">
        <v>683.0</v>
      </c>
      <c r="AG114" s="34">
        <f t="shared" si="58"/>
        <v>17.5444888</v>
      </c>
      <c r="AH114" s="34">
        <f t="shared" si="59"/>
        <v>15.92741598</v>
      </c>
      <c r="AI114" s="122">
        <f t="shared" ref="AI114:AJ114" si="826">AV114*$AG$8-AG114*$AG$9</f>
        <v>2.716604935</v>
      </c>
      <c r="AJ114" s="122">
        <f t="shared" si="826"/>
        <v>0.5942822501</v>
      </c>
      <c r="AK114" s="34">
        <f t="shared" ref="AK114:AL114" si="827">AV114/AG114</f>
        <v>0.887102321</v>
      </c>
      <c r="AL114" s="34">
        <f t="shared" si="827"/>
        <v>0.5932797654</v>
      </c>
      <c r="AM114" s="34">
        <f t="shared" ref="AM114:AN114" si="828">AG114*$AG$9/AV114*100/2.2</f>
        <v>10.24786981</v>
      </c>
      <c r="AN114" s="34">
        <f t="shared" si="828"/>
        <v>15.32314032</v>
      </c>
      <c r="AO114" s="34">
        <f t="shared" si="63"/>
        <v>34.24026482</v>
      </c>
      <c r="AP114" s="34">
        <f t="shared" si="64"/>
        <v>38.59787537</v>
      </c>
      <c r="AQ114" s="34">
        <f t="shared" si="65"/>
        <v>2.716604935</v>
      </c>
      <c r="AR114" s="34"/>
      <c r="AT114" s="56">
        <v>98.0</v>
      </c>
      <c r="AU114" s="10">
        <v>683.0</v>
      </c>
      <c r="AV114" s="34">
        <f t="shared" ref="AV114:BE114" si="829"> ((AV$4 * $AU114 ^ AV$5 * EXP(-$AU114 * AV$6))+AV$8)*AV$7</f>
        <v>15.56375674</v>
      </c>
      <c r="AW114" s="34">
        <f t="shared" si="829"/>
        <v>9.449413614</v>
      </c>
      <c r="AX114" s="34">
        <f t="shared" si="829"/>
        <v>7.906640684</v>
      </c>
      <c r="AY114" s="34">
        <f t="shared" si="829"/>
        <v>7.506640684</v>
      </c>
      <c r="AZ114" s="34">
        <f t="shared" si="829"/>
        <v>7.106640684</v>
      </c>
      <c r="BA114" s="34">
        <f t="shared" si="829"/>
        <v>6.706640684</v>
      </c>
      <c r="BB114" s="34">
        <f t="shared" si="829"/>
        <v>6.306640684</v>
      </c>
      <c r="BC114" s="34">
        <f t="shared" si="829"/>
        <v>5.906640684</v>
      </c>
      <c r="BD114" s="34">
        <f t="shared" si="829"/>
        <v>5.506640684</v>
      </c>
      <c r="BE114" s="34">
        <f t="shared" si="829"/>
        <v>5.106640684</v>
      </c>
      <c r="BI114" s="10">
        <v>683.0</v>
      </c>
      <c r="BJ114" s="34">
        <f t="shared" ref="BJ114:BS114" si="830"> ((BJ$4 * $AU114 ^ BJ$5 * EXP(-$AU114 * BJ$6))+BJ$8)*BJ$7</f>
        <v>0.6373377387</v>
      </c>
      <c r="BK114" s="34">
        <f t="shared" si="830"/>
        <v>0.3952117527</v>
      </c>
      <c r="BL114" s="34">
        <f t="shared" si="830"/>
        <v>0.3429344868</v>
      </c>
      <c r="BM114" s="34">
        <f t="shared" si="830"/>
        <v>0.3289344868</v>
      </c>
      <c r="BN114" s="34">
        <f t="shared" si="830"/>
        <v>0.3149344868</v>
      </c>
      <c r="BO114" s="34">
        <f t="shared" si="830"/>
        <v>0.3009344868</v>
      </c>
      <c r="BP114" s="34">
        <f t="shared" si="830"/>
        <v>0.2869344868</v>
      </c>
      <c r="BQ114" s="34">
        <f t="shared" si="830"/>
        <v>0.2729344868</v>
      </c>
      <c r="BR114" s="34">
        <f t="shared" si="830"/>
        <v>0.2589344868</v>
      </c>
      <c r="BS114" s="34">
        <f t="shared" si="830"/>
        <v>0.2449344868</v>
      </c>
      <c r="BU114" s="10">
        <v>683.0</v>
      </c>
      <c r="BV114" s="34">
        <f t="shared" ref="BV114:CE114" si="831"> ((BV$4 * $AU114 ^ BV$5 * EXP(-$AU114 * BV$6))+BV$8)*BV$7</f>
        <v>0.466088183</v>
      </c>
      <c r="BW114" s="34">
        <f t="shared" si="831"/>
        <v>0.310697683</v>
      </c>
      <c r="BX114" s="34">
        <f t="shared" si="831"/>
        <v>0.257857356</v>
      </c>
      <c r="BY114" s="34">
        <f t="shared" si="831"/>
        <v>0.245057356</v>
      </c>
      <c r="BZ114" s="34">
        <f t="shared" si="831"/>
        <v>0.232257356</v>
      </c>
      <c r="CA114" s="34">
        <f t="shared" si="831"/>
        <v>0.219457356</v>
      </c>
      <c r="CB114" s="34">
        <f t="shared" si="831"/>
        <v>0.206657356</v>
      </c>
      <c r="CC114" s="34">
        <f t="shared" si="831"/>
        <v>0.193857356</v>
      </c>
      <c r="CD114" s="34">
        <f t="shared" si="831"/>
        <v>0.181057356</v>
      </c>
      <c r="CE114" s="34">
        <f t="shared" si="831"/>
        <v>0.168257356</v>
      </c>
      <c r="CG114" s="10">
        <v>98.0</v>
      </c>
      <c r="CH114" s="34">
        <f t="shared" ref="CH114:CQ114" si="832">((CH$4-CH$5*$CG114+CH$6*$CG114^2/2+CH$7/$CG114)+CH$9)*CH$8</f>
        <v>4.89255102</v>
      </c>
      <c r="CI114" s="34">
        <f t="shared" si="832"/>
        <v>2.990632653</v>
      </c>
      <c r="CJ114" s="34">
        <f t="shared" si="832"/>
        <v>2.990632653</v>
      </c>
      <c r="CK114" s="34">
        <f t="shared" si="832"/>
        <v>2.990632653</v>
      </c>
      <c r="CL114" s="34">
        <f t="shared" si="832"/>
        <v>2.990632653</v>
      </c>
      <c r="CM114" s="34">
        <f t="shared" si="832"/>
        <v>2.990632653</v>
      </c>
      <c r="CN114" s="34">
        <f t="shared" si="832"/>
        <v>2.990632653</v>
      </c>
      <c r="CO114" s="34">
        <f t="shared" si="832"/>
        <v>2.990632653</v>
      </c>
      <c r="CP114" s="34">
        <f t="shared" si="832"/>
        <v>2.990632653</v>
      </c>
      <c r="CQ114" s="34">
        <f t="shared" si="832"/>
        <v>2.990632653</v>
      </c>
      <c r="DA114" s="138"/>
      <c r="DB114" s="10">
        <v>585.0</v>
      </c>
      <c r="DC114" s="143">
        <f t="shared" si="228"/>
        <v>0.0003846153846</v>
      </c>
      <c r="DD114" s="150">
        <f t="shared" si="309"/>
        <v>0.0005769230769</v>
      </c>
      <c r="DE114" s="74">
        <f t="shared" ref="DE114:DJ114" si="833">(DE$18*$DB114+DE$19)*7</f>
        <v>0.0009965795</v>
      </c>
      <c r="DF114" s="74">
        <f t="shared" si="833"/>
        <v>0.0022604715</v>
      </c>
      <c r="DG114" s="74">
        <f t="shared" si="833"/>
        <v>0.0030280775</v>
      </c>
      <c r="DH114" s="141">
        <f t="shared" si="833"/>
        <v>0.0017855355</v>
      </c>
      <c r="DI114" s="74">
        <f t="shared" si="833"/>
        <v>0.0027963495</v>
      </c>
      <c r="DJ114" s="74">
        <f t="shared" si="833"/>
        <v>0.0035611345</v>
      </c>
      <c r="DK114" s="130"/>
      <c r="DL114" s="142"/>
    </row>
    <row r="115" ht="14.25" customHeight="1">
      <c r="J115" s="112">
        <v>99.0</v>
      </c>
      <c r="K115" s="124">
        <v>690.0</v>
      </c>
      <c r="L115" s="114">
        <f t="shared" si="91"/>
        <v>534.0941</v>
      </c>
      <c r="M115" s="115">
        <f t="shared" si="92"/>
        <v>9.69640541</v>
      </c>
      <c r="N115" s="116">
        <f t="shared" si="47"/>
        <v>0.01815486337</v>
      </c>
      <c r="O115" s="116"/>
      <c r="P115" s="112">
        <v>99.0</v>
      </c>
      <c r="Q115" s="112">
        <v>690.0</v>
      </c>
      <c r="R115" s="117">
        <f t="shared" si="48"/>
        <v>1420</v>
      </c>
      <c r="S115" s="39">
        <f t="shared" si="49"/>
        <v>595.846376</v>
      </c>
      <c r="T115" s="39">
        <f t="shared" si="50"/>
        <v>0.01415980426</v>
      </c>
      <c r="U115" s="117">
        <f t="shared" si="51"/>
        <v>1890</v>
      </c>
      <c r="V115" s="39">
        <f t="shared" si="52"/>
        <v>639.986382</v>
      </c>
      <c r="W115" s="39">
        <f t="shared" si="53"/>
        <v>0.05613099927</v>
      </c>
      <c r="X115" s="82"/>
      <c r="Y115" s="124">
        <v>690.0</v>
      </c>
      <c r="Z115" s="82"/>
      <c r="AA115" s="125">
        <f t="shared" si="56"/>
        <v>595.8322162</v>
      </c>
      <c r="AB115" s="126">
        <f t="shared" si="57"/>
        <v>639.930251</v>
      </c>
      <c r="AC115" s="64"/>
      <c r="AE115" s="56">
        <v>99.0</v>
      </c>
      <c r="AF115" s="10">
        <v>690.0</v>
      </c>
      <c r="AG115" s="34">
        <f t="shared" si="58"/>
        <v>17.47982939</v>
      </c>
      <c r="AH115" s="34">
        <f t="shared" si="59"/>
        <v>15.85996965</v>
      </c>
      <c r="AI115" s="122">
        <f t="shared" ref="AI115:AJ115" si="834">AV115*$AG$8-AG115*$AG$9</f>
        <v>2.65602737</v>
      </c>
      <c r="AJ115" s="122">
        <f t="shared" si="834"/>
        <v>0.5338834294</v>
      </c>
      <c r="AK115" s="34">
        <f t="shared" ref="AK115:AL115" si="835">AV115/AG115</f>
        <v>0.8798703224</v>
      </c>
      <c r="AL115" s="34">
        <f t="shared" si="835"/>
        <v>0.5841558088</v>
      </c>
      <c r="AM115" s="34">
        <f t="shared" ref="AM115:AN115" si="836">AG115*$AG$9/AV115*100/2.2</f>
        <v>10.33210106</v>
      </c>
      <c r="AN115" s="34">
        <f t="shared" si="836"/>
        <v>15.56247315</v>
      </c>
      <c r="AO115" s="34">
        <f t="shared" si="63"/>
        <v>33.83596286</v>
      </c>
      <c r="AP115" s="34">
        <f t="shared" si="64"/>
        <v>38.45562465</v>
      </c>
      <c r="AQ115" s="34">
        <f t="shared" si="65"/>
        <v>2.65602737</v>
      </c>
      <c r="AR115" s="34"/>
      <c r="AT115" s="56">
        <v>99.0</v>
      </c>
      <c r="AU115" s="10">
        <v>690.0</v>
      </c>
      <c r="AV115" s="34">
        <f t="shared" ref="AV115:BE115" si="837"> ((AV$4 * $AU115 ^ AV$5 * EXP(-$AU115 * AV$6))+AV$8)*AV$7</f>
        <v>15.37998312</v>
      </c>
      <c r="AW115" s="34">
        <f t="shared" si="837"/>
        <v>9.264693397</v>
      </c>
      <c r="AX115" s="34">
        <f t="shared" si="837"/>
        <v>7.727985312</v>
      </c>
      <c r="AY115" s="34">
        <f t="shared" si="837"/>
        <v>7.327985312</v>
      </c>
      <c r="AZ115" s="34">
        <f t="shared" si="837"/>
        <v>6.927985312</v>
      </c>
      <c r="BA115" s="34">
        <f t="shared" si="837"/>
        <v>6.527985312</v>
      </c>
      <c r="BB115" s="34">
        <f t="shared" si="837"/>
        <v>6.127985312</v>
      </c>
      <c r="BC115" s="34">
        <f t="shared" si="837"/>
        <v>5.727985312</v>
      </c>
      <c r="BD115" s="34">
        <f t="shared" si="837"/>
        <v>5.327985312</v>
      </c>
      <c r="BE115" s="34">
        <f t="shared" si="837"/>
        <v>4.927985312</v>
      </c>
      <c r="BI115" s="10">
        <v>690.0</v>
      </c>
      <c r="BJ115" s="34">
        <f t="shared" ref="BJ115:BS115" si="838"> ((BJ$4 * $AU115 ^ BJ$5 * EXP(-$AU115 * BJ$6))+BJ$8)*BJ$7</f>
        <v>0.6303448235</v>
      </c>
      <c r="BK115" s="34">
        <f t="shared" si="838"/>
        <v>0.3880353132</v>
      </c>
      <c r="BL115" s="34">
        <f t="shared" si="838"/>
        <v>0.3357179674</v>
      </c>
      <c r="BM115" s="34">
        <f t="shared" si="838"/>
        <v>0.3217179674</v>
      </c>
      <c r="BN115" s="34">
        <f t="shared" si="838"/>
        <v>0.3077179674</v>
      </c>
      <c r="BO115" s="34">
        <f t="shared" si="838"/>
        <v>0.2937179674</v>
      </c>
      <c r="BP115" s="34">
        <f t="shared" si="838"/>
        <v>0.2797179674</v>
      </c>
      <c r="BQ115" s="34">
        <f t="shared" si="838"/>
        <v>0.2657179674</v>
      </c>
      <c r="BR115" s="34">
        <f t="shared" si="838"/>
        <v>0.2517179674</v>
      </c>
      <c r="BS115" s="34">
        <f t="shared" si="838"/>
        <v>0.2377179674</v>
      </c>
      <c r="BU115" s="10">
        <v>690.0</v>
      </c>
      <c r="BV115" s="34">
        <f t="shared" ref="BV115:CE115" si="839"> ((BV$4 * $AU115 ^ BV$5 * EXP(-$AU115 * BV$6))+BV$8)*BV$7</f>
        <v>0.4607836455</v>
      </c>
      <c r="BW115" s="34">
        <f t="shared" si="839"/>
        <v>0.3050583779</v>
      </c>
      <c r="BX115" s="34">
        <f t="shared" si="839"/>
        <v>0.2524301221</v>
      </c>
      <c r="BY115" s="34">
        <f t="shared" si="839"/>
        <v>0.2396301221</v>
      </c>
      <c r="BZ115" s="34">
        <f t="shared" si="839"/>
        <v>0.2268301221</v>
      </c>
      <c r="CA115" s="34">
        <f t="shared" si="839"/>
        <v>0.2140301221</v>
      </c>
      <c r="CB115" s="34">
        <f t="shared" si="839"/>
        <v>0.2012301221</v>
      </c>
      <c r="CC115" s="34">
        <f t="shared" si="839"/>
        <v>0.1884301221</v>
      </c>
      <c r="CD115" s="34">
        <f t="shared" si="839"/>
        <v>0.1756301221</v>
      </c>
      <c r="CE115" s="34">
        <f t="shared" si="839"/>
        <v>0.1628301221</v>
      </c>
      <c r="CG115" s="10">
        <v>99.0</v>
      </c>
      <c r="CH115" s="34">
        <f t="shared" ref="CH115:CQ115" si="840">((CH$4-CH$5*$CG115+CH$6*$CG115^2/2+CH$7/$CG115)+CH$9)*CH$8</f>
        <v>4.895070707</v>
      </c>
      <c r="CI115" s="34">
        <f t="shared" si="840"/>
        <v>2.993707071</v>
      </c>
      <c r="CJ115" s="34">
        <f t="shared" si="840"/>
        <v>2.993707071</v>
      </c>
      <c r="CK115" s="34">
        <f t="shared" si="840"/>
        <v>2.993707071</v>
      </c>
      <c r="CL115" s="34">
        <f t="shared" si="840"/>
        <v>2.993707071</v>
      </c>
      <c r="CM115" s="34">
        <f t="shared" si="840"/>
        <v>2.993707071</v>
      </c>
      <c r="CN115" s="34">
        <f t="shared" si="840"/>
        <v>2.993707071</v>
      </c>
      <c r="CO115" s="34">
        <f t="shared" si="840"/>
        <v>2.993707071</v>
      </c>
      <c r="CP115" s="34">
        <f t="shared" si="840"/>
        <v>2.993707071</v>
      </c>
      <c r="CQ115" s="34">
        <f t="shared" si="840"/>
        <v>2.993707071</v>
      </c>
      <c r="DA115" s="138"/>
      <c r="DB115" s="10">
        <v>592.0</v>
      </c>
      <c r="DC115" s="143">
        <f t="shared" si="228"/>
        <v>0.0003846153846</v>
      </c>
      <c r="DD115" s="150">
        <f t="shared" si="309"/>
        <v>0.0005769230769</v>
      </c>
      <c r="DE115" s="74">
        <f t="shared" ref="DE115:DJ115" si="841">(DE$18*$DB115+DE$19)*7</f>
        <v>0.0010080602</v>
      </c>
      <c r="DF115" s="74">
        <f t="shared" si="841"/>
        <v>0.0022911308</v>
      </c>
      <c r="DG115" s="74">
        <f t="shared" si="841"/>
        <v>0.00306152</v>
      </c>
      <c r="DH115" s="141">
        <f t="shared" si="841"/>
        <v>0.0018058656</v>
      </c>
      <c r="DI115" s="74">
        <f t="shared" si="841"/>
        <v>0.0028136024</v>
      </c>
      <c r="DJ115" s="74">
        <f t="shared" si="841"/>
        <v>0.0035677544</v>
      </c>
      <c r="DK115" s="130"/>
      <c r="DL115" s="142"/>
    </row>
    <row r="116" ht="14.25" customHeight="1">
      <c r="J116" s="112">
        <v>100.0</v>
      </c>
      <c r="K116" s="124">
        <v>697.0</v>
      </c>
      <c r="L116" s="114">
        <f t="shared" si="91"/>
        <v>538.035</v>
      </c>
      <c r="M116" s="115">
        <f t="shared" si="92"/>
        <v>9.750015945</v>
      </c>
      <c r="N116" s="116">
        <f t="shared" si="47"/>
        <v>0.01812152731</v>
      </c>
      <c r="O116" s="116"/>
      <c r="P116" s="112">
        <v>100.0</v>
      </c>
      <c r="Q116" s="112">
        <v>697.0</v>
      </c>
      <c r="R116" s="117">
        <f t="shared" si="48"/>
        <v>1427</v>
      </c>
      <c r="S116" s="39">
        <f t="shared" si="49"/>
        <v>595.9579842</v>
      </c>
      <c r="T116" s="39">
        <f t="shared" si="50"/>
        <v>0.01284312656</v>
      </c>
      <c r="U116" s="117">
        <f t="shared" si="51"/>
        <v>1897</v>
      </c>
      <c r="V116" s="39">
        <f t="shared" si="52"/>
        <v>639.9869421</v>
      </c>
      <c r="W116" s="39">
        <f t="shared" si="53"/>
        <v>0.05130468352</v>
      </c>
      <c r="X116" s="82"/>
      <c r="Y116" s="124">
        <v>697.0</v>
      </c>
      <c r="Z116" s="82"/>
      <c r="AA116" s="125">
        <f t="shared" si="56"/>
        <v>595.9451411</v>
      </c>
      <c r="AB116" s="126">
        <f t="shared" si="57"/>
        <v>639.9356374</v>
      </c>
      <c r="AC116" s="64"/>
      <c r="AE116" s="56">
        <v>100.0</v>
      </c>
      <c r="AF116" s="10">
        <v>697.0</v>
      </c>
      <c r="AG116" s="34">
        <f t="shared" si="58"/>
        <v>17.41576293</v>
      </c>
      <c r="AH116" s="34">
        <f t="shared" si="59"/>
        <v>15.7937243</v>
      </c>
      <c r="AI116" s="122">
        <f t="shared" ref="AI116:AJ116" si="842">AV116*$AG$8-AG116*$AG$9</f>
        <v>2.596068987</v>
      </c>
      <c r="AJ116" s="122">
        <f t="shared" si="842"/>
        <v>0.4746221215</v>
      </c>
      <c r="AK116" s="34">
        <f t="shared" ref="AK116:AL116" si="843">AV116/AG116</f>
        <v>0.8726608184</v>
      </c>
      <c r="AL116" s="34">
        <f t="shared" si="843"/>
        <v>0.5751282776</v>
      </c>
      <c r="AM116" s="34">
        <f t="shared" ref="AM116:AN116" si="844">AG116*$AG$9/AV116*100/2.2</f>
        <v>10.41745991</v>
      </c>
      <c r="AN116" s="34">
        <f t="shared" si="844"/>
        <v>15.80675033</v>
      </c>
      <c r="AO116" s="34">
        <f t="shared" si="63"/>
        <v>33.43571865</v>
      </c>
      <c r="AP116" s="34">
        <f t="shared" si="64"/>
        <v>38.31467845</v>
      </c>
      <c r="AQ116" s="34">
        <f t="shared" si="65"/>
        <v>2.596068987</v>
      </c>
      <c r="AR116" s="34"/>
      <c r="AT116" s="56">
        <v>100.0</v>
      </c>
      <c r="AU116" s="10">
        <v>697.0</v>
      </c>
      <c r="AV116" s="34">
        <f t="shared" ref="AV116:BE116" si="845"> ((AV$4 * $AU116 ^ AV$5 * EXP(-$AU116 * AV$6))+AV$8)*AV$7</f>
        <v>15.19805393</v>
      </c>
      <c r="AW116" s="34">
        <f t="shared" si="845"/>
        <v>9.083417455</v>
      </c>
      <c r="AX116" s="34">
        <f t="shared" si="845"/>
        <v>7.553203975</v>
      </c>
      <c r="AY116" s="34">
        <f t="shared" si="845"/>
        <v>7.153203975</v>
      </c>
      <c r="AZ116" s="34">
        <f t="shared" si="845"/>
        <v>6.753203975</v>
      </c>
      <c r="BA116" s="34">
        <f t="shared" si="845"/>
        <v>6.353203975</v>
      </c>
      <c r="BB116" s="34">
        <f t="shared" si="845"/>
        <v>5.953203975</v>
      </c>
      <c r="BC116" s="34">
        <f t="shared" si="845"/>
        <v>5.553203975</v>
      </c>
      <c r="BD116" s="34">
        <f t="shared" si="845"/>
        <v>5.153203975</v>
      </c>
      <c r="BE116" s="34">
        <f t="shared" si="845"/>
        <v>4.753203975</v>
      </c>
      <c r="BI116" s="10">
        <v>697.0</v>
      </c>
      <c r="BJ116" s="34">
        <f t="shared" ref="BJ116:BS116" si="846"> ((BJ$4 * $AU116 ^ BJ$5 * EXP(-$AU116 * BJ$6))+BJ$8)*BJ$7</f>
        <v>0.623417451</v>
      </c>
      <c r="BK116" s="34">
        <f t="shared" si="846"/>
        <v>0.3809834776</v>
      </c>
      <c r="BL116" s="34">
        <f t="shared" si="846"/>
        <v>0.3286474631</v>
      </c>
      <c r="BM116" s="34">
        <f t="shared" si="846"/>
        <v>0.3146474631</v>
      </c>
      <c r="BN116" s="34">
        <f t="shared" si="846"/>
        <v>0.3006474631</v>
      </c>
      <c r="BO116" s="34">
        <f t="shared" si="846"/>
        <v>0.2866474631</v>
      </c>
      <c r="BP116" s="34">
        <f t="shared" si="846"/>
        <v>0.2726474631</v>
      </c>
      <c r="BQ116" s="34">
        <f t="shared" si="846"/>
        <v>0.2586474631</v>
      </c>
      <c r="BR116" s="34">
        <f t="shared" si="846"/>
        <v>0.2446474631</v>
      </c>
      <c r="BS116" s="34">
        <f t="shared" si="846"/>
        <v>0.2306474631</v>
      </c>
      <c r="BU116" s="10">
        <v>697.0</v>
      </c>
      <c r="BV116" s="34">
        <f t="shared" ref="BV116:CE116" si="847"> ((BV$4 * $AU116 ^ BV$5 * EXP(-$AU116 * BV$6))+BV$8)*BV$7</f>
        <v>0.4555309549</v>
      </c>
      <c r="BW116" s="34">
        <f t="shared" si="847"/>
        <v>0.2995169156</v>
      </c>
      <c r="BX116" s="34">
        <f t="shared" si="847"/>
        <v>0.2471127325</v>
      </c>
      <c r="BY116" s="34">
        <f t="shared" si="847"/>
        <v>0.2343127325</v>
      </c>
      <c r="BZ116" s="34">
        <f t="shared" si="847"/>
        <v>0.2215127325</v>
      </c>
      <c r="CA116" s="34">
        <f t="shared" si="847"/>
        <v>0.2087127325</v>
      </c>
      <c r="CB116" s="34">
        <f t="shared" si="847"/>
        <v>0.1959127325</v>
      </c>
      <c r="CC116" s="34">
        <f t="shared" si="847"/>
        <v>0.1831127325</v>
      </c>
      <c r="CD116" s="34">
        <f t="shared" si="847"/>
        <v>0.1703127325</v>
      </c>
      <c r="CE116" s="34">
        <f t="shared" si="847"/>
        <v>0.1575127325</v>
      </c>
      <c r="CG116" s="10">
        <v>100.0</v>
      </c>
      <c r="CH116" s="34">
        <f t="shared" ref="CH116:CQ116" si="848">((CH$4-CH$5*$CG116+CH$6*$CG116^2/2+CH$7/$CG116)+CH$9)*CH$8</f>
        <v>4.89766</v>
      </c>
      <c r="CI116" s="34">
        <f t="shared" si="848"/>
        <v>2.9968</v>
      </c>
      <c r="CJ116" s="34">
        <f t="shared" si="848"/>
        <v>2.9968</v>
      </c>
      <c r="CK116" s="34">
        <f t="shared" si="848"/>
        <v>2.9968</v>
      </c>
      <c r="CL116" s="34">
        <f t="shared" si="848"/>
        <v>2.9968</v>
      </c>
      <c r="CM116" s="34">
        <f t="shared" si="848"/>
        <v>2.9968</v>
      </c>
      <c r="CN116" s="34">
        <f t="shared" si="848"/>
        <v>2.9968</v>
      </c>
      <c r="CO116" s="34">
        <f t="shared" si="848"/>
        <v>2.9968</v>
      </c>
      <c r="CP116" s="34">
        <f t="shared" si="848"/>
        <v>2.9968</v>
      </c>
      <c r="CQ116" s="34">
        <f t="shared" si="848"/>
        <v>2.9968</v>
      </c>
      <c r="DA116" s="138"/>
      <c r="DB116" s="10">
        <v>599.0</v>
      </c>
      <c r="DC116" s="143">
        <f t="shared" si="228"/>
        <v>0.0003846153846</v>
      </c>
      <c r="DD116" s="150">
        <f t="shared" si="309"/>
        <v>0.0005769230769</v>
      </c>
      <c r="DE116" s="74">
        <f t="shared" ref="DE116:DJ116" si="849">(DE$18*$DB116+DE$19)*7</f>
        <v>0.0010195409</v>
      </c>
      <c r="DF116" s="74">
        <f t="shared" si="849"/>
        <v>0.0023217901</v>
      </c>
      <c r="DG116" s="74">
        <f t="shared" si="849"/>
        <v>0.0030949625</v>
      </c>
      <c r="DH116" s="141">
        <f t="shared" si="849"/>
        <v>0.0018261957</v>
      </c>
      <c r="DI116" s="74">
        <f t="shared" si="849"/>
        <v>0.0028308553</v>
      </c>
      <c r="DJ116" s="74">
        <f t="shared" si="849"/>
        <v>0.0035743743</v>
      </c>
      <c r="DK116" s="130"/>
      <c r="DL116" s="142"/>
    </row>
    <row r="117" ht="14.25" customHeight="1">
      <c r="J117" s="112">
        <v>101.0</v>
      </c>
      <c r="K117" s="124">
        <v>704.0</v>
      </c>
      <c r="L117" s="114">
        <f t="shared" si="91"/>
        <v>541.9525</v>
      </c>
      <c r="M117" s="115">
        <f t="shared" si="92"/>
        <v>9.803210945</v>
      </c>
      <c r="N117" s="116">
        <f t="shared" si="47"/>
        <v>0.01808869033</v>
      </c>
      <c r="O117" s="116"/>
      <c r="P117" s="112">
        <v>101.0</v>
      </c>
      <c r="Q117" s="112">
        <v>704.0</v>
      </c>
      <c r="R117" s="117">
        <f t="shared" si="48"/>
        <v>1434</v>
      </c>
      <c r="S117" s="39">
        <f t="shared" si="49"/>
        <v>596.0666</v>
      </c>
      <c r="T117" s="39">
        <f t="shared" si="50"/>
        <v>0.01164770783</v>
      </c>
      <c r="U117" s="117">
        <f t="shared" si="51"/>
        <v>1904</v>
      </c>
      <c r="V117" s="39">
        <f t="shared" si="52"/>
        <v>639.9874792</v>
      </c>
      <c r="W117" s="39">
        <f t="shared" si="53"/>
        <v>0.04688861944</v>
      </c>
      <c r="X117" s="82"/>
      <c r="Y117" s="124">
        <v>704.0</v>
      </c>
      <c r="Z117" s="82"/>
      <c r="AA117" s="125">
        <f t="shared" si="56"/>
        <v>596.0549523</v>
      </c>
      <c r="AB117" s="126">
        <f t="shared" si="57"/>
        <v>639.9405906</v>
      </c>
      <c r="AC117" s="64"/>
      <c r="AE117" s="56">
        <v>101.0</v>
      </c>
      <c r="AF117" s="10">
        <v>704.0</v>
      </c>
      <c r="AG117" s="34">
        <f t="shared" si="58"/>
        <v>17.35228828</v>
      </c>
      <c r="AH117" s="34">
        <f t="shared" si="59"/>
        <v>15.72866109</v>
      </c>
      <c r="AI117" s="122">
        <f t="shared" ref="AI117:AJ117" si="850">AV117*$AG$8-AG117*$AG$9</f>
        <v>2.53672696</v>
      </c>
      <c r="AJ117" s="122">
        <f t="shared" si="850"/>
        <v>0.4164790812</v>
      </c>
      <c r="AK117" s="34">
        <f t="shared" ref="AK117:AL117" si="851">AV117/AG117</f>
        <v>0.8654744144</v>
      </c>
      <c r="AL117" s="34">
        <f t="shared" si="851"/>
        <v>0.5661974784</v>
      </c>
      <c r="AM117" s="34">
        <f t="shared" ref="AM117:AN117" si="852">AG117*$AG$9/AV117*100/2.2</f>
        <v>10.50396053</v>
      </c>
      <c r="AN117" s="34">
        <f t="shared" si="852"/>
        <v>16.05607485</v>
      </c>
      <c r="AO117" s="34">
        <f t="shared" si="63"/>
        <v>33.03951539</v>
      </c>
      <c r="AP117" s="34">
        <f t="shared" si="64"/>
        <v>38.17503423</v>
      </c>
      <c r="AQ117" s="34">
        <f t="shared" si="65"/>
        <v>2.53672696</v>
      </c>
      <c r="AR117" s="34"/>
      <c r="AT117" s="56">
        <v>101.0</v>
      </c>
      <c r="AU117" s="10">
        <v>704.0</v>
      </c>
      <c r="AV117" s="34">
        <f t="shared" ref="AV117:BE117" si="853"> ((AV$4 * $AU117 ^ AV$5 * EXP(-$AU117 * AV$6))+AV$8)*AV$7</f>
        <v>15.01796154</v>
      </c>
      <c r="AW117" s="34">
        <f t="shared" si="853"/>
        <v>8.90552825</v>
      </c>
      <c r="AX117" s="34">
        <f t="shared" si="853"/>
        <v>7.382219684</v>
      </c>
      <c r="AY117" s="34">
        <f t="shared" si="853"/>
        <v>6.982219684</v>
      </c>
      <c r="AZ117" s="34">
        <f t="shared" si="853"/>
        <v>6.582219684</v>
      </c>
      <c r="BA117" s="34">
        <f t="shared" si="853"/>
        <v>6.182219684</v>
      </c>
      <c r="BB117" s="34">
        <f t="shared" si="853"/>
        <v>5.782219684</v>
      </c>
      <c r="BC117" s="34">
        <f t="shared" si="853"/>
        <v>5.382219684</v>
      </c>
      <c r="BD117" s="34">
        <f t="shared" si="853"/>
        <v>4.982219684</v>
      </c>
      <c r="BE117" s="34">
        <f t="shared" si="853"/>
        <v>4.582219684</v>
      </c>
      <c r="BI117" s="10">
        <v>704.0</v>
      </c>
      <c r="BJ117" s="34">
        <f t="shared" ref="BJ117:BS117" si="854"> ((BJ$4 * $AU117 ^ BJ$5 * EXP(-$AU117 * BJ$6))+BJ$8)*BJ$7</f>
        <v>0.6165553691</v>
      </c>
      <c r="BK117" s="34">
        <f t="shared" si="854"/>
        <v>0.3740543026</v>
      </c>
      <c r="BL117" s="34">
        <f t="shared" si="854"/>
        <v>0.3217202621</v>
      </c>
      <c r="BM117" s="34">
        <f t="shared" si="854"/>
        <v>0.3077202621</v>
      </c>
      <c r="BN117" s="34">
        <f t="shared" si="854"/>
        <v>0.2937202621</v>
      </c>
      <c r="BO117" s="34">
        <f t="shared" si="854"/>
        <v>0.2797202621</v>
      </c>
      <c r="BP117" s="34">
        <f t="shared" si="854"/>
        <v>0.2657202621</v>
      </c>
      <c r="BQ117" s="34">
        <f t="shared" si="854"/>
        <v>0.2517202621</v>
      </c>
      <c r="BR117" s="34">
        <f t="shared" si="854"/>
        <v>0.2377202621</v>
      </c>
      <c r="BS117" s="34">
        <f t="shared" si="854"/>
        <v>0.2237202621</v>
      </c>
      <c r="BU117" s="10">
        <v>704.0</v>
      </c>
      <c r="BV117" s="34">
        <f t="shared" ref="BV117:CE117" si="855"> ((BV$4 * $AU117 ^ BV$5 * EXP(-$AU117 * BV$6))+BV$8)*BV$7</f>
        <v>0.4503298841</v>
      </c>
      <c r="BW117" s="34">
        <f t="shared" si="855"/>
        <v>0.2940717728</v>
      </c>
      <c r="BX117" s="34">
        <f t="shared" si="855"/>
        <v>0.2419031461</v>
      </c>
      <c r="BY117" s="34">
        <f t="shared" si="855"/>
        <v>0.2291031461</v>
      </c>
      <c r="BZ117" s="34">
        <f t="shared" si="855"/>
        <v>0.2163031461</v>
      </c>
      <c r="CA117" s="34">
        <f t="shared" si="855"/>
        <v>0.2035031461</v>
      </c>
      <c r="CB117" s="34">
        <f t="shared" si="855"/>
        <v>0.1907031461</v>
      </c>
      <c r="CC117" s="34">
        <f t="shared" si="855"/>
        <v>0.1779031461</v>
      </c>
      <c r="CD117" s="34">
        <f t="shared" si="855"/>
        <v>0.1651031461</v>
      </c>
      <c r="CE117" s="34">
        <f t="shared" si="855"/>
        <v>0.1523031461</v>
      </c>
      <c r="CG117" s="10">
        <v>101.0</v>
      </c>
      <c r="CH117" s="34">
        <f t="shared" ref="CH117:CQ117" si="856">((CH$4-CH$5*$CG117+CH$6*$CG117^2/2+CH$7/$CG117)+CH$9)*CH$8</f>
        <v>4.900316832</v>
      </c>
      <c r="CI117" s="34">
        <f t="shared" si="856"/>
        <v>2.999910891</v>
      </c>
      <c r="CJ117" s="34">
        <f t="shared" si="856"/>
        <v>2.999910891</v>
      </c>
      <c r="CK117" s="34">
        <f t="shared" si="856"/>
        <v>2.999910891</v>
      </c>
      <c r="CL117" s="34">
        <f t="shared" si="856"/>
        <v>2.999910891</v>
      </c>
      <c r="CM117" s="34">
        <f t="shared" si="856"/>
        <v>2.999910891</v>
      </c>
      <c r="CN117" s="34">
        <f t="shared" si="856"/>
        <v>2.999910891</v>
      </c>
      <c r="CO117" s="34">
        <f t="shared" si="856"/>
        <v>2.999910891</v>
      </c>
      <c r="CP117" s="34">
        <f t="shared" si="856"/>
        <v>2.999910891</v>
      </c>
      <c r="CQ117" s="34">
        <f t="shared" si="856"/>
        <v>2.999910891</v>
      </c>
      <c r="DA117" s="138"/>
      <c r="DB117" s="10">
        <v>606.0</v>
      </c>
      <c r="DC117" s="143">
        <f t="shared" si="228"/>
        <v>0.0003846153846</v>
      </c>
      <c r="DD117" s="150">
        <f t="shared" si="309"/>
        <v>0.0005769230769</v>
      </c>
      <c r="DE117" s="74">
        <f t="shared" ref="DE117:DJ117" si="857">(DE$18*$DB117+DE$19)*7</f>
        <v>0.0010310216</v>
      </c>
      <c r="DF117" s="74">
        <f t="shared" si="857"/>
        <v>0.0023524494</v>
      </c>
      <c r="DG117" s="74">
        <f t="shared" si="857"/>
        <v>0.003128405</v>
      </c>
      <c r="DH117" s="141">
        <f t="shared" si="857"/>
        <v>0.0018465258</v>
      </c>
      <c r="DI117" s="74">
        <f t="shared" si="857"/>
        <v>0.0028481082</v>
      </c>
      <c r="DJ117" s="74">
        <f t="shared" si="857"/>
        <v>0.0035809942</v>
      </c>
      <c r="DK117" s="130"/>
      <c r="DL117" s="142"/>
    </row>
    <row r="118" ht="14.25" customHeight="1">
      <c r="J118" s="112">
        <v>102.0</v>
      </c>
      <c r="K118" s="124">
        <v>711.0</v>
      </c>
      <c r="L118" s="114">
        <f t="shared" si="91"/>
        <v>545.8466</v>
      </c>
      <c r="M118" s="115">
        <f t="shared" si="92"/>
        <v>9.855993013</v>
      </c>
      <c r="N118" s="116">
        <f t="shared" si="47"/>
        <v>0.01805634223</v>
      </c>
      <c r="O118" s="116"/>
      <c r="P118" s="112">
        <v>102.0</v>
      </c>
      <c r="Q118" s="112">
        <v>711.0</v>
      </c>
      <c r="R118" s="117">
        <f t="shared" si="48"/>
        <v>1441</v>
      </c>
      <c r="S118" s="39">
        <f t="shared" si="49"/>
        <v>596.1723034</v>
      </c>
      <c r="T118" s="39">
        <f t="shared" si="50"/>
        <v>0.01056251248</v>
      </c>
      <c r="U118" s="117">
        <f t="shared" si="51"/>
        <v>1911</v>
      </c>
      <c r="V118" s="39">
        <f t="shared" si="52"/>
        <v>639.9879942</v>
      </c>
      <c r="W118" s="39">
        <f t="shared" si="53"/>
        <v>0.04284843252</v>
      </c>
      <c r="X118" s="82"/>
      <c r="Y118" s="124">
        <v>711.0</v>
      </c>
      <c r="Z118" s="82"/>
      <c r="AA118" s="125">
        <f t="shared" si="56"/>
        <v>596.1617409</v>
      </c>
      <c r="AB118" s="126">
        <f t="shared" si="57"/>
        <v>639.9451457</v>
      </c>
      <c r="AC118" s="64"/>
      <c r="AE118" s="56">
        <v>102.0</v>
      </c>
      <c r="AF118" s="10">
        <v>711.0</v>
      </c>
      <c r="AG118" s="34">
        <f t="shared" si="58"/>
        <v>17.2894041</v>
      </c>
      <c r="AH118" s="34">
        <f t="shared" si="59"/>
        <v>15.66476134</v>
      </c>
      <c r="AI118" s="122">
        <f t="shared" ref="AI118:AJ118" si="858">AV118*$AG$8-AG118*$AG$9</f>
        <v>2.477998324</v>
      </c>
      <c r="AJ118" s="122">
        <f t="shared" si="858"/>
        <v>0.3594352918</v>
      </c>
      <c r="AK118" s="34">
        <f t="shared" ref="AK118:AL118" si="859">AV118/AG118</f>
        <v>0.858311702</v>
      </c>
      <c r="AL118" s="34">
        <f t="shared" si="859"/>
        <v>0.5573636719</v>
      </c>
      <c r="AM118" s="34">
        <f t="shared" ref="AM118:AN118" si="860">AG118*$AG$9/AV118*100/2.2</f>
        <v>10.59161732</v>
      </c>
      <c r="AN118" s="34">
        <f t="shared" si="860"/>
        <v>16.31055189</v>
      </c>
      <c r="AO118" s="34">
        <f t="shared" si="63"/>
        <v>32.64733529</v>
      </c>
      <c r="AP118" s="34">
        <f t="shared" si="64"/>
        <v>38.03668901</v>
      </c>
      <c r="AQ118" s="34">
        <f t="shared" si="65"/>
        <v>2.477998324</v>
      </c>
      <c r="AR118" s="34"/>
      <c r="AT118" s="56">
        <v>102.0</v>
      </c>
      <c r="AU118" s="10">
        <v>711.0</v>
      </c>
      <c r="AV118" s="34">
        <f t="shared" ref="AV118:BE118" si="861"> ((AV$4 * $AU118 ^ AV$5 * EXP(-$AU118 * AV$6))+AV$8)*AV$7</f>
        <v>14.83969786</v>
      </c>
      <c r="AW118" s="34">
        <f t="shared" si="861"/>
        <v>8.730968901</v>
      </c>
      <c r="AX118" s="34">
        <f t="shared" si="861"/>
        <v>7.21495664</v>
      </c>
      <c r="AY118" s="34">
        <f t="shared" si="861"/>
        <v>6.81495664</v>
      </c>
      <c r="AZ118" s="34">
        <f t="shared" si="861"/>
        <v>6.41495664</v>
      </c>
      <c r="BA118" s="34">
        <f t="shared" si="861"/>
        <v>6.01495664</v>
      </c>
      <c r="BB118" s="34">
        <f t="shared" si="861"/>
        <v>5.61495664</v>
      </c>
      <c r="BC118" s="34">
        <f t="shared" si="861"/>
        <v>5.21495664</v>
      </c>
      <c r="BD118" s="34">
        <f t="shared" si="861"/>
        <v>4.81495664</v>
      </c>
      <c r="BE118" s="34">
        <f t="shared" si="861"/>
        <v>4.41495664</v>
      </c>
      <c r="BI118" s="10">
        <v>711.0</v>
      </c>
      <c r="BJ118" s="34">
        <f t="shared" ref="BJ118:BS118" si="862"> ((BJ$4 * $AU118 ^ BJ$5 * EXP(-$AU118 * BJ$6))+BJ$8)*BJ$7</f>
        <v>0.6097583112</v>
      </c>
      <c r="BK118" s="34">
        <f t="shared" si="862"/>
        <v>0.3672458659</v>
      </c>
      <c r="BL118" s="34">
        <f t="shared" si="862"/>
        <v>0.3149336912</v>
      </c>
      <c r="BM118" s="34">
        <f t="shared" si="862"/>
        <v>0.3009336912</v>
      </c>
      <c r="BN118" s="34">
        <f t="shared" si="862"/>
        <v>0.2869336912</v>
      </c>
      <c r="BO118" s="34">
        <f t="shared" si="862"/>
        <v>0.2729336912</v>
      </c>
      <c r="BP118" s="34">
        <f t="shared" si="862"/>
        <v>0.2589336912</v>
      </c>
      <c r="BQ118" s="34">
        <f t="shared" si="862"/>
        <v>0.2449336912</v>
      </c>
      <c r="BR118" s="34">
        <f t="shared" si="862"/>
        <v>0.2309336912</v>
      </c>
      <c r="BS118" s="34">
        <f t="shared" si="862"/>
        <v>0.2169336912</v>
      </c>
      <c r="BU118" s="10">
        <v>711.0</v>
      </c>
      <c r="BV118" s="34">
        <f t="shared" ref="BV118:CE118" si="863"> ((BV$4 * $AU118 ^ BV$5 * EXP(-$AU118 * BV$6))+BV$8)*BV$7</f>
        <v>0.4451801949</v>
      </c>
      <c r="BW118" s="34">
        <f t="shared" si="863"/>
        <v>0.2887214421</v>
      </c>
      <c r="BX118" s="34">
        <f t="shared" si="863"/>
        <v>0.2367993508</v>
      </c>
      <c r="BY118" s="34">
        <f t="shared" si="863"/>
        <v>0.2239993508</v>
      </c>
      <c r="BZ118" s="34">
        <f t="shared" si="863"/>
        <v>0.2111993508</v>
      </c>
      <c r="CA118" s="34">
        <f t="shared" si="863"/>
        <v>0.1983993508</v>
      </c>
      <c r="CB118" s="34">
        <f t="shared" si="863"/>
        <v>0.1855993508</v>
      </c>
      <c r="CC118" s="34">
        <f t="shared" si="863"/>
        <v>0.1727993508</v>
      </c>
      <c r="CD118" s="34">
        <f t="shared" si="863"/>
        <v>0.1599993508</v>
      </c>
      <c r="CE118" s="34">
        <f t="shared" si="863"/>
        <v>0.1471993508</v>
      </c>
      <c r="CG118" s="10">
        <v>102.0</v>
      </c>
      <c r="CH118" s="34">
        <f t="shared" ref="CH118:CQ118" si="864">((CH$4-CH$5*$CG118+CH$6*$CG118^2/2+CH$7/$CG118)+CH$9)*CH$8</f>
        <v>4.903039216</v>
      </c>
      <c r="CI118" s="34">
        <f t="shared" si="864"/>
        <v>3.003039216</v>
      </c>
      <c r="CJ118" s="34">
        <f t="shared" si="864"/>
        <v>3.003039216</v>
      </c>
      <c r="CK118" s="34">
        <f t="shared" si="864"/>
        <v>3.003039216</v>
      </c>
      <c r="CL118" s="34">
        <f t="shared" si="864"/>
        <v>3.003039216</v>
      </c>
      <c r="CM118" s="34">
        <f t="shared" si="864"/>
        <v>3.003039216</v>
      </c>
      <c r="CN118" s="34">
        <f t="shared" si="864"/>
        <v>3.003039216</v>
      </c>
      <c r="CO118" s="34">
        <f t="shared" si="864"/>
        <v>3.003039216</v>
      </c>
      <c r="CP118" s="34">
        <f t="shared" si="864"/>
        <v>3.003039216</v>
      </c>
      <c r="CQ118" s="34">
        <f t="shared" si="864"/>
        <v>3.003039216</v>
      </c>
      <c r="DA118" s="138"/>
      <c r="DB118" s="10">
        <v>613.0</v>
      </c>
      <c r="DC118" s="143">
        <f t="shared" si="228"/>
        <v>0.0003846153846</v>
      </c>
      <c r="DD118" s="150">
        <f t="shared" si="309"/>
        <v>0.0005769230769</v>
      </c>
      <c r="DE118" s="74">
        <f t="shared" ref="DE118:DJ118" si="865">(DE$18*$DB118+DE$19)*7</f>
        <v>0.0010425023</v>
      </c>
      <c r="DF118" s="74">
        <f t="shared" si="865"/>
        <v>0.0023831087</v>
      </c>
      <c r="DG118" s="74">
        <f t="shared" si="865"/>
        <v>0.0031618475</v>
      </c>
      <c r="DH118" s="141">
        <f t="shared" si="865"/>
        <v>0.0018668559</v>
      </c>
      <c r="DI118" s="74">
        <f t="shared" si="865"/>
        <v>0.0028653611</v>
      </c>
      <c r="DJ118" s="74">
        <f t="shared" si="865"/>
        <v>0.0035876141</v>
      </c>
      <c r="DK118" s="130"/>
      <c r="DL118" s="142"/>
    </row>
    <row r="119" ht="14.25" customHeight="1">
      <c r="J119" s="112">
        <v>103.0</v>
      </c>
      <c r="K119" s="124">
        <v>718.0</v>
      </c>
      <c r="L119" s="114">
        <f t="shared" si="91"/>
        <v>549.7173</v>
      </c>
      <c r="M119" s="115">
        <f t="shared" si="92"/>
        <v>9.9083647</v>
      </c>
      <c r="N119" s="116">
        <f t="shared" si="47"/>
        <v>0.01802447312</v>
      </c>
      <c r="O119" s="116"/>
      <c r="P119" s="112">
        <v>103.0</v>
      </c>
      <c r="Q119" s="112">
        <v>718.0</v>
      </c>
      <c r="R119" s="117">
        <f t="shared" si="48"/>
        <v>1448</v>
      </c>
      <c r="S119" s="39">
        <f t="shared" si="49"/>
        <v>596.2751721</v>
      </c>
      <c r="T119" s="39">
        <f t="shared" si="50"/>
        <v>0.00957749433</v>
      </c>
      <c r="U119" s="117">
        <f t="shared" si="51"/>
        <v>1918</v>
      </c>
      <c r="V119" s="39">
        <f t="shared" si="52"/>
        <v>639.988488</v>
      </c>
      <c r="W119" s="39">
        <f t="shared" si="53"/>
        <v>0.03915257539</v>
      </c>
      <c r="X119" s="82"/>
      <c r="Y119" s="124">
        <v>718.0</v>
      </c>
      <c r="Z119" s="82"/>
      <c r="AA119" s="125">
        <f t="shared" si="56"/>
        <v>596.2655946</v>
      </c>
      <c r="AB119" s="126">
        <f t="shared" si="57"/>
        <v>639.9493354</v>
      </c>
      <c r="AC119" s="64"/>
      <c r="AE119" s="56">
        <v>103.0</v>
      </c>
      <c r="AF119" s="10">
        <v>718.0</v>
      </c>
      <c r="AG119" s="34">
        <f t="shared" si="58"/>
        <v>17.22710884</v>
      </c>
      <c r="AH119" s="34">
        <f t="shared" si="59"/>
        <v>15.60200654</v>
      </c>
      <c r="AI119" s="122">
        <f t="shared" ref="AI119:AJ119" si="866">AV119*$AG$8-AG119*$AG$9</f>
        <v>2.419879984</v>
      </c>
      <c r="AJ119" s="122">
        <f t="shared" si="866"/>
        <v>0.3034719676</v>
      </c>
      <c r="AK119" s="34">
        <f t="shared" ref="AK119:AL119" si="867">AV119/AG119</f>
        <v>0.8511732594</v>
      </c>
      <c r="AL119" s="34">
        <f t="shared" si="867"/>
        <v>0.5486270735</v>
      </c>
      <c r="AM119" s="34">
        <f t="shared" ref="AM119:AN119" si="868">AG119*$AG$9/AV119*100/2.2</f>
        <v>10.68044489</v>
      </c>
      <c r="AN119" s="34">
        <f t="shared" si="868"/>
        <v>16.57028887</v>
      </c>
      <c r="AO119" s="34">
        <f t="shared" si="63"/>
        <v>32.25915964</v>
      </c>
      <c r="AP119" s="34">
        <f t="shared" si="64"/>
        <v>37.89963944</v>
      </c>
      <c r="AQ119" s="34">
        <f t="shared" si="65"/>
        <v>2.419879984</v>
      </c>
      <c r="AR119" s="34"/>
      <c r="AT119" s="56">
        <v>103.0</v>
      </c>
      <c r="AU119" s="10">
        <v>718.0</v>
      </c>
      <c r="AV119" s="34">
        <f t="shared" ref="AV119:BE119" si="869"> ((AV$4 * $AU119 ^ AV$5 * EXP(-$AU119 * AV$6))+AV$8)*AV$7</f>
        <v>14.66325438</v>
      </c>
      <c r="AW119" s="34">
        <f t="shared" si="869"/>
        <v>8.559683189</v>
      </c>
      <c r="AX119" s="34">
        <f t="shared" si="869"/>
        <v>7.051340238</v>
      </c>
      <c r="AY119" s="34">
        <f t="shared" si="869"/>
        <v>6.651340238</v>
      </c>
      <c r="AZ119" s="34">
        <f t="shared" si="869"/>
        <v>6.251340238</v>
      </c>
      <c r="BA119" s="34">
        <f t="shared" si="869"/>
        <v>5.851340238</v>
      </c>
      <c r="BB119" s="34">
        <f t="shared" si="869"/>
        <v>5.451340238</v>
      </c>
      <c r="BC119" s="34">
        <f t="shared" si="869"/>
        <v>5.051340238</v>
      </c>
      <c r="BD119" s="34">
        <f t="shared" si="869"/>
        <v>4.651340238</v>
      </c>
      <c r="BE119" s="34">
        <f t="shared" si="869"/>
        <v>4.251340238</v>
      </c>
      <c r="BI119" s="10">
        <v>718.0</v>
      </c>
      <c r="BJ119" s="34">
        <f t="shared" ref="BJ119:BS119" si="870"> ((BJ$4 * $AU119 ^ BJ$5 * EXP(-$AU119 * BJ$6))+BJ$8)*BJ$7</f>
        <v>0.6030259972</v>
      </c>
      <c r="BK119" s="34">
        <f t="shared" si="870"/>
        <v>0.3605562658</v>
      </c>
      <c r="BL119" s="34">
        <f t="shared" si="870"/>
        <v>0.3082851166</v>
      </c>
      <c r="BM119" s="34">
        <f t="shared" si="870"/>
        <v>0.2942851166</v>
      </c>
      <c r="BN119" s="34">
        <f t="shared" si="870"/>
        <v>0.2802851166</v>
      </c>
      <c r="BO119" s="34">
        <f t="shared" si="870"/>
        <v>0.2662851166</v>
      </c>
      <c r="BP119" s="34">
        <f t="shared" si="870"/>
        <v>0.2522851166</v>
      </c>
      <c r="BQ119" s="34">
        <f t="shared" si="870"/>
        <v>0.2382851166</v>
      </c>
      <c r="BR119" s="34">
        <f t="shared" si="870"/>
        <v>0.2242851166</v>
      </c>
      <c r="BS119" s="34">
        <f t="shared" si="870"/>
        <v>0.2102851166</v>
      </c>
      <c r="BU119" s="10">
        <v>718.0</v>
      </c>
      <c r="BV119" s="34">
        <f t="shared" ref="BV119:CE119" si="871"> ((BV$4 * $AU119 ^ BV$5 * EXP(-$AU119 * BV$6))+BV$8)*BV$7</f>
        <v>0.4400816388</v>
      </c>
      <c r="BW119" s="34">
        <f t="shared" si="871"/>
        <v>0.2834644324</v>
      </c>
      <c r="BX119" s="34">
        <f t="shared" si="871"/>
        <v>0.2317993643</v>
      </c>
      <c r="BY119" s="34">
        <f t="shared" si="871"/>
        <v>0.2189993643</v>
      </c>
      <c r="BZ119" s="34">
        <f t="shared" si="871"/>
        <v>0.2061993643</v>
      </c>
      <c r="CA119" s="34">
        <f t="shared" si="871"/>
        <v>0.1933993643</v>
      </c>
      <c r="CB119" s="34">
        <f t="shared" si="871"/>
        <v>0.1805993643</v>
      </c>
      <c r="CC119" s="34">
        <f t="shared" si="871"/>
        <v>0.1677993643</v>
      </c>
      <c r="CD119" s="34">
        <f t="shared" si="871"/>
        <v>0.1549993643</v>
      </c>
      <c r="CE119" s="34">
        <f t="shared" si="871"/>
        <v>0.1421993643</v>
      </c>
      <c r="CG119" s="10">
        <v>103.0</v>
      </c>
      <c r="CH119" s="34">
        <f t="shared" ref="CH119:CQ119" si="872">((CH$4-CH$5*$CG119+CH$6*$CG119^2/2+CH$7/$CG119)+CH$9)*CH$8</f>
        <v>4.905825243</v>
      </c>
      <c r="CI119" s="34">
        <f t="shared" si="872"/>
        <v>3.006184466</v>
      </c>
      <c r="CJ119" s="34">
        <f t="shared" si="872"/>
        <v>3.006184466</v>
      </c>
      <c r="CK119" s="34">
        <f t="shared" si="872"/>
        <v>3.006184466</v>
      </c>
      <c r="CL119" s="34">
        <f t="shared" si="872"/>
        <v>3.006184466</v>
      </c>
      <c r="CM119" s="34">
        <f t="shared" si="872"/>
        <v>3.006184466</v>
      </c>
      <c r="CN119" s="34">
        <f t="shared" si="872"/>
        <v>3.006184466</v>
      </c>
      <c r="CO119" s="34">
        <f t="shared" si="872"/>
        <v>3.006184466</v>
      </c>
      <c r="CP119" s="34">
        <f t="shared" si="872"/>
        <v>3.006184466</v>
      </c>
      <c r="CQ119" s="34">
        <f t="shared" si="872"/>
        <v>3.006184466</v>
      </c>
      <c r="DA119" s="138"/>
      <c r="DB119" s="10">
        <v>620.0</v>
      </c>
      <c r="DC119" s="143">
        <f t="shared" si="228"/>
        <v>0.0003846153846</v>
      </c>
      <c r="DD119" s="150">
        <f t="shared" si="309"/>
        <v>0.0005769230769</v>
      </c>
      <c r="DE119" s="74">
        <f t="shared" ref="DE119:DJ119" si="873">(DE$18*$DB119+DE$19)*7</f>
        <v>0.001053983</v>
      </c>
      <c r="DF119" s="74">
        <f t="shared" si="873"/>
        <v>0.002413768</v>
      </c>
      <c r="DG119" s="74">
        <f t="shared" si="873"/>
        <v>0.00319529</v>
      </c>
      <c r="DH119" s="141">
        <f t="shared" si="873"/>
        <v>0.001887186</v>
      </c>
      <c r="DI119" s="74">
        <f t="shared" si="873"/>
        <v>0.002882614</v>
      </c>
      <c r="DJ119" s="74">
        <f t="shared" si="873"/>
        <v>0.003594234</v>
      </c>
      <c r="DK119" s="130"/>
      <c r="DL119" s="142"/>
    </row>
    <row r="120" ht="14.25" customHeight="1">
      <c r="J120" s="112">
        <v>104.0</v>
      </c>
      <c r="K120" s="124">
        <v>725.0</v>
      </c>
      <c r="L120" s="114">
        <f t="shared" si="91"/>
        <v>553.5646</v>
      </c>
      <c r="M120" s="115">
        <f t="shared" si="92"/>
        <v>9.960328499</v>
      </c>
      <c r="N120" s="116">
        <f t="shared" si="47"/>
        <v>0.01799307344</v>
      </c>
      <c r="O120" s="116"/>
      <c r="P120" s="112">
        <v>104.0</v>
      </c>
      <c r="Q120" s="112">
        <v>725.0</v>
      </c>
      <c r="R120" s="117">
        <f t="shared" si="48"/>
        <v>1455</v>
      </c>
      <c r="S120" s="39">
        <f t="shared" si="49"/>
        <v>596.3752819</v>
      </c>
      <c r="T120" s="39">
        <f t="shared" si="50"/>
        <v>0.008683509643</v>
      </c>
      <c r="U120" s="117">
        <f t="shared" si="51"/>
        <v>1925</v>
      </c>
      <c r="V120" s="39">
        <f t="shared" si="52"/>
        <v>639.9889615</v>
      </c>
      <c r="W120" s="39">
        <f t="shared" si="53"/>
        <v>0.03577210103</v>
      </c>
      <c r="X120" s="82"/>
      <c r="Y120" s="124">
        <v>725.0</v>
      </c>
      <c r="Z120" s="82"/>
      <c r="AA120" s="125">
        <f t="shared" si="56"/>
        <v>596.3665984</v>
      </c>
      <c r="AB120" s="126">
        <f t="shared" si="57"/>
        <v>639.9531894</v>
      </c>
      <c r="AC120" s="64"/>
      <c r="AE120" s="156">
        <v>104.0</v>
      </c>
      <c r="AF120" s="10">
        <v>725.0</v>
      </c>
      <c r="AG120" s="34">
        <f t="shared" si="58"/>
        <v>17.1654008</v>
      </c>
      <c r="AH120" s="34">
        <f t="shared" si="59"/>
        <v>15.54037836</v>
      </c>
      <c r="AI120" s="122">
        <f t="shared" ref="AI120:AJ120" si="874">AV120*$AG$8-AG120*$AG$9</f>
        <v>2.362368725</v>
      </c>
      <c r="AJ120" s="122">
        <f t="shared" si="874"/>
        <v>0.248570556</v>
      </c>
      <c r="AK120" s="34">
        <f t="shared" ref="AK120:AL120" si="875">AV120/AG120</f>
        <v>0.8440596512</v>
      </c>
      <c r="AL120" s="34">
        <f t="shared" si="875"/>
        <v>0.5399878546</v>
      </c>
      <c r="AM120" s="34">
        <f t="shared" ref="AM120:AN120" si="876">AG120*$AG$9/AV120*100/2.2</f>
        <v>10.77045808</v>
      </c>
      <c r="AN120" s="34">
        <f t="shared" si="876"/>
        <v>16.83539549</v>
      </c>
      <c r="AO120" s="34">
        <f t="shared" si="63"/>
        <v>31.87496886</v>
      </c>
      <c r="AP120" s="34">
        <f t="shared" si="64"/>
        <v>37.76388176</v>
      </c>
      <c r="AQ120" s="34">
        <f t="shared" si="65"/>
        <v>2.362368725</v>
      </c>
      <c r="AR120" s="34"/>
      <c r="AT120" s="156">
        <v>104.0</v>
      </c>
      <c r="AU120" s="10">
        <v>725.0</v>
      </c>
      <c r="AV120" s="34">
        <f t="shared" ref="AV120:BE120" si="877"> ((AV$4 * $AU120 ^ AV$5 * EXP(-$AU120 * AV$6))+AV$8)*AV$7</f>
        <v>14.48862221</v>
      </c>
      <c r="AW120" s="34">
        <f t="shared" si="877"/>
        <v>8.391615569</v>
      </c>
      <c r="AX120" s="34">
        <f t="shared" si="877"/>
        <v>6.891297063</v>
      </c>
      <c r="AY120" s="34">
        <f t="shared" si="877"/>
        <v>6.491297063</v>
      </c>
      <c r="AZ120" s="34">
        <f t="shared" si="877"/>
        <v>6.091297063</v>
      </c>
      <c r="BA120" s="34">
        <f t="shared" si="877"/>
        <v>5.691297063</v>
      </c>
      <c r="BB120" s="34">
        <f t="shared" si="877"/>
        <v>5.291297063</v>
      </c>
      <c r="BC120" s="34">
        <f t="shared" si="877"/>
        <v>4.891297063</v>
      </c>
      <c r="BD120" s="34">
        <f t="shared" si="877"/>
        <v>4.491297063</v>
      </c>
      <c r="BE120" s="34">
        <f t="shared" si="877"/>
        <v>4.091297063</v>
      </c>
      <c r="BI120" s="10">
        <v>725.0</v>
      </c>
      <c r="BJ120" s="34">
        <f t="shared" ref="BJ120:BS120" si="878"> ((BJ$4 * $AU120 ^ BJ$5 * EXP(-$AU120 * BJ$6))+BJ$8)*BJ$7</f>
        <v>0.5963581339</v>
      </c>
      <c r="BK120" s="34">
        <f t="shared" si="878"/>
        <v>0.3539836216</v>
      </c>
      <c r="BL120" s="34">
        <f t="shared" si="878"/>
        <v>0.3017719436</v>
      </c>
      <c r="BM120" s="34">
        <f t="shared" si="878"/>
        <v>0.2877719436</v>
      </c>
      <c r="BN120" s="34">
        <f t="shared" si="878"/>
        <v>0.2737719436</v>
      </c>
      <c r="BO120" s="34">
        <f t="shared" si="878"/>
        <v>0.2597719436</v>
      </c>
      <c r="BP120" s="34">
        <f t="shared" si="878"/>
        <v>0.2457719436</v>
      </c>
      <c r="BQ120" s="34">
        <f t="shared" si="878"/>
        <v>0.2317719436</v>
      </c>
      <c r="BR120" s="34">
        <f t="shared" si="878"/>
        <v>0.2177719436</v>
      </c>
      <c r="BS120" s="34">
        <f t="shared" si="878"/>
        <v>0.2037719436</v>
      </c>
      <c r="BU120" s="10">
        <v>725.0</v>
      </c>
      <c r="BV120" s="34">
        <f t="shared" ref="BV120:CE120" si="879"> ((BV$4 * $AU120 ^ BV$5 * EXP(-$AU120 * BV$6))+BV$8)*BV$7</f>
        <v>0.4350339576</v>
      </c>
      <c r="BW120" s="34">
        <f t="shared" si="879"/>
        <v>0.278299269</v>
      </c>
      <c r="BX120" s="34">
        <f t="shared" si="879"/>
        <v>0.2269012335</v>
      </c>
      <c r="BY120" s="34">
        <f t="shared" si="879"/>
        <v>0.2141012335</v>
      </c>
      <c r="BZ120" s="34">
        <f t="shared" si="879"/>
        <v>0.2013012335</v>
      </c>
      <c r="CA120" s="34">
        <f t="shared" si="879"/>
        <v>0.1885012335</v>
      </c>
      <c r="CB120" s="34">
        <f t="shared" si="879"/>
        <v>0.1757012335</v>
      </c>
      <c r="CC120" s="34">
        <f t="shared" si="879"/>
        <v>0.1629012335</v>
      </c>
      <c r="CD120" s="34">
        <f t="shared" si="879"/>
        <v>0.1501012335</v>
      </c>
      <c r="CE120" s="34">
        <f t="shared" si="879"/>
        <v>0.1373012335</v>
      </c>
      <c r="CG120" s="10">
        <v>104.0</v>
      </c>
      <c r="CH120" s="34">
        <f t="shared" ref="CH120:CQ120" si="880">((CH$4-CH$5*$CG120+CH$6*$CG120^2/2+CH$7/$CG120)+CH$9)*CH$8</f>
        <v>4.908673077</v>
      </c>
      <c r="CI120" s="34">
        <f t="shared" si="880"/>
        <v>3.009346154</v>
      </c>
      <c r="CJ120" s="34">
        <f t="shared" si="880"/>
        <v>3.009346154</v>
      </c>
      <c r="CK120" s="34">
        <f t="shared" si="880"/>
        <v>3.009346154</v>
      </c>
      <c r="CL120" s="34">
        <f t="shared" si="880"/>
        <v>3.009346154</v>
      </c>
      <c r="CM120" s="34">
        <f t="shared" si="880"/>
        <v>3.009346154</v>
      </c>
      <c r="CN120" s="34">
        <f t="shared" si="880"/>
        <v>3.009346154</v>
      </c>
      <c r="CO120" s="34">
        <f t="shared" si="880"/>
        <v>3.009346154</v>
      </c>
      <c r="CP120" s="34">
        <f t="shared" si="880"/>
        <v>3.009346154</v>
      </c>
      <c r="CQ120" s="34">
        <f t="shared" si="880"/>
        <v>3.009346154</v>
      </c>
      <c r="DA120" s="138"/>
      <c r="DB120" s="10">
        <v>627.0</v>
      </c>
      <c r="DC120" s="143">
        <f t="shared" si="228"/>
        <v>0.0003846153846</v>
      </c>
      <c r="DD120" s="150">
        <f t="shared" si="309"/>
        <v>0.0005769230769</v>
      </c>
      <c r="DE120" s="74">
        <f t="shared" ref="DE120:DJ120" si="881">(DE$18*$DB120+DE$19)*7</f>
        <v>0.0010654637</v>
      </c>
      <c r="DF120" s="74">
        <f t="shared" si="881"/>
        <v>0.0024444273</v>
      </c>
      <c r="DG120" s="74">
        <f t="shared" si="881"/>
        <v>0.0032287325</v>
      </c>
      <c r="DH120" s="141">
        <f t="shared" si="881"/>
        <v>0.0019075161</v>
      </c>
      <c r="DI120" s="74">
        <f t="shared" si="881"/>
        <v>0.0028998669</v>
      </c>
      <c r="DJ120" s="74">
        <f t="shared" si="881"/>
        <v>0.0036008539</v>
      </c>
      <c r="DK120" s="130"/>
      <c r="DL120" s="142"/>
    </row>
    <row r="121" ht="14.25" customHeight="1">
      <c r="J121" s="112">
        <v>105.0</v>
      </c>
      <c r="K121" s="124">
        <v>732.0</v>
      </c>
      <c r="L121" s="114">
        <f t="shared" si="91"/>
        <v>557.3885</v>
      </c>
      <c r="M121" s="115">
        <f t="shared" si="92"/>
        <v>10.01188685</v>
      </c>
      <c r="N121" s="116">
        <f t="shared" si="47"/>
        <v>0.01796213387</v>
      </c>
      <c r="O121" s="116"/>
      <c r="P121" s="112">
        <v>105.0</v>
      </c>
      <c r="Q121" s="112">
        <v>732.0</v>
      </c>
      <c r="R121" s="117">
        <f t="shared" si="48"/>
        <v>1462</v>
      </c>
      <c r="S121" s="39">
        <f t="shared" si="49"/>
        <v>596.4727064</v>
      </c>
      <c r="T121" s="39">
        <f t="shared" si="50"/>
        <v>0.007872237544</v>
      </c>
      <c r="U121" s="117">
        <f t="shared" si="51"/>
        <v>1932</v>
      </c>
      <c r="V121" s="39">
        <f t="shared" si="52"/>
        <v>639.9894155</v>
      </c>
      <c r="W121" s="39">
        <f t="shared" si="53"/>
        <v>0.03268045353</v>
      </c>
      <c r="X121" s="82"/>
      <c r="Y121" s="124">
        <v>732.0</v>
      </c>
      <c r="Z121" s="82"/>
      <c r="AA121" s="125">
        <f t="shared" si="56"/>
        <v>596.4648341</v>
      </c>
      <c r="AB121" s="126">
        <f t="shared" si="57"/>
        <v>639.956735</v>
      </c>
      <c r="AC121" s="64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P121" s="161"/>
      <c r="AQ121" s="161"/>
      <c r="AR121" s="161"/>
      <c r="AS121" s="161"/>
      <c r="AT121" s="1"/>
      <c r="AU121" s="1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CG121" s="10">
        <v>105.0</v>
      </c>
      <c r="CH121" s="34">
        <f t="shared" ref="CH121:CQ121" si="882">((CH$4-CH$5*$CG121+CH$6*$CG121^2/2+CH$7/$CG121)+CH$9)*CH$8</f>
        <v>4.911580952</v>
      </c>
      <c r="CI121" s="34">
        <f t="shared" si="882"/>
        <v>3.01252381</v>
      </c>
      <c r="CJ121" s="34">
        <f t="shared" si="882"/>
        <v>3.01252381</v>
      </c>
      <c r="CK121" s="34">
        <f t="shared" si="882"/>
        <v>3.01252381</v>
      </c>
      <c r="CL121" s="34">
        <f t="shared" si="882"/>
        <v>3.01252381</v>
      </c>
      <c r="CM121" s="34">
        <f t="shared" si="882"/>
        <v>3.01252381</v>
      </c>
      <c r="CN121" s="34">
        <f t="shared" si="882"/>
        <v>3.01252381</v>
      </c>
      <c r="CO121" s="34">
        <f t="shared" si="882"/>
        <v>3.01252381</v>
      </c>
      <c r="CP121" s="34">
        <f t="shared" si="882"/>
        <v>3.01252381</v>
      </c>
      <c r="CQ121" s="34">
        <f t="shared" si="882"/>
        <v>3.01252381</v>
      </c>
      <c r="DA121" s="138"/>
      <c r="DB121" s="10">
        <v>634.0</v>
      </c>
      <c r="DC121" s="143">
        <f t="shared" si="228"/>
        <v>0.0003846153846</v>
      </c>
      <c r="DD121" s="150">
        <f t="shared" si="309"/>
        <v>0.0005769230769</v>
      </c>
      <c r="DE121" s="74">
        <f t="shared" ref="DE121:DJ121" si="883">(DE$18*$DB121+DE$19)*7</f>
        <v>0.0010769444</v>
      </c>
      <c r="DF121" s="74">
        <f t="shared" si="883"/>
        <v>0.0024750866</v>
      </c>
      <c r="DG121" s="74">
        <f t="shared" si="883"/>
        <v>0.003262175</v>
      </c>
      <c r="DH121" s="141">
        <f t="shared" si="883"/>
        <v>0.0019278462</v>
      </c>
      <c r="DI121" s="74">
        <f t="shared" si="883"/>
        <v>0.0029171198</v>
      </c>
      <c r="DJ121" s="74">
        <f t="shared" si="883"/>
        <v>0.0036074738</v>
      </c>
      <c r="DK121" s="130"/>
      <c r="DL121" s="142"/>
    </row>
    <row r="122" ht="14.25" customHeight="1">
      <c r="J122" s="112">
        <v>106.0</v>
      </c>
      <c r="K122" s="124">
        <v>739.0</v>
      </c>
      <c r="L122" s="114">
        <f t="shared" si="91"/>
        <v>561.189</v>
      </c>
      <c r="M122" s="115">
        <f t="shared" si="92"/>
        <v>10.06304216</v>
      </c>
      <c r="N122" s="116">
        <f t="shared" si="47"/>
        <v>0.01793164541</v>
      </c>
      <c r="O122" s="116"/>
      <c r="P122" s="112">
        <v>106.0</v>
      </c>
      <c r="Q122" s="112">
        <v>739.0</v>
      </c>
      <c r="R122" s="117">
        <f t="shared" si="48"/>
        <v>1469</v>
      </c>
      <c r="S122" s="39">
        <f t="shared" si="49"/>
        <v>596.5675173</v>
      </c>
      <c r="T122" s="39">
        <f t="shared" si="50"/>
        <v>0.00713610732</v>
      </c>
      <c r="U122" s="117">
        <f t="shared" si="51"/>
        <v>1939</v>
      </c>
      <c r="V122" s="39">
        <f t="shared" si="52"/>
        <v>639.9898508</v>
      </c>
      <c r="W122" s="39">
        <f t="shared" si="53"/>
        <v>0.02985327517</v>
      </c>
      <c r="X122" s="161"/>
      <c r="Y122" s="124">
        <v>739.0</v>
      </c>
      <c r="Z122" s="161"/>
      <c r="AA122" s="125">
        <f t="shared" si="56"/>
        <v>596.5603812</v>
      </c>
      <c r="AB122" s="126">
        <f t="shared" si="57"/>
        <v>639.9599975</v>
      </c>
      <c r="AC122" s="64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P122" s="161"/>
      <c r="AQ122" s="161"/>
      <c r="AR122" s="161"/>
      <c r="AS122" s="161"/>
      <c r="AT122" s="1"/>
      <c r="AU122" s="1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I122" s="13" t="s">
        <v>162</v>
      </c>
      <c r="BJ122" s="142">
        <f t="shared" ref="BJ122:BS122" si="884">SUM(BJ17:BJ69)/SUM(AV17:AV69)</f>
        <v>0.03969097851</v>
      </c>
      <c r="BK122" s="142">
        <f t="shared" si="884"/>
        <v>0.03888585001</v>
      </c>
      <c r="BL122" s="142">
        <f t="shared" si="884"/>
        <v>0.03996736939</v>
      </c>
      <c r="BM122" s="142">
        <f t="shared" si="884"/>
        <v>0.04002616409</v>
      </c>
      <c r="BN122" s="142">
        <f t="shared" si="884"/>
        <v>0.04008636727</v>
      </c>
      <c r="BO122" s="142">
        <f t="shared" si="884"/>
        <v>0.04014803015</v>
      </c>
      <c r="BP122" s="142">
        <f t="shared" si="884"/>
        <v>0.04021120648</v>
      </c>
      <c r="BQ122" s="142">
        <f t="shared" si="884"/>
        <v>0.04027595267</v>
      </c>
      <c r="BR122" s="142">
        <f t="shared" si="884"/>
        <v>0.04034232796</v>
      </c>
      <c r="BS122" s="142">
        <f t="shared" si="884"/>
        <v>0.04041039463</v>
      </c>
      <c r="BU122" s="13" t="s">
        <v>163</v>
      </c>
      <c r="BV122" s="142">
        <f t="shared" ref="BV122:CE122" si="885">SUM(BV17:BV69)/SUM(AV17:AV69)</f>
        <v>0.02970497238</v>
      </c>
      <c r="BW122" s="142">
        <f t="shared" si="885"/>
        <v>0.03052835858</v>
      </c>
      <c r="BX122" s="142">
        <f t="shared" si="885"/>
        <v>0.03007286946</v>
      </c>
      <c r="BY122" s="142">
        <f t="shared" si="885"/>
        <v>0.03005005959</v>
      </c>
      <c r="BZ122" s="142">
        <f t="shared" si="885"/>
        <v>0.03002670328</v>
      </c>
      <c r="CA122" s="142">
        <f t="shared" si="885"/>
        <v>0.03000278068</v>
      </c>
      <c r="CB122" s="142">
        <f t="shared" si="885"/>
        <v>0.02997827092</v>
      </c>
      <c r="CC122" s="142">
        <f t="shared" si="885"/>
        <v>0.02995315212</v>
      </c>
      <c r="CD122" s="142">
        <f t="shared" si="885"/>
        <v>0.02992740129</v>
      </c>
      <c r="CE122" s="142">
        <f t="shared" si="885"/>
        <v>0.02990099428</v>
      </c>
      <c r="CF122" s="142"/>
      <c r="CG122" s="10">
        <v>106.0</v>
      </c>
      <c r="CH122" s="34">
        <f t="shared" ref="CH122:CQ122" si="886">((CH$4-CH$5*$CG122+CH$6*$CG122^2/2+CH$7/$CG122)+CH$9)*CH$8</f>
        <v>4.91454717</v>
      </c>
      <c r="CI122" s="34">
        <f t="shared" si="886"/>
        <v>3.015716981</v>
      </c>
      <c r="CJ122" s="34">
        <f t="shared" si="886"/>
        <v>3.015716981</v>
      </c>
      <c r="CK122" s="34">
        <f t="shared" si="886"/>
        <v>3.015716981</v>
      </c>
      <c r="CL122" s="34">
        <f t="shared" si="886"/>
        <v>3.015716981</v>
      </c>
      <c r="CM122" s="34">
        <f t="shared" si="886"/>
        <v>3.015716981</v>
      </c>
      <c r="CN122" s="34">
        <f t="shared" si="886"/>
        <v>3.015716981</v>
      </c>
      <c r="CO122" s="34">
        <f t="shared" si="886"/>
        <v>3.015716981</v>
      </c>
      <c r="CP122" s="34">
        <f t="shared" si="886"/>
        <v>3.015716981</v>
      </c>
      <c r="CQ122" s="34">
        <f t="shared" si="886"/>
        <v>3.015716981</v>
      </c>
      <c r="DA122" s="138"/>
      <c r="DB122" s="10">
        <v>641.0</v>
      </c>
      <c r="DC122" s="143">
        <f t="shared" si="228"/>
        <v>0.0003846153846</v>
      </c>
      <c r="DD122" s="150">
        <f t="shared" si="309"/>
        <v>0.0005769230769</v>
      </c>
      <c r="DE122" s="74">
        <f t="shared" ref="DE122:DJ122" si="887">(DE$18*$DB122+DE$19)*7</f>
        <v>0.0010884251</v>
      </c>
      <c r="DF122" s="74">
        <f t="shared" si="887"/>
        <v>0.0025057459</v>
      </c>
      <c r="DG122" s="74">
        <f t="shared" si="887"/>
        <v>0.0032956175</v>
      </c>
      <c r="DH122" s="141">
        <f t="shared" si="887"/>
        <v>0.0019481763</v>
      </c>
      <c r="DI122" s="74">
        <f t="shared" si="887"/>
        <v>0.0029343727</v>
      </c>
      <c r="DJ122" s="74">
        <f t="shared" si="887"/>
        <v>0.0036140937</v>
      </c>
      <c r="DK122" s="130"/>
      <c r="DL122" s="142"/>
    </row>
    <row r="123" ht="14.25" customHeight="1">
      <c r="A123" s="1"/>
      <c r="J123" s="112">
        <v>107.0</v>
      </c>
      <c r="K123" s="124">
        <v>746.0</v>
      </c>
      <c r="L123" s="114">
        <f t="shared" si="91"/>
        <v>564.9661</v>
      </c>
      <c r="M123" s="115">
        <f t="shared" si="92"/>
        <v>10.11379675</v>
      </c>
      <c r="N123" s="116">
        <f t="shared" si="47"/>
        <v>0.01790159933</v>
      </c>
      <c r="O123" s="116"/>
      <c r="P123" s="112">
        <v>107.0</v>
      </c>
      <c r="Q123" s="112">
        <v>746.0</v>
      </c>
      <c r="R123" s="117">
        <f t="shared" si="48"/>
        <v>1476</v>
      </c>
      <c r="S123" s="39">
        <f t="shared" si="49"/>
        <v>596.6597846</v>
      </c>
      <c r="T123" s="39">
        <f t="shared" si="50"/>
        <v>0.006468231974</v>
      </c>
      <c r="U123" s="117">
        <f t="shared" si="51"/>
        <v>1946</v>
      </c>
      <c r="V123" s="39">
        <f t="shared" si="52"/>
        <v>639.9902682</v>
      </c>
      <c r="W123" s="39">
        <f t="shared" si="53"/>
        <v>0.02726822852</v>
      </c>
      <c r="X123" s="161"/>
      <c r="Y123" s="124">
        <v>746.0</v>
      </c>
      <c r="Z123" s="161"/>
      <c r="AA123" s="125">
        <f t="shared" si="56"/>
        <v>596.6533164</v>
      </c>
      <c r="AB123" s="126">
        <f t="shared" si="57"/>
        <v>639.963</v>
      </c>
      <c r="AC123" s="64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P123" s="161"/>
      <c r="AQ123" s="161"/>
      <c r="AR123" s="161"/>
      <c r="AS123" s="161"/>
      <c r="AT123" s="1"/>
      <c r="AU123" s="1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I123" s="13" t="s">
        <v>164</v>
      </c>
      <c r="BJ123" s="142">
        <f t="shared" ref="BJ123:BS123" si="888">MIN(BJ127:BJ230)</f>
        <v>0.0393209396</v>
      </c>
      <c r="BK123" s="142">
        <f t="shared" si="888"/>
        <v>0.03845416533</v>
      </c>
      <c r="BL123" s="142">
        <f t="shared" si="888"/>
        <v>0.03947684826</v>
      </c>
      <c r="BM123" s="142">
        <f t="shared" si="888"/>
        <v>0.03952181174</v>
      </c>
      <c r="BN123" s="142">
        <f t="shared" si="888"/>
        <v>0.03956768757</v>
      </c>
      <c r="BO123" s="142">
        <f t="shared" si="888"/>
        <v>0.0396145038</v>
      </c>
      <c r="BP123" s="142">
        <f t="shared" si="888"/>
        <v>0.03966228965</v>
      </c>
      <c r="BQ123" s="142">
        <f t="shared" si="888"/>
        <v>0.03971052932</v>
      </c>
      <c r="BR123" s="142">
        <f t="shared" si="888"/>
        <v>0.03975963674</v>
      </c>
      <c r="BS123" s="142">
        <f t="shared" si="888"/>
        <v>0.03980977885</v>
      </c>
      <c r="BU123" s="13" t="s">
        <v>165</v>
      </c>
      <c r="BV123" s="142">
        <f t="shared" ref="BV123:CE123" si="889">MIN(BV127:BV230)</f>
        <v>0.02944514641</v>
      </c>
      <c r="BW123" s="142">
        <f t="shared" si="889"/>
        <v>0.03019083821</v>
      </c>
      <c r="BX123" s="142">
        <f t="shared" si="889"/>
        <v>0.02970291189</v>
      </c>
      <c r="BY123" s="142">
        <f t="shared" si="889"/>
        <v>0.02967984095</v>
      </c>
      <c r="BZ123" s="142">
        <f t="shared" si="889"/>
        <v>0.0296562214</v>
      </c>
      <c r="CA123" s="142">
        <f t="shared" si="889"/>
        <v>0.02963184955</v>
      </c>
      <c r="CB123" s="142">
        <f t="shared" si="889"/>
        <v>0.02960696551</v>
      </c>
      <c r="CC123" s="142">
        <f t="shared" si="889"/>
        <v>0.02958155296</v>
      </c>
      <c r="CD123" s="142">
        <f t="shared" si="889"/>
        <v>0.02955559489</v>
      </c>
      <c r="CE123" s="142">
        <f t="shared" si="889"/>
        <v>0.02952907353</v>
      </c>
      <c r="CF123" s="142"/>
      <c r="CG123" s="10">
        <v>107.0</v>
      </c>
      <c r="CH123" s="34">
        <f t="shared" ref="CH123:CQ123" si="890">((CH$4-CH$5*$CG123+CH$6*$CG123^2/2+CH$7/$CG123)+CH$9)*CH$8</f>
        <v>4.917570093</v>
      </c>
      <c r="CI123" s="34">
        <f t="shared" si="890"/>
        <v>3.018925234</v>
      </c>
      <c r="CJ123" s="34">
        <f t="shared" si="890"/>
        <v>3.018925234</v>
      </c>
      <c r="CK123" s="34">
        <f t="shared" si="890"/>
        <v>3.018925234</v>
      </c>
      <c r="CL123" s="34">
        <f t="shared" si="890"/>
        <v>3.018925234</v>
      </c>
      <c r="CM123" s="34">
        <f t="shared" si="890"/>
        <v>3.018925234</v>
      </c>
      <c r="CN123" s="34">
        <f t="shared" si="890"/>
        <v>3.018925234</v>
      </c>
      <c r="CO123" s="34">
        <f t="shared" si="890"/>
        <v>3.018925234</v>
      </c>
      <c r="CP123" s="34">
        <f t="shared" si="890"/>
        <v>3.018925234</v>
      </c>
      <c r="CQ123" s="34">
        <f t="shared" si="890"/>
        <v>3.018925234</v>
      </c>
      <c r="DA123" s="138"/>
      <c r="DB123" s="10">
        <v>648.0</v>
      </c>
      <c r="DC123" s="143">
        <f t="shared" si="228"/>
        <v>0.0003846153846</v>
      </c>
      <c r="DD123" s="150">
        <f t="shared" si="309"/>
        <v>0.0005769230769</v>
      </c>
      <c r="DE123" s="74">
        <f t="shared" ref="DE123:DJ123" si="891">(DE$18*$DB123+DE$19)*7</f>
        <v>0.0010999058</v>
      </c>
      <c r="DF123" s="74">
        <f t="shared" si="891"/>
        <v>0.0025364052</v>
      </c>
      <c r="DG123" s="74">
        <f t="shared" si="891"/>
        <v>0.00332906</v>
      </c>
      <c r="DH123" s="141">
        <f t="shared" si="891"/>
        <v>0.0019685064</v>
      </c>
      <c r="DI123" s="74">
        <f t="shared" si="891"/>
        <v>0.0029516256</v>
      </c>
      <c r="DJ123" s="74">
        <f t="shared" si="891"/>
        <v>0.0036207136</v>
      </c>
      <c r="DK123" s="130"/>
      <c r="DL123" s="142"/>
    </row>
    <row r="124" ht="14.25" customHeight="1">
      <c r="A124" s="1"/>
      <c r="J124" s="112">
        <v>108.0</v>
      </c>
      <c r="K124" s="124">
        <v>753.0</v>
      </c>
      <c r="L124" s="114">
        <f t="shared" si="91"/>
        <v>568.7198</v>
      </c>
      <c r="M124" s="115">
        <f t="shared" si="92"/>
        <v>10.16415294</v>
      </c>
      <c r="N124" s="116">
        <f t="shared" si="47"/>
        <v>0.01787198712</v>
      </c>
      <c r="O124" s="116"/>
      <c r="P124" s="112">
        <v>108.0</v>
      </c>
      <c r="Q124" s="112">
        <v>753.0</v>
      </c>
      <c r="R124" s="117">
        <f t="shared" si="48"/>
        <v>1483</v>
      </c>
      <c r="S124" s="39">
        <f t="shared" si="49"/>
        <v>596.7495762</v>
      </c>
      <c r="T124" s="39">
        <f t="shared" si="50"/>
        <v>0.00586234753</v>
      </c>
      <c r="U124" s="117">
        <f t="shared" si="51"/>
        <v>1953</v>
      </c>
      <c r="V124" s="39">
        <f t="shared" si="52"/>
        <v>639.9906685</v>
      </c>
      <c r="W124" s="39">
        <f t="shared" si="53"/>
        <v>0.02490483252</v>
      </c>
      <c r="X124" s="161"/>
      <c r="Y124" s="124">
        <v>753.0</v>
      </c>
      <c r="Z124" s="161"/>
      <c r="AA124" s="125">
        <f t="shared" si="56"/>
        <v>596.7437138</v>
      </c>
      <c r="AB124" s="126">
        <f t="shared" si="57"/>
        <v>639.9657637</v>
      </c>
      <c r="AC124" s="64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P124" s="161"/>
      <c r="AQ124" s="161"/>
      <c r="AR124" s="161"/>
      <c r="AS124" s="161"/>
      <c r="AT124" s="1"/>
      <c r="AU124" s="1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I124" s="13" t="s">
        <v>166</v>
      </c>
      <c r="BJ124" s="9">
        <f t="shared" ref="BJ124:BS124" si="892">MATCH(BJ123,BJ127:BJ230,0)*7-6</f>
        <v>197</v>
      </c>
      <c r="BK124" s="9">
        <f t="shared" si="892"/>
        <v>127</v>
      </c>
      <c r="BL124" s="9">
        <f t="shared" si="892"/>
        <v>127</v>
      </c>
      <c r="BM124" s="9">
        <f t="shared" si="892"/>
        <v>127</v>
      </c>
      <c r="BN124" s="9">
        <f t="shared" si="892"/>
        <v>127</v>
      </c>
      <c r="BO124" s="9">
        <f t="shared" si="892"/>
        <v>127</v>
      </c>
      <c r="BP124" s="9">
        <f t="shared" si="892"/>
        <v>127</v>
      </c>
      <c r="BQ124" s="9">
        <f t="shared" si="892"/>
        <v>120</v>
      </c>
      <c r="BR124" s="9">
        <f t="shared" si="892"/>
        <v>120</v>
      </c>
      <c r="BS124" s="9">
        <f t="shared" si="892"/>
        <v>120</v>
      </c>
      <c r="BU124" s="13" t="s">
        <v>167</v>
      </c>
      <c r="BV124" s="9">
        <f t="shared" ref="BV124:CE124" si="893">MATCH(BV123,BV127:BV230,0)*7-6</f>
        <v>260</v>
      </c>
      <c r="BW124" s="9">
        <f t="shared" si="893"/>
        <v>127</v>
      </c>
      <c r="BX124" s="9">
        <f t="shared" si="893"/>
        <v>127</v>
      </c>
      <c r="BY124" s="9">
        <f t="shared" si="893"/>
        <v>127</v>
      </c>
      <c r="BZ124" s="9">
        <f t="shared" si="893"/>
        <v>134</v>
      </c>
      <c r="CA124" s="9">
        <f t="shared" si="893"/>
        <v>134</v>
      </c>
      <c r="CB124" s="9">
        <f t="shared" si="893"/>
        <v>134</v>
      </c>
      <c r="CC124" s="9">
        <f t="shared" si="893"/>
        <v>134</v>
      </c>
      <c r="CD124" s="9">
        <f t="shared" si="893"/>
        <v>134</v>
      </c>
      <c r="CE124" s="9">
        <f t="shared" si="893"/>
        <v>134</v>
      </c>
      <c r="CG124" s="10">
        <v>108.0</v>
      </c>
      <c r="CH124" s="34">
        <f t="shared" ref="CH124:CQ124" si="894">((CH$4-CH$5*$CG124+CH$6*$CG124^2/2+CH$7/$CG124)+CH$9)*CH$8</f>
        <v>4.920648148</v>
      </c>
      <c r="CI124" s="34">
        <f t="shared" si="894"/>
        <v>3.022148148</v>
      </c>
      <c r="CJ124" s="34">
        <f t="shared" si="894"/>
        <v>3.022148148</v>
      </c>
      <c r="CK124" s="34">
        <f t="shared" si="894"/>
        <v>3.022148148</v>
      </c>
      <c r="CL124" s="34">
        <f t="shared" si="894"/>
        <v>3.022148148</v>
      </c>
      <c r="CM124" s="34">
        <f t="shared" si="894"/>
        <v>3.022148148</v>
      </c>
      <c r="CN124" s="34">
        <f t="shared" si="894"/>
        <v>3.022148148</v>
      </c>
      <c r="CO124" s="34">
        <f t="shared" si="894"/>
        <v>3.022148148</v>
      </c>
      <c r="CP124" s="34">
        <f t="shared" si="894"/>
        <v>3.022148148</v>
      </c>
      <c r="CQ124" s="34">
        <f t="shared" si="894"/>
        <v>3.022148148</v>
      </c>
      <c r="DA124" s="138"/>
      <c r="DB124" s="10">
        <v>655.0</v>
      </c>
      <c r="DC124" s="143">
        <f t="shared" si="228"/>
        <v>0.0003846153846</v>
      </c>
      <c r="DD124" s="150">
        <f t="shared" si="309"/>
        <v>0.0005769230769</v>
      </c>
      <c r="DE124" s="74">
        <f t="shared" ref="DE124:DJ124" si="895">(DE$18*$DB124+DE$19)*7</f>
        <v>0.0011113865</v>
      </c>
      <c r="DF124" s="74">
        <f t="shared" si="895"/>
        <v>0.0025670645</v>
      </c>
      <c r="DG124" s="74">
        <f t="shared" si="895"/>
        <v>0.0033625025</v>
      </c>
      <c r="DH124" s="141">
        <f t="shared" si="895"/>
        <v>0.0019888365</v>
      </c>
      <c r="DI124" s="74">
        <f t="shared" si="895"/>
        <v>0.0029688785</v>
      </c>
      <c r="DJ124" s="74">
        <f t="shared" si="895"/>
        <v>0.0036273335</v>
      </c>
      <c r="DK124" s="130"/>
      <c r="DL124" s="142"/>
    </row>
    <row r="125" ht="14.25" customHeight="1">
      <c r="A125" s="1"/>
      <c r="J125" s="112">
        <v>109.0</v>
      </c>
      <c r="K125" s="124">
        <v>760.0</v>
      </c>
      <c r="L125" s="114">
        <f t="shared" si="91"/>
        <v>572.4501</v>
      </c>
      <c r="M125" s="115">
        <f t="shared" si="92"/>
        <v>10.21411296</v>
      </c>
      <c r="N125" s="116">
        <f t="shared" si="47"/>
        <v>0.01784280055</v>
      </c>
      <c r="O125" s="116"/>
      <c r="P125" s="112">
        <v>109.0</v>
      </c>
      <c r="Q125" s="112">
        <v>760.0</v>
      </c>
      <c r="R125" s="117">
        <f t="shared" si="48"/>
        <v>1490</v>
      </c>
      <c r="S125" s="39">
        <f t="shared" si="49"/>
        <v>596.8369583</v>
      </c>
      <c r="T125" s="39">
        <f t="shared" si="50"/>
        <v>0.005312757606</v>
      </c>
      <c r="U125" s="117">
        <f t="shared" si="51"/>
        <v>1960</v>
      </c>
      <c r="V125" s="39">
        <f t="shared" si="52"/>
        <v>639.9910523</v>
      </c>
      <c r="W125" s="39">
        <f t="shared" si="53"/>
        <v>0.02274431143</v>
      </c>
      <c r="X125" s="161"/>
      <c r="Y125" s="124">
        <v>760.0</v>
      </c>
      <c r="Z125" s="161"/>
      <c r="AA125" s="125">
        <f t="shared" si="56"/>
        <v>596.8316455</v>
      </c>
      <c r="AB125" s="126">
        <f t="shared" si="57"/>
        <v>639.968308</v>
      </c>
      <c r="AC125" s="64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P125" s="161"/>
      <c r="AQ125" s="161"/>
      <c r="AR125" s="161"/>
      <c r="AS125" s="161" t="s">
        <v>168</v>
      </c>
      <c r="AT125" s="1"/>
      <c r="AU125" s="1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CG125" s="10">
        <v>109.0</v>
      </c>
      <c r="CH125" s="34">
        <f t="shared" ref="CH125:CQ125" si="896">((CH$4-CH$5*$CG125+CH$6*$CG125^2/2+CH$7/$CG125)+CH$9)*CH$8</f>
        <v>4.923779817</v>
      </c>
      <c r="CI125" s="34">
        <f t="shared" si="896"/>
        <v>3.025385321</v>
      </c>
      <c r="CJ125" s="34">
        <f t="shared" si="896"/>
        <v>3.025385321</v>
      </c>
      <c r="CK125" s="34">
        <f t="shared" si="896"/>
        <v>3.025385321</v>
      </c>
      <c r="CL125" s="34">
        <f t="shared" si="896"/>
        <v>3.025385321</v>
      </c>
      <c r="CM125" s="34">
        <f t="shared" si="896"/>
        <v>3.025385321</v>
      </c>
      <c r="CN125" s="34">
        <f t="shared" si="896"/>
        <v>3.025385321</v>
      </c>
      <c r="CO125" s="34">
        <f t="shared" si="896"/>
        <v>3.025385321</v>
      </c>
      <c r="CP125" s="34">
        <f t="shared" si="896"/>
        <v>3.025385321</v>
      </c>
      <c r="CQ125" s="34">
        <f t="shared" si="896"/>
        <v>3.025385321</v>
      </c>
      <c r="DA125" s="138"/>
      <c r="DB125" s="10">
        <v>662.0</v>
      </c>
      <c r="DC125" s="143">
        <f t="shared" si="228"/>
        <v>0.0003846153846</v>
      </c>
      <c r="DD125" s="150">
        <f t="shared" si="309"/>
        <v>0.0005769230769</v>
      </c>
      <c r="DE125" s="74">
        <f t="shared" ref="DE125:DJ125" si="897">(DE$18*$DB125+DE$19)*7</f>
        <v>0.0011228672</v>
      </c>
      <c r="DF125" s="74">
        <f t="shared" si="897"/>
        <v>0.0025977238</v>
      </c>
      <c r="DG125" s="74">
        <f t="shared" si="897"/>
        <v>0.003395945</v>
      </c>
      <c r="DH125" s="141">
        <f t="shared" si="897"/>
        <v>0.0020091666</v>
      </c>
      <c r="DI125" s="74">
        <f t="shared" si="897"/>
        <v>0.0029861314</v>
      </c>
      <c r="DJ125" s="74">
        <f t="shared" si="897"/>
        <v>0.0036339534</v>
      </c>
      <c r="DK125" s="130"/>
      <c r="DL125" s="142"/>
    </row>
    <row r="126" ht="14.25" customHeight="1">
      <c r="A126" s="1"/>
      <c r="J126" s="112">
        <v>110.0</v>
      </c>
      <c r="K126" s="124">
        <v>767.0</v>
      </c>
      <c r="L126" s="114">
        <f t="shared" si="91"/>
        <v>576.157</v>
      </c>
      <c r="M126" s="115">
        <f t="shared" si="92"/>
        <v>10.26367902</v>
      </c>
      <c r="N126" s="116">
        <f t="shared" si="47"/>
        <v>0.01781403163</v>
      </c>
      <c r="O126" s="116"/>
      <c r="P126" s="112">
        <v>110.0</v>
      </c>
      <c r="Q126" s="112">
        <v>767.0</v>
      </c>
      <c r="R126" s="117">
        <f t="shared" si="48"/>
        <v>1497</v>
      </c>
      <c r="S126" s="39">
        <f t="shared" si="49"/>
        <v>596.9219953</v>
      </c>
      <c r="T126" s="39">
        <f t="shared" si="50"/>
        <v>0.004814282805</v>
      </c>
      <c r="U126" s="117">
        <f t="shared" si="51"/>
        <v>1967</v>
      </c>
      <c r="V126" s="39">
        <f t="shared" si="52"/>
        <v>639.9914203</v>
      </c>
      <c r="W126" s="39">
        <f t="shared" si="53"/>
        <v>0.02076945578</v>
      </c>
      <c r="X126" s="161"/>
      <c r="Y126" s="124">
        <v>767.0</v>
      </c>
      <c r="Z126" s="161"/>
      <c r="AA126" s="125">
        <f t="shared" si="56"/>
        <v>596.917181</v>
      </c>
      <c r="AB126" s="126">
        <f t="shared" si="57"/>
        <v>639.9706509</v>
      </c>
      <c r="AC126" s="64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P126" s="161"/>
      <c r="AQ126" s="161"/>
      <c r="AR126" s="161"/>
      <c r="AS126" s="161"/>
      <c r="AT126" s="11" t="s">
        <v>106</v>
      </c>
      <c r="AU126" s="87" t="s">
        <v>109</v>
      </c>
      <c r="AV126" s="13" t="s">
        <v>97</v>
      </c>
      <c r="AW126" s="13" t="s">
        <v>132</v>
      </c>
      <c r="AX126" s="13" t="s">
        <v>133</v>
      </c>
      <c r="AY126" s="13" t="s">
        <v>134</v>
      </c>
      <c r="AZ126" s="13" t="s">
        <v>135</v>
      </c>
      <c r="BA126" s="13" t="s">
        <v>136</v>
      </c>
      <c r="BB126" s="83"/>
      <c r="BC126" s="83"/>
      <c r="BD126" s="83"/>
      <c r="BE126" s="83"/>
      <c r="BI126" s="87" t="s">
        <v>109</v>
      </c>
      <c r="BJ126" s="13" t="s">
        <v>97</v>
      </c>
      <c r="BK126" s="13" t="s">
        <v>132</v>
      </c>
      <c r="BL126" s="13" t="s">
        <v>133</v>
      </c>
      <c r="BM126" s="13" t="s">
        <v>134</v>
      </c>
      <c r="BN126" s="13" t="s">
        <v>135</v>
      </c>
      <c r="BO126" s="13" t="s">
        <v>136</v>
      </c>
      <c r="BP126" s="13" t="s">
        <v>137</v>
      </c>
      <c r="BQ126" s="13" t="s">
        <v>138</v>
      </c>
      <c r="BR126" s="13" t="s">
        <v>139</v>
      </c>
      <c r="BS126" s="13" t="s">
        <v>140</v>
      </c>
      <c r="BU126" s="87" t="s">
        <v>109</v>
      </c>
      <c r="BV126" s="13" t="s">
        <v>97</v>
      </c>
      <c r="BW126" s="13" t="s">
        <v>132</v>
      </c>
      <c r="BX126" s="13" t="s">
        <v>133</v>
      </c>
      <c r="BY126" s="13" t="s">
        <v>134</v>
      </c>
      <c r="BZ126" s="13" t="s">
        <v>135</v>
      </c>
      <c r="CA126" s="13" t="s">
        <v>136</v>
      </c>
      <c r="CB126" s="13" t="s">
        <v>137</v>
      </c>
      <c r="CC126" s="13" t="s">
        <v>138</v>
      </c>
      <c r="CD126" s="13" t="s">
        <v>139</v>
      </c>
      <c r="CE126" s="13" t="s">
        <v>140</v>
      </c>
      <c r="CG126" s="10">
        <v>110.0</v>
      </c>
      <c r="CH126" s="34">
        <f t="shared" ref="CH126:CQ126" si="898">((CH$4-CH$5*$CG126+CH$6*$CG126^2/2+CH$7/$CG126)+CH$9)*CH$8</f>
        <v>4.926963636</v>
      </c>
      <c r="CI126" s="34">
        <f t="shared" si="898"/>
        <v>3.028636364</v>
      </c>
      <c r="CJ126" s="34">
        <f t="shared" si="898"/>
        <v>3.028636364</v>
      </c>
      <c r="CK126" s="34">
        <f t="shared" si="898"/>
        <v>3.028636364</v>
      </c>
      <c r="CL126" s="34">
        <f t="shared" si="898"/>
        <v>3.028636364</v>
      </c>
      <c r="CM126" s="34">
        <f t="shared" si="898"/>
        <v>3.028636364</v>
      </c>
      <c r="CN126" s="34">
        <f t="shared" si="898"/>
        <v>3.028636364</v>
      </c>
      <c r="CO126" s="34">
        <f t="shared" si="898"/>
        <v>3.028636364</v>
      </c>
      <c r="CP126" s="34">
        <f t="shared" si="898"/>
        <v>3.028636364</v>
      </c>
      <c r="CQ126" s="34">
        <f t="shared" si="898"/>
        <v>3.028636364</v>
      </c>
      <c r="DA126" s="138"/>
      <c r="DB126" s="10">
        <v>669.0</v>
      </c>
      <c r="DC126" s="143">
        <f t="shared" si="228"/>
        <v>0.0003846153846</v>
      </c>
      <c r="DD126" s="150">
        <f t="shared" si="309"/>
        <v>0.0005769230769</v>
      </c>
      <c r="DE126" s="74">
        <f t="shared" ref="DE126:DJ126" si="899">(DE$18*$DB126+DE$19)*7</f>
        <v>0.0011343479</v>
      </c>
      <c r="DF126" s="74">
        <f t="shared" si="899"/>
        <v>0.0026283831</v>
      </c>
      <c r="DG126" s="74">
        <f t="shared" si="899"/>
        <v>0.0034293875</v>
      </c>
      <c r="DH126" s="141">
        <f t="shared" si="899"/>
        <v>0.0020294967</v>
      </c>
      <c r="DI126" s="74">
        <f t="shared" si="899"/>
        <v>0.0030033843</v>
      </c>
      <c r="DJ126" s="74">
        <f t="shared" si="899"/>
        <v>0.0036405733</v>
      </c>
      <c r="DK126" s="130"/>
      <c r="DL126" s="142"/>
    </row>
    <row r="127" ht="14.25" customHeight="1">
      <c r="A127" s="1"/>
      <c r="J127" s="112">
        <v>111.0</v>
      </c>
      <c r="K127" s="124">
        <v>774.0</v>
      </c>
      <c r="L127" s="114">
        <f t="shared" si="91"/>
        <v>579.8405</v>
      </c>
      <c r="M127" s="115">
        <f t="shared" si="92"/>
        <v>10.31285329</v>
      </c>
      <c r="N127" s="116">
        <f t="shared" si="47"/>
        <v>0.01778567259</v>
      </c>
      <c r="O127" s="116"/>
      <c r="P127" s="112">
        <v>111.0</v>
      </c>
      <c r="Q127" s="112">
        <v>774.0</v>
      </c>
      <c r="R127" s="117">
        <f t="shared" si="48"/>
        <v>1504</v>
      </c>
      <c r="S127" s="39">
        <f t="shared" si="49"/>
        <v>597.0047499</v>
      </c>
      <c r="T127" s="39">
        <f t="shared" si="50"/>
        <v>0.004362214532</v>
      </c>
      <c r="U127" s="117">
        <f t="shared" si="51"/>
        <v>1974</v>
      </c>
      <c r="V127" s="39">
        <f t="shared" si="52"/>
        <v>639.9917732</v>
      </c>
      <c r="W127" s="39">
        <f t="shared" si="53"/>
        <v>0.01896449425</v>
      </c>
      <c r="X127" s="162"/>
      <c r="Y127" s="124">
        <v>774.0</v>
      </c>
      <c r="Z127" s="162"/>
      <c r="AA127" s="125">
        <f t="shared" si="56"/>
        <v>597.0003877</v>
      </c>
      <c r="AB127" s="126">
        <f t="shared" si="57"/>
        <v>639.9728087</v>
      </c>
      <c r="AC127" s="64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P127" s="163"/>
      <c r="AQ127" s="163"/>
      <c r="AR127" s="163"/>
      <c r="AS127" s="163"/>
      <c r="AT127" s="1">
        <f t="shared" ref="AT127:AT154" si="905">IF(AU127&lt;8, 1, IF(AU127 &lt;15, 2, IF(AU127 &lt;22, 3, IF(AU127 &lt; 29, 4))))</f>
        <v>1</v>
      </c>
      <c r="AU127" s="1">
        <v>1.0</v>
      </c>
      <c r="AV127" s="83">
        <f t="shared" ref="AV127:BA127" si="900">((AV$4 * $AU127 ^ AV$5 * EXP(-$AU127 * AV$6))+AV$8)*AV$7</f>
        <v>15.65485895</v>
      </c>
      <c r="AW127" s="83">
        <f t="shared" si="900"/>
        <v>24.11511096</v>
      </c>
      <c r="AX127" s="83">
        <f t="shared" si="900"/>
        <v>23.00691852</v>
      </c>
      <c r="AY127" s="83">
        <f t="shared" si="900"/>
        <v>22.60691852</v>
      </c>
      <c r="AZ127" s="83">
        <f t="shared" si="900"/>
        <v>22.20691852</v>
      </c>
      <c r="BA127" s="83">
        <f t="shared" si="900"/>
        <v>21.80691852</v>
      </c>
      <c r="BB127" s="83"/>
      <c r="BC127" s="83"/>
      <c r="BD127" s="83"/>
      <c r="BE127" s="83"/>
      <c r="BI127" s="10">
        <v>4.0</v>
      </c>
      <c r="BJ127" s="133">
        <f t="shared" ref="BJ127:BS127" si="901">BJ17/AV17</f>
        <v>0.04340886004</v>
      </c>
      <c r="BK127" s="133">
        <f t="shared" si="901"/>
        <v>0.04175434727</v>
      </c>
      <c r="BL127" s="133">
        <f t="shared" si="901"/>
        <v>0.04328680124</v>
      </c>
      <c r="BM127" s="133">
        <f t="shared" si="901"/>
        <v>0.04339718758</v>
      </c>
      <c r="BN127" s="133">
        <f t="shared" si="901"/>
        <v>0.04351055447</v>
      </c>
      <c r="BO127" s="133">
        <f t="shared" si="901"/>
        <v>0.0436270243</v>
      </c>
      <c r="BP127" s="133">
        <f t="shared" si="901"/>
        <v>0.04374672621</v>
      </c>
      <c r="BQ127" s="133">
        <f t="shared" si="901"/>
        <v>0.04386979665</v>
      </c>
      <c r="BR127" s="133">
        <f t="shared" si="901"/>
        <v>0.04399637983</v>
      </c>
      <c r="BS127" s="133">
        <f t="shared" si="901"/>
        <v>0.04412662832</v>
      </c>
      <c r="BU127" s="10">
        <v>4.0</v>
      </c>
      <c r="BV127" s="133">
        <f t="shared" ref="BV127:CE127" si="902">BV17/AV17</f>
        <v>0.03203141686</v>
      </c>
      <c r="BW127" s="133">
        <f t="shared" si="902"/>
        <v>0.03269068146</v>
      </c>
      <c r="BX127" s="133">
        <f t="shared" si="902"/>
        <v>0.03261495637</v>
      </c>
      <c r="BY127" s="133">
        <f t="shared" si="902"/>
        <v>0.03262314805</v>
      </c>
      <c r="BZ127" s="133">
        <f t="shared" si="902"/>
        <v>0.03263156091</v>
      </c>
      <c r="CA127" s="133">
        <f t="shared" si="902"/>
        <v>0.03264020403</v>
      </c>
      <c r="CB127" s="133">
        <f t="shared" si="902"/>
        <v>0.03264908701</v>
      </c>
      <c r="CC127" s="133">
        <f t="shared" si="902"/>
        <v>0.03265821996</v>
      </c>
      <c r="CD127" s="133">
        <f t="shared" si="902"/>
        <v>0.03266761359</v>
      </c>
      <c r="CE127" s="133">
        <f t="shared" si="902"/>
        <v>0.03267727921</v>
      </c>
      <c r="CG127" s="10">
        <v>111.0</v>
      </c>
      <c r="CH127" s="34">
        <f t="shared" ref="CH127:CQ127" si="903">((CH$4-CH$5*$CG127+CH$6*$CG127^2/2+CH$7/$CG127)+CH$9)*CH$8</f>
        <v>4.930198198</v>
      </c>
      <c r="CI127" s="34">
        <f t="shared" si="903"/>
        <v>3.031900901</v>
      </c>
      <c r="CJ127" s="34">
        <f t="shared" si="903"/>
        <v>3.031900901</v>
      </c>
      <c r="CK127" s="34">
        <f t="shared" si="903"/>
        <v>3.031900901</v>
      </c>
      <c r="CL127" s="34">
        <f t="shared" si="903"/>
        <v>3.031900901</v>
      </c>
      <c r="CM127" s="34">
        <f t="shared" si="903"/>
        <v>3.031900901</v>
      </c>
      <c r="CN127" s="34">
        <f t="shared" si="903"/>
        <v>3.031900901</v>
      </c>
      <c r="CO127" s="34">
        <f t="shared" si="903"/>
        <v>3.031900901</v>
      </c>
      <c r="CP127" s="34">
        <f t="shared" si="903"/>
        <v>3.031900901</v>
      </c>
      <c r="CQ127" s="34">
        <f t="shared" si="903"/>
        <v>3.031900901</v>
      </c>
      <c r="DA127" s="138"/>
      <c r="DB127" s="10">
        <v>676.0</v>
      </c>
      <c r="DC127" s="143">
        <f t="shared" si="228"/>
        <v>0.0003846153846</v>
      </c>
      <c r="DD127" s="150">
        <f t="shared" si="309"/>
        <v>0.0005769230769</v>
      </c>
      <c r="DE127" s="74">
        <f t="shared" ref="DE127:DJ127" si="904">(DE$18*$DB127+DE$19)*7</f>
        <v>0.0011458286</v>
      </c>
      <c r="DF127" s="74">
        <f t="shared" si="904"/>
        <v>0.0026590424</v>
      </c>
      <c r="DG127" s="74">
        <f t="shared" si="904"/>
        <v>0.00346283</v>
      </c>
      <c r="DH127" s="141">
        <f t="shared" si="904"/>
        <v>0.0020498268</v>
      </c>
      <c r="DI127" s="74">
        <f t="shared" si="904"/>
        <v>0.0030206372</v>
      </c>
      <c r="DJ127" s="74">
        <f t="shared" si="904"/>
        <v>0.0036471932</v>
      </c>
      <c r="DK127" s="130"/>
      <c r="DL127" s="142"/>
    </row>
    <row r="128" ht="14.25" customHeight="1">
      <c r="A128" s="1"/>
      <c r="J128" s="112">
        <v>112.0</v>
      </c>
      <c r="K128" s="124">
        <v>781.0</v>
      </c>
      <c r="L128" s="114">
        <f t="shared" si="91"/>
        <v>583.5006</v>
      </c>
      <c r="M128" s="115">
        <f t="shared" si="92"/>
        <v>10.36163787</v>
      </c>
      <c r="N128" s="116">
        <f t="shared" si="47"/>
        <v>0.01775771588</v>
      </c>
      <c r="O128" s="116"/>
      <c r="P128" s="112">
        <v>112.0</v>
      </c>
      <c r="Q128" s="112">
        <v>781.0</v>
      </c>
      <c r="R128" s="117">
        <f t="shared" si="48"/>
        <v>1511</v>
      </c>
      <c r="S128" s="39">
        <f t="shared" si="49"/>
        <v>597.0852832</v>
      </c>
      <c r="T128" s="39">
        <f t="shared" si="50"/>
        <v>0.003952272844</v>
      </c>
      <c r="U128" s="117">
        <f t="shared" si="51"/>
        <v>1981</v>
      </c>
      <c r="V128" s="39">
        <f t="shared" si="52"/>
        <v>639.9921116</v>
      </c>
      <c r="W128" s="39">
        <f t="shared" si="53"/>
        <v>0.01731497586</v>
      </c>
      <c r="X128" s="164"/>
      <c r="Y128" s="124">
        <v>781.0</v>
      </c>
      <c r="Z128" s="164"/>
      <c r="AA128" s="125">
        <f t="shared" si="56"/>
        <v>597.081331</v>
      </c>
      <c r="AB128" s="126">
        <f t="shared" si="57"/>
        <v>639.9747966</v>
      </c>
      <c r="AC128" s="64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P128" s="165"/>
      <c r="AQ128" s="165"/>
      <c r="AR128" s="165"/>
      <c r="AS128" s="165"/>
      <c r="AT128" s="1">
        <f t="shared" si="905"/>
        <v>1</v>
      </c>
      <c r="AU128" s="1">
        <v>2.0</v>
      </c>
      <c r="AV128" s="83">
        <f t="shared" ref="AV128:BA128" si="906">((AV$4 * $AU128 ^ AV$5 * EXP(-$AU128 * AV$6))+AV$8)*AV$7</f>
        <v>18.0478267</v>
      </c>
      <c r="AW128" s="83">
        <f t="shared" si="906"/>
        <v>27.20353143</v>
      </c>
      <c r="AX128" s="83">
        <f t="shared" si="906"/>
        <v>26.50597012</v>
      </c>
      <c r="AY128" s="83">
        <f t="shared" si="906"/>
        <v>26.10597012</v>
      </c>
      <c r="AZ128" s="83">
        <f t="shared" si="906"/>
        <v>25.70597012</v>
      </c>
      <c r="BA128" s="83">
        <f t="shared" si="906"/>
        <v>25.30597012</v>
      </c>
      <c r="BB128" s="83"/>
      <c r="BC128" s="83"/>
      <c r="BD128" s="83"/>
      <c r="BE128" s="83"/>
      <c r="BI128" s="10">
        <v>11.0</v>
      </c>
      <c r="BJ128" s="133">
        <f t="shared" ref="BJ128:BS128" si="907">BJ18/AV18</f>
        <v>0.04199965726</v>
      </c>
      <c r="BK128" s="133">
        <f t="shared" si="907"/>
        <v>0.04046648992</v>
      </c>
      <c r="BL128" s="133">
        <f t="shared" si="907"/>
        <v>0.04179526994</v>
      </c>
      <c r="BM128" s="133">
        <f t="shared" si="907"/>
        <v>0.04187019155</v>
      </c>
      <c r="BN128" s="133">
        <f t="shared" si="907"/>
        <v>0.04194678368</v>
      </c>
      <c r="BO128" s="133">
        <f t="shared" si="907"/>
        <v>0.04202510283</v>
      </c>
      <c r="BP128" s="133">
        <f t="shared" si="907"/>
        <v>0.04210520808</v>
      </c>
      <c r="BQ128" s="133">
        <f t="shared" si="907"/>
        <v>0.04218716124</v>
      </c>
      <c r="BR128" s="133">
        <f t="shared" si="907"/>
        <v>0.04227102699</v>
      </c>
      <c r="BS128" s="133">
        <f t="shared" si="907"/>
        <v>0.04235687308</v>
      </c>
      <c r="BU128" s="10">
        <v>11.0</v>
      </c>
      <c r="BV128" s="133">
        <f t="shared" ref="BV128:CE128" si="908">BV18/AV18</f>
        <v>0.0312122952</v>
      </c>
      <c r="BW128" s="133">
        <f t="shared" si="908"/>
        <v>0.03170803115</v>
      </c>
      <c r="BX128" s="133">
        <f t="shared" si="908"/>
        <v>0.03147840433</v>
      </c>
      <c r="BY128" s="133">
        <f t="shared" si="908"/>
        <v>0.03147265345</v>
      </c>
      <c r="BZ128" s="133">
        <f t="shared" si="908"/>
        <v>0.03146677434</v>
      </c>
      <c r="CA128" s="133">
        <f t="shared" si="908"/>
        <v>0.03146076267</v>
      </c>
      <c r="CB128" s="133">
        <f t="shared" si="908"/>
        <v>0.0314546139</v>
      </c>
      <c r="CC128" s="133">
        <f t="shared" si="908"/>
        <v>0.03144832329</v>
      </c>
      <c r="CD128" s="133">
        <f t="shared" si="908"/>
        <v>0.03144188587</v>
      </c>
      <c r="CE128" s="133">
        <f t="shared" si="908"/>
        <v>0.03143529644</v>
      </c>
      <c r="CG128" s="10">
        <v>112.0</v>
      </c>
      <c r="CH128" s="34">
        <f t="shared" ref="CH128:CQ128" si="909">((CH$4-CH$5*$CG128+CH$6*$CG128^2/2+CH$7/$CG128)+CH$9)*CH$8</f>
        <v>4.933482143</v>
      </c>
      <c r="CI128" s="34">
        <f t="shared" si="909"/>
        <v>3.035178571</v>
      </c>
      <c r="CJ128" s="34">
        <f t="shared" si="909"/>
        <v>3.035178571</v>
      </c>
      <c r="CK128" s="34">
        <f t="shared" si="909"/>
        <v>3.035178571</v>
      </c>
      <c r="CL128" s="34">
        <f t="shared" si="909"/>
        <v>3.035178571</v>
      </c>
      <c r="CM128" s="34">
        <f t="shared" si="909"/>
        <v>3.035178571</v>
      </c>
      <c r="CN128" s="34">
        <f t="shared" si="909"/>
        <v>3.035178571</v>
      </c>
      <c r="CO128" s="34">
        <f t="shared" si="909"/>
        <v>3.035178571</v>
      </c>
      <c r="CP128" s="34">
        <f t="shared" si="909"/>
        <v>3.035178571</v>
      </c>
      <c r="CQ128" s="34">
        <f t="shared" si="909"/>
        <v>3.035178571</v>
      </c>
      <c r="DA128" s="138"/>
      <c r="DB128" s="10">
        <v>683.0</v>
      </c>
      <c r="DC128" s="143">
        <f t="shared" si="228"/>
        <v>0.0003846153846</v>
      </c>
      <c r="DD128" s="150">
        <f t="shared" si="309"/>
        <v>0.0005769230769</v>
      </c>
      <c r="DE128" s="74">
        <f t="shared" ref="DE128:DJ128" si="910">(DE$18*$DB128+DE$19)*7</f>
        <v>0.0011573093</v>
      </c>
      <c r="DF128" s="74">
        <f t="shared" si="910"/>
        <v>0.0026897017</v>
      </c>
      <c r="DG128" s="74">
        <f t="shared" si="910"/>
        <v>0.0034962725</v>
      </c>
      <c r="DH128" s="141">
        <f t="shared" si="910"/>
        <v>0.0020701569</v>
      </c>
      <c r="DI128" s="74">
        <f t="shared" si="910"/>
        <v>0.0030378901</v>
      </c>
      <c r="DJ128" s="74">
        <f t="shared" si="910"/>
        <v>0.0036538131</v>
      </c>
      <c r="DK128" s="130"/>
      <c r="DL128" s="142"/>
    </row>
    <row r="129" ht="14.25" customHeight="1">
      <c r="A129" s="1"/>
      <c r="J129" s="112">
        <v>113.0</v>
      </c>
      <c r="K129" s="124">
        <v>788.0</v>
      </c>
      <c r="L129" s="114">
        <f t="shared" si="91"/>
        <v>587.1373</v>
      </c>
      <c r="M129" s="115">
        <f t="shared" si="92"/>
        <v>10.41003485</v>
      </c>
      <c r="N129" s="116">
        <f t="shared" si="47"/>
        <v>0.01773015417</v>
      </c>
      <c r="O129" s="116"/>
      <c r="P129" s="112">
        <v>113.0</v>
      </c>
      <c r="Q129" s="112">
        <v>788.0</v>
      </c>
      <c r="R129" s="117">
        <f t="shared" si="48"/>
        <v>1518</v>
      </c>
      <c r="S129" s="39">
        <f t="shared" si="49"/>
        <v>597.1636547</v>
      </c>
      <c r="T129" s="39">
        <f t="shared" si="50"/>
        <v>0.003580568009</v>
      </c>
      <c r="U129" s="117">
        <f t="shared" si="51"/>
        <v>1988</v>
      </c>
      <c r="V129" s="39">
        <f t="shared" si="52"/>
        <v>639.992436</v>
      </c>
      <c r="W129" s="39">
        <f t="shared" si="53"/>
        <v>0.01580766144</v>
      </c>
      <c r="X129" s="164"/>
      <c r="Y129" s="124">
        <v>788.0</v>
      </c>
      <c r="Z129" s="164"/>
      <c r="AA129" s="125">
        <f t="shared" si="56"/>
        <v>597.1600742</v>
      </c>
      <c r="AB129" s="126">
        <f t="shared" si="57"/>
        <v>639.9766284</v>
      </c>
      <c r="AC129" s="64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P129" s="165"/>
      <c r="AQ129" s="165"/>
      <c r="AR129" s="165"/>
      <c r="AS129" s="165"/>
      <c r="AT129" s="1">
        <f t="shared" si="905"/>
        <v>1</v>
      </c>
      <c r="AU129" s="1">
        <v>3.0</v>
      </c>
      <c r="AV129" s="83">
        <f t="shared" ref="AV129:BA129" si="911">((AV$4 * $AU129 ^ AV$5 * EXP(-$AU129 * AV$6))+AV$8)*AV$7</f>
        <v>19.59751088</v>
      </c>
      <c r="AW129" s="83">
        <f t="shared" si="911"/>
        <v>29.15309919</v>
      </c>
      <c r="AX129" s="83">
        <f t="shared" si="911"/>
        <v>28.75191544</v>
      </c>
      <c r="AY129" s="83">
        <f t="shared" si="911"/>
        <v>28.35191544</v>
      </c>
      <c r="AZ129" s="83">
        <f t="shared" si="911"/>
        <v>27.95191544</v>
      </c>
      <c r="BA129" s="83">
        <f t="shared" si="911"/>
        <v>27.55191544</v>
      </c>
      <c r="BB129" s="83"/>
      <c r="BC129" s="83"/>
      <c r="BD129" s="83"/>
      <c r="BE129" s="83"/>
      <c r="BI129" s="10">
        <v>18.0</v>
      </c>
      <c r="BJ129" s="133">
        <f t="shared" ref="BJ129:BS129" si="912">BJ19/AV19</f>
        <v>0.04135551361</v>
      </c>
      <c r="BK129" s="133">
        <f t="shared" si="912"/>
        <v>0.03988978361</v>
      </c>
      <c r="BL129" s="133">
        <f t="shared" si="912"/>
        <v>0.04112920835</v>
      </c>
      <c r="BM129" s="133">
        <f t="shared" si="912"/>
        <v>0.04119165535</v>
      </c>
      <c r="BN129" s="133">
        <f t="shared" si="912"/>
        <v>0.04125538792</v>
      </c>
      <c r="BO129" s="133">
        <f t="shared" si="912"/>
        <v>0.04132044618</v>
      </c>
      <c r="BP129" s="133">
        <f t="shared" si="912"/>
        <v>0.04138687191</v>
      </c>
      <c r="BQ129" s="133">
        <f t="shared" si="912"/>
        <v>0.0414547087</v>
      </c>
      <c r="BR129" s="133">
        <f t="shared" si="912"/>
        <v>0.04152400198</v>
      </c>
      <c r="BS129" s="133">
        <f t="shared" si="912"/>
        <v>0.04159479918</v>
      </c>
      <c r="BU129" s="10">
        <v>18.0</v>
      </c>
      <c r="BV129" s="133">
        <f t="shared" ref="BV129:CE129" si="913">BV19/AV19</f>
        <v>0.03083221123</v>
      </c>
      <c r="BW129" s="133">
        <f t="shared" si="913"/>
        <v>0.03126846237</v>
      </c>
      <c r="BX129" s="133">
        <f t="shared" si="913"/>
        <v>0.03097065378</v>
      </c>
      <c r="BY129" s="133">
        <f t="shared" si="913"/>
        <v>0.03096016636</v>
      </c>
      <c r="BZ129" s="133">
        <f t="shared" si="913"/>
        <v>0.03094946304</v>
      </c>
      <c r="CA129" s="133">
        <f t="shared" si="913"/>
        <v>0.03093853708</v>
      </c>
      <c r="CB129" s="133">
        <f t="shared" si="913"/>
        <v>0.03092738147</v>
      </c>
      <c r="CC129" s="133">
        <f t="shared" si="913"/>
        <v>0.03091598888</v>
      </c>
      <c r="CD129" s="133">
        <f t="shared" si="913"/>
        <v>0.03090435169</v>
      </c>
      <c r="CE129" s="133">
        <f t="shared" si="913"/>
        <v>0.03089246193</v>
      </c>
      <c r="CG129" s="10">
        <v>113.0</v>
      </c>
      <c r="CH129" s="34">
        <f t="shared" ref="CH129:CQ129" si="914">((CH$4-CH$5*$CG129+CH$6*$CG129^2/2+CH$7/$CG129)+CH$9)*CH$8</f>
        <v>4.936814159</v>
      </c>
      <c r="CI129" s="34">
        <f t="shared" si="914"/>
        <v>3.038469027</v>
      </c>
      <c r="CJ129" s="34">
        <f t="shared" si="914"/>
        <v>3.038469027</v>
      </c>
      <c r="CK129" s="34">
        <f t="shared" si="914"/>
        <v>3.038469027</v>
      </c>
      <c r="CL129" s="34">
        <f t="shared" si="914"/>
        <v>3.038469027</v>
      </c>
      <c r="CM129" s="34">
        <f t="shared" si="914"/>
        <v>3.038469027</v>
      </c>
      <c r="CN129" s="34">
        <f t="shared" si="914"/>
        <v>3.038469027</v>
      </c>
      <c r="CO129" s="34">
        <f t="shared" si="914"/>
        <v>3.038469027</v>
      </c>
      <c r="CP129" s="34">
        <f t="shared" si="914"/>
        <v>3.038469027</v>
      </c>
      <c r="CQ129" s="34">
        <f t="shared" si="914"/>
        <v>3.038469027</v>
      </c>
      <c r="DA129" s="138"/>
      <c r="DB129" s="10">
        <v>690.0</v>
      </c>
      <c r="DC129" s="143">
        <f t="shared" si="228"/>
        <v>0.0003846153846</v>
      </c>
      <c r="DD129" s="150">
        <f t="shared" si="309"/>
        <v>0.0005769230769</v>
      </c>
      <c r="DE129" s="74">
        <f t="shared" ref="DE129:DJ129" si="915">(DE$18*$DB129+DE$19)*7</f>
        <v>0.00116879</v>
      </c>
      <c r="DF129" s="74">
        <f t="shared" si="915"/>
        <v>0.002720361</v>
      </c>
      <c r="DG129" s="74">
        <f t="shared" si="915"/>
        <v>0.003529715</v>
      </c>
      <c r="DH129" s="141">
        <f t="shared" si="915"/>
        <v>0.002090487</v>
      </c>
      <c r="DI129" s="74">
        <f t="shared" si="915"/>
        <v>0.003055143</v>
      </c>
      <c r="DJ129" s="74">
        <f t="shared" si="915"/>
        <v>0.003660433</v>
      </c>
      <c r="DK129" s="130"/>
      <c r="DL129" s="142"/>
    </row>
    <row r="130" ht="14.25" customHeight="1">
      <c r="A130" s="1"/>
      <c r="J130" s="112">
        <v>114.0</v>
      </c>
      <c r="K130" s="124">
        <v>795.0</v>
      </c>
      <c r="L130" s="114">
        <f t="shared" si="91"/>
        <v>588.4183473</v>
      </c>
      <c r="M130" s="115">
        <f t="shared" si="92"/>
        <v>10.42706508</v>
      </c>
      <c r="N130" s="116">
        <f t="shared" si="47"/>
        <v>0.01772049619</v>
      </c>
      <c r="O130" s="116"/>
      <c r="P130" s="112">
        <v>114.0</v>
      </c>
      <c r="Q130" s="112">
        <v>795.0</v>
      </c>
      <c r="R130" s="117">
        <f t="shared" si="48"/>
        <v>1525</v>
      </c>
      <c r="S130" s="39">
        <f t="shared" si="49"/>
        <v>597.2399222</v>
      </c>
      <c r="T130" s="39">
        <f t="shared" si="50"/>
        <v>0.003243565431</v>
      </c>
      <c r="U130" s="117">
        <f t="shared" si="51"/>
        <v>1995</v>
      </c>
      <c r="V130" s="39">
        <f t="shared" si="52"/>
        <v>639.9927471</v>
      </c>
      <c r="W130" s="39">
        <f t="shared" si="53"/>
        <v>0.0144304239</v>
      </c>
      <c r="X130" s="164"/>
      <c r="Y130" s="124">
        <v>795.0</v>
      </c>
      <c r="Z130" s="164"/>
      <c r="AA130" s="125">
        <f t="shared" si="56"/>
        <v>597.2366786</v>
      </c>
      <c r="AB130" s="126">
        <f t="shared" si="57"/>
        <v>639.9783167</v>
      </c>
      <c r="AC130" s="64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P130" s="165"/>
      <c r="AQ130" s="165"/>
      <c r="AR130" s="165"/>
      <c r="AS130" s="165"/>
      <c r="AT130" s="1">
        <f t="shared" si="905"/>
        <v>1</v>
      </c>
      <c r="AU130" s="1">
        <v>4.0</v>
      </c>
      <c r="AV130" s="83">
        <f t="shared" ref="AV130:BA130" si="916">((AV$4 * $AU130 ^ AV$5 * EXP(-$AU130 * AV$6))+AV$8)*AV$7</f>
        <v>20.76500674</v>
      </c>
      <c r="AW130" s="83">
        <f t="shared" si="916"/>
        <v>30.59311364</v>
      </c>
      <c r="AX130" s="83">
        <f t="shared" si="916"/>
        <v>30.42835838</v>
      </c>
      <c r="AY130" s="83">
        <f t="shared" si="916"/>
        <v>30.02835838</v>
      </c>
      <c r="AZ130" s="83">
        <f t="shared" si="916"/>
        <v>29.62835838</v>
      </c>
      <c r="BA130" s="83">
        <f t="shared" si="916"/>
        <v>29.22835838</v>
      </c>
      <c r="BB130" s="83"/>
      <c r="BC130" s="83"/>
      <c r="BD130" s="83"/>
      <c r="BE130" s="83"/>
      <c r="BI130" s="10">
        <v>25.0</v>
      </c>
      <c r="BJ130" s="133">
        <f t="shared" ref="BJ130:BS130" si="917">BJ20/AV20</f>
        <v>0.04094756375</v>
      </c>
      <c r="BK130" s="133">
        <f t="shared" si="917"/>
        <v>0.03953269924</v>
      </c>
      <c r="BL130" s="133">
        <f t="shared" si="917"/>
        <v>0.04071739048</v>
      </c>
      <c r="BM130" s="133">
        <f t="shared" si="917"/>
        <v>0.04077312111</v>
      </c>
      <c r="BN130" s="133">
        <f t="shared" si="917"/>
        <v>0.0408299489</v>
      </c>
      <c r="BO130" s="133">
        <f t="shared" si="917"/>
        <v>0.04088790659</v>
      </c>
      <c r="BP130" s="133">
        <f t="shared" si="917"/>
        <v>0.04094702821</v>
      </c>
      <c r="BQ130" s="133">
        <f t="shared" si="917"/>
        <v>0.04100734917</v>
      </c>
      <c r="BR130" s="133">
        <f t="shared" si="917"/>
        <v>0.04106890635</v>
      </c>
      <c r="BS130" s="133">
        <f t="shared" si="917"/>
        <v>0.04113173814</v>
      </c>
      <c r="BU130" s="10">
        <v>25.0</v>
      </c>
      <c r="BV130" s="133">
        <f t="shared" ref="BV130:CE130" si="918">BV20/AV20</f>
        <v>0.03058838328</v>
      </c>
      <c r="BW130" s="133">
        <f t="shared" si="918"/>
        <v>0.03099669909</v>
      </c>
      <c r="BX130" s="133">
        <f t="shared" si="918"/>
        <v>0.03065652274</v>
      </c>
      <c r="BY130" s="133">
        <f t="shared" si="918"/>
        <v>0.03064342711</v>
      </c>
      <c r="BZ130" s="133">
        <f t="shared" si="918"/>
        <v>0.03063007367</v>
      </c>
      <c r="CA130" s="133">
        <f t="shared" si="918"/>
        <v>0.03061645472</v>
      </c>
      <c r="CB130" s="133">
        <f t="shared" si="918"/>
        <v>0.03060256227</v>
      </c>
      <c r="CC130" s="133">
        <f t="shared" si="918"/>
        <v>0.030588388</v>
      </c>
      <c r="CD130" s="133">
        <f t="shared" si="918"/>
        <v>0.03057392324</v>
      </c>
      <c r="CE130" s="133">
        <f t="shared" si="918"/>
        <v>0.03055915898</v>
      </c>
      <c r="CG130" s="10">
        <v>114.0</v>
      </c>
      <c r="CH130" s="34">
        <f t="shared" ref="CH130:CQ130" si="919">((CH$4-CH$5*$CG130+CH$6*$CG130^2/2+CH$7/$CG130)+CH$9)*CH$8</f>
        <v>4.940192982</v>
      </c>
      <c r="CI130" s="34">
        <f t="shared" si="919"/>
        <v>3.04177193</v>
      </c>
      <c r="CJ130" s="34">
        <f t="shared" si="919"/>
        <v>3.04177193</v>
      </c>
      <c r="CK130" s="34">
        <f t="shared" si="919"/>
        <v>3.04177193</v>
      </c>
      <c r="CL130" s="34">
        <f t="shared" si="919"/>
        <v>3.04177193</v>
      </c>
      <c r="CM130" s="34">
        <f t="shared" si="919"/>
        <v>3.04177193</v>
      </c>
      <c r="CN130" s="34">
        <f t="shared" si="919"/>
        <v>3.04177193</v>
      </c>
      <c r="CO130" s="34">
        <f t="shared" si="919"/>
        <v>3.04177193</v>
      </c>
      <c r="CP130" s="34">
        <f t="shared" si="919"/>
        <v>3.04177193</v>
      </c>
      <c r="CQ130" s="34">
        <f t="shared" si="919"/>
        <v>3.04177193</v>
      </c>
      <c r="DA130" s="138"/>
      <c r="DB130" s="10">
        <v>697.0</v>
      </c>
      <c r="DC130" s="143">
        <f t="shared" si="228"/>
        <v>0.0003846153846</v>
      </c>
      <c r="DD130" s="150">
        <f t="shared" si="309"/>
        <v>0.0005769230769</v>
      </c>
      <c r="DE130" s="74">
        <f t="shared" ref="DE130:DJ130" si="920">(DE$18*$DB130+DE$19)*7</f>
        <v>0.0011802707</v>
      </c>
      <c r="DF130" s="74">
        <f t="shared" si="920"/>
        <v>0.0027510203</v>
      </c>
      <c r="DG130" s="74">
        <f t="shared" si="920"/>
        <v>0.0035631575</v>
      </c>
      <c r="DH130" s="141">
        <f t="shared" si="920"/>
        <v>0.0021108171</v>
      </c>
      <c r="DI130" s="74">
        <f t="shared" si="920"/>
        <v>0.0030723959</v>
      </c>
      <c r="DJ130" s="74">
        <f t="shared" si="920"/>
        <v>0.0036670529</v>
      </c>
      <c r="DK130" s="130"/>
      <c r="DL130" s="142"/>
    </row>
    <row r="131" ht="14.25" customHeight="1">
      <c r="A131" s="1"/>
      <c r="J131" s="112">
        <v>115.0</v>
      </c>
      <c r="K131" s="124">
        <v>802.0</v>
      </c>
      <c r="L131" s="114">
        <f t="shared" si="91"/>
        <v>588.4183473</v>
      </c>
      <c r="M131" s="115">
        <f t="shared" si="92"/>
        <v>10.42706508</v>
      </c>
      <c r="N131" s="116">
        <f t="shared" si="47"/>
        <v>0.01772049619</v>
      </c>
      <c r="O131" s="116"/>
      <c r="P131" s="112">
        <v>115.0</v>
      </c>
      <c r="Q131" s="112">
        <v>802.0</v>
      </c>
      <c r="R131" s="117">
        <f t="shared" si="48"/>
        <v>1532</v>
      </c>
      <c r="S131" s="39">
        <f t="shared" si="49"/>
        <v>597.3141419</v>
      </c>
      <c r="T131" s="39">
        <f t="shared" si="50"/>
        <v>0.00293805369</v>
      </c>
      <c r="U131" s="117">
        <f t="shared" si="51"/>
        <v>2002</v>
      </c>
      <c r="V131" s="39">
        <f t="shared" si="52"/>
        <v>639.9930455</v>
      </c>
      <c r="W131" s="39">
        <f t="shared" si="53"/>
        <v>0.01317215645</v>
      </c>
      <c r="X131" s="164"/>
      <c r="Y131" s="124">
        <v>802.0</v>
      </c>
      <c r="Z131" s="164"/>
      <c r="AA131" s="125">
        <f t="shared" si="56"/>
        <v>597.3112039</v>
      </c>
      <c r="AB131" s="126">
        <f t="shared" si="57"/>
        <v>639.9798733</v>
      </c>
      <c r="AC131" s="64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P131" s="165"/>
      <c r="AQ131" s="165"/>
      <c r="AR131" s="165"/>
      <c r="AS131" s="165"/>
      <c r="AT131" s="1">
        <f t="shared" si="905"/>
        <v>1</v>
      </c>
      <c r="AU131" s="1">
        <v>5.0</v>
      </c>
      <c r="AV131" s="83">
        <f t="shared" ref="AV131:BA131" si="921">((AV$4 * $AU131 ^ AV$5 * EXP(-$AU131 * AV$6))+AV$8)*AV$7</f>
        <v>21.70853225</v>
      </c>
      <c r="AW131" s="83">
        <f t="shared" si="921"/>
        <v>31.7369442</v>
      </c>
      <c r="AX131" s="83">
        <f t="shared" si="921"/>
        <v>31.77028041</v>
      </c>
      <c r="AY131" s="83">
        <f t="shared" si="921"/>
        <v>31.37028041</v>
      </c>
      <c r="AZ131" s="83">
        <f t="shared" si="921"/>
        <v>30.97028041</v>
      </c>
      <c r="BA131" s="83">
        <f t="shared" si="921"/>
        <v>30.57028041</v>
      </c>
      <c r="BB131" s="83"/>
      <c r="BC131" s="83"/>
      <c r="BD131" s="83"/>
      <c r="BE131" s="83"/>
      <c r="BI131" s="10">
        <v>32.0</v>
      </c>
      <c r="BJ131" s="133">
        <f t="shared" ref="BJ131:BS131" si="922">BJ21/AV21</f>
        <v>0.04065567549</v>
      </c>
      <c r="BK131" s="133">
        <f t="shared" si="922"/>
        <v>0.03928354912</v>
      </c>
      <c r="BL131" s="133">
        <f t="shared" si="922"/>
        <v>0.04043032842</v>
      </c>
      <c r="BM131" s="133">
        <f t="shared" si="922"/>
        <v>0.04048185293</v>
      </c>
      <c r="BN131" s="133">
        <f t="shared" si="922"/>
        <v>0.04053436457</v>
      </c>
      <c r="BO131" s="133">
        <f t="shared" si="922"/>
        <v>0.04058789197</v>
      </c>
      <c r="BP131" s="133">
        <f t="shared" si="922"/>
        <v>0.0406424649</v>
      </c>
      <c r="BQ131" s="133">
        <f t="shared" si="922"/>
        <v>0.0406981143</v>
      </c>
      <c r="BR131" s="133">
        <f t="shared" si="922"/>
        <v>0.04075487232</v>
      </c>
      <c r="BS131" s="133">
        <f t="shared" si="922"/>
        <v>0.04081277243</v>
      </c>
      <c r="BU131" s="10">
        <v>32.0</v>
      </c>
      <c r="BV131" s="133">
        <f t="shared" ref="BV131:CE131" si="923">BV21/AV21</f>
        <v>0.03041171468</v>
      </c>
      <c r="BW131" s="133">
        <f t="shared" si="923"/>
        <v>0.03080742959</v>
      </c>
      <c r="BX131" s="133">
        <f t="shared" si="923"/>
        <v>0.03043738524</v>
      </c>
      <c r="BY131" s="133">
        <f t="shared" si="923"/>
        <v>0.03042255871</v>
      </c>
      <c r="BZ131" s="133">
        <f t="shared" si="923"/>
        <v>0.03040744812</v>
      </c>
      <c r="CA131" s="133">
        <f t="shared" si="923"/>
        <v>0.03039204523</v>
      </c>
      <c r="CB131" s="133">
        <f t="shared" si="923"/>
        <v>0.03037634149</v>
      </c>
      <c r="CC131" s="133">
        <f t="shared" si="923"/>
        <v>0.03036032799</v>
      </c>
      <c r="CD131" s="133">
        <f t="shared" si="923"/>
        <v>0.03034399548</v>
      </c>
      <c r="CE131" s="133">
        <f t="shared" si="923"/>
        <v>0.03032733432</v>
      </c>
      <c r="CG131" s="10">
        <v>115.0</v>
      </c>
      <c r="CH131" s="34">
        <f t="shared" ref="CH131:CQ131" si="924">((CH$4-CH$5*$CG131+CH$6*$CG131^2/2+CH$7/$CG131)+CH$9)*CH$8</f>
        <v>4.943617391</v>
      </c>
      <c r="CI131" s="34">
        <f t="shared" si="924"/>
        <v>3.045086957</v>
      </c>
      <c r="CJ131" s="34">
        <f t="shared" si="924"/>
        <v>3.045086957</v>
      </c>
      <c r="CK131" s="34">
        <f t="shared" si="924"/>
        <v>3.045086957</v>
      </c>
      <c r="CL131" s="34">
        <f t="shared" si="924"/>
        <v>3.045086957</v>
      </c>
      <c r="CM131" s="34">
        <f t="shared" si="924"/>
        <v>3.045086957</v>
      </c>
      <c r="CN131" s="34">
        <f t="shared" si="924"/>
        <v>3.045086957</v>
      </c>
      <c r="CO131" s="34">
        <f t="shared" si="924"/>
        <v>3.045086957</v>
      </c>
      <c r="CP131" s="34">
        <f t="shared" si="924"/>
        <v>3.045086957</v>
      </c>
      <c r="CQ131" s="34">
        <f t="shared" si="924"/>
        <v>3.045086957</v>
      </c>
      <c r="DA131" s="138"/>
      <c r="DB131" s="10">
        <v>704.0</v>
      </c>
      <c r="DC131" s="143">
        <f t="shared" si="228"/>
        <v>0.0003846153846</v>
      </c>
      <c r="DD131" s="150">
        <f t="shared" si="309"/>
        <v>0.0005769230769</v>
      </c>
      <c r="DE131" s="74">
        <f t="shared" ref="DE131:DJ131" si="925">(DE$18*$DB131+DE$19)*7</f>
        <v>0.0011917514</v>
      </c>
      <c r="DF131" s="74">
        <f t="shared" si="925"/>
        <v>0.0027816796</v>
      </c>
      <c r="DG131" s="74">
        <f t="shared" si="925"/>
        <v>0.0035966</v>
      </c>
      <c r="DH131" s="141">
        <f t="shared" si="925"/>
        <v>0.0021311472</v>
      </c>
      <c r="DI131" s="74">
        <f t="shared" si="925"/>
        <v>0.0030896488</v>
      </c>
      <c r="DJ131" s="74">
        <f t="shared" si="925"/>
        <v>0.0036736728</v>
      </c>
      <c r="DK131" s="130"/>
      <c r="DL131" s="142"/>
    </row>
    <row r="132" ht="14.25" customHeight="1">
      <c r="A132" s="1"/>
      <c r="J132" s="112">
        <v>116.0</v>
      </c>
      <c r="K132" s="124">
        <v>809.0</v>
      </c>
      <c r="L132" s="114">
        <f t="shared" si="91"/>
        <v>588.4183473</v>
      </c>
      <c r="M132" s="115">
        <f t="shared" si="92"/>
        <v>10.42706508</v>
      </c>
      <c r="N132" s="116">
        <f t="shared" si="47"/>
        <v>0.01772049619</v>
      </c>
      <c r="O132" s="116"/>
      <c r="P132" s="112">
        <v>116.0</v>
      </c>
      <c r="Q132" s="112">
        <v>809.0</v>
      </c>
      <c r="R132" s="117">
        <f t="shared" si="48"/>
        <v>1539</v>
      </c>
      <c r="S132" s="39">
        <f t="shared" si="49"/>
        <v>597.3863688</v>
      </c>
      <c r="T132" s="39">
        <f t="shared" si="50"/>
        <v>0.002661115388</v>
      </c>
      <c r="U132" s="117">
        <f t="shared" si="51"/>
        <v>2009</v>
      </c>
      <c r="V132" s="39">
        <f t="shared" si="52"/>
        <v>639.9933315</v>
      </c>
      <c r="W132" s="39">
        <f t="shared" si="53"/>
        <v>0.01202268824</v>
      </c>
      <c r="X132" s="164"/>
      <c r="Y132" s="124">
        <v>809.0</v>
      </c>
      <c r="Z132" s="164"/>
      <c r="AA132" s="125">
        <f t="shared" si="56"/>
        <v>597.3837077</v>
      </c>
      <c r="AB132" s="126">
        <f t="shared" si="57"/>
        <v>639.9813088</v>
      </c>
      <c r="AC132" s="64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P132" s="165"/>
      <c r="AQ132" s="165"/>
      <c r="AR132" s="165"/>
      <c r="AS132" s="165"/>
      <c r="AT132" s="1">
        <f t="shared" si="905"/>
        <v>1</v>
      </c>
      <c r="AU132" s="1">
        <v>6.0</v>
      </c>
      <c r="AV132" s="83">
        <f t="shared" ref="AV132:BA132" si="926">((AV$4 * $AU132 ^ AV$5 * EXP(-$AU132 * AV$6))+AV$8)*AV$7</f>
        <v>22.50295177</v>
      </c>
      <c r="AW132" s="83">
        <f t="shared" si="926"/>
        <v>32.68477483</v>
      </c>
      <c r="AX132" s="83">
        <f t="shared" si="926"/>
        <v>32.88903793</v>
      </c>
      <c r="AY132" s="83">
        <f t="shared" si="926"/>
        <v>32.48903793</v>
      </c>
      <c r="AZ132" s="83">
        <f t="shared" si="926"/>
        <v>32.08903793</v>
      </c>
      <c r="BA132" s="83">
        <f t="shared" si="926"/>
        <v>31.68903793</v>
      </c>
      <c r="BB132" s="83"/>
      <c r="BC132" s="83"/>
      <c r="BD132" s="83"/>
      <c r="BE132" s="83"/>
      <c r="BI132" s="10">
        <v>39.0</v>
      </c>
      <c r="BJ132" s="133">
        <f t="shared" ref="BJ132:BS132" si="927">BJ22/AV22</f>
        <v>0.04043282417</v>
      </c>
      <c r="BK132" s="133">
        <f t="shared" si="927"/>
        <v>0.0390986106</v>
      </c>
      <c r="BL132" s="133">
        <f t="shared" si="927"/>
        <v>0.04021740188</v>
      </c>
      <c r="BM132" s="133">
        <f t="shared" si="927"/>
        <v>0.04026609162</v>
      </c>
      <c r="BN132" s="133">
        <f t="shared" si="927"/>
        <v>0.04031569868</v>
      </c>
      <c r="BO132" s="133">
        <f t="shared" si="927"/>
        <v>0.04036624923</v>
      </c>
      <c r="BP132" s="133">
        <f t="shared" si="927"/>
        <v>0.04041777045</v>
      </c>
      <c r="BQ132" s="133">
        <f t="shared" si="927"/>
        <v>0.04047029057</v>
      </c>
      <c r="BR132" s="133">
        <f t="shared" si="927"/>
        <v>0.04052383892</v>
      </c>
      <c r="BS132" s="133">
        <f t="shared" si="927"/>
        <v>0.040578446</v>
      </c>
      <c r="BU132" s="10">
        <v>39.0</v>
      </c>
      <c r="BV132" s="133">
        <f t="shared" ref="BV132:CE132" si="928">BV22/AV22</f>
        <v>0.03027508414</v>
      </c>
      <c r="BW132" s="133">
        <f t="shared" si="928"/>
        <v>0.03066724786</v>
      </c>
      <c r="BX132" s="133">
        <f t="shared" si="928"/>
        <v>0.03027469085</v>
      </c>
      <c r="BY132" s="133">
        <f t="shared" si="928"/>
        <v>0.03025858996</v>
      </c>
      <c r="BZ132" s="133">
        <f t="shared" si="928"/>
        <v>0.03024218572</v>
      </c>
      <c r="CA132" s="133">
        <f t="shared" si="928"/>
        <v>0.03022546948</v>
      </c>
      <c r="CB132" s="133">
        <f t="shared" si="928"/>
        <v>0.03020843226</v>
      </c>
      <c r="CC132" s="133">
        <f t="shared" si="928"/>
        <v>0.03019106471</v>
      </c>
      <c r="CD132" s="133">
        <f t="shared" si="928"/>
        <v>0.03017335715</v>
      </c>
      <c r="CE132" s="133">
        <f t="shared" si="928"/>
        <v>0.03015529949</v>
      </c>
      <c r="CG132" s="10">
        <v>116.0</v>
      </c>
      <c r="CH132" s="34">
        <f t="shared" ref="CH132:CQ132" si="929">((CH$4-CH$5*$CG132+CH$6*$CG132^2/2+CH$7/$CG132)+CH$9)*CH$8</f>
        <v>4.947086207</v>
      </c>
      <c r="CI132" s="34">
        <f t="shared" si="929"/>
        <v>3.048413793</v>
      </c>
      <c r="CJ132" s="34">
        <f t="shared" si="929"/>
        <v>3.048413793</v>
      </c>
      <c r="CK132" s="34">
        <f t="shared" si="929"/>
        <v>3.048413793</v>
      </c>
      <c r="CL132" s="34">
        <f t="shared" si="929"/>
        <v>3.048413793</v>
      </c>
      <c r="CM132" s="34">
        <f t="shared" si="929"/>
        <v>3.048413793</v>
      </c>
      <c r="CN132" s="34">
        <f t="shared" si="929"/>
        <v>3.048413793</v>
      </c>
      <c r="CO132" s="34">
        <f t="shared" si="929"/>
        <v>3.048413793</v>
      </c>
      <c r="CP132" s="34">
        <f t="shared" si="929"/>
        <v>3.048413793</v>
      </c>
      <c r="CQ132" s="34">
        <f t="shared" si="929"/>
        <v>3.048413793</v>
      </c>
      <c r="DA132" s="138"/>
      <c r="DB132" s="10">
        <v>711.0</v>
      </c>
      <c r="DC132" s="143">
        <f t="shared" si="228"/>
        <v>0.0003846153846</v>
      </c>
      <c r="DD132" s="150">
        <f t="shared" si="309"/>
        <v>0.0005769230769</v>
      </c>
      <c r="DE132" s="74">
        <f t="shared" ref="DE132:DJ132" si="930">(DE$18*$DB132+DE$19)*7</f>
        <v>0.0012032321</v>
      </c>
      <c r="DF132" s="74">
        <f t="shared" si="930"/>
        <v>0.0028123389</v>
      </c>
      <c r="DG132" s="74">
        <f t="shared" si="930"/>
        <v>0.0036300425</v>
      </c>
      <c r="DH132" s="141">
        <f t="shared" si="930"/>
        <v>0.0021514773</v>
      </c>
      <c r="DI132" s="74">
        <f t="shared" si="930"/>
        <v>0.0031069017</v>
      </c>
      <c r="DJ132" s="74">
        <f t="shared" si="930"/>
        <v>0.0036802927</v>
      </c>
      <c r="DK132" s="130"/>
      <c r="DL132" s="142"/>
    </row>
    <row r="133" ht="14.25" customHeight="1">
      <c r="A133" s="1"/>
      <c r="J133" s="112">
        <v>117.0</v>
      </c>
      <c r="K133" s="124">
        <v>816.0</v>
      </c>
      <c r="L133" s="114">
        <f t="shared" si="91"/>
        <v>588.4183473</v>
      </c>
      <c r="M133" s="115">
        <f t="shared" si="92"/>
        <v>10.42706508</v>
      </c>
      <c r="N133" s="116">
        <f t="shared" si="47"/>
        <v>0.01772049619</v>
      </c>
      <c r="O133" s="116"/>
      <c r="P133" s="112">
        <v>117.0</v>
      </c>
      <c r="Q133" s="112">
        <v>816.0</v>
      </c>
      <c r="R133" s="117">
        <f t="shared" si="48"/>
        <v>1546</v>
      </c>
      <c r="S133" s="39">
        <f t="shared" si="49"/>
        <v>597.4566561</v>
      </c>
      <c r="T133" s="39">
        <f t="shared" si="50"/>
        <v>0.002410100586</v>
      </c>
      <c r="U133" s="117">
        <f t="shared" si="51"/>
        <v>2016</v>
      </c>
      <c r="V133" s="39">
        <f t="shared" si="52"/>
        <v>639.9936058</v>
      </c>
      <c r="W133" s="39">
        <f t="shared" si="53"/>
        <v>0.01097270679</v>
      </c>
      <c r="X133" s="164"/>
      <c r="Y133" s="124">
        <v>816.0</v>
      </c>
      <c r="Z133" s="164"/>
      <c r="AA133" s="125">
        <f t="shared" si="56"/>
        <v>597.454246</v>
      </c>
      <c r="AB133" s="126">
        <f t="shared" si="57"/>
        <v>639.9826331</v>
      </c>
      <c r="AC133" s="64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P133" s="165"/>
      <c r="AQ133" s="165"/>
      <c r="AR133" s="165"/>
      <c r="AS133" s="165"/>
      <c r="AT133" s="1">
        <f t="shared" si="905"/>
        <v>1</v>
      </c>
      <c r="AU133" s="1">
        <v>7.0</v>
      </c>
      <c r="AV133" s="83">
        <f t="shared" ref="AV133:BA133" si="931">((AV$4 * $AU133 ^ AV$5 * EXP(-$AU133 * AV$6))+AV$8)*AV$7</f>
        <v>23.19009498</v>
      </c>
      <c r="AW133" s="83">
        <f t="shared" si="931"/>
        <v>33.49226224</v>
      </c>
      <c r="AX133" s="83">
        <f t="shared" si="931"/>
        <v>33.8469388</v>
      </c>
      <c r="AY133" s="83">
        <f t="shared" si="931"/>
        <v>33.4469388</v>
      </c>
      <c r="AZ133" s="83">
        <f t="shared" si="931"/>
        <v>33.0469388</v>
      </c>
      <c r="BA133" s="83">
        <f t="shared" si="931"/>
        <v>32.6469388</v>
      </c>
      <c r="BB133" s="83"/>
      <c r="BC133" s="83"/>
      <c r="BD133" s="83"/>
      <c r="BE133" s="83"/>
      <c r="BI133" s="10">
        <v>46.0</v>
      </c>
      <c r="BJ133" s="133">
        <f t="shared" ref="BJ133:BS133" si="932">BJ23/AV23</f>
        <v>0.04025572537</v>
      </c>
      <c r="BK133" s="133">
        <f t="shared" si="932"/>
        <v>0.03895623451</v>
      </c>
      <c r="BL133" s="133">
        <f t="shared" si="932"/>
        <v>0.04005357231</v>
      </c>
      <c r="BM133" s="133">
        <f t="shared" si="932"/>
        <v>0.04010027947</v>
      </c>
      <c r="BN133" s="133">
        <f t="shared" si="932"/>
        <v>0.04014785805</v>
      </c>
      <c r="BO133" s="133">
        <f t="shared" si="932"/>
        <v>0.04019633268</v>
      </c>
      <c r="BP133" s="133">
        <f t="shared" si="932"/>
        <v>0.0402457289</v>
      </c>
      <c r="BQ133" s="133">
        <f t="shared" si="932"/>
        <v>0.04029607326</v>
      </c>
      <c r="BR133" s="133">
        <f t="shared" si="932"/>
        <v>0.04034739331</v>
      </c>
      <c r="BS133" s="133">
        <f t="shared" si="932"/>
        <v>0.0403997177</v>
      </c>
      <c r="BU133" s="10">
        <v>46.0</v>
      </c>
      <c r="BV133" s="133">
        <f t="shared" ref="BV133:CE133" si="933">BV23/AV23</f>
        <v>0.03016503497</v>
      </c>
      <c r="BW133" s="133">
        <f t="shared" si="933"/>
        <v>0.03055960981</v>
      </c>
      <c r="BX133" s="133">
        <f t="shared" si="933"/>
        <v>0.03014937301</v>
      </c>
      <c r="BY133" s="133">
        <f t="shared" si="933"/>
        <v>0.03013226877</v>
      </c>
      <c r="BZ133" s="133">
        <f t="shared" si="933"/>
        <v>0.03011484541</v>
      </c>
      <c r="CA133" s="133">
        <f t="shared" si="933"/>
        <v>0.03009709391</v>
      </c>
      <c r="CB133" s="133">
        <f t="shared" si="933"/>
        <v>0.03007900493</v>
      </c>
      <c r="CC133" s="133">
        <f t="shared" si="933"/>
        <v>0.03006056874</v>
      </c>
      <c r="CD133" s="133">
        <f t="shared" si="933"/>
        <v>0.03004177525</v>
      </c>
      <c r="CE133" s="133">
        <f t="shared" si="933"/>
        <v>0.03002261397</v>
      </c>
      <c r="CG133" s="10">
        <v>117.0</v>
      </c>
      <c r="CH133" s="34">
        <f t="shared" ref="CH133:CQ133" si="934">((CH$4-CH$5*$CG133+CH$6*$CG133^2/2+CH$7/$CG133)+CH$9)*CH$8</f>
        <v>4.950598291</v>
      </c>
      <c r="CI133" s="34">
        <f t="shared" si="934"/>
        <v>3.051752137</v>
      </c>
      <c r="CJ133" s="34">
        <f t="shared" si="934"/>
        <v>3.051752137</v>
      </c>
      <c r="CK133" s="34">
        <f t="shared" si="934"/>
        <v>3.051752137</v>
      </c>
      <c r="CL133" s="34">
        <f t="shared" si="934"/>
        <v>3.051752137</v>
      </c>
      <c r="CM133" s="34">
        <f t="shared" si="934"/>
        <v>3.051752137</v>
      </c>
      <c r="CN133" s="34">
        <f t="shared" si="934"/>
        <v>3.051752137</v>
      </c>
      <c r="CO133" s="34">
        <f t="shared" si="934"/>
        <v>3.051752137</v>
      </c>
      <c r="CP133" s="34">
        <f t="shared" si="934"/>
        <v>3.051752137</v>
      </c>
      <c r="CQ133" s="34">
        <f t="shared" si="934"/>
        <v>3.051752137</v>
      </c>
      <c r="DA133" s="138"/>
      <c r="DB133" s="10">
        <v>718.0</v>
      </c>
      <c r="DC133" s="143">
        <f t="shared" si="228"/>
        <v>0.0003846153846</v>
      </c>
      <c r="DD133" s="150">
        <f t="shared" si="309"/>
        <v>0.0005769230769</v>
      </c>
      <c r="DE133" s="74">
        <f t="shared" ref="DE133:DJ133" si="935">(DE$18*$DB133+DE$19)*7</f>
        <v>0.0012147128</v>
      </c>
      <c r="DF133" s="74">
        <f t="shared" si="935"/>
        <v>0.0028429982</v>
      </c>
      <c r="DG133" s="74">
        <f t="shared" si="935"/>
        <v>0.003663485</v>
      </c>
      <c r="DH133" s="141">
        <f t="shared" si="935"/>
        <v>0.0021718074</v>
      </c>
      <c r="DI133" s="74">
        <f t="shared" si="935"/>
        <v>0.0031241546</v>
      </c>
      <c r="DJ133" s="74">
        <f t="shared" si="935"/>
        <v>0.0036869126</v>
      </c>
      <c r="DK133" s="130"/>
      <c r="DL133" s="142"/>
    </row>
    <row r="134" ht="14.25" customHeight="1">
      <c r="A134" s="1"/>
      <c r="J134" s="112">
        <v>118.0</v>
      </c>
      <c r="K134" s="124">
        <v>823.0</v>
      </c>
      <c r="L134" s="114">
        <f t="shared" si="91"/>
        <v>588.4183473</v>
      </c>
      <c r="M134" s="115">
        <f t="shared" si="92"/>
        <v>10.42706508</v>
      </c>
      <c r="N134" s="116">
        <f t="shared" si="47"/>
        <v>0.01772049619</v>
      </c>
      <c r="O134" s="116"/>
      <c r="P134" s="112">
        <v>118.0</v>
      </c>
      <c r="Q134" s="112">
        <v>823.0</v>
      </c>
      <c r="R134" s="117">
        <f t="shared" si="48"/>
        <v>1553</v>
      </c>
      <c r="S134" s="39">
        <f t="shared" si="49"/>
        <v>597.5250559</v>
      </c>
      <c r="T134" s="39">
        <f t="shared" si="50"/>
        <v>0.002182602608</v>
      </c>
      <c r="U134" s="117">
        <f t="shared" si="51"/>
        <v>2023</v>
      </c>
      <c r="V134" s="39">
        <f t="shared" si="52"/>
        <v>639.9938688</v>
      </c>
      <c r="W134" s="39">
        <f t="shared" si="53"/>
        <v>0.01001368677</v>
      </c>
      <c r="X134" s="164"/>
      <c r="Y134" s="124">
        <v>823.0</v>
      </c>
      <c r="Z134" s="164"/>
      <c r="AA134" s="125">
        <f t="shared" si="56"/>
        <v>597.5228733</v>
      </c>
      <c r="AB134" s="126">
        <f t="shared" si="57"/>
        <v>639.9838551</v>
      </c>
      <c r="AC134" s="64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P134" s="165"/>
      <c r="AQ134" s="165"/>
      <c r="AR134" s="165"/>
      <c r="AS134" s="165"/>
      <c r="AT134" s="1">
        <f t="shared" si="905"/>
        <v>2</v>
      </c>
      <c r="AU134" s="1">
        <v>8.0</v>
      </c>
      <c r="AV134" s="83">
        <f t="shared" ref="AV134:BA134" si="936">((AV$4 * $AU134 ^ AV$5 * EXP(-$AU134 * AV$6))+AV$8)*AV$7</f>
        <v>23.79589602</v>
      </c>
      <c r="AW134" s="83">
        <f t="shared" si="936"/>
        <v>34.19375693</v>
      </c>
      <c r="AX134" s="83">
        <f t="shared" si="936"/>
        <v>34.68266639</v>
      </c>
      <c r="AY134" s="83">
        <f t="shared" si="936"/>
        <v>34.28266639</v>
      </c>
      <c r="AZ134" s="83">
        <f t="shared" si="936"/>
        <v>33.88266639</v>
      </c>
      <c r="BA134" s="83">
        <f t="shared" si="936"/>
        <v>33.48266639</v>
      </c>
      <c r="BB134" s="83"/>
      <c r="BC134" s="83"/>
      <c r="BD134" s="83"/>
      <c r="BE134" s="83"/>
      <c r="BI134" s="10">
        <v>53.0</v>
      </c>
      <c r="BJ134" s="133">
        <f t="shared" ref="BJ134:BS134" si="937">BJ24/AV24</f>
        <v>0.04011115405</v>
      </c>
      <c r="BK134" s="133">
        <f t="shared" si="937"/>
        <v>0.03884412536</v>
      </c>
      <c r="BL134" s="133">
        <f t="shared" si="937"/>
        <v>0.0399246312</v>
      </c>
      <c r="BM134" s="133">
        <f t="shared" si="937"/>
        <v>0.03996993255</v>
      </c>
      <c r="BN134" s="133">
        <f t="shared" si="937"/>
        <v>0.04001607508</v>
      </c>
      <c r="BO134" s="133">
        <f t="shared" si="937"/>
        <v>0.04006308245</v>
      </c>
      <c r="BP134" s="133">
        <f t="shared" si="937"/>
        <v>0.04011097919</v>
      </c>
      <c r="BQ134" s="133">
        <f t="shared" si="937"/>
        <v>0.0401597908</v>
      </c>
      <c r="BR134" s="133">
        <f t="shared" si="937"/>
        <v>0.04020954373</v>
      </c>
      <c r="BS134" s="133">
        <f t="shared" si="937"/>
        <v>0.04026026548</v>
      </c>
      <c r="BU134" s="10">
        <v>53.0</v>
      </c>
      <c r="BV134" s="133">
        <f t="shared" ref="BV134:CE134" si="938">BV24/AV24</f>
        <v>0.03007391132</v>
      </c>
      <c r="BW134" s="133">
        <f t="shared" si="938"/>
        <v>0.03047511792</v>
      </c>
      <c r="BX134" s="133">
        <f t="shared" si="938"/>
        <v>0.03005061294</v>
      </c>
      <c r="BY134" s="133">
        <f t="shared" si="938"/>
        <v>0.03003268066</v>
      </c>
      <c r="BZ134" s="133">
        <f t="shared" si="938"/>
        <v>0.03001441541</v>
      </c>
      <c r="CA134" s="133">
        <f t="shared" si="938"/>
        <v>0.02999580781</v>
      </c>
      <c r="CB134" s="133">
        <f t="shared" si="938"/>
        <v>0.02997684816</v>
      </c>
      <c r="CC134" s="133">
        <f t="shared" si="938"/>
        <v>0.02995752636</v>
      </c>
      <c r="CD134" s="133">
        <f t="shared" si="938"/>
        <v>0.02993783195</v>
      </c>
      <c r="CE134" s="133">
        <f t="shared" si="938"/>
        <v>0.02991775404</v>
      </c>
      <c r="CG134" s="10">
        <v>118.0</v>
      </c>
      <c r="CH134" s="34">
        <f t="shared" ref="CH134:CQ134" si="939">((CH$4-CH$5*$CG134+CH$6*$CG134^2/2+CH$7/$CG134)+CH$9)*CH$8</f>
        <v>4.954152542</v>
      </c>
      <c r="CI134" s="34">
        <f t="shared" si="939"/>
        <v>3.055101695</v>
      </c>
      <c r="CJ134" s="34">
        <f t="shared" si="939"/>
        <v>3.055101695</v>
      </c>
      <c r="CK134" s="34">
        <f t="shared" si="939"/>
        <v>3.055101695</v>
      </c>
      <c r="CL134" s="34">
        <f t="shared" si="939"/>
        <v>3.055101695</v>
      </c>
      <c r="CM134" s="34">
        <f t="shared" si="939"/>
        <v>3.055101695</v>
      </c>
      <c r="CN134" s="34">
        <f t="shared" si="939"/>
        <v>3.055101695</v>
      </c>
      <c r="CO134" s="34">
        <f t="shared" si="939"/>
        <v>3.055101695</v>
      </c>
      <c r="CP134" s="34">
        <f t="shared" si="939"/>
        <v>3.055101695</v>
      </c>
      <c r="CQ134" s="34">
        <f t="shared" si="939"/>
        <v>3.055101695</v>
      </c>
      <c r="DA134" s="138"/>
      <c r="DB134" s="10">
        <v>725.0</v>
      </c>
      <c r="DC134" s="143">
        <f t="shared" si="228"/>
        <v>0.0003846153846</v>
      </c>
      <c r="DD134" s="150">
        <f t="shared" si="309"/>
        <v>0.0005769230769</v>
      </c>
      <c r="DE134" s="74">
        <f t="shared" ref="DE134:DJ134" si="940">(DE$18*$DB134+DE$19)*7</f>
        <v>0.0012261935</v>
      </c>
      <c r="DF134" s="74">
        <f t="shared" si="940"/>
        <v>0.0028736575</v>
      </c>
      <c r="DG134" s="74">
        <f t="shared" si="940"/>
        <v>0.0036969275</v>
      </c>
      <c r="DH134" s="141">
        <f t="shared" si="940"/>
        <v>0.0021921375</v>
      </c>
      <c r="DI134" s="74">
        <f t="shared" si="940"/>
        <v>0.0031414075</v>
      </c>
      <c r="DJ134" s="74">
        <f t="shared" si="940"/>
        <v>0.0036935325</v>
      </c>
      <c r="DK134" s="130"/>
      <c r="DL134" s="142"/>
    </row>
    <row r="135" ht="14.25" customHeight="1">
      <c r="A135" s="1"/>
      <c r="J135" s="112">
        <v>119.0</v>
      </c>
      <c r="K135" s="124">
        <v>830.0</v>
      </c>
      <c r="L135" s="114">
        <f t="shared" si="91"/>
        <v>588.4183473</v>
      </c>
      <c r="M135" s="115">
        <f t="shared" si="92"/>
        <v>10.42706508</v>
      </c>
      <c r="N135" s="116">
        <f t="shared" si="47"/>
        <v>0.01772049619</v>
      </c>
      <c r="O135" s="116"/>
      <c r="P135" s="112">
        <v>119.0</v>
      </c>
      <c r="Q135" s="112">
        <v>830.0</v>
      </c>
      <c r="R135" s="117">
        <f t="shared" si="48"/>
        <v>1560</v>
      </c>
      <c r="S135" s="39">
        <f t="shared" si="49"/>
        <v>597.5916186</v>
      </c>
      <c r="T135" s="39">
        <f t="shared" si="50"/>
        <v>0.001976435983</v>
      </c>
      <c r="U135" s="117">
        <f t="shared" si="51"/>
        <v>2030</v>
      </c>
      <c r="V135" s="39">
        <f t="shared" si="52"/>
        <v>639.9941209</v>
      </c>
      <c r="W135" s="39">
        <f t="shared" si="53"/>
        <v>0.009137824475</v>
      </c>
      <c r="X135" s="164"/>
      <c r="Y135" s="124">
        <v>830.0</v>
      </c>
      <c r="Z135" s="164"/>
      <c r="AA135" s="125">
        <f t="shared" si="56"/>
        <v>597.5896421</v>
      </c>
      <c r="AB135" s="126">
        <f t="shared" si="57"/>
        <v>639.9849831</v>
      </c>
      <c r="AC135" s="64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P135" s="165"/>
      <c r="AQ135" s="165"/>
      <c r="AR135" s="165"/>
      <c r="AS135" s="165"/>
      <c r="AT135" s="1">
        <f t="shared" si="905"/>
        <v>2</v>
      </c>
      <c r="AU135" s="1">
        <v>9.0</v>
      </c>
      <c r="AV135" s="83">
        <f t="shared" ref="AV135:BA135" si="941">((AV$4 * $AU135 ^ AV$5 * EXP(-$AU135 * AV$6))+AV$8)*AV$7</f>
        <v>24.33763164</v>
      </c>
      <c r="AW135" s="83">
        <f t="shared" si="941"/>
        <v>34.81205716</v>
      </c>
      <c r="AX135" s="83">
        <f t="shared" si="941"/>
        <v>35.42202501</v>
      </c>
      <c r="AY135" s="83">
        <f t="shared" si="941"/>
        <v>35.02202501</v>
      </c>
      <c r="AZ135" s="83">
        <f t="shared" si="941"/>
        <v>34.62202501</v>
      </c>
      <c r="BA135" s="83">
        <f t="shared" si="941"/>
        <v>34.22202501</v>
      </c>
      <c r="BB135" s="83"/>
      <c r="BC135" s="83"/>
      <c r="BD135" s="83"/>
      <c r="BE135" s="83"/>
      <c r="BI135" s="10">
        <v>60.0</v>
      </c>
      <c r="BJ135" s="133">
        <f t="shared" ref="BJ135:BS135" si="942">BJ25/AV25</f>
        <v>0.03999088175</v>
      </c>
      <c r="BK135" s="133">
        <f t="shared" si="942"/>
        <v>0.0387546338</v>
      </c>
      <c r="BL135" s="133">
        <f t="shared" si="942"/>
        <v>0.0398217454</v>
      </c>
      <c r="BM135" s="133">
        <f t="shared" si="942"/>
        <v>0.03986605616</v>
      </c>
      <c r="BN135" s="133">
        <f t="shared" si="942"/>
        <v>0.03991118889</v>
      </c>
      <c r="BO135" s="133">
        <f t="shared" si="942"/>
        <v>0.03995716667</v>
      </c>
      <c r="BP135" s="133">
        <f t="shared" si="942"/>
        <v>0.04000401346</v>
      </c>
      <c r="BQ135" s="133">
        <f t="shared" si="942"/>
        <v>0.04005175413</v>
      </c>
      <c r="BR135" s="133">
        <f t="shared" si="942"/>
        <v>0.04010041451</v>
      </c>
      <c r="BS135" s="133">
        <f t="shared" si="942"/>
        <v>0.04015002144</v>
      </c>
      <c r="BU135" s="10">
        <v>60.0</v>
      </c>
      <c r="BV135" s="133">
        <f t="shared" ref="BV135:CE135" si="943">BV25/AV25</f>
        <v>0.02999694304</v>
      </c>
      <c r="BW135" s="133">
        <f t="shared" si="943"/>
        <v>0.030407925</v>
      </c>
      <c r="BX135" s="133">
        <f t="shared" si="943"/>
        <v>0.02997168522</v>
      </c>
      <c r="BY135" s="133">
        <f t="shared" si="943"/>
        <v>0.02995304547</v>
      </c>
      <c r="BZ135" s="133">
        <f t="shared" si="943"/>
        <v>0.02993405994</v>
      </c>
      <c r="CA135" s="133">
        <f t="shared" si="943"/>
        <v>0.02991471893</v>
      </c>
      <c r="CB135" s="133">
        <f t="shared" si="943"/>
        <v>0.02989501237</v>
      </c>
      <c r="CC135" s="133">
        <f t="shared" si="943"/>
        <v>0.02987492978</v>
      </c>
      <c r="CD135" s="133">
        <f t="shared" si="943"/>
        <v>0.02985446031</v>
      </c>
      <c r="CE135" s="133">
        <f t="shared" si="943"/>
        <v>0.02983359267</v>
      </c>
      <c r="CG135" s="10">
        <v>119.0</v>
      </c>
      <c r="CH135" s="34">
        <f t="shared" ref="CH135:CQ135" si="944">((CH$4-CH$5*$CG135+CH$6*$CG135^2/2+CH$7/$CG135)+CH$9)*CH$8</f>
        <v>4.957747899</v>
      </c>
      <c r="CI135" s="34">
        <f t="shared" si="944"/>
        <v>3.058462185</v>
      </c>
      <c r="CJ135" s="34">
        <f t="shared" si="944"/>
        <v>3.058462185</v>
      </c>
      <c r="CK135" s="34">
        <f t="shared" si="944"/>
        <v>3.058462185</v>
      </c>
      <c r="CL135" s="34">
        <f t="shared" si="944"/>
        <v>3.058462185</v>
      </c>
      <c r="CM135" s="34">
        <f t="shared" si="944"/>
        <v>3.058462185</v>
      </c>
      <c r="CN135" s="34">
        <f t="shared" si="944"/>
        <v>3.058462185</v>
      </c>
      <c r="CO135" s="34">
        <f t="shared" si="944"/>
        <v>3.058462185</v>
      </c>
      <c r="CP135" s="34">
        <f t="shared" si="944"/>
        <v>3.058462185</v>
      </c>
      <c r="CQ135" s="34">
        <f t="shared" si="944"/>
        <v>3.058462185</v>
      </c>
      <c r="DA135" s="138"/>
      <c r="DB135" s="10">
        <v>732.0</v>
      </c>
      <c r="DC135" s="143">
        <f t="shared" si="228"/>
        <v>0.0003846153846</v>
      </c>
      <c r="DD135" s="150">
        <f t="shared" si="309"/>
        <v>0.0005769230769</v>
      </c>
      <c r="DE135" s="74">
        <f t="shared" ref="DE135:DJ135" si="945">(DE$18*$DB135+DE$19)*7</f>
        <v>0.0012376742</v>
      </c>
      <c r="DF135" s="74">
        <f t="shared" si="945"/>
        <v>0.0029043168</v>
      </c>
      <c r="DG135" s="74">
        <f t="shared" si="945"/>
        <v>0.00373037</v>
      </c>
      <c r="DH135" s="141">
        <f t="shared" si="945"/>
        <v>0.0022124676</v>
      </c>
      <c r="DI135" s="74">
        <f t="shared" si="945"/>
        <v>0.0031586604</v>
      </c>
      <c r="DJ135" s="74">
        <f t="shared" si="945"/>
        <v>0.0037001524</v>
      </c>
      <c r="DK135" s="130"/>
      <c r="DL135" s="142"/>
    </row>
    <row r="136" ht="14.25" customHeight="1">
      <c r="A136" s="1"/>
      <c r="J136" s="112">
        <v>120.0</v>
      </c>
      <c r="K136" s="124">
        <v>837.0</v>
      </c>
      <c r="L136" s="114">
        <f t="shared" si="91"/>
        <v>588.4183473</v>
      </c>
      <c r="M136" s="115">
        <f t="shared" si="92"/>
        <v>10.42706508</v>
      </c>
      <c r="N136" s="116">
        <f t="shared" si="47"/>
        <v>0.01772049619</v>
      </c>
      <c r="O136" s="116"/>
      <c r="P136" s="112">
        <v>120.0</v>
      </c>
      <c r="Q136" s="112">
        <v>837.0</v>
      </c>
      <c r="R136" s="117">
        <f t="shared" si="48"/>
        <v>1567</v>
      </c>
      <c r="S136" s="39">
        <f t="shared" si="49"/>
        <v>597.6563934</v>
      </c>
      <c r="T136" s="39">
        <f t="shared" si="50"/>
        <v>0.001789616366</v>
      </c>
      <c r="U136" s="117">
        <f t="shared" si="51"/>
        <v>2037</v>
      </c>
      <c r="V136" s="39">
        <f t="shared" si="52"/>
        <v>639.9943628</v>
      </c>
      <c r="W136" s="39">
        <f t="shared" si="53"/>
        <v>0.008337977695</v>
      </c>
      <c r="X136" s="164"/>
      <c r="Y136" s="124">
        <v>837.0</v>
      </c>
      <c r="Z136" s="164"/>
      <c r="AA136" s="125">
        <f t="shared" si="56"/>
        <v>597.6546038</v>
      </c>
      <c r="AB136" s="126">
        <f t="shared" si="57"/>
        <v>639.9860248</v>
      </c>
      <c r="AC136" s="64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P136" s="165"/>
      <c r="AQ136" s="165"/>
      <c r="AR136" s="165"/>
      <c r="AS136" s="165"/>
      <c r="AT136" s="1">
        <f t="shared" si="905"/>
        <v>2</v>
      </c>
      <c r="AU136" s="1">
        <v>10.0</v>
      </c>
      <c r="AV136" s="83">
        <f t="shared" ref="AV136:BA136" si="946">((AV$4 * $AU136 ^ AV$5 * EXP(-$AU136 * AV$6))+AV$8)*AV$7</f>
        <v>24.82743527</v>
      </c>
      <c r="AW136" s="83">
        <f t="shared" si="946"/>
        <v>35.36312381</v>
      </c>
      <c r="AX136" s="83">
        <f t="shared" si="946"/>
        <v>36.08316071</v>
      </c>
      <c r="AY136" s="83">
        <f t="shared" si="946"/>
        <v>35.68316071</v>
      </c>
      <c r="AZ136" s="83">
        <f t="shared" si="946"/>
        <v>35.28316071</v>
      </c>
      <c r="BA136" s="83">
        <f t="shared" si="946"/>
        <v>34.88316071</v>
      </c>
      <c r="BB136" s="83"/>
      <c r="BC136" s="83"/>
      <c r="BD136" s="83"/>
      <c r="BE136" s="83"/>
      <c r="BI136" s="10">
        <v>67.0</v>
      </c>
      <c r="BJ136" s="133">
        <f t="shared" ref="BJ136:BS136" si="947">BJ26/AV26</f>
        <v>0.03988944321</v>
      </c>
      <c r="BK136" s="133">
        <f t="shared" si="947"/>
        <v>0.03868267978</v>
      </c>
      <c r="BL136" s="133">
        <f t="shared" si="947"/>
        <v>0.03973905237</v>
      </c>
      <c r="BM136" s="133">
        <f t="shared" si="947"/>
        <v>0.03978268604</v>
      </c>
      <c r="BN136" s="133">
        <f t="shared" si="947"/>
        <v>0.03982713068</v>
      </c>
      <c r="BO136" s="133">
        <f t="shared" si="947"/>
        <v>0.0398724091</v>
      </c>
      <c r="BP136" s="133">
        <f t="shared" si="947"/>
        <v>0.03991854498</v>
      </c>
      <c r="BQ136" s="133">
        <f t="shared" si="947"/>
        <v>0.03996556292</v>
      </c>
      <c r="BR136" s="133">
        <f t="shared" si="947"/>
        <v>0.04001348845</v>
      </c>
      <c r="BS136" s="133">
        <f t="shared" si="947"/>
        <v>0.04006234811</v>
      </c>
      <c r="BU136" s="10">
        <v>67.0</v>
      </c>
      <c r="BV136" s="133">
        <f t="shared" ref="BV136:CE136" si="948">BV26/AV26</f>
        <v>0.02993095784</v>
      </c>
      <c r="BW136" s="133">
        <f t="shared" si="948"/>
        <v>0.03035414745</v>
      </c>
      <c r="BX136" s="133">
        <f t="shared" si="948"/>
        <v>0.02990812648</v>
      </c>
      <c r="BY136" s="133">
        <f t="shared" si="948"/>
        <v>0.02988886606</v>
      </c>
      <c r="BZ136" s="133">
        <f t="shared" si="948"/>
        <v>0.02986924767</v>
      </c>
      <c r="CA136" s="133">
        <f t="shared" si="948"/>
        <v>0.02984926125</v>
      </c>
      <c r="CB136" s="133">
        <f t="shared" si="948"/>
        <v>0.02982889633</v>
      </c>
      <c r="CC136" s="133">
        <f t="shared" si="948"/>
        <v>0.02980814205</v>
      </c>
      <c r="CD136" s="133">
        <f t="shared" si="948"/>
        <v>0.02978698716</v>
      </c>
      <c r="CE136" s="133">
        <f t="shared" si="948"/>
        <v>0.02976541993</v>
      </c>
      <c r="CG136" s="10">
        <v>120.0</v>
      </c>
      <c r="CH136" s="34">
        <f t="shared" ref="CH136:CQ136" si="949">((CH$4-CH$5*$CG136+CH$6*$CG136^2/2+CH$7/$CG136)+CH$9)*CH$8</f>
        <v>4.961383333</v>
      </c>
      <c r="CI136" s="34">
        <f t="shared" si="949"/>
        <v>3.061833333</v>
      </c>
      <c r="CJ136" s="34">
        <f t="shared" si="949"/>
        <v>3.061833333</v>
      </c>
      <c r="CK136" s="34">
        <f t="shared" si="949"/>
        <v>3.061833333</v>
      </c>
      <c r="CL136" s="34">
        <f t="shared" si="949"/>
        <v>3.061833333</v>
      </c>
      <c r="CM136" s="34">
        <f t="shared" si="949"/>
        <v>3.061833333</v>
      </c>
      <c r="CN136" s="34">
        <f t="shared" si="949"/>
        <v>3.061833333</v>
      </c>
      <c r="CO136" s="34">
        <f t="shared" si="949"/>
        <v>3.061833333</v>
      </c>
      <c r="CP136" s="34">
        <f t="shared" si="949"/>
        <v>3.061833333</v>
      </c>
      <c r="CQ136" s="34">
        <f t="shared" si="949"/>
        <v>3.061833333</v>
      </c>
      <c r="DA136" s="138"/>
      <c r="DB136" s="10">
        <v>739.0</v>
      </c>
      <c r="DC136" s="143">
        <f t="shared" si="228"/>
        <v>0.0003846153846</v>
      </c>
      <c r="DD136" s="150">
        <f t="shared" si="309"/>
        <v>0.0005769230769</v>
      </c>
      <c r="DE136" s="74">
        <f t="shared" ref="DE136:DJ136" si="950">(DE$18*$DB136+DE$19)*7</f>
        <v>0.0012491549</v>
      </c>
      <c r="DF136" s="74">
        <f t="shared" si="950"/>
        <v>0.0029349761</v>
      </c>
      <c r="DG136" s="74">
        <f t="shared" si="950"/>
        <v>0.0037638125</v>
      </c>
      <c r="DH136" s="141">
        <f t="shared" si="950"/>
        <v>0.0022327977</v>
      </c>
      <c r="DI136" s="74">
        <f t="shared" si="950"/>
        <v>0.0031759133</v>
      </c>
      <c r="DJ136" s="74">
        <f t="shared" si="950"/>
        <v>0.0037067723</v>
      </c>
      <c r="DK136" s="130"/>
      <c r="DL136" s="142"/>
    </row>
    <row r="137" ht="14.25" customHeight="1">
      <c r="A137" s="1"/>
      <c r="J137" s="112">
        <v>121.0</v>
      </c>
      <c r="K137" s="124">
        <v>844.0</v>
      </c>
      <c r="L137" s="114">
        <f t="shared" si="91"/>
        <v>588.4183473</v>
      </c>
      <c r="M137" s="115">
        <f t="shared" si="92"/>
        <v>10.42706508</v>
      </c>
      <c r="N137" s="116">
        <f t="shared" si="47"/>
        <v>0.01772049619</v>
      </c>
      <c r="O137" s="116"/>
      <c r="P137" s="112">
        <v>121.0</v>
      </c>
      <c r="Q137" s="112">
        <v>844.0</v>
      </c>
      <c r="R137" s="117">
        <f t="shared" si="48"/>
        <v>1574</v>
      </c>
      <c r="S137" s="39">
        <f t="shared" si="49"/>
        <v>597.7194283</v>
      </c>
      <c r="T137" s="39">
        <f t="shared" si="50"/>
        <v>0.00162034225</v>
      </c>
      <c r="U137" s="117">
        <f t="shared" si="51"/>
        <v>2044</v>
      </c>
      <c r="V137" s="39">
        <f t="shared" si="52"/>
        <v>639.9945946</v>
      </c>
      <c r="W137" s="39">
        <f t="shared" si="53"/>
        <v>0.007607610505</v>
      </c>
      <c r="X137" s="164"/>
      <c r="Y137" s="124">
        <v>844.0</v>
      </c>
      <c r="Z137" s="164"/>
      <c r="AA137" s="125">
        <f t="shared" si="56"/>
        <v>597.717808</v>
      </c>
      <c r="AB137" s="126">
        <f t="shared" si="57"/>
        <v>639.986987</v>
      </c>
      <c r="AC137" s="64"/>
      <c r="AD137" s="165"/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P137" s="165"/>
      <c r="AQ137" s="165"/>
      <c r="AR137" s="165"/>
      <c r="AS137" s="165"/>
      <c r="AT137" s="1">
        <f t="shared" si="905"/>
        <v>2</v>
      </c>
      <c r="AU137" s="1">
        <v>11.0</v>
      </c>
      <c r="AV137" s="83">
        <f t="shared" ref="AV137:BA137" si="951">((AV$4 * $AU137 ^ AV$5 * EXP(-$AU137 * AV$6))+AV$8)*AV$7</f>
        <v>25.27418076</v>
      </c>
      <c r="AW137" s="83">
        <f t="shared" si="951"/>
        <v>35.85859839</v>
      </c>
      <c r="AX137" s="83">
        <f t="shared" si="951"/>
        <v>36.67936172</v>
      </c>
      <c r="AY137" s="83">
        <f t="shared" si="951"/>
        <v>36.27936172</v>
      </c>
      <c r="AZ137" s="83">
        <f t="shared" si="951"/>
        <v>35.87936172</v>
      </c>
      <c r="BA137" s="83">
        <f t="shared" si="951"/>
        <v>35.47936172</v>
      </c>
      <c r="BB137" s="83"/>
      <c r="BC137" s="83"/>
      <c r="BD137" s="83"/>
      <c r="BE137" s="83"/>
      <c r="BI137" s="10">
        <v>74.0</v>
      </c>
      <c r="BJ137" s="133">
        <f t="shared" ref="BJ137:BS137" si="952">BJ27/AV27</f>
        <v>0.03980302514</v>
      </c>
      <c r="BK137" s="133">
        <f t="shared" si="952"/>
        <v>0.03862471935</v>
      </c>
      <c r="BL137" s="133">
        <f t="shared" si="952"/>
        <v>0.03967246453</v>
      </c>
      <c r="BM137" s="133">
        <f t="shared" si="952"/>
        <v>0.03971566705</v>
      </c>
      <c r="BN137" s="133">
        <f t="shared" si="952"/>
        <v>0.03975967594</v>
      </c>
      <c r="BO137" s="133">
        <f t="shared" si="952"/>
        <v>0.03980451399</v>
      </c>
      <c r="BP137" s="133">
        <f t="shared" si="952"/>
        <v>0.03985020486</v>
      </c>
      <c r="BQ137" s="133">
        <f t="shared" si="952"/>
        <v>0.03989677311</v>
      </c>
      <c r="BR137" s="133">
        <f t="shared" si="952"/>
        <v>0.03994424427</v>
      </c>
      <c r="BS137" s="133">
        <f t="shared" si="952"/>
        <v>0.03999264484</v>
      </c>
      <c r="BU137" s="10">
        <v>74.0</v>
      </c>
      <c r="BV137" s="133">
        <f t="shared" ref="BV137:CE137" si="953">BV27/AV27</f>
        <v>0.02987373983</v>
      </c>
      <c r="BW137" s="133">
        <f t="shared" si="953"/>
        <v>0.0303110757</v>
      </c>
      <c r="BX137" s="133">
        <f t="shared" si="953"/>
        <v>0.02985682481</v>
      </c>
      <c r="BY137" s="133">
        <f t="shared" si="953"/>
        <v>0.02983700859</v>
      </c>
      <c r="BZ137" s="133">
        <f t="shared" si="953"/>
        <v>0.02981682251</v>
      </c>
      <c r="CA137" s="133">
        <f t="shared" si="953"/>
        <v>0.0297962561</v>
      </c>
      <c r="CB137" s="133">
        <f t="shared" si="953"/>
        <v>0.02977529853</v>
      </c>
      <c r="CC137" s="133">
        <f t="shared" si="953"/>
        <v>0.02975393851</v>
      </c>
      <c r="CD137" s="133">
        <f t="shared" si="953"/>
        <v>0.02973216435</v>
      </c>
      <c r="CE137" s="133">
        <f t="shared" si="953"/>
        <v>0.02970996388</v>
      </c>
      <c r="CG137" s="10">
        <v>121.0</v>
      </c>
      <c r="CH137" s="34">
        <f t="shared" ref="CH137:CQ137" si="954">((CH$4-CH$5*$CG137+CH$6*$CG137^2/2+CH$7/$CG137)+CH$9)*CH$8</f>
        <v>4.965057851</v>
      </c>
      <c r="CI137" s="34">
        <f t="shared" si="954"/>
        <v>3.065214876</v>
      </c>
      <c r="CJ137" s="34">
        <f t="shared" si="954"/>
        <v>3.065214876</v>
      </c>
      <c r="CK137" s="34">
        <f t="shared" si="954"/>
        <v>3.065214876</v>
      </c>
      <c r="CL137" s="34">
        <f t="shared" si="954"/>
        <v>3.065214876</v>
      </c>
      <c r="CM137" s="34">
        <f t="shared" si="954"/>
        <v>3.065214876</v>
      </c>
      <c r="CN137" s="34">
        <f t="shared" si="954"/>
        <v>3.065214876</v>
      </c>
      <c r="CO137" s="34">
        <f t="shared" si="954"/>
        <v>3.065214876</v>
      </c>
      <c r="CP137" s="34">
        <f t="shared" si="954"/>
        <v>3.065214876</v>
      </c>
      <c r="CQ137" s="34">
        <f t="shared" si="954"/>
        <v>3.065214876</v>
      </c>
      <c r="DA137" s="138"/>
      <c r="DB137" s="10">
        <v>746.0</v>
      </c>
      <c r="DC137" s="143">
        <f t="shared" si="228"/>
        <v>0.0003846153846</v>
      </c>
      <c r="DD137" s="150">
        <f t="shared" si="309"/>
        <v>0.0005769230769</v>
      </c>
      <c r="DE137" s="74">
        <f t="shared" ref="DE137:DJ137" si="955">(DE$18*$DB137+DE$19)*7</f>
        <v>0.0012606356</v>
      </c>
      <c r="DF137" s="74">
        <f t="shared" si="955"/>
        <v>0.0029656354</v>
      </c>
      <c r="DG137" s="74">
        <f t="shared" si="955"/>
        <v>0.003797255</v>
      </c>
      <c r="DH137" s="141">
        <f t="shared" si="955"/>
        <v>0.0022531278</v>
      </c>
      <c r="DI137" s="74">
        <f t="shared" si="955"/>
        <v>0.0031931662</v>
      </c>
      <c r="DJ137" s="74">
        <f t="shared" si="955"/>
        <v>0.0037133922</v>
      </c>
      <c r="DK137" s="130"/>
      <c r="DL137" s="142"/>
    </row>
    <row r="138" ht="14.25" customHeight="1">
      <c r="A138" s="1"/>
      <c r="J138" s="112">
        <v>122.0</v>
      </c>
      <c r="K138" s="124">
        <v>851.0</v>
      </c>
      <c r="L138" s="114">
        <f t="shared" si="91"/>
        <v>588.4183473</v>
      </c>
      <c r="M138" s="115">
        <f t="shared" si="92"/>
        <v>10.42706508</v>
      </c>
      <c r="N138" s="116">
        <f t="shared" si="47"/>
        <v>0.01772049619</v>
      </c>
      <c r="O138" s="116"/>
      <c r="P138" s="112">
        <v>122.0</v>
      </c>
      <c r="Q138" s="112">
        <v>851.0</v>
      </c>
      <c r="R138" s="117">
        <f t="shared" si="48"/>
        <v>1581</v>
      </c>
      <c r="S138" s="39">
        <f t="shared" si="49"/>
        <v>597.7807699</v>
      </c>
      <c r="T138" s="39">
        <f t="shared" si="50"/>
        <v>0.001466978318</v>
      </c>
      <c r="U138" s="117">
        <f t="shared" si="51"/>
        <v>2051</v>
      </c>
      <c r="V138" s="39">
        <f t="shared" si="52"/>
        <v>639.9948169</v>
      </c>
      <c r="W138" s="39">
        <f t="shared" si="53"/>
        <v>0.006940742536</v>
      </c>
      <c r="X138" s="164"/>
      <c r="Y138" s="124">
        <v>851.0</v>
      </c>
      <c r="Z138" s="164"/>
      <c r="AA138" s="125">
        <f t="shared" si="56"/>
        <v>597.779303</v>
      </c>
      <c r="AB138" s="126">
        <f t="shared" si="57"/>
        <v>639.9878762</v>
      </c>
      <c r="AC138" s="64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P138" s="165"/>
      <c r="AQ138" s="165"/>
      <c r="AR138" s="165"/>
      <c r="AS138" s="165"/>
      <c r="AT138" s="1">
        <f t="shared" si="905"/>
        <v>2</v>
      </c>
      <c r="AU138" s="1">
        <v>12.0</v>
      </c>
      <c r="AV138" s="83">
        <f t="shared" ref="AV138:BA138" si="956">((AV$4 * $AU138 ^ AV$5 * EXP(-$AU138 * AV$6))+AV$8)*AV$7</f>
        <v>25.6845699</v>
      </c>
      <c r="AW138" s="83">
        <f t="shared" si="956"/>
        <v>36.30725234</v>
      </c>
      <c r="AX138" s="83">
        <f t="shared" si="956"/>
        <v>37.22067655</v>
      </c>
      <c r="AY138" s="83">
        <f t="shared" si="956"/>
        <v>36.82067655</v>
      </c>
      <c r="AZ138" s="83">
        <f t="shared" si="956"/>
        <v>36.42067655</v>
      </c>
      <c r="BA138" s="83">
        <f t="shared" si="956"/>
        <v>36.02067655</v>
      </c>
      <c r="BB138" s="83"/>
      <c r="BC138" s="83"/>
      <c r="BD138" s="83"/>
      <c r="BE138" s="83"/>
      <c r="BI138" s="10">
        <v>81.0</v>
      </c>
      <c r="BJ138" s="133">
        <f t="shared" ref="BJ138:BS138" si="957">BJ28/AV28</f>
        <v>0.03972886242</v>
      </c>
      <c r="BK138" s="133">
        <f t="shared" si="957"/>
        <v>0.03857818303</v>
      </c>
      <c r="BL138" s="133">
        <f t="shared" si="957"/>
        <v>0.03961901984</v>
      </c>
      <c r="BM138" s="133">
        <f t="shared" si="957"/>
        <v>0.03966199036</v>
      </c>
      <c r="BN138" s="133">
        <f t="shared" si="957"/>
        <v>0.0397057679</v>
      </c>
      <c r="BO138" s="133">
        <f t="shared" si="957"/>
        <v>0.0397503754</v>
      </c>
      <c r="BP138" s="133">
        <f t="shared" si="957"/>
        <v>0.03979583669</v>
      </c>
      <c r="BQ138" s="133">
        <f t="shared" si="957"/>
        <v>0.03984217652</v>
      </c>
      <c r="BR138" s="133">
        <f t="shared" si="957"/>
        <v>0.03988942061</v>
      </c>
      <c r="BS138" s="133">
        <f t="shared" si="957"/>
        <v>0.03993759568</v>
      </c>
      <c r="BU138" s="10">
        <v>81.0</v>
      </c>
      <c r="BV138" s="133">
        <f t="shared" ref="BV138:CE138" si="958">BV28/AV28</f>
        <v>0.02982368054</v>
      </c>
      <c r="BW138" s="133">
        <f t="shared" si="958"/>
        <v>0.03027674508</v>
      </c>
      <c r="BX138" s="133">
        <f t="shared" si="958"/>
        <v>0.02981552527</v>
      </c>
      <c r="BY138" s="133">
        <f t="shared" si="958"/>
        <v>0.02979520321</v>
      </c>
      <c r="BZ138" s="133">
        <f t="shared" si="958"/>
        <v>0.02977449948</v>
      </c>
      <c r="CA138" s="133">
        <f t="shared" si="958"/>
        <v>0.02975340324</v>
      </c>
      <c r="CB138" s="133">
        <f t="shared" si="958"/>
        <v>0.02973190322</v>
      </c>
      <c r="CC138" s="133">
        <f t="shared" si="958"/>
        <v>0.0297099877</v>
      </c>
      <c r="CD138" s="133">
        <f t="shared" si="958"/>
        <v>0.02968764454</v>
      </c>
      <c r="CE138" s="133">
        <f t="shared" si="958"/>
        <v>0.02966486109</v>
      </c>
      <c r="CG138" s="10">
        <v>122.0</v>
      </c>
      <c r="CH138" s="34">
        <f t="shared" ref="CH138:CQ138" si="959">((CH$4-CH$5*$CG138+CH$6*$CG138^2/2+CH$7/$CG138)+CH$9)*CH$8</f>
        <v>4.968770492</v>
      </c>
      <c r="CI138" s="34">
        <f t="shared" si="959"/>
        <v>3.068606557</v>
      </c>
      <c r="CJ138" s="34">
        <f t="shared" si="959"/>
        <v>3.068606557</v>
      </c>
      <c r="CK138" s="34">
        <f t="shared" si="959"/>
        <v>3.068606557</v>
      </c>
      <c r="CL138" s="34">
        <f t="shared" si="959"/>
        <v>3.068606557</v>
      </c>
      <c r="CM138" s="34">
        <f t="shared" si="959"/>
        <v>3.068606557</v>
      </c>
      <c r="CN138" s="34">
        <f t="shared" si="959"/>
        <v>3.068606557</v>
      </c>
      <c r="CO138" s="34">
        <f t="shared" si="959"/>
        <v>3.068606557</v>
      </c>
      <c r="CP138" s="34">
        <f t="shared" si="959"/>
        <v>3.068606557</v>
      </c>
      <c r="CQ138" s="34">
        <f t="shared" si="959"/>
        <v>3.068606557</v>
      </c>
      <c r="DA138" s="138"/>
      <c r="DB138" s="10">
        <v>753.0</v>
      </c>
      <c r="DC138" s="143">
        <f t="shared" si="228"/>
        <v>0.0003846153846</v>
      </c>
      <c r="DD138" s="150">
        <f t="shared" si="309"/>
        <v>0.0005769230769</v>
      </c>
      <c r="DE138" s="74">
        <f t="shared" ref="DE138:DJ138" si="960">(DE$18*$DB138+DE$19)*7</f>
        <v>0.0012721163</v>
      </c>
      <c r="DF138" s="74">
        <f t="shared" si="960"/>
        <v>0.0029962947</v>
      </c>
      <c r="DG138" s="74">
        <f t="shared" si="960"/>
        <v>0.0038306975</v>
      </c>
      <c r="DH138" s="141">
        <f t="shared" si="960"/>
        <v>0.0022734579</v>
      </c>
      <c r="DI138" s="74">
        <f t="shared" si="960"/>
        <v>0.0032104191</v>
      </c>
      <c r="DJ138" s="74">
        <f t="shared" si="960"/>
        <v>0.0037200121</v>
      </c>
      <c r="DK138" s="130"/>
      <c r="DL138" s="142"/>
    </row>
    <row r="139" ht="14.25" customHeight="1">
      <c r="A139" s="1"/>
      <c r="J139" s="112">
        <v>123.0</v>
      </c>
      <c r="K139" s="124">
        <v>858.0</v>
      </c>
      <c r="L139" s="114">
        <f t="shared" si="91"/>
        <v>588.4183473</v>
      </c>
      <c r="M139" s="115">
        <f t="shared" si="92"/>
        <v>10.42706508</v>
      </c>
      <c r="N139" s="116">
        <f t="shared" si="47"/>
        <v>0.01772049619</v>
      </c>
      <c r="O139" s="116"/>
      <c r="P139" s="112">
        <v>123.0</v>
      </c>
      <c r="Q139" s="112">
        <v>858.0</v>
      </c>
      <c r="R139" s="117">
        <f t="shared" si="48"/>
        <v>1588</v>
      </c>
      <c r="S139" s="39">
        <f t="shared" si="49"/>
        <v>597.8404636</v>
      </c>
      <c r="T139" s="39">
        <f t="shared" si="50"/>
        <v>0.00132804028</v>
      </c>
      <c r="U139" s="117">
        <f t="shared" si="51"/>
        <v>2058</v>
      </c>
      <c r="V139" s="39">
        <f t="shared" si="52"/>
        <v>639.9950301</v>
      </c>
      <c r="W139" s="39">
        <f t="shared" si="53"/>
        <v>0.006331902433</v>
      </c>
      <c r="X139" s="164"/>
      <c r="Y139" s="124">
        <v>858.0</v>
      </c>
      <c r="Z139" s="164"/>
      <c r="AA139" s="125">
        <f t="shared" si="56"/>
        <v>597.8391355</v>
      </c>
      <c r="AB139" s="126">
        <f t="shared" si="57"/>
        <v>639.9886982</v>
      </c>
      <c r="AC139" s="64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P139" s="165"/>
      <c r="AQ139" s="165"/>
      <c r="AR139" s="165"/>
      <c r="AS139" s="165"/>
      <c r="AT139" s="1">
        <f t="shared" si="905"/>
        <v>2</v>
      </c>
      <c r="AU139" s="1">
        <v>13.0</v>
      </c>
      <c r="AV139" s="83">
        <f t="shared" ref="AV139:BA139" si="961">((AV$4 * $AU139 ^ AV$5 * EXP(-$AU139 * AV$6))+AV$8)*AV$7</f>
        <v>26.06379812</v>
      </c>
      <c r="AW139" s="83">
        <f t="shared" si="961"/>
        <v>36.71587141</v>
      </c>
      <c r="AX139" s="83">
        <f t="shared" si="961"/>
        <v>37.71490488</v>
      </c>
      <c r="AY139" s="83">
        <f t="shared" si="961"/>
        <v>37.31490488</v>
      </c>
      <c r="AZ139" s="83">
        <f t="shared" si="961"/>
        <v>36.91490488</v>
      </c>
      <c r="BA139" s="83">
        <f t="shared" si="961"/>
        <v>36.51490488</v>
      </c>
      <c r="BB139" s="83"/>
      <c r="BC139" s="83"/>
      <c r="BD139" s="83"/>
      <c r="BE139" s="83"/>
      <c r="BI139" s="10">
        <v>88.0</v>
      </c>
      <c r="BJ139" s="133">
        <f t="shared" ref="BJ139:BS139" si="962">BJ29/AV29</f>
        <v>0.03966488684</v>
      </c>
      <c r="BK139" s="133">
        <f t="shared" si="962"/>
        <v>0.03854114931</v>
      </c>
      <c r="BL139" s="133">
        <f t="shared" si="962"/>
        <v>0.03957650418</v>
      </c>
      <c r="BM139" s="133">
        <f t="shared" si="962"/>
        <v>0.03961940848</v>
      </c>
      <c r="BN139" s="133">
        <f t="shared" si="962"/>
        <v>0.03966312483</v>
      </c>
      <c r="BO139" s="133">
        <f t="shared" si="962"/>
        <v>0.03970767652</v>
      </c>
      <c r="BP139" s="133">
        <f t="shared" si="962"/>
        <v>0.03975308772</v>
      </c>
      <c r="BQ139" s="133">
        <f t="shared" si="962"/>
        <v>0.03979938354</v>
      </c>
      <c r="BR139" s="133">
        <f t="shared" si="962"/>
        <v>0.03984659009</v>
      </c>
      <c r="BS139" s="133">
        <f t="shared" si="962"/>
        <v>0.03989473451</v>
      </c>
      <c r="BU139" s="10">
        <v>88.0</v>
      </c>
      <c r="BV139" s="133">
        <f t="shared" ref="BV139:CE139" si="963">BV29/AV29</f>
        <v>0.02977957577</v>
      </c>
      <c r="BW139" s="133">
        <f t="shared" si="963"/>
        <v>0.03024968624</v>
      </c>
      <c r="BX139" s="133">
        <f t="shared" si="963"/>
        <v>0.02978254241</v>
      </c>
      <c r="BY139" s="133">
        <f t="shared" si="963"/>
        <v>0.02976175396</v>
      </c>
      <c r="BZ139" s="133">
        <f t="shared" si="963"/>
        <v>0.02974057204</v>
      </c>
      <c r="CA139" s="133">
        <f t="shared" si="963"/>
        <v>0.02971898537</v>
      </c>
      <c r="CB139" s="133">
        <f t="shared" si="963"/>
        <v>0.02969698224</v>
      </c>
      <c r="CC139" s="133">
        <f t="shared" si="963"/>
        <v>0.02967455048</v>
      </c>
      <c r="CD139" s="133">
        <f t="shared" si="963"/>
        <v>0.02965167745</v>
      </c>
      <c r="CE139" s="133">
        <f t="shared" si="963"/>
        <v>0.02962834999</v>
      </c>
      <c r="CG139" s="10">
        <v>123.0</v>
      </c>
      <c r="CH139" s="34">
        <f t="shared" ref="CH139:CQ139" si="964">((CH$4-CH$5*$CG139+CH$6*$CG139^2/2+CH$7/$CG139)+CH$9)*CH$8</f>
        <v>4.972520325</v>
      </c>
      <c r="CI139" s="34">
        <f t="shared" si="964"/>
        <v>3.07200813</v>
      </c>
      <c r="CJ139" s="34">
        <f t="shared" si="964"/>
        <v>3.07200813</v>
      </c>
      <c r="CK139" s="34">
        <f t="shared" si="964"/>
        <v>3.07200813</v>
      </c>
      <c r="CL139" s="34">
        <f t="shared" si="964"/>
        <v>3.07200813</v>
      </c>
      <c r="CM139" s="34">
        <f t="shared" si="964"/>
        <v>3.07200813</v>
      </c>
      <c r="CN139" s="34">
        <f t="shared" si="964"/>
        <v>3.07200813</v>
      </c>
      <c r="CO139" s="34">
        <f t="shared" si="964"/>
        <v>3.07200813</v>
      </c>
      <c r="CP139" s="34">
        <f t="shared" si="964"/>
        <v>3.07200813</v>
      </c>
      <c r="CQ139" s="34">
        <f t="shared" si="964"/>
        <v>3.07200813</v>
      </c>
      <c r="DA139" s="138"/>
      <c r="DB139" s="10">
        <v>760.0</v>
      </c>
      <c r="DC139" s="143">
        <f t="shared" si="228"/>
        <v>0.0003846153846</v>
      </c>
      <c r="DD139" s="150">
        <f t="shared" si="309"/>
        <v>0.0005769230769</v>
      </c>
      <c r="DE139" s="74">
        <f t="shared" ref="DE139:DJ139" si="965">(DE$18*$DB139+DE$19)*7</f>
        <v>0.001283597</v>
      </c>
      <c r="DF139" s="74">
        <f t="shared" si="965"/>
        <v>0.003026954</v>
      </c>
      <c r="DG139" s="74">
        <f t="shared" si="965"/>
        <v>0.00386414</v>
      </c>
      <c r="DH139" s="141">
        <f t="shared" si="965"/>
        <v>0.002293788</v>
      </c>
      <c r="DI139" s="74">
        <f t="shared" si="965"/>
        <v>0.003227672</v>
      </c>
      <c r="DJ139" s="74">
        <f t="shared" si="965"/>
        <v>0.003726632</v>
      </c>
      <c r="DK139" s="130"/>
      <c r="DL139" s="142"/>
    </row>
    <row r="140" ht="14.25" customHeight="1">
      <c r="A140" s="1"/>
      <c r="J140" s="112">
        <v>124.0</v>
      </c>
      <c r="K140" s="124">
        <v>865.0</v>
      </c>
      <c r="L140" s="114">
        <f t="shared" si="91"/>
        <v>588.4183473</v>
      </c>
      <c r="M140" s="115">
        <f t="shared" si="92"/>
        <v>10.42706508</v>
      </c>
      <c r="N140" s="116">
        <f t="shared" si="47"/>
        <v>0.01772049619</v>
      </c>
      <c r="O140" s="116"/>
      <c r="P140" s="112">
        <v>124.0</v>
      </c>
      <c r="Q140" s="112">
        <v>865.0</v>
      </c>
      <c r="R140" s="117">
        <f t="shared" si="48"/>
        <v>1595</v>
      </c>
      <c r="S140" s="39">
        <f t="shared" si="49"/>
        <v>597.8985535</v>
      </c>
      <c r="T140" s="39">
        <f t="shared" si="50"/>
        <v>0.00120218109</v>
      </c>
      <c r="U140" s="117">
        <f t="shared" si="51"/>
        <v>2065</v>
      </c>
      <c r="V140" s="39">
        <f t="shared" si="52"/>
        <v>639.9952345</v>
      </c>
      <c r="W140" s="39">
        <f t="shared" si="53"/>
        <v>0.005776085135</v>
      </c>
      <c r="X140" s="164"/>
      <c r="Y140" s="124">
        <v>865.0</v>
      </c>
      <c r="Z140" s="164"/>
      <c r="AA140" s="125">
        <f t="shared" si="56"/>
        <v>597.8973513</v>
      </c>
      <c r="AB140" s="126">
        <f t="shared" si="57"/>
        <v>639.9894584</v>
      </c>
      <c r="AC140" s="64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P140" s="165"/>
      <c r="AQ140" s="165"/>
      <c r="AR140" s="165"/>
      <c r="AS140" s="165"/>
      <c r="AT140" s="1">
        <f t="shared" si="905"/>
        <v>2</v>
      </c>
      <c r="AU140" s="1">
        <v>14.0</v>
      </c>
      <c r="AV140" s="83">
        <f t="shared" ref="AV140:BA140" si="966">((AV$4 * $AU140 ^ AV$5 * EXP(-$AU140 * AV$6))+AV$8)*AV$7</f>
        <v>26.41598119</v>
      </c>
      <c r="AW140" s="83">
        <f t="shared" si="966"/>
        <v>37.08982142</v>
      </c>
      <c r="AX140" s="83">
        <f t="shared" si="966"/>
        <v>38.1682333</v>
      </c>
      <c r="AY140" s="83">
        <f t="shared" si="966"/>
        <v>37.7682333</v>
      </c>
      <c r="AZ140" s="83">
        <f t="shared" si="966"/>
        <v>37.3682333</v>
      </c>
      <c r="BA140" s="83">
        <f t="shared" si="966"/>
        <v>36.9682333</v>
      </c>
      <c r="BB140" s="83"/>
      <c r="BC140" s="83"/>
      <c r="BD140" s="83"/>
      <c r="BE140" s="83"/>
      <c r="BI140" s="10">
        <v>95.0</v>
      </c>
      <c r="BJ140" s="133">
        <f t="shared" ref="BJ140:BS140" si="967">BJ30/AV30</f>
        <v>0.03960951151</v>
      </c>
      <c r="BK140" s="133">
        <f t="shared" si="967"/>
        <v>0.03851214412</v>
      </c>
      <c r="BL140" s="133">
        <f t="shared" si="967"/>
        <v>0.03954321983</v>
      </c>
      <c r="BM140" s="133">
        <f t="shared" si="967"/>
        <v>0.03958619916</v>
      </c>
      <c r="BN140" s="133">
        <f t="shared" si="967"/>
        <v>0.03962999944</v>
      </c>
      <c r="BO140" s="133">
        <f t="shared" si="967"/>
        <v>0.03967464441</v>
      </c>
      <c r="BP140" s="133">
        <f t="shared" si="967"/>
        <v>0.03972015874</v>
      </c>
      <c r="BQ140" s="133">
        <f t="shared" si="967"/>
        <v>0.03976656808</v>
      </c>
      <c r="BR140" s="133">
        <f t="shared" si="967"/>
        <v>0.0398138991</v>
      </c>
      <c r="BS140" s="133">
        <f t="shared" si="967"/>
        <v>0.03986217951</v>
      </c>
      <c r="BU140" s="10">
        <v>95.0</v>
      </c>
      <c r="BV140" s="133">
        <f t="shared" ref="BV140:CE140" si="968">BV30/AV30</f>
        <v>0.02974050072</v>
      </c>
      <c r="BW140" s="133">
        <f t="shared" si="968"/>
        <v>0.03022877193</v>
      </c>
      <c r="BX140" s="133">
        <f t="shared" si="968"/>
        <v>0.02975658387</v>
      </c>
      <c r="BY140" s="133">
        <f t="shared" si="968"/>
        <v>0.02973536092</v>
      </c>
      <c r="BZ140" s="133">
        <f t="shared" si="968"/>
        <v>0.02971373259</v>
      </c>
      <c r="CA140" s="133">
        <f t="shared" si="968"/>
        <v>0.02969168716</v>
      </c>
      <c r="CB140" s="133">
        <f t="shared" si="968"/>
        <v>0.02966921244</v>
      </c>
      <c r="CC140" s="133">
        <f t="shared" si="968"/>
        <v>0.02964629577</v>
      </c>
      <c r="CD140" s="133">
        <f t="shared" si="968"/>
        <v>0.02962292398</v>
      </c>
      <c r="CE140" s="133">
        <f t="shared" si="968"/>
        <v>0.02959908339</v>
      </c>
      <c r="CG140" s="10">
        <v>124.0</v>
      </c>
      <c r="CH140" s="34">
        <f t="shared" ref="CH140:CQ140" si="969">((CH$4-CH$5*$CG140+CH$6*$CG140^2/2+CH$7/$CG140)+CH$9)*CH$8</f>
        <v>4.976306452</v>
      </c>
      <c r="CI140" s="34">
        <f t="shared" si="969"/>
        <v>3.075419355</v>
      </c>
      <c r="CJ140" s="34">
        <f t="shared" si="969"/>
        <v>3.075419355</v>
      </c>
      <c r="CK140" s="34">
        <f t="shared" si="969"/>
        <v>3.075419355</v>
      </c>
      <c r="CL140" s="34">
        <f t="shared" si="969"/>
        <v>3.075419355</v>
      </c>
      <c r="CM140" s="34">
        <f t="shared" si="969"/>
        <v>3.075419355</v>
      </c>
      <c r="CN140" s="34">
        <f t="shared" si="969"/>
        <v>3.075419355</v>
      </c>
      <c r="CO140" s="34">
        <f t="shared" si="969"/>
        <v>3.075419355</v>
      </c>
      <c r="CP140" s="34">
        <f t="shared" si="969"/>
        <v>3.075419355</v>
      </c>
      <c r="CQ140" s="34">
        <f t="shared" si="969"/>
        <v>3.075419355</v>
      </c>
      <c r="DA140" s="138"/>
      <c r="DB140" s="10">
        <v>767.0</v>
      </c>
      <c r="DC140" s="143">
        <f t="shared" si="228"/>
        <v>0.0003846153846</v>
      </c>
      <c r="DD140" s="150">
        <f t="shared" si="309"/>
        <v>0.0005769230769</v>
      </c>
      <c r="DE140" s="74">
        <f t="shared" ref="DE140:DJ140" si="970">(DE$18*$DB140+DE$19)*7</f>
        <v>0.0012950777</v>
      </c>
      <c r="DF140" s="74">
        <f t="shared" si="970"/>
        <v>0.0030576133</v>
      </c>
      <c r="DG140" s="74">
        <f t="shared" si="970"/>
        <v>0.0038975825</v>
      </c>
      <c r="DH140" s="141">
        <f t="shared" si="970"/>
        <v>0.0023141181</v>
      </c>
      <c r="DI140" s="74">
        <f t="shared" si="970"/>
        <v>0.0032449249</v>
      </c>
      <c r="DJ140" s="74">
        <f t="shared" si="970"/>
        <v>0.0037332519</v>
      </c>
      <c r="DK140" s="130"/>
      <c r="DL140" s="142"/>
    </row>
    <row r="141" ht="14.25" customHeight="1">
      <c r="A141" s="1"/>
      <c r="J141" s="112">
        <v>125.0</v>
      </c>
      <c r="K141" s="124">
        <v>872.0</v>
      </c>
      <c r="L141" s="114">
        <f t="shared" si="91"/>
        <v>588.4183473</v>
      </c>
      <c r="M141" s="115">
        <f t="shared" si="92"/>
        <v>10.42706508</v>
      </c>
      <c r="N141" s="116">
        <f t="shared" si="47"/>
        <v>0.01772049619</v>
      </c>
      <c r="O141" s="116"/>
      <c r="P141" s="112">
        <v>125.0</v>
      </c>
      <c r="Q141" s="112">
        <v>872.0</v>
      </c>
      <c r="R141" s="117">
        <f t="shared" si="48"/>
        <v>1602</v>
      </c>
      <c r="S141" s="39">
        <f t="shared" si="49"/>
        <v>597.9550825</v>
      </c>
      <c r="T141" s="39">
        <f t="shared" si="50"/>
        <v>0.001088178384</v>
      </c>
      <c r="U141" s="117">
        <f t="shared" si="51"/>
        <v>2072</v>
      </c>
      <c r="V141" s="39">
        <f t="shared" si="52"/>
        <v>639.9954305</v>
      </c>
      <c r="W141" s="39">
        <f t="shared" si="53"/>
        <v>0.005268712671</v>
      </c>
      <c r="X141" s="164"/>
      <c r="Y141" s="124">
        <v>872.0</v>
      </c>
      <c r="Z141" s="164"/>
      <c r="AA141" s="125">
        <f t="shared" si="56"/>
        <v>597.9539944</v>
      </c>
      <c r="AB141" s="126">
        <f t="shared" si="57"/>
        <v>639.9901618</v>
      </c>
      <c r="AC141" s="64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P141" s="165"/>
      <c r="AQ141" s="165"/>
      <c r="AR141" s="165"/>
      <c r="AS141" s="165"/>
      <c r="AT141" s="1">
        <f t="shared" si="905"/>
        <v>3</v>
      </c>
      <c r="AU141" s="1">
        <v>15.0</v>
      </c>
      <c r="AV141" s="83">
        <f t="shared" ref="AV141:BA141" si="971">((AV$4 * $AU141 ^ AV$5 * EXP(-$AU141 * AV$6))+AV$8)*AV$7</f>
        <v>26.74443975</v>
      </c>
      <c r="AW141" s="83">
        <f t="shared" si="971"/>
        <v>37.43342439</v>
      </c>
      <c r="AX141" s="83">
        <f t="shared" si="971"/>
        <v>38.58565934</v>
      </c>
      <c r="AY141" s="83">
        <f t="shared" si="971"/>
        <v>38.18565934</v>
      </c>
      <c r="AZ141" s="83">
        <f t="shared" si="971"/>
        <v>37.78565934</v>
      </c>
      <c r="BA141" s="83">
        <f t="shared" si="971"/>
        <v>37.38565934</v>
      </c>
      <c r="BB141" s="83"/>
      <c r="BC141" s="83"/>
      <c r="BD141" s="83"/>
      <c r="BE141" s="83"/>
      <c r="BI141" s="10">
        <v>102.0</v>
      </c>
      <c r="BJ141" s="133">
        <f t="shared" ref="BJ141:BS141" si="972">BJ31/AV31</f>
        <v>0.03956149264</v>
      </c>
      <c r="BK141" s="133">
        <f t="shared" si="972"/>
        <v>0.03849001229</v>
      </c>
      <c r="BL141" s="133">
        <f t="shared" si="972"/>
        <v>0.03951783685</v>
      </c>
      <c r="BM141" s="133">
        <f t="shared" si="972"/>
        <v>0.03956101417</v>
      </c>
      <c r="BN141" s="133">
        <f t="shared" si="972"/>
        <v>0.03960502475</v>
      </c>
      <c r="BO141" s="133">
        <f t="shared" si="972"/>
        <v>0.03964989294</v>
      </c>
      <c r="BP141" s="133">
        <f t="shared" si="972"/>
        <v>0.03969564407</v>
      </c>
      <c r="BQ141" s="133">
        <f t="shared" si="972"/>
        <v>0.03974230445</v>
      </c>
      <c r="BR141" s="133">
        <f t="shared" si="972"/>
        <v>0.03978990146</v>
      </c>
      <c r="BS141" s="133">
        <f t="shared" si="972"/>
        <v>0.0398384636</v>
      </c>
      <c r="BU141" s="10">
        <v>102.0</v>
      </c>
      <c r="BV141" s="133">
        <f t="shared" ref="BV141:CE141" si="973">BV31/AV31</f>
        <v>0.02970572995</v>
      </c>
      <c r="BW141" s="133">
        <f t="shared" si="973"/>
        <v>0.0302131187</v>
      </c>
      <c r="BX141" s="133">
        <f t="shared" si="973"/>
        <v>0.0297366373</v>
      </c>
      <c r="BY141" s="133">
        <f t="shared" si="973"/>
        <v>0.02971500617</v>
      </c>
      <c r="BZ141" s="133">
        <f t="shared" si="973"/>
        <v>0.02969295759</v>
      </c>
      <c r="CA141" s="133">
        <f t="shared" si="973"/>
        <v>0.02967047935</v>
      </c>
      <c r="CB141" s="133">
        <f t="shared" si="973"/>
        <v>0.02964755878</v>
      </c>
      <c r="CC141" s="133">
        <f t="shared" si="973"/>
        <v>0.02962418269</v>
      </c>
      <c r="CD141" s="133">
        <f t="shared" si="973"/>
        <v>0.02960033737</v>
      </c>
      <c r="CE141" s="133">
        <f t="shared" si="973"/>
        <v>0.02957600853</v>
      </c>
      <c r="CG141" s="10">
        <v>125.0</v>
      </c>
      <c r="CH141" s="34">
        <f t="shared" ref="CH141:CQ141" si="974">((CH$4-CH$5*$CG141+CH$6*$CG141^2/2+CH$7/$CG141)+CH$9)*CH$8</f>
        <v>4.980128</v>
      </c>
      <c r="CI141" s="34">
        <f t="shared" si="974"/>
        <v>3.07884</v>
      </c>
      <c r="CJ141" s="34">
        <f t="shared" si="974"/>
        <v>3.07884</v>
      </c>
      <c r="CK141" s="34">
        <f t="shared" si="974"/>
        <v>3.07884</v>
      </c>
      <c r="CL141" s="34">
        <f t="shared" si="974"/>
        <v>3.07884</v>
      </c>
      <c r="CM141" s="34">
        <f t="shared" si="974"/>
        <v>3.07884</v>
      </c>
      <c r="CN141" s="34">
        <f t="shared" si="974"/>
        <v>3.07884</v>
      </c>
      <c r="CO141" s="34">
        <f t="shared" si="974"/>
        <v>3.07884</v>
      </c>
      <c r="CP141" s="34">
        <f t="shared" si="974"/>
        <v>3.07884</v>
      </c>
      <c r="CQ141" s="34">
        <f t="shared" si="974"/>
        <v>3.07884</v>
      </c>
      <c r="DA141" s="138"/>
      <c r="DB141" s="10">
        <v>774.0</v>
      </c>
      <c r="DC141" s="143">
        <f t="shared" si="228"/>
        <v>0.0003846153846</v>
      </c>
      <c r="DD141" s="150">
        <f t="shared" si="309"/>
        <v>0.0005769230769</v>
      </c>
      <c r="DE141" s="74">
        <f t="shared" ref="DE141:DJ141" si="975">(DE$18*$DB141+DE$19)*7</f>
        <v>0.0013065584</v>
      </c>
      <c r="DF141" s="74">
        <f t="shared" si="975"/>
        <v>0.0030882726</v>
      </c>
      <c r="DG141" s="74">
        <f t="shared" si="975"/>
        <v>0.003931025</v>
      </c>
      <c r="DH141" s="141">
        <f t="shared" si="975"/>
        <v>0.0023344482</v>
      </c>
      <c r="DI141" s="74">
        <f t="shared" si="975"/>
        <v>0.0032621778</v>
      </c>
      <c r="DJ141" s="74">
        <f t="shared" si="975"/>
        <v>0.0037398718</v>
      </c>
      <c r="DK141" s="130"/>
      <c r="DL141" s="142"/>
    </row>
    <row r="142" ht="14.25" customHeight="1">
      <c r="A142" s="1"/>
      <c r="J142" s="112">
        <v>126.0</v>
      </c>
      <c r="K142" s="124">
        <v>879.0</v>
      </c>
      <c r="L142" s="114">
        <f t="shared" si="91"/>
        <v>588.4183473</v>
      </c>
      <c r="M142" s="115">
        <f t="shared" si="92"/>
        <v>10.42706508</v>
      </c>
      <c r="N142" s="116">
        <f t="shared" si="47"/>
        <v>0.01772049619</v>
      </c>
      <c r="O142" s="116"/>
      <c r="P142" s="112">
        <v>126.0</v>
      </c>
      <c r="Q142" s="112">
        <v>879.0</v>
      </c>
      <c r="R142" s="117">
        <f t="shared" si="48"/>
        <v>1609</v>
      </c>
      <c r="S142" s="39">
        <f t="shared" si="49"/>
        <v>598.0100927</v>
      </c>
      <c r="T142" s="39">
        <f t="shared" si="50"/>
        <v>0.0009849230696</v>
      </c>
      <c r="U142" s="117">
        <f t="shared" si="51"/>
        <v>2079</v>
      </c>
      <c r="V142" s="39">
        <f t="shared" si="52"/>
        <v>639.9956185</v>
      </c>
      <c r="W142" s="39">
        <f t="shared" si="53"/>
        <v>0.004805598208</v>
      </c>
      <c r="X142" s="164"/>
      <c r="Y142" s="124">
        <v>879.0</v>
      </c>
      <c r="Z142" s="164"/>
      <c r="AA142" s="125">
        <f t="shared" si="56"/>
        <v>598.0091078</v>
      </c>
      <c r="AB142" s="126">
        <f t="shared" si="57"/>
        <v>639.9908129</v>
      </c>
      <c r="AC142" s="64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P142" s="165"/>
      <c r="AQ142" s="165"/>
      <c r="AR142" s="165"/>
      <c r="AS142" s="165"/>
      <c r="AT142" s="1">
        <f t="shared" si="905"/>
        <v>3</v>
      </c>
      <c r="AU142" s="1">
        <v>16.0</v>
      </c>
      <c r="AV142" s="83">
        <f t="shared" ref="AV142:BA142" si="976">((AV$4 * $AU142 ^ AV$5 * EXP(-$AU142 * AV$6))+AV$8)*AV$7</f>
        <v>27.05189499</v>
      </c>
      <c r="AW142" s="83">
        <f t="shared" si="976"/>
        <v>37.75021699</v>
      </c>
      <c r="AX142" s="83">
        <f t="shared" si="976"/>
        <v>38.97128349</v>
      </c>
      <c r="AY142" s="83">
        <f t="shared" si="976"/>
        <v>38.57128349</v>
      </c>
      <c r="AZ142" s="83">
        <f t="shared" si="976"/>
        <v>38.17128349</v>
      </c>
      <c r="BA142" s="83">
        <f t="shared" si="976"/>
        <v>37.77128349</v>
      </c>
      <c r="BB142" s="83"/>
      <c r="BC142" s="83"/>
      <c r="BD142" s="83"/>
      <c r="BE142" s="83"/>
      <c r="BI142" s="10">
        <v>109.0</v>
      </c>
      <c r="BJ142" s="133">
        <f t="shared" ref="BJ142:BS142" si="977">BJ32/AV32</f>
        <v>0.03951983745</v>
      </c>
      <c r="BK142" s="133">
        <f t="shared" si="977"/>
        <v>0.038473832</v>
      </c>
      <c r="BL142" s="133">
        <f t="shared" si="977"/>
        <v>0.0394992944</v>
      </c>
      <c r="BM142" s="133">
        <f t="shared" si="977"/>
        <v>0.03954277871</v>
      </c>
      <c r="BN142" s="133">
        <f t="shared" si="977"/>
        <v>0.03958711175</v>
      </c>
      <c r="BO142" s="133">
        <f t="shared" si="977"/>
        <v>0.03963231861</v>
      </c>
      <c r="BP142" s="133">
        <f t="shared" si="977"/>
        <v>0.03967842538</v>
      </c>
      <c r="BQ142" s="133">
        <f t="shared" si="977"/>
        <v>0.03972545921</v>
      </c>
      <c r="BR142" s="133">
        <f t="shared" si="977"/>
        <v>0.03977344833</v>
      </c>
      <c r="BS142" s="133">
        <f t="shared" si="977"/>
        <v>0.03982242216</v>
      </c>
      <c r="BU142" s="10">
        <v>109.0</v>
      </c>
      <c r="BV142" s="133">
        <f t="shared" ref="BV142:CE142" si="978">BV32/AV32</f>
        <v>0.02967468396</v>
      </c>
      <c r="BW142" s="133">
        <f t="shared" si="978"/>
        <v>0.0302020215</v>
      </c>
      <c r="BX142" s="133">
        <f t="shared" si="978"/>
        <v>0.02972189523</v>
      </c>
      <c r="BY142" s="133">
        <f t="shared" si="978"/>
        <v>0.02969987804</v>
      </c>
      <c r="BZ142" s="133">
        <f t="shared" si="978"/>
        <v>0.02967743112</v>
      </c>
      <c r="CA142" s="133">
        <f t="shared" si="978"/>
        <v>0.02965454176</v>
      </c>
      <c r="CB142" s="133">
        <f t="shared" si="978"/>
        <v>0.02963119675</v>
      </c>
      <c r="CC142" s="133">
        <f t="shared" si="978"/>
        <v>0.02960738236</v>
      </c>
      <c r="CD142" s="133">
        <f t="shared" si="978"/>
        <v>0.02958308427</v>
      </c>
      <c r="CE142" s="133">
        <f t="shared" si="978"/>
        <v>0.0295582876</v>
      </c>
      <c r="CG142" s="10">
        <v>126.0</v>
      </c>
      <c r="CH142" s="34">
        <f t="shared" ref="CH142:CQ142" si="979">((CH$4-CH$5*$CG142+CH$6*$CG142^2/2+CH$7/$CG142)+CH$9)*CH$8</f>
        <v>4.983984127</v>
      </c>
      <c r="CI142" s="34">
        <f t="shared" si="979"/>
        <v>3.082269841</v>
      </c>
      <c r="CJ142" s="34">
        <f t="shared" si="979"/>
        <v>3.082269841</v>
      </c>
      <c r="CK142" s="34">
        <f t="shared" si="979"/>
        <v>3.082269841</v>
      </c>
      <c r="CL142" s="34">
        <f t="shared" si="979"/>
        <v>3.082269841</v>
      </c>
      <c r="CM142" s="34">
        <f t="shared" si="979"/>
        <v>3.082269841</v>
      </c>
      <c r="CN142" s="34">
        <f t="shared" si="979"/>
        <v>3.082269841</v>
      </c>
      <c r="CO142" s="34">
        <f t="shared" si="979"/>
        <v>3.082269841</v>
      </c>
      <c r="CP142" s="34">
        <f t="shared" si="979"/>
        <v>3.082269841</v>
      </c>
      <c r="CQ142" s="34">
        <f t="shared" si="979"/>
        <v>3.082269841</v>
      </c>
      <c r="DA142" s="138"/>
      <c r="DB142" s="10">
        <v>781.0</v>
      </c>
      <c r="DC142" s="143">
        <f t="shared" si="228"/>
        <v>0.0003846153846</v>
      </c>
      <c r="DD142" s="150">
        <f t="shared" si="309"/>
        <v>0.0005769230769</v>
      </c>
      <c r="DE142" s="74">
        <f t="shared" ref="DE142:DJ142" si="980">(DE$18*$DB142+DE$19)*7</f>
        <v>0.0013180391</v>
      </c>
      <c r="DF142" s="74">
        <f t="shared" si="980"/>
        <v>0.0031189319</v>
      </c>
      <c r="DG142" s="74">
        <f t="shared" si="980"/>
        <v>0.0039644675</v>
      </c>
      <c r="DH142" s="141">
        <f t="shared" si="980"/>
        <v>0.0023547783</v>
      </c>
      <c r="DI142" s="74">
        <f t="shared" si="980"/>
        <v>0.0032794307</v>
      </c>
      <c r="DJ142" s="74">
        <f t="shared" si="980"/>
        <v>0.0037464917</v>
      </c>
      <c r="DK142" s="130"/>
      <c r="DL142" s="142"/>
    </row>
    <row r="143" ht="14.25" customHeight="1">
      <c r="A143" s="1"/>
      <c r="J143" s="112">
        <v>127.0</v>
      </c>
      <c r="K143" s="124">
        <v>886.0</v>
      </c>
      <c r="L143" s="114">
        <f t="shared" si="91"/>
        <v>588.4183473</v>
      </c>
      <c r="M143" s="115">
        <f t="shared" si="92"/>
        <v>10.42706508</v>
      </c>
      <c r="N143" s="116">
        <f t="shared" si="47"/>
        <v>0.01772049619</v>
      </c>
      <c r="O143" s="116"/>
      <c r="P143" s="112">
        <v>127.0</v>
      </c>
      <c r="Q143" s="112">
        <v>886.0</v>
      </c>
      <c r="R143" s="117">
        <f t="shared" si="48"/>
        <v>1616</v>
      </c>
      <c r="S143" s="39">
        <f t="shared" si="49"/>
        <v>598.0636246</v>
      </c>
      <c r="T143" s="39">
        <f t="shared" si="50"/>
        <v>0.0008914089327</v>
      </c>
      <c r="U143" s="117">
        <f t="shared" si="51"/>
        <v>2086</v>
      </c>
      <c r="V143" s="39">
        <f t="shared" si="52"/>
        <v>639.9957987</v>
      </c>
      <c r="W143" s="39">
        <f t="shared" si="53"/>
        <v>0.004382913056</v>
      </c>
      <c r="X143" s="164"/>
      <c r="Y143" s="124">
        <v>886.0</v>
      </c>
      <c r="Z143" s="164"/>
      <c r="AA143" s="125">
        <f t="shared" si="56"/>
        <v>598.0627332</v>
      </c>
      <c r="AB143" s="126">
        <f t="shared" si="57"/>
        <v>639.9914158</v>
      </c>
      <c r="AC143" s="64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P143" s="165"/>
      <c r="AQ143" s="165"/>
      <c r="AR143" s="165"/>
      <c r="AS143" s="165"/>
      <c r="AT143" s="1">
        <f t="shared" si="905"/>
        <v>3</v>
      </c>
      <c r="AU143" s="1">
        <v>17.0</v>
      </c>
      <c r="AV143" s="83">
        <f t="shared" ref="AV143:BA143" si="981">((AV$4 * $AU143 ^ AV$5 * EXP(-$AU143 * AV$6))+AV$8)*AV$7</f>
        <v>27.34060724</v>
      </c>
      <c r="AW143" s="83">
        <f t="shared" si="981"/>
        <v>38.04313296</v>
      </c>
      <c r="AX143" s="83">
        <f t="shared" si="981"/>
        <v>39.32851585</v>
      </c>
      <c r="AY143" s="83">
        <f t="shared" si="981"/>
        <v>38.92851585</v>
      </c>
      <c r="AZ143" s="83">
        <f t="shared" si="981"/>
        <v>38.52851585</v>
      </c>
      <c r="BA143" s="83">
        <f t="shared" si="981"/>
        <v>38.12851585</v>
      </c>
      <c r="BB143" s="83"/>
      <c r="BC143" s="83"/>
      <c r="BD143" s="83"/>
      <c r="BE143" s="83"/>
      <c r="BI143" s="10">
        <v>116.0</v>
      </c>
      <c r="BJ143" s="133">
        <f t="shared" ref="BJ143:BS143" si="982">BJ33/AV33</f>
        <v>0.03948374111</v>
      </c>
      <c r="BK143" s="133">
        <f t="shared" si="982"/>
        <v>0.03846285608</v>
      </c>
      <c r="BL143" s="133">
        <f t="shared" si="982"/>
        <v>0.03948673291</v>
      </c>
      <c r="BM143" s="133">
        <f t="shared" si="982"/>
        <v>0.0395306225</v>
      </c>
      <c r="BN143" s="133">
        <f t="shared" si="982"/>
        <v>0.03957537924</v>
      </c>
      <c r="BO143" s="133">
        <f t="shared" si="982"/>
        <v>0.03962102907</v>
      </c>
      <c r="BP143" s="133">
        <f t="shared" si="982"/>
        <v>0.03966759901</v>
      </c>
      <c r="BQ143" s="133">
        <f t="shared" si="982"/>
        <v>0.03971511715</v>
      </c>
      <c r="BR143" s="133">
        <f t="shared" si="982"/>
        <v>0.03976361275</v>
      </c>
      <c r="BS143" s="133">
        <f t="shared" si="982"/>
        <v>0.03981311629</v>
      </c>
      <c r="BU143" s="10">
        <v>116.0</v>
      </c>
      <c r="BV143" s="133">
        <f t="shared" ref="BV143:CE143" si="983">BV33/AV33</f>
        <v>0.02964689262</v>
      </c>
      <c r="BW143" s="133">
        <f t="shared" si="983"/>
        <v>0.03019490887</v>
      </c>
      <c r="BX143" s="133">
        <f t="shared" si="983"/>
        <v>0.02971170339</v>
      </c>
      <c r="BY143" s="133">
        <f t="shared" si="983"/>
        <v>0.02968931909</v>
      </c>
      <c r="BZ143" s="133">
        <f t="shared" si="983"/>
        <v>0.02966649253</v>
      </c>
      <c r="CA143" s="133">
        <f t="shared" si="983"/>
        <v>0.02964321047</v>
      </c>
      <c r="CB143" s="133">
        <f t="shared" si="983"/>
        <v>0.02961945915</v>
      </c>
      <c r="CC143" s="133">
        <f t="shared" si="983"/>
        <v>0.02959522424</v>
      </c>
      <c r="CD143" s="133">
        <f t="shared" si="983"/>
        <v>0.0295704908</v>
      </c>
      <c r="CE143" s="133">
        <f t="shared" si="983"/>
        <v>0.0295452433</v>
      </c>
      <c r="CG143" s="10">
        <v>127.0</v>
      </c>
      <c r="CH143" s="34">
        <f t="shared" ref="CH143:CQ143" si="984">((CH$4-CH$5*$CG143+CH$6*$CG143^2/2+CH$7/$CG143)+CH$9)*CH$8</f>
        <v>4.987874016</v>
      </c>
      <c r="CI143" s="34">
        <f t="shared" si="984"/>
        <v>3.085708661</v>
      </c>
      <c r="CJ143" s="34">
        <f t="shared" si="984"/>
        <v>3.085708661</v>
      </c>
      <c r="CK143" s="34">
        <f t="shared" si="984"/>
        <v>3.085708661</v>
      </c>
      <c r="CL143" s="34">
        <f t="shared" si="984"/>
        <v>3.085708661</v>
      </c>
      <c r="CM143" s="34">
        <f t="shared" si="984"/>
        <v>3.085708661</v>
      </c>
      <c r="CN143" s="34">
        <f t="shared" si="984"/>
        <v>3.085708661</v>
      </c>
      <c r="CO143" s="34">
        <f t="shared" si="984"/>
        <v>3.085708661</v>
      </c>
      <c r="CP143" s="34">
        <f t="shared" si="984"/>
        <v>3.085708661</v>
      </c>
      <c r="CQ143" s="34">
        <f t="shared" si="984"/>
        <v>3.085708661</v>
      </c>
      <c r="DA143" s="138"/>
      <c r="DB143" s="10">
        <v>788.0</v>
      </c>
      <c r="DC143" s="143">
        <f t="shared" si="228"/>
        <v>0.0003846153846</v>
      </c>
      <c r="DD143" s="150">
        <f t="shared" si="309"/>
        <v>0.0005769230769</v>
      </c>
      <c r="DE143" s="74">
        <f t="shared" ref="DE143:DJ143" si="985">(DE$18*$DB143+DE$19)*7</f>
        <v>0.0013295198</v>
      </c>
      <c r="DF143" s="74">
        <f t="shared" si="985"/>
        <v>0.0031495912</v>
      </c>
      <c r="DG143" s="74">
        <f t="shared" si="985"/>
        <v>0.00399791</v>
      </c>
      <c r="DH143" s="141">
        <f t="shared" si="985"/>
        <v>0.0023751084</v>
      </c>
      <c r="DI143" s="74">
        <f t="shared" si="985"/>
        <v>0.0032966836</v>
      </c>
      <c r="DJ143" s="74">
        <f t="shared" si="985"/>
        <v>0.0037531116</v>
      </c>
      <c r="DK143" s="130"/>
      <c r="DL143" s="142"/>
    </row>
    <row r="144" ht="14.25" customHeight="1">
      <c r="A144" s="1"/>
      <c r="J144" s="112">
        <v>128.0</v>
      </c>
      <c r="K144" s="124">
        <v>893.0</v>
      </c>
      <c r="L144" s="114">
        <f t="shared" si="91"/>
        <v>588.4183473</v>
      </c>
      <c r="M144" s="115">
        <f t="shared" si="92"/>
        <v>10.42706508</v>
      </c>
      <c r="N144" s="116">
        <f t="shared" si="47"/>
        <v>0.01772049619</v>
      </c>
      <c r="O144" s="116"/>
      <c r="P144" s="112">
        <v>128.0</v>
      </c>
      <c r="Q144" s="112">
        <v>893.0</v>
      </c>
      <c r="R144" s="117">
        <f t="shared" si="48"/>
        <v>1623</v>
      </c>
      <c r="S144" s="39">
        <f t="shared" si="49"/>
        <v>598.1157179</v>
      </c>
      <c r="T144" s="39">
        <f t="shared" si="50"/>
        <v>0.0008067231946</v>
      </c>
      <c r="U144" s="117">
        <f t="shared" si="51"/>
        <v>2093</v>
      </c>
      <c r="V144" s="39">
        <f t="shared" si="52"/>
        <v>639.9959715</v>
      </c>
      <c r="W144" s="39">
        <f t="shared" si="53"/>
        <v>0.003997156426</v>
      </c>
      <c r="X144" s="164"/>
      <c r="Y144" s="124">
        <v>893.0</v>
      </c>
      <c r="Z144" s="164"/>
      <c r="AA144" s="125">
        <f t="shared" si="56"/>
        <v>598.1149112</v>
      </c>
      <c r="AB144" s="126">
        <f t="shared" si="57"/>
        <v>639.9919743</v>
      </c>
      <c r="AC144" s="64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P144" s="165"/>
      <c r="AQ144" s="165"/>
      <c r="AR144" s="165"/>
      <c r="AS144" s="165"/>
      <c r="AT144" s="1">
        <f t="shared" si="905"/>
        <v>3</v>
      </c>
      <c r="AU144" s="1">
        <v>18.0</v>
      </c>
      <c r="AV144" s="83">
        <f t="shared" ref="AV144:BA144" si="986">((AV$4 * $AU144 ^ AV$5 * EXP(-$AU144 * AV$6))+AV$8)*AV$7</f>
        <v>27.61247623</v>
      </c>
      <c r="AW144" s="83">
        <f t="shared" si="986"/>
        <v>38.31463504</v>
      </c>
      <c r="AX144" s="83">
        <f t="shared" si="986"/>
        <v>39.66022601</v>
      </c>
      <c r="AY144" s="83">
        <f t="shared" si="986"/>
        <v>39.26022601</v>
      </c>
      <c r="AZ144" s="83">
        <f t="shared" si="986"/>
        <v>38.86022601</v>
      </c>
      <c r="BA144" s="83">
        <f t="shared" si="986"/>
        <v>38.46022601</v>
      </c>
      <c r="BB144" s="83"/>
      <c r="BC144" s="83"/>
      <c r="BD144" s="83"/>
      <c r="BE144" s="83"/>
      <c r="BI144" s="10">
        <v>123.0</v>
      </c>
      <c r="BJ144" s="133">
        <f t="shared" ref="BJ144:BS144" si="987">BJ34/AV34</f>
        <v>0.03945254222</v>
      </c>
      <c r="BK144" s="133">
        <f t="shared" si="987"/>
        <v>0.03845647065</v>
      </c>
      <c r="BL144" s="133">
        <f t="shared" si="987"/>
        <v>0.03947944645</v>
      </c>
      <c r="BM144" s="133">
        <f t="shared" si="987"/>
        <v>0.03952383127</v>
      </c>
      <c r="BN144" s="133">
        <f t="shared" si="987"/>
        <v>0.03956910446</v>
      </c>
      <c r="BO144" s="133">
        <f t="shared" si="987"/>
        <v>0.03961529298</v>
      </c>
      <c r="BP144" s="133">
        <f t="shared" si="987"/>
        <v>0.03966242487</v>
      </c>
      <c r="BQ144" s="133">
        <f t="shared" si="987"/>
        <v>0.03971052932</v>
      </c>
      <c r="BR144" s="133">
        <f t="shared" si="987"/>
        <v>0.03975963674</v>
      </c>
      <c r="BS144" s="133">
        <f t="shared" si="987"/>
        <v>0.03980977885</v>
      </c>
      <c r="BU144" s="10">
        <v>123.0</v>
      </c>
      <c r="BV144" s="133">
        <f t="shared" ref="BV144:CE144" si="988">BV34/AV34</f>
        <v>0.02962196928</v>
      </c>
      <c r="BW144" s="133">
        <f t="shared" si="988"/>
        <v>0.03019131124</v>
      </c>
      <c r="BX144" s="133">
        <f t="shared" si="988"/>
        <v>0.02970552448</v>
      </c>
      <c r="BY144" s="133">
        <f t="shared" si="988"/>
        <v>0.02968278955</v>
      </c>
      <c r="BZ144" s="133">
        <f t="shared" si="988"/>
        <v>0.02965959958</v>
      </c>
      <c r="CA144" s="133">
        <f t="shared" si="988"/>
        <v>0.02963594076</v>
      </c>
      <c r="CB144" s="133">
        <f t="shared" si="988"/>
        <v>0.02961179872</v>
      </c>
      <c r="CC144" s="133">
        <f t="shared" si="988"/>
        <v>0.02958715852</v>
      </c>
      <c r="CD144" s="133">
        <f t="shared" si="988"/>
        <v>0.02956200456</v>
      </c>
      <c r="CE144" s="133">
        <f t="shared" si="988"/>
        <v>0.02953632062</v>
      </c>
      <c r="CG144" s="10">
        <v>128.0</v>
      </c>
      <c r="CH144" s="34">
        <f t="shared" ref="CH144:CQ144" si="989">((CH$4-CH$5*$CG144+CH$6*$CG144^2/2+CH$7/$CG144)+CH$9)*CH$8</f>
        <v>4.991796875</v>
      </c>
      <c r="CI144" s="34">
        <f t="shared" si="989"/>
        <v>3.08915625</v>
      </c>
      <c r="CJ144" s="34">
        <f t="shared" si="989"/>
        <v>3.08915625</v>
      </c>
      <c r="CK144" s="34">
        <f t="shared" si="989"/>
        <v>3.08915625</v>
      </c>
      <c r="CL144" s="34">
        <f t="shared" si="989"/>
        <v>3.08915625</v>
      </c>
      <c r="CM144" s="34">
        <f t="shared" si="989"/>
        <v>3.08915625</v>
      </c>
      <c r="CN144" s="34">
        <f t="shared" si="989"/>
        <v>3.08915625</v>
      </c>
      <c r="CO144" s="34">
        <f t="shared" si="989"/>
        <v>3.08915625</v>
      </c>
      <c r="CP144" s="34">
        <f t="shared" si="989"/>
        <v>3.08915625</v>
      </c>
      <c r="CQ144" s="34">
        <f t="shared" si="989"/>
        <v>3.08915625</v>
      </c>
      <c r="DA144" s="138"/>
      <c r="DB144" s="10">
        <v>795.0</v>
      </c>
      <c r="DC144" s="143">
        <f t="shared" si="228"/>
        <v>0.0003846153846</v>
      </c>
      <c r="DD144" s="150">
        <f t="shared" si="309"/>
        <v>0.0005769230769</v>
      </c>
      <c r="DE144" s="74">
        <f t="shared" ref="DE144:DJ144" si="990">(DE$18*$DB144+DE$19)*7</f>
        <v>0.0013410005</v>
      </c>
      <c r="DF144" s="74">
        <f t="shared" si="990"/>
        <v>0.0031802505</v>
      </c>
      <c r="DG144" s="74">
        <f t="shared" si="990"/>
        <v>0.0040313525</v>
      </c>
      <c r="DH144" s="141">
        <f t="shared" si="990"/>
        <v>0.0023954385</v>
      </c>
      <c r="DI144" s="74">
        <f t="shared" si="990"/>
        <v>0.0033139365</v>
      </c>
      <c r="DJ144" s="74">
        <f t="shared" si="990"/>
        <v>0.0037597315</v>
      </c>
      <c r="DK144" s="130"/>
      <c r="DL144" s="142"/>
    </row>
    <row r="145" ht="14.25" customHeight="1">
      <c r="A145" s="1"/>
      <c r="J145" s="112">
        <v>129.0</v>
      </c>
      <c r="K145" s="124">
        <v>900.0</v>
      </c>
      <c r="L145" s="114">
        <f t="shared" si="91"/>
        <v>588.4183473</v>
      </c>
      <c r="M145" s="115">
        <f t="shared" si="92"/>
        <v>10.42706508</v>
      </c>
      <c r="N145" s="116">
        <f t="shared" si="47"/>
        <v>0.01772049619</v>
      </c>
      <c r="O145" s="116"/>
      <c r="P145" s="112">
        <v>129.0</v>
      </c>
      <c r="Q145" s="112">
        <v>900.0</v>
      </c>
      <c r="R145" s="117">
        <f t="shared" si="48"/>
        <v>1630</v>
      </c>
      <c r="S145" s="39">
        <f t="shared" si="49"/>
        <v>598.1664112</v>
      </c>
      <c r="T145" s="39">
        <f t="shared" si="50"/>
        <v>0.0007300379206</v>
      </c>
      <c r="U145" s="117">
        <f t="shared" si="51"/>
        <v>2100</v>
      </c>
      <c r="V145" s="39">
        <f t="shared" si="52"/>
        <v>639.9961372</v>
      </c>
      <c r="W145" s="39">
        <f t="shared" si="53"/>
        <v>0.003645127693</v>
      </c>
      <c r="X145" s="164"/>
      <c r="Y145" s="124">
        <v>900.0</v>
      </c>
      <c r="Z145" s="164"/>
      <c r="AA145" s="125">
        <f t="shared" si="56"/>
        <v>598.1656812</v>
      </c>
      <c r="AB145" s="126">
        <f t="shared" si="57"/>
        <v>639.9924921</v>
      </c>
      <c r="AC145" s="64"/>
      <c r="AD145" s="165"/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P145" s="165"/>
      <c r="AQ145" s="165"/>
      <c r="AR145" s="165"/>
      <c r="AS145" s="165"/>
      <c r="AT145" s="1">
        <f t="shared" si="905"/>
        <v>3</v>
      </c>
      <c r="AU145" s="1">
        <v>19.0</v>
      </c>
      <c r="AV145" s="83">
        <f t="shared" ref="AV145:BA145" si="991">((AV$4 * $AU145 ^ AV$5 * EXP(-$AU145 * AV$6))+AV$8)*AV$7</f>
        <v>27.86911528</v>
      </c>
      <c r="AW145" s="83">
        <f t="shared" si="991"/>
        <v>38.56681242</v>
      </c>
      <c r="AX145" s="83">
        <f t="shared" si="991"/>
        <v>39.96885389</v>
      </c>
      <c r="AY145" s="83">
        <f t="shared" si="991"/>
        <v>39.56885389</v>
      </c>
      <c r="AZ145" s="83">
        <f t="shared" si="991"/>
        <v>39.16885389</v>
      </c>
      <c r="BA145" s="83">
        <f t="shared" si="991"/>
        <v>38.76885389</v>
      </c>
      <c r="BB145" s="83"/>
      <c r="BC145" s="83"/>
      <c r="BD145" s="83"/>
      <c r="BE145" s="83"/>
      <c r="BI145" s="10">
        <v>130.0</v>
      </c>
      <c r="BJ145" s="133">
        <f t="shared" ref="BJ145:BS145" si="992">BJ35/AV35</f>
        <v>0.03942569076</v>
      </c>
      <c r="BK145" s="133">
        <f t="shared" si="992"/>
        <v>0.03845416533</v>
      </c>
      <c r="BL145" s="133">
        <f t="shared" si="992"/>
        <v>0.03947684826</v>
      </c>
      <c r="BM145" s="133">
        <f t="shared" si="992"/>
        <v>0.03952181174</v>
      </c>
      <c r="BN145" s="133">
        <f t="shared" si="992"/>
        <v>0.03956768757</v>
      </c>
      <c r="BO145" s="133">
        <f t="shared" si="992"/>
        <v>0.0396145038</v>
      </c>
      <c r="BP145" s="133">
        <f t="shared" si="992"/>
        <v>0.03966228965</v>
      </c>
      <c r="BQ145" s="133">
        <f t="shared" si="992"/>
        <v>0.03971107556</v>
      </c>
      <c r="BR145" s="133">
        <f t="shared" si="992"/>
        <v>0.03976089325</v>
      </c>
      <c r="BS145" s="133">
        <f t="shared" si="992"/>
        <v>0.0398117758</v>
      </c>
      <c r="BU145" s="10">
        <v>130.0</v>
      </c>
      <c r="BV145" s="133">
        <f t="shared" ref="BV145:CE145" si="993">BV35/AV35</f>
        <v>0.02959959219</v>
      </c>
      <c r="BW145" s="133">
        <f t="shared" si="993"/>
        <v>0.03019083821</v>
      </c>
      <c r="BX145" s="133">
        <f t="shared" si="993"/>
        <v>0.02970291189</v>
      </c>
      <c r="BY145" s="133">
        <f t="shared" si="993"/>
        <v>0.02967984095</v>
      </c>
      <c r="BZ145" s="133">
        <f t="shared" si="993"/>
        <v>0.02965630189</v>
      </c>
      <c r="CA145" s="133">
        <f t="shared" si="993"/>
        <v>0.0296322803</v>
      </c>
      <c r="CB145" s="133">
        <f t="shared" si="993"/>
        <v>0.02960776119</v>
      </c>
      <c r="CC145" s="133">
        <f t="shared" si="993"/>
        <v>0.02958272895</v>
      </c>
      <c r="CD145" s="133">
        <f t="shared" si="993"/>
        <v>0.02955716731</v>
      </c>
      <c r="CE145" s="133">
        <f t="shared" si="993"/>
        <v>0.02953105927</v>
      </c>
      <c r="CG145" s="10">
        <v>129.0</v>
      </c>
      <c r="CH145" s="34">
        <f t="shared" ref="CH145:CQ145" si="994">((CH$4-CH$5*$CG145+CH$6*$CG145^2/2+CH$7/$CG145)+CH$9)*CH$8</f>
        <v>4.995751938</v>
      </c>
      <c r="CI145" s="34">
        <f t="shared" si="994"/>
        <v>3.092612403</v>
      </c>
      <c r="CJ145" s="34">
        <f t="shared" si="994"/>
        <v>3.092612403</v>
      </c>
      <c r="CK145" s="34">
        <f t="shared" si="994"/>
        <v>3.092612403</v>
      </c>
      <c r="CL145" s="34">
        <f t="shared" si="994"/>
        <v>3.092612403</v>
      </c>
      <c r="CM145" s="34">
        <f t="shared" si="994"/>
        <v>3.092612403</v>
      </c>
      <c r="CN145" s="34">
        <f t="shared" si="994"/>
        <v>3.092612403</v>
      </c>
      <c r="CO145" s="34">
        <f t="shared" si="994"/>
        <v>3.092612403</v>
      </c>
      <c r="CP145" s="34">
        <f t="shared" si="994"/>
        <v>3.092612403</v>
      </c>
      <c r="CQ145" s="34">
        <f t="shared" si="994"/>
        <v>3.092612403</v>
      </c>
      <c r="DA145" s="138"/>
      <c r="DB145" s="10">
        <v>802.0</v>
      </c>
      <c r="DC145" s="143">
        <f t="shared" si="228"/>
        <v>0.0003846153846</v>
      </c>
      <c r="DD145" s="150">
        <f t="shared" si="309"/>
        <v>0.0005769230769</v>
      </c>
      <c r="DE145" s="74">
        <f t="shared" ref="DE145:DJ145" si="995">(DE$18*$DB145+DE$19)*7</f>
        <v>0.0013524812</v>
      </c>
      <c r="DF145" s="74">
        <f t="shared" si="995"/>
        <v>0.0032109098</v>
      </c>
      <c r="DG145" s="74">
        <f t="shared" si="995"/>
        <v>0.004064795</v>
      </c>
      <c r="DH145" s="141">
        <f t="shared" si="995"/>
        <v>0.0024157686</v>
      </c>
      <c r="DI145" s="74">
        <f t="shared" si="995"/>
        <v>0.0033311894</v>
      </c>
      <c r="DJ145" s="74">
        <f t="shared" si="995"/>
        <v>0.0037663514</v>
      </c>
      <c r="DK145" s="130"/>
      <c r="DL145" s="142"/>
    </row>
    <row r="146" ht="14.25" customHeight="1">
      <c r="A146" s="1"/>
      <c r="J146" s="112">
        <v>130.0</v>
      </c>
      <c r="K146" s="124">
        <v>907.0</v>
      </c>
      <c r="L146" s="114">
        <f t="shared" si="91"/>
        <v>588.4183473</v>
      </c>
      <c r="M146" s="115">
        <f t="shared" si="92"/>
        <v>10.42706508</v>
      </c>
      <c r="N146" s="116">
        <f t="shared" si="47"/>
        <v>0.01772049619</v>
      </c>
      <c r="O146" s="116"/>
      <c r="P146" s="112">
        <v>130.0</v>
      </c>
      <c r="Q146" s="112">
        <v>907.0</v>
      </c>
      <c r="R146" s="117">
        <f t="shared" si="48"/>
        <v>1637</v>
      </c>
      <c r="S146" s="39">
        <f t="shared" si="49"/>
        <v>598.2157421</v>
      </c>
      <c r="T146" s="39">
        <f t="shared" si="50"/>
        <v>0.0006606022097</v>
      </c>
      <c r="U146" s="117">
        <f t="shared" si="51"/>
        <v>2107</v>
      </c>
      <c r="V146" s="39">
        <f t="shared" si="52"/>
        <v>639.9962961</v>
      </c>
      <c r="W146" s="39">
        <f t="shared" si="53"/>
        <v>0.00332390097</v>
      </c>
      <c r="X146" s="164"/>
      <c r="Y146" s="124">
        <v>907.0</v>
      </c>
      <c r="Z146" s="164"/>
      <c r="AA146" s="125">
        <f t="shared" si="56"/>
        <v>598.2150815</v>
      </c>
      <c r="AB146" s="126">
        <f t="shared" si="57"/>
        <v>639.9929722</v>
      </c>
      <c r="AC146" s="64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P146" s="165"/>
      <c r="AQ146" s="165"/>
      <c r="AR146" s="165"/>
      <c r="AS146" s="165"/>
      <c r="AT146" s="1">
        <f t="shared" si="905"/>
        <v>3</v>
      </c>
      <c r="AU146" s="1">
        <v>20.0</v>
      </c>
      <c r="AV146" s="83">
        <f t="shared" ref="AV146:BA146" si="996">((AV$4 * $AU146 ^ AV$5 * EXP(-$AU146 * AV$6))+AV$8)*AV$7</f>
        <v>28.11190722</v>
      </c>
      <c r="AW146" s="83">
        <f t="shared" si="996"/>
        <v>38.80145396</v>
      </c>
      <c r="AX146" s="83">
        <f t="shared" si="996"/>
        <v>40.25649325</v>
      </c>
      <c r="AY146" s="83">
        <f t="shared" si="996"/>
        <v>39.85649325</v>
      </c>
      <c r="AZ146" s="83">
        <f t="shared" si="996"/>
        <v>39.45649325</v>
      </c>
      <c r="BA146" s="83">
        <f t="shared" si="996"/>
        <v>39.05649325</v>
      </c>
      <c r="BB146" s="83"/>
      <c r="BC146" s="83"/>
      <c r="BD146" s="83"/>
      <c r="BE146" s="83"/>
      <c r="BI146" s="10">
        <v>137.0</v>
      </c>
      <c r="BJ146" s="133">
        <f t="shared" ref="BJ146:BS146" si="997">BJ36/AV36</f>
        <v>0.03940272447</v>
      </c>
      <c r="BK146" s="133">
        <f t="shared" si="997"/>
        <v>0.03845551126</v>
      </c>
      <c r="BL146" s="133">
        <f t="shared" si="997"/>
        <v>0.03947844548</v>
      </c>
      <c r="BM146" s="133">
        <f t="shared" si="997"/>
        <v>0.03952406596</v>
      </c>
      <c r="BN146" s="133">
        <f t="shared" si="997"/>
        <v>0.03957062545</v>
      </c>
      <c r="BO146" s="133">
        <f t="shared" si="997"/>
        <v>0.03961815323</v>
      </c>
      <c r="BP146" s="133">
        <f t="shared" si="997"/>
        <v>0.03966667985</v>
      </c>
      <c r="BQ146" s="133">
        <f t="shared" si="997"/>
        <v>0.0397162371</v>
      </c>
      <c r="BR146" s="133">
        <f t="shared" si="997"/>
        <v>0.03976685819</v>
      </c>
      <c r="BS146" s="133">
        <f t="shared" si="997"/>
        <v>0.03981857774</v>
      </c>
      <c r="BU146" s="10">
        <v>137.0</v>
      </c>
      <c r="BV146" s="133">
        <f t="shared" ref="BV146:CE146" si="998">BV36/AV36</f>
        <v>0.02957949076</v>
      </c>
      <c r="BW146" s="133">
        <f t="shared" si="998"/>
        <v>0.03019316171</v>
      </c>
      <c r="BX146" s="133">
        <f t="shared" si="998"/>
        <v>0.02970349052</v>
      </c>
      <c r="BY146" s="133">
        <f t="shared" si="998"/>
        <v>0.02968009671</v>
      </c>
      <c r="BZ146" s="133">
        <f t="shared" si="998"/>
        <v>0.0296562214</v>
      </c>
      <c r="CA146" s="133">
        <f t="shared" si="998"/>
        <v>0.02963184955</v>
      </c>
      <c r="CB146" s="133">
        <f t="shared" si="998"/>
        <v>0.02960696551</v>
      </c>
      <c r="CC146" s="133">
        <f t="shared" si="998"/>
        <v>0.02958155296</v>
      </c>
      <c r="CD146" s="133">
        <f t="shared" si="998"/>
        <v>0.02955559489</v>
      </c>
      <c r="CE146" s="133">
        <f t="shared" si="998"/>
        <v>0.02952907353</v>
      </c>
      <c r="CG146" s="10">
        <v>130.0</v>
      </c>
      <c r="CH146" s="34">
        <f t="shared" ref="CH146:CQ146" si="999">((CH$4-CH$5*$CG146+CH$6*$CG146^2/2+CH$7/$CG146)+CH$9)*CH$8</f>
        <v>4.999738462</v>
      </c>
      <c r="CI146" s="34">
        <f t="shared" si="999"/>
        <v>3.096076923</v>
      </c>
      <c r="CJ146" s="34">
        <f t="shared" si="999"/>
        <v>3.096076923</v>
      </c>
      <c r="CK146" s="34">
        <f t="shared" si="999"/>
        <v>3.096076923</v>
      </c>
      <c r="CL146" s="34">
        <f t="shared" si="999"/>
        <v>3.096076923</v>
      </c>
      <c r="CM146" s="34">
        <f t="shared" si="999"/>
        <v>3.096076923</v>
      </c>
      <c r="CN146" s="34">
        <f t="shared" si="999"/>
        <v>3.096076923</v>
      </c>
      <c r="CO146" s="34">
        <f t="shared" si="999"/>
        <v>3.096076923</v>
      </c>
      <c r="CP146" s="34">
        <f t="shared" si="999"/>
        <v>3.096076923</v>
      </c>
      <c r="CQ146" s="34">
        <f t="shared" si="999"/>
        <v>3.096076923</v>
      </c>
      <c r="DA146" s="138"/>
      <c r="DB146" s="10">
        <v>809.0</v>
      </c>
      <c r="DC146" s="143">
        <f t="shared" si="228"/>
        <v>0.0003846153846</v>
      </c>
      <c r="DD146" s="150">
        <f t="shared" si="309"/>
        <v>0.0005769230769</v>
      </c>
      <c r="DE146" s="74">
        <f t="shared" ref="DE146:DJ146" si="1000">(DE$18*$DB146+DE$19)*7</f>
        <v>0.0013639619</v>
      </c>
      <c r="DF146" s="74">
        <f t="shared" si="1000"/>
        <v>0.0032415691</v>
      </c>
      <c r="DG146" s="74">
        <f t="shared" si="1000"/>
        <v>0.0040982375</v>
      </c>
      <c r="DH146" s="141">
        <f t="shared" si="1000"/>
        <v>0.0024360987</v>
      </c>
      <c r="DI146" s="74">
        <f t="shared" si="1000"/>
        <v>0.0033484423</v>
      </c>
      <c r="DJ146" s="74">
        <f t="shared" si="1000"/>
        <v>0.0037729713</v>
      </c>
      <c r="DK146" s="130"/>
      <c r="DL146" s="142"/>
    </row>
    <row r="147" ht="14.25" customHeight="1">
      <c r="A147" s="1"/>
      <c r="J147" s="112">
        <v>131.0</v>
      </c>
      <c r="K147" s="124">
        <v>914.0</v>
      </c>
      <c r="L147" s="114">
        <f t="shared" si="91"/>
        <v>588.4183473</v>
      </c>
      <c r="M147" s="115">
        <f t="shared" si="92"/>
        <v>10.42706508</v>
      </c>
      <c r="N147" s="116">
        <f t="shared" si="47"/>
        <v>0.01772049619</v>
      </c>
      <c r="O147" s="116"/>
      <c r="P147" s="112">
        <v>131.0</v>
      </c>
      <c r="Q147" s="112">
        <v>914.0</v>
      </c>
      <c r="R147" s="117">
        <f t="shared" si="48"/>
        <v>1644</v>
      </c>
      <c r="S147" s="39">
        <f t="shared" si="49"/>
        <v>598.263747</v>
      </c>
      <c r="T147" s="39">
        <f t="shared" si="50"/>
        <v>0.0005977350954</v>
      </c>
      <c r="U147" s="117">
        <f t="shared" si="51"/>
        <v>2114</v>
      </c>
      <c r="V147" s="39">
        <f t="shared" si="52"/>
        <v>639.9964484</v>
      </c>
      <c r="W147" s="39">
        <f t="shared" si="53"/>
        <v>0.003030801801</v>
      </c>
      <c r="X147" s="164"/>
      <c r="Y147" s="124">
        <v>914.0</v>
      </c>
      <c r="Z147" s="164"/>
      <c r="AA147" s="125">
        <f t="shared" si="56"/>
        <v>598.2631493</v>
      </c>
      <c r="AB147" s="126">
        <f t="shared" si="57"/>
        <v>639.9934176</v>
      </c>
      <c r="AC147" s="64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P147" s="165"/>
      <c r="AQ147" s="165"/>
      <c r="AR147" s="165"/>
      <c r="AS147" s="165"/>
      <c r="AT147" s="1">
        <f t="shared" si="905"/>
        <v>3</v>
      </c>
      <c r="AU147" s="1">
        <v>21.0</v>
      </c>
      <c r="AV147" s="83">
        <f t="shared" ref="AV147:BA147" si="1001">((AV$4 * $AU147 ^ AV$5 * EXP(-$AU147 * AV$6))+AV$8)*AV$7</f>
        <v>28.34204707</v>
      </c>
      <c r="AW147" s="83">
        <f t="shared" si="1001"/>
        <v>39.02010419</v>
      </c>
      <c r="AX147" s="83">
        <f t="shared" si="1001"/>
        <v>40.52495569</v>
      </c>
      <c r="AY147" s="83">
        <f t="shared" si="1001"/>
        <v>40.12495569</v>
      </c>
      <c r="AZ147" s="83">
        <f t="shared" si="1001"/>
        <v>39.72495569</v>
      </c>
      <c r="BA147" s="83">
        <f t="shared" si="1001"/>
        <v>39.32495569</v>
      </c>
      <c r="BB147" s="83"/>
      <c r="BC147" s="83"/>
      <c r="BD147" s="83"/>
      <c r="BE147" s="83"/>
      <c r="BI147" s="10">
        <v>144.0</v>
      </c>
      <c r="BJ147" s="133">
        <f t="shared" ref="BJ147:BS147" si="1002">BJ37/AV37</f>
        <v>0.03938325116</v>
      </c>
      <c r="BK147" s="133">
        <f t="shared" si="1002"/>
        <v>0.03846014471</v>
      </c>
      <c r="BL147" s="133">
        <f t="shared" si="1002"/>
        <v>0.03948382025</v>
      </c>
      <c r="BM147" s="133">
        <f t="shared" si="1002"/>
        <v>0.03953017207</v>
      </c>
      <c r="BN147" s="133">
        <f t="shared" si="1002"/>
        <v>0.03957749224</v>
      </c>
      <c r="BO147" s="133">
        <f t="shared" si="1002"/>
        <v>0.03962581141</v>
      </c>
      <c r="BP147" s="133">
        <f t="shared" si="1002"/>
        <v>0.03967516155</v>
      </c>
      <c r="BQ147" s="133">
        <f t="shared" si="1002"/>
        <v>0.03972557603</v>
      </c>
      <c r="BR147" s="133">
        <f t="shared" si="1002"/>
        <v>0.03977708965</v>
      </c>
      <c r="BS147" s="133">
        <f t="shared" si="1002"/>
        <v>0.03982973875</v>
      </c>
      <c r="BU147" s="10">
        <v>144.0</v>
      </c>
      <c r="BV147" s="133">
        <f t="shared" ref="BV147:CE147" si="1003">BV37/AV37</f>
        <v>0.02956143529</v>
      </c>
      <c r="BW147" s="133">
        <f t="shared" si="1003"/>
        <v>0.03019800349</v>
      </c>
      <c r="BX147" s="133">
        <f t="shared" si="1003"/>
        <v>0.02970694233</v>
      </c>
      <c r="BY147" s="133">
        <f t="shared" si="1003"/>
        <v>0.02968323767</v>
      </c>
      <c r="BZ147" s="133">
        <f t="shared" si="1003"/>
        <v>0.02965903781</v>
      </c>
      <c r="CA147" s="133">
        <f t="shared" si="1003"/>
        <v>0.02963432704</v>
      </c>
      <c r="CB147" s="133">
        <f t="shared" si="1003"/>
        <v>0.02960908902</v>
      </c>
      <c r="CC147" s="133">
        <f t="shared" si="1003"/>
        <v>0.0295833067</v>
      </c>
      <c r="CD147" s="133">
        <f t="shared" si="1003"/>
        <v>0.02955696226</v>
      </c>
      <c r="CE147" s="133">
        <f t="shared" si="1003"/>
        <v>0.02953003714</v>
      </c>
      <c r="CG147" s="10">
        <v>131.0</v>
      </c>
      <c r="CH147" s="34">
        <f t="shared" ref="CH147:CQ147" si="1004">((CH$4-CH$5*$CG147+CH$6*$CG147^2/2+CH$7/$CG147)+CH$9)*CH$8</f>
        <v>5.003755725</v>
      </c>
      <c r="CI147" s="34">
        <f t="shared" si="1004"/>
        <v>3.099549618</v>
      </c>
      <c r="CJ147" s="34">
        <f t="shared" si="1004"/>
        <v>3.099549618</v>
      </c>
      <c r="CK147" s="34">
        <f t="shared" si="1004"/>
        <v>3.099549618</v>
      </c>
      <c r="CL147" s="34">
        <f t="shared" si="1004"/>
        <v>3.099549618</v>
      </c>
      <c r="CM147" s="34">
        <f t="shared" si="1004"/>
        <v>3.099549618</v>
      </c>
      <c r="CN147" s="34">
        <f t="shared" si="1004"/>
        <v>3.099549618</v>
      </c>
      <c r="CO147" s="34">
        <f t="shared" si="1004"/>
        <v>3.099549618</v>
      </c>
      <c r="CP147" s="34">
        <f t="shared" si="1004"/>
        <v>3.099549618</v>
      </c>
      <c r="CQ147" s="34">
        <f t="shared" si="1004"/>
        <v>3.099549618</v>
      </c>
      <c r="DA147" s="138"/>
      <c r="DB147" s="10">
        <v>816.0</v>
      </c>
      <c r="DC147" s="143">
        <f t="shared" si="228"/>
        <v>0.0003846153846</v>
      </c>
      <c r="DD147" s="150">
        <f t="shared" si="309"/>
        <v>0.0005769230769</v>
      </c>
      <c r="DE147" s="74">
        <f t="shared" ref="DE147:DJ147" si="1005">(DE$18*$DB147+DE$19)*7</f>
        <v>0.0013754426</v>
      </c>
      <c r="DF147" s="74">
        <f t="shared" si="1005"/>
        <v>0.0032722284</v>
      </c>
      <c r="DG147" s="74">
        <f t="shared" si="1005"/>
        <v>0.00413168</v>
      </c>
      <c r="DH147" s="141">
        <f t="shared" si="1005"/>
        <v>0.0024564288</v>
      </c>
      <c r="DI147" s="74">
        <f t="shared" si="1005"/>
        <v>0.0033656952</v>
      </c>
      <c r="DJ147" s="74">
        <f t="shared" si="1005"/>
        <v>0.0037795912</v>
      </c>
      <c r="DK147" s="130"/>
      <c r="DL147" s="142"/>
    </row>
    <row r="148" ht="14.25" customHeight="1">
      <c r="A148" s="1"/>
      <c r="J148" s="112">
        <v>132.0</v>
      </c>
      <c r="K148" s="124">
        <v>921.0</v>
      </c>
      <c r="L148" s="114">
        <f t="shared" si="91"/>
        <v>588.4183473</v>
      </c>
      <c r="M148" s="115">
        <f t="shared" si="92"/>
        <v>10.42706508</v>
      </c>
      <c r="N148" s="116">
        <f t="shared" si="47"/>
        <v>0.01772049619</v>
      </c>
      <c r="O148" s="116"/>
      <c r="P148" s="112">
        <v>132.0</v>
      </c>
      <c r="Q148" s="112">
        <v>921.0</v>
      </c>
      <c r="R148" s="117">
        <f t="shared" si="48"/>
        <v>1651</v>
      </c>
      <c r="S148" s="39">
        <f t="shared" si="49"/>
        <v>598.3104616</v>
      </c>
      <c r="T148" s="39">
        <f t="shared" si="50"/>
        <v>0.0005408190927</v>
      </c>
      <c r="U148" s="117">
        <f t="shared" si="51"/>
        <v>2121</v>
      </c>
      <c r="V148" s="39">
        <f t="shared" si="52"/>
        <v>639.9965945</v>
      </c>
      <c r="W148" s="39">
        <f t="shared" si="53"/>
        <v>0.002763385809</v>
      </c>
      <c r="X148" s="164"/>
      <c r="Y148" s="124">
        <v>921.0</v>
      </c>
      <c r="Z148" s="164"/>
      <c r="AA148" s="125">
        <f t="shared" si="56"/>
        <v>598.3099208</v>
      </c>
      <c r="AB148" s="126">
        <f t="shared" si="57"/>
        <v>639.9938311</v>
      </c>
      <c r="AC148" s="64"/>
      <c r="AD148" s="165"/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P148" s="165"/>
      <c r="AQ148" s="165"/>
      <c r="AR148" s="165"/>
      <c r="AS148" s="165"/>
      <c r="AT148" s="1">
        <f t="shared" si="905"/>
        <v>4</v>
      </c>
      <c r="AU148" s="1">
        <v>22.0</v>
      </c>
      <c r="AV148" s="83">
        <f t="shared" ref="AV148:BA148" si="1006">((AV$4 * $AU148 ^ AV$5 * EXP(-$AU148 * AV$6))+AV$8)*AV$7</f>
        <v>28.56057526</v>
      </c>
      <c r="AW148" s="83">
        <f t="shared" si="1006"/>
        <v>39.22410668</v>
      </c>
      <c r="AX148" s="83">
        <f t="shared" si="1006"/>
        <v>40.77582028</v>
      </c>
      <c r="AY148" s="83">
        <f t="shared" si="1006"/>
        <v>40.37582028</v>
      </c>
      <c r="AZ148" s="83">
        <f t="shared" si="1006"/>
        <v>39.97582028</v>
      </c>
      <c r="BA148" s="83">
        <f t="shared" si="1006"/>
        <v>39.57582028</v>
      </c>
      <c r="BB148" s="83"/>
      <c r="BC148" s="83"/>
      <c r="BD148" s="83"/>
      <c r="BE148" s="83"/>
      <c r="BI148" s="10">
        <v>151.0</v>
      </c>
      <c r="BJ148" s="133">
        <f t="shared" ref="BJ148:BS148" si="1007">BJ38/AV38</f>
        <v>0.03936693535</v>
      </c>
      <c r="BK148" s="133">
        <f t="shared" si="1007"/>
        <v>0.03846775458</v>
      </c>
      <c r="BL148" s="133">
        <f t="shared" si="1007"/>
        <v>0.03949261526</v>
      </c>
      <c r="BM148" s="133">
        <f t="shared" si="1007"/>
        <v>0.03953976966</v>
      </c>
      <c r="BN148" s="133">
        <f t="shared" si="1007"/>
        <v>0.03958792443</v>
      </c>
      <c r="BO148" s="133">
        <f t="shared" si="1007"/>
        <v>0.03963711174</v>
      </c>
      <c r="BP148" s="133">
        <f t="shared" si="1007"/>
        <v>0.03968736515</v>
      </c>
      <c r="BQ148" s="133">
        <f t="shared" si="1007"/>
        <v>0.03973871972</v>
      </c>
      <c r="BR148" s="133">
        <f t="shared" si="1007"/>
        <v>0.03979121202</v>
      </c>
      <c r="BS148" s="133">
        <f t="shared" si="1007"/>
        <v>0.0398448803</v>
      </c>
      <c r="BU148" s="10">
        <v>151.0</v>
      </c>
      <c r="BV148" s="133">
        <f t="shared" ref="BV148:CE148" si="1008">BV38/AV38</f>
        <v>0.02954522913</v>
      </c>
      <c r="BW148" s="133">
        <f t="shared" si="1008"/>
        <v>0.03020512554</v>
      </c>
      <c r="BX148" s="133">
        <f t="shared" si="1008"/>
        <v>0.02971299538</v>
      </c>
      <c r="BY148" s="133">
        <f t="shared" si="1008"/>
        <v>0.02968899102</v>
      </c>
      <c r="BZ148" s="133">
        <f t="shared" si="1008"/>
        <v>0.02966447742</v>
      </c>
      <c r="CA148" s="133">
        <f t="shared" si="1008"/>
        <v>0.0296394382</v>
      </c>
      <c r="CB148" s="133">
        <f t="shared" si="1008"/>
        <v>0.02961385626</v>
      </c>
      <c r="CC148" s="133">
        <f t="shared" si="1008"/>
        <v>0.02958771378</v>
      </c>
      <c r="CD148" s="133">
        <f t="shared" si="1008"/>
        <v>0.02956099212</v>
      </c>
      <c r="CE148" s="133">
        <f t="shared" si="1008"/>
        <v>0.02953367181</v>
      </c>
      <c r="CG148" s="10">
        <v>132.0</v>
      </c>
      <c r="CH148" s="34">
        <f t="shared" ref="CH148:CQ148" si="1009">((CH$4-CH$5*$CG148+CH$6*$CG148^2/2+CH$7/$CG148)+CH$9)*CH$8</f>
        <v>5.00780303</v>
      </c>
      <c r="CI148" s="34">
        <f t="shared" si="1009"/>
        <v>3.103030303</v>
      </c>
      <c r="CJ148" s="34">
        <f t="shared" si="1009"/>
        <v>3.103030303</v>
      </c>
      <c r="CK148" s="34">
        <f t="shared" si="1009"/>
        <v>3.103030303</v>
      </c>
      <c r="CL148" s="34">
        <f t="shared" si="1009"/>
        <v>3.103030303</v>
      </c>
      <c r="CM148" s="34">
        <f t="shared" si="1009"/>
        <v>3.103030303</v>
      </c>
      <c r="CN148" s="34">
        <f t="shared" si="1009"/>
        <v>3.103030303</v>
      </c>
      <c r="CO148" s="34">
        <f t="shared" si="1009"/>
        <v>3.103030303</v>
      </c>
      <c r="CP148" s="34">
        <f t="shared" si="1009"/>
        <v>3.103030303</v>
      </c>
      <c r="CQ148" s="34">
        <f t="shared" si="1009"/>
        <v>3.103030303</v>
      </c>
      <c r="DA148" s="138"/>
      <c r="DB148" s="10">
        <v>823.0</v>
      </c>
      <c r="DC148" s="143">
        <f t="shared" si="228"/>
        <v>0.0003846153846</v>
      </c>
      <c r="DD148" s="150">
        <f t="shared" si="309"/>
        <v>0.0005769230769</v>
      </c>
      <c r="DE148" s="74">
        <f t="shared" ref="DE148:DJ148" si="1010">(DE$18*$DB148+DE$19)*7</f>
        <v>0.0013869233</v>
      </c>
      <c r="DF148" s="74">
        <f t="shared" si="1010"/>
        <v>0.0033028877</v>
      </c>
      <c r="DG148" s="74">
        <f t="shared" si="1010"/>
        <v>0.0041651225</v>
      </c>
      <c r="DH148" s="141">
        <f t="shared" si="1010"/>
        <v>0.0024767589</v>
      </c>
      <c r="DI148" s="74">
        <f t="shared" si="1010"/>
        <v>0.0033829481</v>
      </c>
      <c r="DJ148" s="74">
        <f t="shared" si="1010"/>
        <v>0.0037862111</v>
      </c>
      <c r="DK148" s="130"/>
      <c r="DL148" s="142"/>
    </row>
    <row r="149" ht="14.25" customHeight="1">
      <c r="A149" s="1"/>
      <c r="J149" s="112">
        <v>133.0</v>
      </c>
      <c r="K149" s="124">
        <v>928.0</v>
      </c>
      <c r="L149" s="114">
        <f t="shared" si="91"/>
        <v>588.4183473</v>
      </c>
      <c r="M149" s="115">
        <f t="shared" si="92"/>
        <v>10.42706508</v>
      </c>
      <c r="N149" s="116">
        <f t="shared" si="47"/>
        <v>0.01772049619</v>
      </c>
      <c r="O149" s="116"/>
      <c r="P149" s="112">
        <v>133.0</v>
      </c>
      <c r="Q149" s="112">
        <v>928.0</v>
      </c>
      <c r="R149" s="117">
        <f t="shared" si="48"/>
        <v>1658</v>
      </c>
      <c r="S149" s="39">
        <f t="shared" si="49"/>
        <v>598.3559205</v>
      </c>
      <c r="T149" s="39">
        <f t="shared" si="50"/>
        <v>0.0004892943335</v>
      </c>
      <c r="U149" s="117">
        <f t="shared" si="51"/>
        <v>2128</v>
      </c>
      <c r="V149" s="39">
        <f t="shared" si="52"/>
        <v>639.9967346</v>
      </c>
      <c r="W149" s="39">
        <f t="shared" si="53"/>
        <v>0.002519419119</v>
      </c>
      <c r="X149" s="164"/>
      <c r="Y149" s="124">
        <v>928.0</v>
      </c>
      <c r="Z149" s="164"/>
      <c r="AA149" s="125">
        <f t="shared" si="56"/>
        <v>598.3554312</v>
      </c>
      <c r="AB149" s="126">
        <f t="shared" si="57"/>
        <v>639.9942151</v>
      </c>
      <c r="AC149" s="64"/>
      <c r="AD149" s="165"/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P149" s="165"/>
      <c r="AQ149" s="165"/>
      <c r="AR149" s="165"/>
      <c r="AS149" s="165"/>
      <c r="AT149" s="1">
        <f t="shared" si="905"/>
        <v>4</v>
      </c>
      <c r="AU149" s="1">
        <v>23.0</v>
      </c>
      <c r="AV149" s="83">
        <f t="shared" ref="AV149:BA149" si="1011">((AV$4 * $AU149 ^ AV$5 * EXP(-$AU149 * AV$6))+AV$8)*AV$7</f>
        <v>28.7684037</v>
      </c>
      <c r="AW149" s="83">
        <f t="shared" si="1011"/>
        <v>39.41463813</v>
      </c>
      <c r="AX149" s="83">
        <f t="shared" si="1011"/>
        <v>41.01047265</v>
      </c>
      <c r="AY149" s="83">
        <f t="shared" si="1011"/>
        <v>40.61047265</v>
      </c>
      <c r="AZ149" s="83">
        <f t="shared" si="1011"/>
        <v>40.21047265</v>
      </c>
      <c r="BA149" s="83">
        <f t="shared" si="1011"/>
        <v>39.81047265</v>
      </c>
      <c r="BB149" s="83"/>
      <c r="BC149" s="83"/>
      <c r="BD149" s="83"/>
      <c r="BE149" s="83"/>
      <c r="BI149" s="10">
        <v>158.0</v>
      </c>
      <c r="BJ149" s="133">
        <f t="shared" ref="BJ149:BS149" si="1012">BJ39/AV39</f>
        <v>0.03935348779</v>
      </c>
      <c r="BK149" s="133">
        <f t="shared" si="1012"/>
        <v>0.03847807275</v>
      </c>
      <c r="BL149" s="133">
        <f t="shared" si="1012"/>
        <v>0.03950452264</v>
      </c>
      <c r="BM149" s="133">
        <f t="shared" si="1012"/>
        <v>0.03955254849</v>
      </c>
      <c r="BN149" s="133">
        <f t="shared" si="1012"/>
        <v>0.03960160945</v>
      </c>
      <c r="BO149" s="133">
        <f t="shared" si="1012"/>
        <v>0.03965173935</v>
      </c>
      <c r="BP149" s="133">
        <f t="shared" si="1012"/>
        <v>0.0397029735</v>
      </c>
      <c r="BQ149" s="133">
        <f t="shared" si="1012"/>
        <v>0.03975534881</v>
      </c>
      <c r="BR149" s="133">
        <f t="shared" si="1012"/>
        <v>0.03980890383</v>
      </c>
      <c r="BS149" s="133">
        <f t="shared" si="1012"/>
        <v>0.03986367886</v>
      </c>
      <c r="BU149" s="10">
        <v>158.0</v>
      </c>
      <c r="BV149" s="133">
        <f t="shared" ref="BV149:CE149" si="1013">BV39/AV39</f>
        <v>0.02953070267</v>
      </c>
      <c r="BW149" s="133">
        <f t="shared" si="1013"/>
        <v>0.03021432275</v>
      </c>
      <c r="BX149" s="133">
        <f t="shared" si="1013"/>
        <v>0.02972141539</v>
      </c>
      <c r="BY149" s="133">
        <f t="shared" si="1013"/>
        <v>0.02969712181</v>
      </c>
      <c r="BZ149" s="133">
        <f t="shared" si="1013"/>
        <v>0.02967230463</v>
      </c>
      <c r="CA149" s="133">
        <f t="shared" si="1013"/>
        <v>0.02964694674</v>
      </c>
      <c r="CB149" s="133">
        <f t="shared" si="1013"/>
        <v>0.02962103026</v>
      </c>
      <c r="CC149" s="133">
        <f t="shared" si="1013"/>
        <v>0.02959453654</v>
      </c>
      <c r="CD149" s="133">
        <f t="shared" si="1013"/>
        <v>0.02956744607</v>
      </c>
      <c r="CE149" s="133">
        <f t="shared" si="1013"/>
        <v>0.02953973846</v>
      </c>
      <c r="CG149" s="10">
        <v>133.0</v>
      </c>
      <c r="CH149" s="34">
        <f t="shared" ref="CH149:CQ149" si="1014">((CH$4-CH$5*$CG149+CH$6*$CG149^2/2+CH$7/$CG149)+CH$9)*CH$8</f>
        <v>5.011879699</v>
      </c>
      <c r="CI149" s="34">
        <f t="shared" si="1014"/>
        <v>3.106518797</v>
      </c>
      <c r="CJ149" s="34">
        <f t="shared" si="1014"/>
        <v>3.106518797</v>
      </c>
      <c r="CK149" s="34">
        <f t="shared" si="1014"/>
        <v>3.106518797</v>
      </c>
      <c r="CL149" s="34">
        <f t="shared" si="1014"/>
        <v>3.106518797</v>
      </c>
      <c r="CM149" s="34">
        <f t="shared" si="1014"/>
        <v>3.106518797</v>
      </c>
      <c r="CN149" s="34">
        <f t="shared" si="1014"/>
        <v>3.106518797</v>
      </c>
      <c r="CO149" s="34">
        <f t="shared" si="1014"/>
        <v>3.106518797</v>
      </c>
      <c r="CP149" s="34">
        <f t="shared" si="1014"/>
        <v>3.106518797</v>
      </c>
      <c r="CQ149" s="34">
        <f t="shared" si="1014"/>
        <v>3.106518797</v>
      </c>
      <c r="DA149" s="138"/>
      <c r="DB149" s="10">
        <v>830.0</v>
      </c>
      <c r="DC149" s="143">
        <f t="shared" si="228"/>
        <v>0.0003846153846</v>
      </c>
      <c r="DD149" s="150">
        <f t="shared" si="309"/>
        <v>0.0005769230769</v>
      </c>
      <c r="DE149" s="74">
        <f t="shared" ref="DE149:DJ149" si="1015">(DE$18*$DB149+DE$19)*7</f>
        <v>0.001398404</v>
      </c>
      <c r="DF149" s="74">
        <f t="shared" si="1015"/>
        <v>0.003333547</v>
      </c>
      <c r="DG149" s="74">
        <f t="shared" si="1015"/>
        <v>0.004198565</v>
      </c>
      <c r="DH149" s="141">
        <f t="shared" si="1015"/>
        <v>0.002497089</v>
      </c>
      <c r="DI149" s="74">
        <f t="shared" si="1015"/>
        <v>0.003400201</v>
      </c>
      <c r="DJ149" s="74">
        <f t="shared" si="1015"/>
        <v>0.003792831</v>
      </c>
      <c r="DK149" s="130"/>
      <c r="DL149" s="142"/>
    </row>
    <row r="150" ht="14.25" customHeight="1">
      <c r="A150" s="1"/>
      <c r="J150" s="112">
        <v>134.0</v>
      </c>
      <c r="K150" s="124">
        <v>935.0</v>
      </c>
      <c r="L150" s="114">
        <f t="shared" si="91"/>
        <v>588.4183473</v>
      </c>
      <c r="M150" s="115">
        <f t="shared" si="92"/>
        <v>10.42706508</v>
      </c>
      <c r="N150" s="116">
        <f t="shared" si="47"/>
        <v>0.01772049619</v>
      </c>
      <c r="O150" s="116"/>
      <c r="P150" s="112">
        <v>134.0</v>
      </c>
      <c r="Q150" s="112">
        <v>935.0</v>
      </c>
      <c r="R150" s="117">
        <f t="shared" si="48"/>
        <v>1665</v>
      </c>
      <c r="S150" s="39">
        <f t="shared" si="49"/>
        <v>598.4001574</v>
      </c>
      <c r="T150" s="39">
        <f t="shared" si="50"/>
        <v>0.0004426532385</v>
      </c>
      <c r="U150" s="117">
        <f t="shared" si="51"/>
        <v>2135</v>
      </c>
      <c r="V150" s="39">
        <f t="shared" si="52"/>
        <v>639.9968689</v>
      </c>
      <c r="W150" s="39">
        <f t="shared" si="53"/>
        <v>0.002296860437</v>
      </c>
      <c r="X150" s="164"/>
      <c r="Y150" s="124">
        <v>935.0</v>
      </c>
      <c r="Z150" s="164"/>
      <c r="AA150" s="125">
        <f t="shared" si="56"/>
        <v>598.3997147</v>
      </c>
      <c r="AB150" s="126">
        <f t="shared" si="57"/>
        <v>639.994572</v>
      </c>
      <c r="AC150" s="64"/>
      <c r="AD150" s="165"/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P150" s="165"/>
      <c r="AQ150" s="165"/>
      <c r="AR150" s="165"/>
      <c r="AS150" s="165"/>
      <c r="AT150" s="1">
        <f t="shared" si="905"/>
        <v>4</v>
      </c>
      <c r="AU150" s="1">
        <v>24.0</v>
      </c>
      <c r="AV150" s="83">
        <f t="shared" ref="AV150:BA150" si="1016">((AV$4 * $AU150 ^ AV$5 * EXP(-$AU150 * AV$6))+AV$8)*AV$7</f>
        <v>28.96633655</v>
      </c>
      <c r="AW150" s="83">
        <f t="shared" si="1016"/>
        <v>39.59273543</v>
      </c>
      <c r="AX150" s="83">
        <f t="shared" si="1016"/>
        <v>41.2301361</v>
      </c>
      <c r="AY150" s="83">
        <f t="shared" si="1016"/>
        <v>40.8301361</v>
      </c>
      <c r="AZ150" s="83">
        <f t="shared" si="1016"/>
        <v>40.4301361</v>
      </c>
      <c r="BA150" s="83">
        <f t="shared" si="1016"/>
        <v>40.0301361</v>
      </c>
      <c r="BB150" s="83"/>
      <c r="BC150" s="83"/>
      <c r="BD150" s="83"/>
      <c r="BE150" s="83"/>
      <c r="BI150" s="10">
        <v>165.0</v>
      </c>
      <c r="BJ150" s="133">
        <f t="shared" ref="BJ150:BS150" si="1017">BJ40/AV40</f>
        <v>0.03934265743</v>
      </c>
      <c r="BK150" s="133">
        <f t="shared" si="1017"/>
        <v>0.03849086655</v>
      </c>
      <c r="BL150" s="133">
        <f t="shared" si="1017"/>
        <v>0.03951927535</v>
      </c>
      <c r="BM150" s="133">
        <f t="shared" si="1017"/>
        <v>0.03956823971</v>
      </c>
      <c r="BN150" s="133">
        <f t="shared" si="1017"/>
        <v>0.0396182767</v>
      </c>
      <c r="BO150" s="133">
        <f t="shared" si="1017"/>
        <v>0.03966942196</v>
      </c>
      <c r="BP150" s="133">
        <f t="shared" si="1017"/>
        <v>0.03972171272</v>
      </c>
      <c r="BQ150" s="133">
        <f t="shared" si="1017"/>
        <v>0.03977518792</v>
      </c>
      <c r="BR150" s="133">
        <f t="shared" si="1017"/>
        <v>0.03982988824</v>
      </c>
      <c r="BS150" s="133">
        <f t="shared" si="1017"/>
        <v>0.03988585628</v>
      </c>
      <c r="BU150" s="10">
        <v>165.0</v>
      </c>
      <c r="BV150" s="133">
        <f t="shared" ref="BV150:CE150" si="1018">BV40/AV40</f>
        <v>0.02951770857</v>
      </c>
      <c r="BW150" s="133">
        <f t="shared" si="1018"/>
        <v>0.0302254171</v>
      </c>
      <c r="BX150" s="133">
        <f t="shared" si="1018"/>
        <v>0.02973199909</v>
      </c>
      <c r="BY150" s="133">
        <f t="shared" si="1018"/>
        <v>0.02970742631</v>
      </c>
      <c r="BZ150" s="133">
        <f t="shared" si="1018"/>
        <v>0.02968231522</v>
      </c>
      <c r="CA150" s="133">
        <f t="shared" si="1018"/>
        <v>0.02965664794</v>
      </c>
      <c r="CB150" s="133">
        <f t="shared" si="1018"/>
        <v>0.02963040579</v>
      </c>
      <c r="CC150" s="133">
        <f t="shared" si="1018"/>
        <v>0.02960356923</v>
      </c>
      <c r="CD150" s="133">
        <f t="shared" si="1018"/>
        <v>0.02957611784</v>
      </c>
      <c r="CE150" s="133">
        <f t="shared" si="1018"/>
        <v>0.02954803025</v>
      </c>
      <c r="CG150" s="10">
        <v>134.0</v>
      </c>
      <c r="CH150" s="34">
        <f t="shared" ref="CH150:CQ150" si="1019">((CH$4-CH$5*$CG150+CH$6*$CG150^2/2+CH$7/$CG150)+CH$9)*CH$8</f>
        <v>5.015985075</v>
      </c>
      <c r="CI150" s="34">
        <f t="shared" si="1019"/>
        <v>3.110014925</v>
      </c>
      <c r="CJ150" s="34">
        <f t="shared" si="1019"/>
        <v>3.110014925</v>
      </c>
      <c r="CK150" s="34">
        <f t="shared" si="1019"/>
        <v>3.110014925</v>
      </c>
      <c r="CL150" s="34">
        <f t="shared" si="1019"/>
        <v>3.110014925</v>
      </c>
      <c r="CM150" s="34">
        <f t="shared" si="1019"/>
        <v>3.110014925</v>
      </c>
      <c r="CN150" s="34">
        <f t="shared" si="1019"/>
        <v>3.110014925</v>
      </c>
      <c r="CO150" s="34">
        <f t="shared" si="1019"/>
        <v>3.110014925</v>
      </c>
      <c r="CP150" s="34">
        <f t="shared" si="1019"/>
        <v>3.110014925</v>
      </c>
      <c r="CQ150" s="34">
        <f t="shared" si="1019"/>
        <v>3.110014925</v>
      </c>
      <c r="DA150" s="138"/>
      <c r="DB150" s="10">
        <v>837.0</v>
      </c>
      <c r="DC150" s="143">
        <f t="shared" si="228"/>
        <v>0.0003846153846</v>
      </c>
      <c r="DD150" s="150">
        <f t="shared" si="309"/>
        <v>0.0005769230769</v>
      </c>
      <c r="DE150" s="74">
        <f t="shared" ref="DE150:DJ150" si="1020">(DE$18*$DB150+DE$19)*7</f>
        <v>0.0014098847</v>
      </c>
      <c r="DF150" s="74">
        <f t="shared" si="1020"/>
        <v>0.0033642063</v>
      </c>
      <c r="DG150" s="74">
        <f t="shared" si="1020"/>
        <v>0.0042320075</v>
      </c>
      <c r="DH150" s="141">
        <f t="shared" si="1020"/>
        <v>0.0025174191</v>
      </c>
      <c r="DI150" s="74">
        <f t="shared" si="1020"/>
        <v>0.0034174539</v>
      </c>
      <c r="DJ150" s="74">
        <f t="shared" si="1020"/>
        <v>0.0037994509</v>
      </c>
      <c r="DK150" s="130"/>
      <c r="DL150" s="142"/>
    </row>
    <row r="151" ht="14.25" customHeight="1">
      <c r="A151" s="1"/>
      <c r="J151" s="112">
        <v>135.0</v>
      </c>
      <c r="K151" s="124">
        <v>942.0</v>
      </c>
      <c r="L151" s="114">
        <f t="shared" si="91"/>
        <v>588.4183473</v>
      </c>
      <c r="M151" s="115">
        <f t="shared" si="92"/>
        <v>10.42706508</v>
      </c>
      <c r="N151" s="116">
        <f t="shared" si="47"/>
        <v>0.01772049619</v>
      </c>
      <c r="O151" s="116"/>
      <c r="P151" s="112">
        <v>135.0</v>
      </c>
      <c r="Q151" s="112">
        <v>942.0</v>
      </c>
      <c r="R151" s="117">
        <f t="shared" si="48"/>
        <v>1672</v>
      </c>
      <c r="S151" s="39">
        <f t="shared" si="49"/>
        <v>598.443205</v>
      </c>
      <c r="T151" s="39">
        <f t="shared" si="50"/>
        <v>0.0004004356758</v>
      </c>
      <c r="U151" s="117">
        <f t="shared" si="51"/>
        <v>2142</v>
      </c>
      <c r="V151" s="39">
        <f t="shared" si="52"/>
        <v>639.9969976</v>
      </c>
      <c r="W151" s="39">
        <f t="shared" si="53"/>
        <v>0.002093844623</v>
      </c>
      <c r="X151" s="164"/>
      <c r="Y151" s="124">
        <v>942.0</v>
      </c>
      <c r="Z151" s="164"/>
      <c r="AA151" s="125">
        <f t="shared" si="56"/>
        <v>598.4428045</v>
      </c>
      <c r="AB151" s="126">
        <f t="shared" si="57"/>
        <v>639.9949038</v>
      </c>
      <c r="AC151" s="64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P151" s="165"/>
      <c r="AQ151" s="165"/>
      <c r="AR151" s="165"/>
      <c r="AS151" s="165"/>
      <c r="AT151" s="1">
        <f t="shared" si="905"/>
        <v>4</v>
      </c>
      <c r="AU151" s="1">
        <v>25.0</v>
      </c>
      <c r="AV151" s="83">
        <f t="shared" ref="AV151:BA151" si="1021">((AV$4 * $AU151 ^ AV$5 * EXP(-$AU151 * AV$6))+AV$8)*AV$7</f>
        <v>29.15508686</v>
      </c>
      <c r="AW151" s="83">
        <f t="shared" si="1021"/>
        <v>39.75931743</v>
      </c>
      <c r="AX151" s="83">
        <f t="shared" si="1021"/>
        <v>41.43589663</v>
      </c>
      <c r="AY151" s="83">
        <f t="shared" si="1021"/>
        <v>41.03589663</v>
      </c>
      <c r="AZ151" s="83">
        <f t="shared" si="1021"/>
        <v>40.63589663</v>
      </c>
      <c r="BA151" s="83">
        <f t="shared" si="1021"/>
        <v>40.23589663</v>
      </c>
      <c r="BB151" s="83"/>
      <c r="BC151" s="83"/>
      <c r="BD151" s="83"/>
      <c r="BE151" s="83"/>
      <c r="BI151" s="10">
        <v>172.0</v>
      </c>
      <c r="BJ151" s="133">
        <f t="shared" ref="BJ151:BS151" si="1022">BJ41/AV41</f>
        <v>0.03933422499</v>
      </c>
      <c r="BK151" s="133">
        <f t="shared" si="1022"/>
        <v>0.03850593281</v>
      </c>
      <c r="BL151" s="133">
        <f t="shared" si="1022"/>
        <v>0.03953664024</v>
      </c>
      <c r="BM151" s="133">
        <f t="shared" si="1022"/>
        <v>0.03958660886</v>
      </c>
      <c r="BN151" s="133">
        <f t="shared" si="1022"/>
        <v>0.03963769049</v>
      </c>
      <c r="BO151" s="133">
        <f t="shared" si="1022"/>
        <v>0.03968992274</v>
      </c>
      <c r="BP151" s="133">
        <f t="shared" si="1022"/>
        <v>0.03974334493</v>
      </c>
      <c r="BQ151" s="133">
        <f t="shared" si="1022"/>
        <v>0.03979799819</v>
      </c>
      <c r="BR151" s="133">
        <f t="shared" si="1022"/>
        <v>0.03985392558</v>
      </c>
      <c r="BS151" s="133">
        <f t="shared" si="1022"/>
        <v>0.03991117216</v>
      </c>
      <c r="BU151" s="10">
        <v>172.0</v>
      </c>
      <c r="BV151" s="133">
        <f t="shared" ref="BV151:CE151" si="1023">BV41/AV41</f>
        <v>0.0295061181</v>
      </c>
      <c r="BW151" s="133">
        <f t="shared" si="1023"/>
        <v>0.03023825313</v>
      </c>
      <c r="BX151" s="133">
        <f t="shared" si="1023"/>
        <v>0.02974456908</v>
      </c>
      <c r="BY151" s="133">
        <f t="shared" si="1023"/>
        <v>0.02971972674</v>
      </c>
      <c r="BZ151" s="133">
        <f t="shared" si="1023"/>
        <v>0.02969433105</v>
      </c>
      <c r="CA151" s="133">
        <f t="shared" si="1023"/>
        <v>0.02966836332</v>
      </c>
      <c r="CB151" s="133">
        <f t="shared" si="1023"/>
        <v>0.02964180401</v>
      </c>
      <c r="CC151" s="133">
        <f t="shared" si="1023"/>
        <v>0.02961463265</v>
      </c>
      <c r="CD151" s="133">
        <f t="shared" si="1023"/>
        <v>0.02958682786</v>
      </c>
      <c r="CE151" s="133">
        <f t="shared" si="1023"/>
        <v>0.02955836721</v>
      </c>
      <c r="CG151" s="10">
        <v>135.0</v>
      </c>
      <c r="CH151" s="34">
        <f t="shared" ref="CH151:CQ151" si="1024">((CH$4-CH$5*$CG151+CH$6*$CG151^2/2+CH$7/$CG151)+CH$9)*CH$8</f>
        <v>5.020118519</v>
      </c>
      <c r="CI151" s="34">
        <f t="shared" si="1024"/>
        <v>3.113518519</v>
      </c>
      <c r="CJ151" s="34">
        <f t="shared" si="1024"/>
        <v>3.113518519</v>
      </c>
      <c r="CK151" s="34">
        <f t="shared" si="1024"/>
        <v>3.113518519</v>
      </c>
      <c r="CL151" s="34">
        <f t="shared" si="1024"/>
        <v>3.113518519</v>
      </c>
      <c r="CM151" s="34">
        <f t="shared" si="1024"/>
        <v>3.113518519</v>
      </c>
      <c r="CN151" s="34">
        <f t="shared" si="1024"/>
        <v>3.113518519</v>
      </c>
      <c r="CO151" s="34">
        <f t="shared" si="1024"/>
        <v>3.113518519</v>
      </c>
      <c r="CP151" s="34">
        <f t="shared" si="1024"/>
        <v>3.113518519</v>
      </c>
      <c r="CQ151" s="34">
        <f t="shared" si="1024"/>
        <v>3.113518519</v>
      </c>
      <c r="DA151" s="138"/>
      <c r="DB151" s="10">
        <v>844.0</v>
      </c>
      <c r="DC151" s="143">
        <f t="shared" si="228"/>
        <v>0.0003846153846</v>
      </c>
      <c r="DD151" s="150">
        <f t="shared" si="309"/>
        <v>0.0005769230769</v>
      </c>
      <c r="DE151" s="74">
        <f t="shared" ref="DE151:DJ151" si="1025">(DE$18*$DB151+DE$19)*7</f>
        <v>0.0014213654</v>
      </c>
      <c r="DF151" s="74">
        <f t="shared" si="1025"/>
        <v>0.0033948656</v>
      </c>
      <c r="DG151" s="74">
        <f t="shared" si="1025"/>
        <v>0.00426545</v>
      </c>
      <c r="DH151" s="141">
        <f t="shared" si="1025"/>
        <v>0.0025377492</v>
      </c>
      <c r="DI151" s="74">
        <f t="shared" si="1025"/>
        <v>0.0034347068</v>
      </c>
      <c r="DJ151" s="74">
        <f t="shared" si="1025"/>
        <v>0.0038060708</v>
      </c>
      <c r="DK151" s="130"/>
      <c r="DL151" s="142"/>
    </row>
    <row r="152" ht="14.25" customHeight="1">
      <c r="A152" s="1"/>
      <c r="J152" s="112">
        <v>136.0</v>
      </c>
      <c r="K152" s="124">
        <v>949.0</v>
      </c>
      <c r="L152" s="114">
        <f t="shared" si="91"/>
        <v>588.4183473</v>
      </c>
      <c r="M152" s="115">
        <f t="shared" si="92"/>
        <v>10.42706508</v>
      </c>
      <c r="N152" s="116">
        <f t="shared" si="47"/>
        <v>0.01772049619</v>
      </c>
      <c r="O152" s="116"/>
      <c r="P152" s="112">
        <v>136.0</v>
      </c>
      <c r="Q152" s="112">
        <v>949.0</v>
      </c>
      <c r="R152" s="117">
        <f t="shared" si="48"/>
        <v>1679</v>
      </c>
      <c r="S152" s="39">
        <f t="shared" si="49"/>
        <v>598.4850953</v>
      </c>
      <c r="T152" s="39">
        <f t="shared" si="50"/>
        <v>0.0003622245633</v>
      </c>
      <c r="U152" s="117">
        <f t="shared" si="51"/>
        <v>2149</v>
      </c>
      <c r="V152" s="39">
        <f t="shared" si="52"/>
        <v>639.9971211</v>
      </c>
      <c r="W152" s="39">
        <f t="shared" si="53"/>
        <v>0.001908667649</v>
      </c>
      <c r="X152" s="166"/>
      <c r="Y152" s="124">
        <v>949.0</v>
      </c>
      <c r="Z152" s="166"/>
      <c r="AA152" s="125">
        <f t="shared" si="56"/>
        <v>598.484733</v>
      </c>
      <c r="AB152" s="126">
        <f t="shared" si="57"/>
        <v>639.9952125</v>
      </c>
      <c r="AC152" s="64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P152" s="167"/>
      <c r="AQ152" s="167"/>
      <c r="AR152" s="167"/>
      <c r="AS152" s="167"/>
      <c r="AT152" s="1">
        <f t="shared" si="905"/>
        <v>4</v>
      </c>
      <c r="AU152" s="1">
        <v>26.0</v>
      </c>
      <c r="AV152" s="83">
        <f t="shared" ref="AV152:BA152" si="1026">((AV$4 * $AU152 ^ AV$5 * EXP(-$AU152 * AV$6))+AV$8)*AV$7</f>
        <v>29.33529019</v>
      </c>
      <c r="AW152" s="83">
        <f t="shared" si="1026"/>
        <v>39.91520254</v>
      </c>
      <c r="AX152" s="83">
        <f t="shared" si="1026"/>
        <v>41.62872321</v>
      </c>
      <c r="AY152" s="83">
        <f t="shared" si="1026"/>
        <v>41.22872321</v>
      </c>
      <c r="AZ152" s="83">
        <f t="shared" si="1026"/>
        <v>40.82872321</v>
      </c>
      <c r="BA152" s="83">
        <f t="shared" si="1026"/>
        <v>40.42872321</v>
      </c>
      <c r="BB152" s="83"/>
      <c r="BC152" s="83"/>
      <c r="BD152" s="83"/>
      <c r="BE152" s="83"/>
      <c r="BI152" s="10">
        <v>179.0</v>
      </c>
      <c r="BJ152" s="133">
        <f t="shared" ref="BJ152:BS152" si="1027">BJ42/AV42</f>
        <v>0.03932799782</v>
      </c>
      <c r="BK152" s="133">
        <f t="shared" si="1027"/>
        <v>0.03852309308</v>
      </c>
      <c r="BL152" s="133">
        <f t="shared" si="1027"/>
        <v>0.03955641261</v>
      </c>
      <c r="BM152" s="133">
        <f t="shared" si="1027"/>
        <v>0.03960745036</v>
      </c>
      <c r="BN152" s="133">
        <f t="shared" si="1027"/>
        <v>0.03965964445</v>
      </c>
      <c r="BO152" s="133">
        <f t="shared" si="1027"/>
        <v>0.03971303461</v>
      </c>
      <c r="BP152" s="133">
        <f t="shared" si="1027"/>
        <v>0.03976766244</v>
      </c>
      <c r="BQ152" s="133">
        <f t="shared" si="1027"/>
        <v>0.03982357149</v>
      </c>
      <c r="BR152" s="133">
        <f t="shared" si="1027"/>
        <v>0.03988080735</v>
      </c>
      <c r="BS152" s="133">
        <f t="shared" si="1027"/>
        <v>0.03993941783</v>
      </c>
      <c r="BU152" s="10">
        <v>179.0</v>
      </c>
      <c r="BV152" s="133">
        <f t="shared" ref="BV152:CE152" si="1028">BV42/AV42</f>
        <v>0.02949581807</v>
      </c>
      <c r="BW152" s="133">
        <f t="shared" si="1028"/>
        <v>0.03025269434</v>
      </c>
      <c r="BX152" s="133">
        <f t="shared" si="1028"/>
        <v>0.02975896955</v>
      </c>
      <c r="BY152" s="133">
        <f t="shared" si="1028"/>
        <v>0.02973386709</v>
      </c>
      <c r="BZ152" s="133">
        <f t="shared" si="1028"/>
        <v>0.0297081959</v>
      </c>
      <c r="CA152" s="133">
        <f t="shared" si="1028"/>
        <v>0.02968193643</v>
      </c>
      <c r="CB152" s="133">
        <f t="shared" si="1028"/>
        <v>0.02965506823</v>
      </c>
      <c r="CC152" s="133">
        <f t="shared" si="1028"/>
        <v>0.02962756987</v>
      </c>
      <c r="CD152" s="133">
        <f t="shared" si="1028"/>
        <v>0.02959941893</v>
      </c>
      <c r="CE152" s="133">
        <f t="shared" si="1028"/>
        <v>0.02957059189</v>
      </c>
      <c r="CG152" s="10">
        <v>136.0</v>
      </c>
      <c r="CH152" s="34">
        <f t="shared" ref="CH152:CQ152" si="1029">((CH$4-CH$5*$CG152+CH$6*$CG152^2/2+CH$7/$CG152)+CH$9)*CH$8</f>
        <v>5.024279412</v>
      </c>
      <c r="CI152" s="34">
        <f t="shared" si="1029"/>
        <v>3.117029412</v>
      </c>
      <c r="CJ152" s="34">
        <f t="shared" si="1029"/>
        <v>3.117029412</v>
      </c>
      <c r="CK152" s="34">
        <f t="shared" si="1029"/>
        <v>3.117029412</v>
      </c>
      <c r="CL152" s="34">
        <f t="shared" si="1029"/>
        <v>3.117029412</v>
      </c>
      <c r="CM152" s="34">
        <f t="shared" si="1029"/>
        <v>3.117029412</v>
      </c>
      <c r="CN152" s="34">
        <f t="shared" si="1029"/>
        <v>3.117029412</v>
      </c>
      <c r="CO152" s="34">
        <f t="shared" si="1029"/>
        <v>3.117029412</v>
      </c>
      <c r="CP152" s="34">
        <f t="shared" si="1029"/>
        <v>3.117029412</v>
      </c>
      <c r="CQ152" s="34">
        <f t="shared" si="1029"/>
        <v>3.117029412</v>
      </c>
      <c r="DA152" s="138"/>
      <c r="DB152" s="10">
        <v>851.0</v>
      </c>
      <c r="DC152" s="143">
        <f t="shared" si="228"/>
        <v>0.0003846153846</v>
      </c>
      <c r="DD152" s="150">
        <f t="shared" si="309"/>
        <v>0.0005769230769</v>
      </c>
      <c r="DE152" s="74">
        <f t="shared" ref="DE152:DJ152" si="1030">(DE$18*$DB152+DE$19)*7</f>
        <v>0.0014328461</v>
      </c>
      <c r="DF152" s="74">
        <f t="shared" si="1030"/>
        <v>0.0034255249</v>
      </c>
      <c r="DG152" s="74">
        <f t="shared" si="1030"/>
        <v>0.0042988925</v>
      </c>
      <c r="DH152" s="141">
        <f t="shared" si="1030"/>
        <v>0.0025580793</v>
      </c>
      <c r="DI152" s="74">
        <f t="shared" si="1030"/>
        <v>0.0034519597</v>
      </c>
      <c r="DJ152" s="74">
        <f t="shared" si="1030"/>
        <v>0.0038126907</v>
      </c>
      <c r="DK152" s="130"/>
      <c r="DL152" s="142"/>
    </row>
    <row r="153" ht="14.25" customHeight="1">
      <c r="A153" s="1"/>
      <c r="J153" s="112">
        <v>137.0</v>
      </c>
      <c r="K153" s="124">
        <v>956.0</v>
      </c>
      <c r="L153" s="114">
        <f t="shared" si="91"/>
        <v>588.4183473</v>
      </c>
      <c r="M153" s="115">
        <f t="shared" si="92"/>
        <v>10.42706508</v>
      </c>
      <c r="N153" s="116">
        <f t="shared" si="47"/>
        <v>0.01772049619</v>
      </c>
      <c r="O153" s="116"/>
      <c r="P153" s="112">
        <v>137.0</v>
      </c>
      <c r="Q153" s="112">
        <v>956.0</v>
      </c>
      <c r="R153" s="117">
        <f t="shared" si="48"/>
        <v>1686</v>
      </c>
      <c r="S153" s="39">
        <f t="shared" si="49"/>
        <v>598.5258593</v>
      </c>
      <c r="T153" s="39">
        <f t="shared" si="50"/>
        <v>0.0003276418749</v>
      </c>
      <c r="U153" s="117">
        <f t="shared" si="51"/>
        <v>2156</v>
      </c>
      <c r="V153" s="39">
        <f t="shared" si="52"/>
        <v>639.9972395</v>
      </c>
      <c r="W153" s="39">
        <f t="shared" si="53"/>
        <v>0.00173977283</v>
      </c>
      <c r="X153" s="168"/>
      <c r="Y153" s="124">
        <v>956.0</v>
      </c>
      <c r="Z153" s="168"/>
      <c r="AA153" s="125">
        <f t="shared" si="56"/>
        <v>598.5255316</v>
      </c>
      <c r="AB153" s="126">
        <f t="shared" si="57"/>
        <v>639.9954998</v>
      </c>
      <c r="AC153" s="64"/>
      <c r="AD153" s="168"/>
      <c r="AE153" s="168"/>
      <c r="AF153" s="168"/>
      <c r="AG153" s="168"/>
      <c r="AH153" s="168"/>
      <c r="AI153" s="168"/>
      <c r="AJ153" s="168"/>
      <c r="AK153" s="168"/>
      <c r="AL153" s="168"/>
      <c r="AM153" s="168"/>
      <c r="AN153" s="168"/>
      <c r="AP153" s="168"/>
      <c r="AQ153" s="168"/>
      <c r="AR153" s="168"/>
      <c r="AS153" s="168"/>
      <c r="AT153" s="1">
        <f t="shared" si="905"/>
        <v>4</v>
      </c>
      <c r="AU153" s="1">
        <v>27.0</v>
      </c>
      <c r="AV153" s="83">
        <f t="shared" ref="AV153:BA153" si="1031">((AV$4 * $AU153 ^ AV$5 * EXP(-$AU153 * AV$6))+AV$8)*AV$7</f>
        <v>29.50751559</v>
      </c>
      <c r="AW153" s="83">
        <f t="shared" si="1031"/>
        <v>40.06112321</v>
      </c>
      <c r="AX153" s="83">
        <f t="shared" si="1031"/>
        <v>41.80948449</v>
      </c>
      <c r="AY153" s="83">
        <f t="shared" si="1031"/>
        <v>41.40948449</v>
      </c>
      <c r="AZ153" s="83">
        <f t="shared" si="1031"/>
        <v>41.00948449</v>
      </c>
      <c r="BA153" s="83">
        <f t="shared" si="1031"/>
        <v>40.60948449</v>
      </c>
      <c r="BB153" s="83"/>
      <c r="BC153" s="83"/>
      <c r="BD153" s="83"/>
      <c r="BE153" s="83"/>
      <c r="BI153" s="10">
        <v>186.0</v>
      </c>
      <c r="BJ153" s="133">
        <f t="shared" ref="BJ153:BS153" si="1032">BJ43/AV43</f>
        <v>0.03932380578</v>
      </c>
      <c r="BK153" s="133">
        <f t="shared" si="1032"/>
        <v>0.03854218985</v>
      </c>
      <c r="BL153" s="133">
        <f t="shared" si="1032"/>
        <v>0.03957841178</v>
      </c>
      <c r="BM153" s="133">
        <f t="shared" si="1032"/>
        <v>0.039630583</v>
      </c>
      <c r="BN153" s="133">
        <f t="shared" si="1032"/>
        <v>0.03968395692</v>
      </c>
      <c r="BO153" s="133">
        <f t="shared" si="1032"/>
        <v>0.03973857559</v>
      </c>
      <c r="BP153" s="133">
        <f t="shared" si="1032"/>
        <v>0.03979448309</v>
      </c>
      <c r="BQ153" s="133">
        <f t="shared" si="1032"/>
        <v>0.03985172558</v>
      </c>
      <c r="BR153" s="133">
        <f t="shared" si="1032"/>
        <v>0.03991035144</v>
      </c>
      <c r="BS153" s="133">
        <f t="shared" si="1032"/>
        <v>0.03997041145</v>
      </c>
      <c r="BU153" s="10">
        <v>186.0</v>
      </c>
      <c r="BV153" s="133">
        <f t="shared" ref="BV153:CE153" si="1033">BV43/AV43</f>
        <v>0.02948670849</v>
      </c>
      <c r="BW153" s="133">
        <f t="shared" si="1033"/>
        <v>0.03026862017</v>
      </c>
      <c r="BX153" s="133">
        <f t="shared" si="1033"/>
        <v>0.02977506303</v>
      </c>
      <c r="BY153" s="133">
        <f t="shared" si="1033"/>
        <v>0.02974970976</v>
      </c>
      <c r="BZ153" s="133">
        <f t="shared" si="1033"/>
        <v>0.02972377204</v>
      </c>
      <c r="CA153" s="133">
        <f t="shared" si="1033"/>
        <v>0.0296972294</v>
      </c>
      <c r="CB153" s="133">
        <f t="shared" si="1033"/>
        <v>0.02967006045</v>
      </c>
      <c r="CC153" s="133">
        <f t="shared" si="1033"/>
        <v>0.02964224274</v>
      </c>
      <c r="CD153" s="133">
        <f t="shared" si="1033"/>
        <v>0.02961375276</v>
      </c>
      <c r="CE153" s="133">
        <f t="shared" si="1033"/>
        <v>0.02958456584</v>
      </c>
      <c r="CG153" s="10">
        <v>137.0</v>
      </c>
      <c r="CH153" s="34">
        <f t="shared" ref="CH153:CQ153" si="1034">((CH$4-CH$5*$CG153+CH$6*$CG153^2/2+CH$7/$CG153)+CH$9)*CH$8</f>
        <v>5.028467153</v>
      </c>
      <c r="CI153" s="34">
        <f t="shared" si="1034"/>
        <v>3.120547445</v>
      </c>
      <c r="CJ153" s="34">
        <f t="shared" si="1034"/>
        <v>3.120547445</v>
      </c>
      <c r="CK153" s="34">
        <f t="shared" si="1034"/>
        <v>3.120547445</v>
      </c>
      <c r="CL153" s="34">
        <f t="shared" si="1034"/>
        <v>3.120547445</v>
      </c>
      <c r="CM153" s="34">
        <f t="shared" si="1034"/>
        <v>3.120547445</v>
      </c>
      <c r="CN153" s="34">
        <f t="shared" si="1034"/>
        <v>3.120547445</v>
      </c>
      <c r="CO153" s="34">
        <f t="shared" si="1034"/>
        <v>3.120547445</v>
      </c>
      <c r="CP153" s="34">
        <f t="shared" si="1034"/>
        <v>3.120547445</v>
      </c>
      <c r="CQ153" s="34">
        <f t="shared" si="1034"/>
        <v>3.120547445</v>
      </c>
      <c r="DA153" s="138"/>
      <c r="DB153" s="10">
        <v>858.0</v>
      </c>
      <c r="DC153" s="143">
        <f t="shared" si="228"/>
        <v>0.0003846153846</v>
      </c>
      <c r="DD153" s="150">
        <f t="shared" si="309"/>
        <v>0.0005769230769</v>
      </c>
      <c r="DE153" s="74">
        <f t="shared" ref="DE153:DJ153" si="1035">(DE$18*$DB153+DE$19)*7</f>
        <v>0.0014443268</v>
      </c>
      <c r="DF153" s="74">
        <f t="shared" si="1035"/>
        <v>0.0034561842</v>
      </c>
      <c r="DG153" s="74">
        <f t="shared" si="1035"/>
        <v>0.004332335</v>
      </c>
      <c r="DH153" s="141">
        <f t="shared" si="1035"/>
        <v>0.0025784094</v>
      </c>
      <c r="DI153" s="74">
        <f t="shared" si="1035"/>
        <v>0.0034692126</v>
      </c>
      <c r="DJ153" s="74">
        <f t="shared" si="1035"/>
        <v>0.0038193106</v>
      </c>
      <c r="DK153" s="130"/>
      <c r="DL153" s="142"/>
    </row>
    <row r="154" ht="14.25" customHeight="1">
      <c r="A154" s="1"/>
      <c r="J154" s="112">
        <v>138.0</v>
      </c>
      <c r="K154" s="124">
        <v>963.0</v>
      </c>
      <c r="L154" s="114">
        <f t="shared" si="91"/>
        <v>588.4183473</v>
      </c>
      <c r="M154" s="115">
        <f t="shared" si="92"/>
        <v>10.42706508</v>
      </c>
      <c r="N154" s="116">
        <f t="shared" si="47"/>
        <v>0.01772049619</v>
      </c>
      <c r="O154" s="116"/>
      <c r="P154" s="112">
        <v>138.0</v>
      </c>
      <c r="Q154" s="112">
        <v>963.0</v>
      </c>
      <c r="R154" s="117">
        <f t="shared" si="48"/>
        <v>1693</v>
      </c>
      <c r="S154" s="39">
        <f t="shared" si="49"/>
        <v>598.5655273</v>
      </c>
      <c r="T154" s="39">
        <f t="shared" si="50"/>
        <v>0.0002963450124</v>
      </c>
      <c r="U154" s="117">
        <f t="shared" si="51"/>
        <v>2163</v>
      </c>
      <c r="V154" s="39">
        <f t="shared" si="52"/>
        <v>639.9973531</v>
      </c>
      <c r="W154" s="39">
        <f t="shared" si="53"/>
        <v>0.001585738209</v>
      </c>
      <c r="X154" s="168"/>
      <c r="Y154" s="124">
        <v>963.0</v>
      </c>
      <c r="Z154" s="168"/>
      <c r="AA154" s="125">
        <f t="shared" si="56"/>
        <v>598.5652309</v>
      </c>
      <c r="AB154" s="126">
        <f t="shared" si="57"/>
        <v>639.9957673</v>
      </c>
      <c r="AC154" s="64"/>
      <c r="AD154" s="168"/>
      <c r="AE154" s="168"/>
      <c r="AF154" s="168"/>
      <c r="AG154" s="168"/>
      <c r="AH154" s="168"/>
      <c r="AI154" s="168"/>
      <c r="AJ154" s="168"/>
      <c r="AK154" s="168"/>
      <c r="AL154" s="168"/>
      <c r="AM154" s="168"/>
      <c r="AN154" s="168"/>
      <c r="AP154" s="168"/>
      <c r="AQ154" s="168"/>
      <c r="AR154" s="168"/>
      <c r="AS154" s="168"/>
      <c r="AT154" s="1">
        <f t="shared" si="905"/>
        <v>4</v>
      </c>
      <c r="AU154" s="1">
        <v>28.0</v>
      </c>
      <c r="AV154" s="83">
        <f t="shared" ref="AV154:BA154" si="1036">((AV$4 * $AU154 ^ AV$5 * EXP(-$AU154 * AV$6))+AV$8)*AV$7</f>
        <v>29.67227486</v>
      </c>
      <c r="AW154" s="83">
        <f t="shared" si="1036"/>
        <v>40.19773774</v>
      </c>
      <c r="AX154" s="83">
        <f t="shared" si="1036"/>
        <v>41.97896251</v>
      </c>
      <c r="AY154" s="83">
        <f t="shared" si="1036"/>
        <v>41.57896251</v>
      </c>
      <c r="AZ154" s="83">
        <f t="shared" si="1036"/>
        <v>41.17896251</v>
      </c>
      <c r="BA154" s="83">
        <f t="shared" si="1036"/>
        <v>40.77896251</v>
      </c>
      <c r="BB154" s="83"/>
      <c r="BC154" s="83"/>
      <c r="BD154" s="83"/>
      <c r="BE154" s="83"/>
      <c r="BI154" s="10">
        <v>193.0</v>
      </c>
      <c r="BJ154" s="133">
        <f t="shared" ref="BJ154:BS154" si="1037">BJ44/AV44</f>
        <v>0.0393214979</v>
      </c>
      <c r="BK154" s="133">
        <f t="shared" si="1037"/>
        <v>0.03856308333</v>
      </c>
      <c r="BL154" s="133">
        <f t="shared" si="1037"/>
        <v>0.03960247752</v>
      </c>
      <c r="BM154" s="133">
        <f t="shared" si="1037"/>
        <v>0.0396558463</v>
      </c>
      <c r="BN154" s="133">
        <f t="shared" si="1037"/>
        <v>0.0397104673</v>
      </c>
      <c r="BO154" s="133">
        <f t="shared" si="1037"/>
        <v>0.0397663851</v>
      </c>
      <c r="BP154" s="133">
        <f t="shared" si="1037"/>
        <v>0.03982364645</v>
      </c>
      <c r="BQ154" s="133">
        <f t="shared" si="1037"/>
        <v>0.03988230035</v>
      </c>
      <c r="BR154" s="133">
        <f t="shared" si="1037"/>
        <v>0.03994239824</v>
      </c>
      <c r="BS154" s="133">
        <f t="shared" si="1037"/>
        <v>0.04000399409</v>
      </c>
      <c r="BU154" s="10">
        <v>193.0</v>
      </c>
      <c r="BV154" s="133">
        <f t="shared" ref="BV154:CE154" si="1038">BV44/AV44</f>
        <v>0.02947870057</v>
      </c>
      <c r="BW154" s="133">
        <f t="shared" si="1038"/>
        <v>0.03028592368</v>
      </c>
      <c r="BX154" s="133">
        <f t="shared" si="1038"/>
        <v>0.02979272755</v>
      </c>
      <c r="BY154" s="133">
        <f t="shared" si="1038"/>
        <v>0.02976713277</v>
      </c>
      <c r="BZ154" s="133">
        <f t="shared" si="1038"/>
        <v>0.02974093744</v>
      </c>
      <c r="CA154" s="133">
        <f t="shared" si="1038"/>
        <v>0.02971412018</v>
      </c>
      <c r="CB154" s="133">
        <f t="shared" si="1038"/>
        <v>0.02968665858</v>
      </c>
      <c r="CC154" s="133">
        <f t="shared" si="1038"/>
        <v>0.02965852913</v>
      </c>
      <c r="CD154" s="133">
        <f t="shared" si="1038"/>
        <v>0.02962970718</v>
      </c>
      <c r="CE154" s="133">
        <f t="shared" si="1038"/>
        <v>0.02960016682</v>
      </c>
      <c r="CG154" s="10">
        <v>138.0</v>
      </c>
      <c r="CH154" s="34">
        <f t="shared" ref="CH154:CQ154" si="1039">((CH$4-CH$5*$CG154+CH$6*$CG154^2/2+CH$7/$CG154)+CH$9)*CH$8</f>
        <v>5.032681159</v>
      </c>
      <c r="CI154" s="34">
        <f t="shared" si="1039"/>
        <v>3.124072464</v>
      </c>
      <c r="CJ154" s="34">
        <f t="shared" si="1039"/>
        <v>3.124072464</v>
      </c>
      <c r="CK154" s="34">
        <f t="shared" si="1039"/>
        <v>3.124072464</v>
      </c>
      <c r="CL154" s="34">
        <f t="shared" si="1039"/>
        <v>3.124072464</v>
      </c>
      <c r="CM154" s="34">
        <f t="shared" si="1039"/>
        <v>3.124072464</v>
      </c>
      <c r="CN154" s="34">
        <f t="shared" si="1039"/>
        <v>3.124072464</v>
      </c>
      <c r="CO154" s="34">
        <f t="shared" si="1039"/>
        <v>3.124072464</v>
      </c>
      <c r="CP154" s="34">
        <f t="shared" si="1039"/>
        <v>3.124072464</v>
      </c>
      <c r="CQ154" s="34">
        <f t="shared" si="1039"/>
        <v>3.124072464</v>
      </c>
      <c r="DA154" s="138"/>
      <c r="DB154" s="10">
        <v>865.0</v>
      </c>
      <c r="DC154" s="143">
        <f t="shared" si="228"/>
        <v>0.0003846153846</v>
      </c>
      <c r="DD154" s="150">
        <f t="shared" si="309"/>
        <v>0.0005769230769</v>
      </c>
      <c r="DE154" s="74">
        <f t="shared" ref="DE154:DJ154" si="1040">(DE$18*$DB154+DE$19)*7</f>
        <v>0.0014558075</v>
      </c>
      <c r="DF154" s="74">
        <f t="shared" si="1040"/>
        <v>0.0034868435</v>
      </c>
      <c r="DG154" s="74">
        <f t="shared" si="1040"/>
        <v>0.0043657775</v>
      </c>
      <c r="DH154" s="141">
        <f t="shared" si="1040"/>
        <v>0.0025987395</v>
      </c>
      <c r="DI154" s="74">
        <f t="shared" si="1040"/>
        <v>0.0034864655</v>
      </c>
      <c r="DJ154" s="74">
        <f t="shared" si="1040"/>
        <v>0.0038259305</v>
      </c>
      <c r="DK154" s="130"/>
      <c r="DL154" s="142"/>
    </row>
    <row r="155" ht="14.25" customHeight="1">
      <c r="A155" s="1"/>
      <c r="J155" s="112">
        <v>139.0</v>
      </c>
      <c r="K155" s="124">
        <v>970.0</v>
      </c>
      <c r="L155" s="114">
        <f t="shared" si="91"/>
        <v>588.4183473</v>
      </c>
      <c r="M155" s="115">
        <f t="shared" si="92"/>
        <v>10.42706508</v>
      </c>
      <c r="N155" s="116">
        <f t="shared" si="47"/>
        <v>0.01772049619</v>
      </c>
      <c r="O155" s="116"/>
      <c r="P155" s="112">
        <v>139.0</v>
      </c>
      <c r="Q155" s="112">
        <v>970.0</v>
      </c>
      <c r="R155" s="117">
        <f t="shared" si="48"/>
        <v>1700</v>
      </c>
      <c r="S155" s="39">
        <f t="shared" si="49"/>
        <v>598.6041287</v>
      </c>
      <c r="T155" s="39">
        <f t="shared" si="50"/>
        <v>0.0002680235125</v>
      </c>
      <c r="U155" s="117">
        <f t="shared" si="51"/>
        <v>2170</v>
      </c>
      <c r="V155" s="39">
        <f t="shared" si="52"/>
        <v>639.9974619</v>
      </c>
      <c r="W155" s="39">
        <f t="shared" si="53"/>
        <v>0.001445265014</v>
      </c>
      <c r="X155" s="168"/>
      <c r="Y155" s="124">
        <v>970.0</v>
      </c>
      <c r="Z155" s="168"/>
      <c r="AA155" s="125">
        <f t="shared" si="56"/>
        <v>598.6038607</v>
      </c>
      <c r="AB155" s="126">
        <f t="shared" si="57"/>
        <v>639.9960167</v>
      </c>
      <c r="AC155" s="64"/>
      <c r="AD155" s="168"/>
      <c r="AE155" s="168"/>
      <c r="AF155" s="168"/>
      <c r="AG155" s="168"/>
      <c r="AH155" s="168"/>
      <c r="AI155" s="168"/>
      <c r="AJ155" s="168"/>
      <c r="AK155" s="168"/>
      <c r="AL155" s="168"/>
      <c r="AM155" s="168"/>
      <c r="AN155" s="168"/>
      <c r="AP155" s="168"/>
      <c r="AQ155" s="168"/>
      <c r="AR155" s="168"/>
      <c r="AS155" s="168"/>
      <c r="AT155" s="1">
        <v>5.0</v>
      </c>
      <c r="AU155" s="1">
        <v>29.0</v>
      </c>
      <c r="AV155" s="83">
        <f t="shared" ref="AV155:BA155" si="1041">((AV$4 * $AU155 ^ AV$5 * EXP(-$AU155 * AV$6))+AV$8)*AV$7</f>
        <v>29.83003009</v>
      </c>
      <c r="AW155" s="83">
        <f t="shared" si="1041"/>
        <v>40.32564025</v>
      </c>
      <c r="AX155" s="83">
        <f t="shared" si="1041"/>
        <v>42.13786415</v>
      </c>
      <c r="AY155" s="83">
        <f t="shared" si="1041"/>
        <v>41.73786415</v>
      </c>
      <c r="AZ155" s="83">
        <f t="shared" si="1041"/>
        <v>41.33786415</v>
      </c>
      <c r="BA155" s="83">
        <f t="shared" si="1041"/>
        <v>40.93786415</v>
      </c>
      <c r="BB155" s="83"/>
      <c r="BC155" s="83"/>
      <c r="BD155" s="83"/>
      <c r="BE155" s="83"/>
      <c r="BI155" s="10">
        <v>200.0</v>
      </c>
      <c r="BJ155" s="133">
        <f t="shared" ref="BJ155:BS155" si="1042">BJ45/AV45</f>
        <v>0.0393209396</v>
      </c>
      <c r="BK155" s="133">
        <f t="shared" si="1042"/>
        <v>0.038585649</v>
      </c>
      <c r="BL155" s="133">
        <f t="shared" si="1042"/>
        <v>0.03962846707</v>
      </c>
      <c r="BM155" s="133">
        <f t="shared" si="1042"/>
        <v>0.03968309753</v>
      </c>
      <c r="BN155" s="133">
        <f t="shared" si="1042"/>
        <v>0.03973903302</v>
      </c>
      <c r="BO155" s="133">
        <f t="shared" si="1042"/>
        <v>0.03979632086</v>
      </c>
      <c r="BP155" s="133">
        <f t="shared" si="1042"/>
        <v>0.0398550107</v>
      </c>
      <c r="BQ155" s="133">
        <f t="shared" si="1042"/>
        <v>0.03991515464</v>
      </c>
      <c r="BR155" s="133">
        <f t="shared" si="1042"/>
        <v>0.0399768074</v>
      </c>
      <c r="BS155" s="133">
        <f t="shared" si="1042"/>
        <v>0.04004002648</v>
      </c>
      <c r="BU155" s="10">
        <v>200.0</v>
      </c>
      <c r="BV155" s="133">
        <f t="shared" ref="BV155:CE155" si="1043">BV45/AV45</f>
        <v>0.0294717151</v>
      </c>
      <c r="BW155" s="133">
        <f t="shared" si="1043"/>
        <v>0.03030450959</v>
      </c>
      <c r="BX155" s="133">
        <f t="shared" si="1043"/>
        <v>0.0298118545</v>
      </c>
      <c r="BY155" s="133">
        <f t="shared" si="1043"/>
        <v>0.0297860275</v>
      </c>
      <c r="BZ155" s="133">
        <f t="shared" si="1043"/>
        <v>0.02975958354</v>
      </c>
      <c r="CA155" s="133">
        <f t="shared" si="1043"/>
        <v>0.02973250025</v>
      </c>
      <c r="CB155" s="133">
        <f t="shared" si="1043"/>
        <v>0.02970475415</v>
      </c>
      <c r="CC155" s="133">
        <f t="shared" si="1043"/>
        <v>0.02967632061</v>
      </c>
      <c r="CD155" s="133">
        <f t="shared" si="1043"/>
        <v>0.02964717377</v>
      </c>
      <c r="CE155" s="133">
        <f t="shared" si="1043"/>
        <v>0.02961728643</v>
      </c>
      <c r="CG155" s="10">
        <v>139.0</v>
      </c>
      <c r="CH155" s="34">
        <f t="shared" ref="CH155:CQ155" si="1044">((CH$4-CH$5*$CG155+CH$6*$CG155^2/2+CH$7/$CG155)+CH$9)*CH$8</f>
        <v>5.036920863</v>
      </c>
      <c r="CI155" s="34">
        <f t="shared" si="1044"/>
        <v>3.127604317</v>
      </c>
      <c r="CJ155" s="34">
        <f t="shared" si="1044"/>
        <v>3.127604317</v>
      </c>
      <c r="CK155" s="34">
        <f t="shared" si="1044"/>
        <v>3.127604317</v>
      </c>
      <c r="CL155" s="34">
        <f t="shared" si="1044"/>
        <v>3.127604317</v>
      </c>
      <c r="CM155" s="34">
        <f t="shared" si="1044"/>
        <v>3.127604317</v>
      </c>
      <c r="CN155" s="34">
        <f t="shared" si="1044"/>
        <v>3.127604317</v>
      </c>
      <c r="CO155" s="34">
        <f t="shared" si="1044"/>
        <v>3.127604317</v>
      </c>
      <c r="CP155" s="34">
        <f t="shared" si="1044"/>
        <v>3.127604317</v>
      </c>
      <c r="CQ155" s="34">
        <f t="shared" si="1044"/>
        <v>3.127604317</v>
      </c>
      <c r="DA155" s="138"/>
      <c r="DB155" s="10">
        <v>872.0</v>
      </c>
      <c r="DC155" s="143">
        <f t="shared" si="228"/>
        <v>0.0003846153846</v>
      </c>
      <c r="DD155" s="150">
        <f t="shared" si="309"/>
        <v>0.0005769230769</v>
      </c>
      <c r="DE155" s="74">
        <f t="shared" ref="DE155:DJ155" si="1045">(DE$18*$DB155+DE$19)*7</f>
        <v>0.0014672882</v>
      </c>
      <c r="DF155" s="74">
        <f t="shared" si="1045"/>
        <v>0.0035175028</v>
      </c>
      <c r="DG155" s="74">
        <f t="shared" si="1045"/>
        <v>0.00439922</v>
      </c>
      <c r="DH155" s="141">
        <f t="shared" si="1045"/>
        <v>0.0026190696</v>
      </c>
      <c r="DI155" s="74">
        <f t="shared" si="1045"/>
        <v>0.0035037184</v>
      </c>
      <c r="DJ155" s="74">
        <f t="shared" si="1045"/>
        <v>0.0038325504</v>
      </c>
      <c r="DK155" s="130"/>
      <c r="DL155" s="142"/>
    </row>
    <row r="156" ht="14.25" customHeight="1">
      <c r="A156" s="1"/>
      <c r="J156" s="112">
        <v>140.0</v>
      </c>
      <c r="K156" s="124">
        <v>977.0</v>
      </c>
      <c r="L156" s="114">
        <f t="shared" si="91"/>
        <v>588.4183473</v>
      </c>
      <c r="M156" s="115">
        <f t="shared" si="92"/>
        <v>10.42706508</v>
      </c>
      <c r="N156" s="116">
        <f t="shared" si="47"/>
        <v>0.01772049619</v>
      </c>
      <c r="O156" s="116"/>
      <c r="P156" s="112">
        <v>140.0</v>
      </c>
      <c r="Q156" s="112">
        <v>977.0</v>
      </c>
      <c r="R156" s="117">
        <f t="shared" si="48"/>
        <v>1707</v>
      </c>
      <c r="S156" s="39">
        <f t="shared" si="49"/>
        <v>598.6416921</v>
      </c>
      <c r="T156" s="39">
        <f t="shared" si="50"/>
        <v>0.0002423960559</v>
      </c>
      <c r="U156" s="117">
        <f t="shared" si="51"/>
        <v>2177</v>
      </c>
      <c r="V156" s="39">
        <f t="shared" si="52"/>
        <v>639.9975663</v>
      </c>
      <c r="W156" s="39">
        <f t="shared" si="53"/>
        <v>0.001317167089</v>
      </c>
      <c r="X156" s="168"/>
      <c r="Y156" s="124">
        <v>977.0</v>
      </c>
      <c r="Z156" s="168"/>
      <c r="AA156" s="125">
        <f t="shared" si="56"/>
        <v>598.6414497</v>
      </c>
      <c r="AB156" s="126">
        <f t="shared" si="57"/>
        <v>639.9962492</v>
      </c>
      <c r="AC156" s="64"/>
      <c r="AD156" s="168"/>
      <c r="AE156" s="168"/>
      <c r="AF156" s="168"/>
      <c r="AG156" s="168"/>
      <c r="AH156" s="168"/>
      <c r="AI156" s="168"/>
      <c r="AJ156" s="168"/>
      <c r="AK156" s="168"/>
      <c r="AL156" s="168"/>
      <c r="AM156" s="168"/>
      <c r="AN156" s="168"/>
      <c r="AP156" s="168"/>
      <c r="AQ156" s="168"/>
      <c r="AR156" s="168"/>
      <c r="AS156" s="168"/>
      <c r="AT156" s="1">
        <v>5.0</v>
      </c>
      <c r="AU156" s="1">
        <v>30.0</v>
      </c>
      <c r="AV156" s="83">
        <f t="shared" ref="AV156:BA156" si="1046">((AV$4 * $AU156 ^ AV$5 * EXP(-$AU156 * AV$6))+AV$8)*AV$7</f>
        <v>29.98120004</v>
      </c>
      <c r="AW156" s="83">
        <f t="shared" si="1046"/>
        <v>40.44536892</v>
      </c>
      <c r="AX156" s="83">
        <f t="shared" si="1046"/>
        <v>42.28683074</v>
      </c>
      <c r="AY156" s="83">
        <f t="shared" si="1046"/>
        <v>41.88683074</v>
      </c>
      <c r="AZ156" s="83">
        <f t="shared" si="1046"/>
        <v>41.48683074</v>
      </c>
      <c r="BA156" s="83">
        <f t="shared" si="1046"/>
        <v>41.08683074</v>
      </c>
      <c r="BB156" s="83"/>
      <c r="BC156" s="83"/>
      <c r="BD156" s="83"/>
      <c r="BE156" s="83"/>
      <c r="BI156" s="10">
        <v>207.0</v>
      </c>
      <c r="BJ156" s="133">
        <f t="shared" ref="BJ156:BS156" si="1047">BJ46/AV46</f>
        <v>0.03932201039</v>
      </c>
      <c r="BK156" s="133">
        <f t="shared" si="1047"/>
        <v>0.0386097754</v>
      </c>
      <c r="BL156" s="133">
        <f t="shared" si="1047"/>
        <v>0.0396562527</v>
      </c>
      <c r="BM156" s="133">
        <f t="shared" si="1047"/>
        <v>0.03971220923</v>
      </c>
      <c r="BN156" s="133">
        <f t="shared" si="1047"/>
        <v>0.03976952703</v>
      </c>
      <c r="BO156" s="133">
        <f t="shared" si="1047"/>
        <v>0.0398282564</v>
      </c>
      <c r="BP156" s="133">
        <f t="shared" si="1047"/>
        <v>0.03988845011</v>
      </c>
      <c r="BQ156" s="133">
        <f t="shared" si="1047"/>
        <v>0.03995016364</v>
      </c>
      <c r="BR156" s="133">
        <f t="shared" si="1047"/>
        <v>0.04001345529</v>
      </c>
      <c r="BS156" s="133">
        <f t="shared" si="1047"/>
        <v>0.04007838635</v>
      </c>
      <c r="BU156" s="10">
        <v>207.0</v>
      </c>
      <c r="BV156" s="133">
        <f t="shared" ref="BV156:CE156" si="1048">BV46/AV46</f>
        <v>0.02946568116</v>
      </c>
      <c r="BW156" s="133">
        <f t="shared" si="1048"/>
        <v>0.0303242926</v>
      </c>
      <c r="BX156" s="133">
        <f t="shared" si="1048"/>
        <v>0.02983234667</v>
      </c>
      <c r="BY156" s="133">
        <f t="shared" si="1048"/>
        <v>0.02980629689</v>
      </c>
      <c r="BZ156" s="133">
        <f t="shared" si="1048"/>
        <v>0.02977961339</v>
      </c>
      <c r="CA156" s="133">
        <f t="shared" si="1048"/>
        <v>0.02975227276</v>
      </c>
      <c r="CB156" s="133">
        <f t="shared" si="1048"/>
        <v>0.02972425041</v>
      </c>
      <c r="CC156" s="133">
        <f t="shared" si="1048"/>
        <v>0.02969552054</v>
      </c>
      <c r="CD156" s="133">
        <f t="shared" si="1048"/>
        <v>0.029666056</v>
      </c>
      <c r="CE156" s="133">
        <f t="shared" si="1048"/>
        <v>0.02963582825</v>
      </c>
      <c r="CG156" s="10">
        <v>140.0</v>
      </c>
      <c r="CH156" s="34">
        <f t="shared" ref="CH156:CQ156" si="1049">((CH$4-CH$5*$CG156+CH$6*$CG156^2/2+CH$7/$CG156)+CH$9)*CH$8</f>
        <v>5.041185714</v>
      </c>
      <c r="CI156" s="34">
        <f t="shared" si="1049"/>
        <v>3.131142857</v>
      </c>
      <c r="CJ156" s="34">
        <f t="shared" si="1049"/>
        <v>3.131142857</v>
      </c>
      <c r="CK156" s="34">
        <f t="shared" si="1049"/>
        <v>3.131142857</v>
      </c>
      <c r="CL156" s="34">
        <f t="shared" si="1049"/>
        <v>3.131142857</v>
      </c>
      <c r="CM156" s="34">
        <f t="shared" si="1049"/>
        <v>3.131142857</v>
      </c>
      <c r="CN156" s="34">
        <f t="shared" si="1049"/>
        <v>3.131142857</v>
      </c>
      <c r="CO156" s="34">
        <f t="shared" si="1049"/>
        <v>3.131142857</v>
      </c>
      <c r="CP156" s="34">
        <f t="shared" si="1049"/>
        <v>3.131142857</v>
      </c>
      <c r="CQ156" s="34">
        <f t="shared" si="1049"/>
        <v>3.131142857</v>
      </c>
      <c r="DA156" s="138"/>
      <c r="DB156" s="10">
        <v>879.0</v>
      </c>
      <c r="DC156" s="143">
        <f t="shared" si="228"/>
        <v>0.0003846153846</v>
      </c>
      <c r="DD156" s="150">
        <f t="shared" si="309"/>
        <v>0.0005769230769</v>
      </c>
      <c r="DE156" s="74">
        <f t="shared" ref="DE156:DJ156" si="1050">(DE$18*$DB156+DE$19)*7</f>
        <v>0.0014787689</v>
      </c>
      <c r="DF156" s="74">
        <f t="shared" si="1050"/>
        <v>0.0035481621</v>
      </c>
      <c r="DG156" s="74">
        <f t="shared" si="1050"/>
        <v>0.0044326625</v>
      </c>
      <c r="DH156" s="141">
        <f t="shared" si="1050"/>
        <v>0.0026393997</v>
      </c>
      <c r="DI156" s="74">
        <f t="shared" si="1050"/>
        <v>0.0035209713</v>
      </c>
      <c r="DJ156" s="74">
        <f t="shared" si="1050"/>
        <v>0.0038391703</v>
      </c>
      <c r="DK156" s="130"/>
      <c r="DL156" s="142"/>
    </row>
    <row r="157" ht="14.25" customHeight="1">
      <c r="A157" s="1"/>
      <c r="J157" s="112">
        <v>141.0</v>
      </c>
      <c r="K157" s="124">
        <v>984.0</v>
      </c>
      <c r="L157" s="114">
        <f t="shared" si="91"/>
        <v>588.4183473</v>
      </c>
      <c r="M157" s="115">
        <f t="shared" si="92"/>
        <v>10.42706508</v>
      </c>
      <c r="N157" s="116">
        <f t="shared" si="47"/>
        <v>0.01772049619</v>
      </c>
      <c r="O157" s="116"/>
      <c r="P157" s="112">
        <v>141.0</v>
      </c>
      <c r="Q157" s="112">
        <v>984.0</v>
      </c>
      <c r="R157" s="117">
        <f t="shared" si="48"/>
        <v>1714</v>
      </c>
      <c r="S157" s="39">
        <f t="shared" si="49"/>
        <v>598.6782454</v>
      </c>
      <c r="T157" s="39">
        <f t="shared" si="50"/>
        <v>0.0002192077522</v>
      </c>
      <c r="U157" s="117">
        <f t="shared" si="51"/>
        <v>2184</v>
      </c>
      <c r="V157" s="39">
        <f t="shared" si="52"/>
        <v>639.9976664</v>
      </c>
      <c r="W157" s="39">
        <f t="shared" si="53"/>
        <v>0.001200361223</v>
      </c>
      <c r="X157" s="168"/>
      <c r="Y157" s="124">
        <v>984.0</v>
      </c>
      <c r="Z157" s="168"/>
      <c r="AA157" s="125">
        <f t="shared" si="56"/>
        <v>598.6780262</v>
      </c>
      <c r="AB157" s="126">
        <f t="shared" si="57"/>
        <v>639.9964661</v>
      </c>
      <c r="AC157" s="64"/>
      <c r="AD157" s="168"/>
      <c r="AE157" s="168"/>
      <c r="AF157" s="168"/>
      <c r="AG157" s="168"/>
      <c r="AH157" s="168"/>
      <c r="AI157" s="168"/>
      <c r="AJ157" s="168"/>
      <c r="AK157" s="168"/>
      <c r="AL157" s="168"/>
      <c r="AM157" s="168"/>
      <c r="AN157" s="168"/>
      <c r="AP157" s="168"/>
      <c r="AQ157" s="168"/>
      <c r="AR157" s="168"/>
      <c r="AS157" s="168"/>
      <c r="AT157" s="1">
        <v>5.0</v>
      </c>
      <c r="AU157" s="1">
        <v>31.0</v>
      </c>
      <c r="AV157" s="83">
        <f t="shared" ref="AV157:BA157" si="1051">((AV$4 * $AU157 ^ AV$5 * EXP(-$AU157 * AV$6))+AV$8)*AV$7</f>
        <v>30.12616557</v>
      </c>
      <c r="AW157" s="83">
        <f t="shared" si="1051"/>
        <v>40.55741292</v>
      </c>
      <c r="AX157" s="83">
        <f t="shared" si="1051"/>
        <v>42.42644609</v>
      </c>
      <c r="AY157" s="83">
        <f t="shared" si="1051"/>
        <v>42.02644609</v>
      </c>
      <c r="AZ157" s="83">
        <f t="shared" si="1051"/>
        <v>41.62644609</v>
      </c>
      <c r="BA157" s="83">
        <f t="shared" si="1051"/>
        <v>41.22644609</v>
      </c>
      <c r="BB157" s="83"/>
      <c r="BC157" s="83"/>
      <c r="BD157" s="83"/>
      <c r="BE157" s="83"/>
      <c r="BI157" s="10">
        <v>214.0</v>
      </c>
      <c r="BJ157" s="133">
        <f t="shared" ref="BJ157:BS157" si="1052">BJ47/AV47</f>
        <v>0.03932460203</v>
      </c>
      <c r="BK157" s="133">
        <f t="shared" si="1052"/>
        <v>0.03863536242</v>
      </c>
      <c r="BL157" s="133">
        <f t="shared" si="1052"/>
        <v>0.03968571974</v>
      </c>
      <c r="BM157" s="133">
        <f t="shared" si="1052"/>
        <v>0.03974306718</v>
      </c>
      <c r="BN157" s="133">
        <f t="shared" si="1052"/>
        <v>0.03980183574</v>
      </c>
      <c r="BO157" s="133">
        <f t="shared" si="1052"/>
        <v>0.0398620789</v>
      </c>
      <c r="BP157" s="133">
        <f t="shared" si="1052"/>
        <v>0.03992385287</v>
      </c>
      <c r="BQ157" s="133">
        <f t="shared" si="1052"/>
        <v>0.03998721675</v>
      </c>
      <c r="BR157" s="133">
        <f t="shared" si="1052"/>
        <v>0.04005223272</v>
      </c>
      <c r="BS157" s="133">
        <f t="shared" si="1052"/>
        <v>0.04011896624</v>
      </c>
      <c r="BU157" s="10">
        <v>214.0</v>
      </c>
      <c r="BV157" s="133">
        <f t="shared" ref="BV157:CE157" si="1053">BV47/AV47</f>
        <v>0.02946053499</v>
      </c>
      <c r="BW157" s="133">
        <f t="shared" si="1053"/>
        <v>0.03034519611</v>
      </c>
      <c r="BX157" s="133">
        <f t="shared" si="1053"/>
        <v>0.02985411679</v>
      </c>
      <c r="BY157" s="133">
        <f t="shared" si="1053"/>
        <v>0.02982785383</v>
      </c>
      <c r="BZ157" s="133">
        <f t="shared" si="1053"/>
        <v>0.02980094004</v>
      </c>
      <c r="CA157" s="133">
        <f t="shared" si="1053"/>
        <v>0.02977335094</v>
      </c>
      <c r="CB157" s="133">
        <f t="shared" si="1053"/>
        <v>0.02974506079</v>
      </c>
      <c r="CC157" s="133">
        <f t="shared" si="1053"/>
        <v>0.02971604252</v>
      </c>
      <c r="CD157" s="133">
        <f t="shared" si="1053"/>
        <v>0.02968626765</v>
      </c>
      <c r="CE157" s="133">
        <f t="shared" si="1053"/>
        <v>0.02965570621</v>
      </c>
      <c r="CG157" s="10">
        <v>141.0</v>
      </c>
      <c r="CH157" s="34">
        <f t="shared" ref="CH157:CQ157" si="1054">((CH$4-CH$5*$CG157+CH$6*$CG157^2/2+CH$7/$CG157)+CH$9)*CH$8</f>
        <v>5.045475177</v>
      </c>
      <c r="CI157" s="34">
        <f t="shared" si="1054"/>
        <v>3.134687943</v>
      </c>
      <c r="CJ157" s="34">
        <f t="shared" si="1054"/>
        <v>3.134687943</v>
      </c>
      <c r="CK157" s="34">
        <f t="shared" si="1054"/>
        <v>3.134687943</v>
      </c>
      <c r="CL157" s="34">
        <f t="shared" si="1054"/>
        <v>3.134687943</v>
      </c>
      <c r="CM157" s="34">
        <f t="shared" si="1054"/>
        <v>3.134687943</v>
      </c>
      <c r="CN157" s="34">
        <f t="shared" si="1054"/>
        <v>3.134687943</v>
      </c>
      <c r="CO157" s="34">
        <f t="shared" si="1054"/>
        <v>3.134687943</v>
      </c>
      <c r="CP157" s="34">
        <f t="shared" si="1054"/>
        <v>3.134687943</v>
      </c>
      <c r="CQ157" s="34">
        <f t="shared" si="1054"/>
        <v>3.134687943</v>
      </c>
      <c r="DA157" s="138"/>
      <c r="DB157" s="10">
        <v>886.0</v>
      </c>
      <c r="DC157" s="143">
        <f t="shared" si="228"/>
        <v>0.0003846153846</v>
      </c>
      <c r="DD157" s="150">
        <f t="shared" si="309"/>
        <v>0.0005769230769</v>
      </c>
      <c r="DE157" s="74">
        <f t="shared" ref="DE157:DJ157" si="1055">(DE$18*$DB157+DE$19)*7</f>
        <v>0.0014902496</v>
      </c>
      <c r="DF157" s="74">
        <f t="shared" si="1055"/>
        <v>0.0035788214</v>
      </c>
      <c r="DG157" s="74">
        <f t="shared" si="1055"/>
        <v>0.004466105</v>
      </c>
      <c r="DH157" s="141">
        <f t="shared" si="1055"/>
        <v>0.0026597298</v>
      </c>
      <c r="DI157" s="74">
        <f t="shared" si="1055"/>
        <v>0.0035382242</v>
      </c>
      <c r="DJ157" s="74">
        <f t="shared" si="1055"/>
        <v>0.0038457902</v>
      </c>
      <c r="DK157" s="130"/>
      <c r="DL157" s="142"/>
    </row>
    <row r="158" ht="14.25" customHeight="1">
      <c r="A158" s="1"/>
      <c r="J158" s="112">
        <v>142.0</v>
      </c>
      <c r="K158" s="124">
        <v>991.0</v>
      </c>
      <c r="L158" s="114">
        <f t="shared" si="91"/>
        <v>588.4183473</v>
      </c>
      <c r="M158" s="115">
        <f t="shared" si="92"/>
        <v>10.42706508</v>
      </c>
      <c r="N158" s="116">
        <f t="shared" si="47"/>
        <v>0.01772049619</v>
      </c>
      <c r="O158" s="116"/>
      <c r="P158" s="112">
        <v>142.0</v>
      </c>
      <c r="Q158" s="112">
        <v>991.0</v>
      </c>
      <c r="R158" s="117">
        <f t="shared" si="48"/>
        <v>1721</v>
      </c>
      <c r="S158" s="39">
        <f t="shared" si="49"/>
        <v>598.7138158</v>
      </c>
      <c r="T158" s="39">
        <f t="shared" si="50"/>
        <v>0.0001982276762</v>
      </c>
      <c r="U158" s="117">
        <f t="shared" si="51"/>
        <v>2191</v>
      </c>
      <c r="V158" s="39">
        <f t="shared" si="52"/>
        <v>639.9977624</v>
      </c>
      <c r="W158" s="39">
        <f t="shared" si="53"/>
        <v>0.001093858297</v>
      </c>
      <c r="X158" s="168"/>
      <c r="Y158" s="124">
        <v>991.0</v>
      </c>
      <c r="Z158" s="168"/>
      <c r="AA158" s="125">
        <f t="shared" si="56"/>
        <v>598.7136176</v>
      </c>
      <c r="AB158" s="126">
        <f t="shared" si="57"/>
        <v>639.9966686</v>
      </c>
      <c r="AC158" s="64"/>
      <c r="AD158" s="168"/>
      <c r="AE158" s="168"/>
      <c r="AF158" s="168"/>
      <c r="AG158" s="168"/>
      <c r="AH158" s="168"/>
      <c r="AI158" s="168"/>
      <c r="AJ158" s="168"/>
      <c r="AK158" s="168"/>
      <c r="AL158" s="168"/>
      <c r="AM158" s="168"/>
      <c r="AN158" s="168"/>
      <c r="AP158" s="168"/>
      <c r="AQ158" s="168"/>
      <c r="AR158" s="168"/>
      <c r="AS158" s="168"/>
      <c r="AT158" s="1">
        <v>5.0</v>
      </c>
      <c r="AU158" s="1">
        <v>32.0</v>
      </c>
      <c r="AV158" s="83">
        <f t="shared" ref="AV158:BA158" si="1056">((AV$4 * $AU158 ^ AV$5 * EXP(-$AU158 * AV$6))+AV$8)*AV$7</f>
        <v>30.26527411</v>
      </c>
      <c r="AW158" s="83">
        <f t="shared" si="1056"/>
        <v>40.66221839</v>
      </c>
      <c r="AX158" s="83">
        <f t="shared" si="1056"/>
        <v>42.55724342</v>
      </c>
      <c r="AY158" s="83">
        <f t="shared" si="1056"/>
        <v>42.15724342</v>
      </c>
      <c r="AZ158" s="83">
        <f t="shared" si="1056"/>
        <v>41.75724342</v>
      </c>
      <c r="BA158" s="83">
        <f t="shared" si="1056"/>
        <v>41.35724342</v>
      </c>
      <c r="BB158" s="83"/>
      <c r="BC158" s="83"/>
      <c r="BD158" s="83"/>
      <c r="BE158" s="83"/>
      <c r="BI158" s="10">
        <v>221.0</v>
      </c>
      <c r="BJ158" s="133">
        <f t="shared" ref="BJ158:BS158" si="1057">BJ48/AV48</f>
        <v>0.03932861688</v>
      </c>
      <c r="BK158" s="133">
        <f t="shared" si="1057"/>
        <v>0.03866231981</v>
      </c>
      <c r="BL158" s="133">
        <f t="shared" si="1057"/>
        <v>0.03971676481</v>
      </c>
      <c r="BM158" s="133">
        <f t="shared" si="1057"/>
        <v>0.03977556866</v>
      </c>
      <c r="BN158" s="133">
        <f t="shared" si="1057"/>
        <v>0.03983585724</v>
      </c>
      <c r="BO158" s="133">
        <f t="shared" si="1057"/>
        <v>0.03989768749</v>
      </c>
      <c r="BP158" s="133">
        <f t="shared" si="1057"/>
        <v>0.03996111931</v>
      </c>
      <c r="BQ158" s="133">
        <f t="shared" si="1057"/>
        <v>0.04002621576</v>
      </c>
      <c r="BR158" s="133">
        <f t="shared" si="1057"/>
        <v>0.04009304322</v>
      </c>
      <c r="BS158" s="133">
        <f t="shared" si="1057"/>
        <v>0.04016167167</v>
      </c>
      <c r="BU158" s="10">
        <v>221.0</v>
      </c>
      <c r="BV158" s="133">
        <f t="shared" ref="BV158:CE158" si="1058">BV48/AV48</f>
        <v>0.02945621904</v>
      </c>
      <c r="BW158" s="133">
        <f t="shared" si="1058"/>
        <v>0.03036715105</v>
      </c>
      <c r="BX158" s="133">
        <f t="shared" si="1058"/>
        <v>0.02987708621</v>
      </c>
      <c r="BY158" s="133">
        <f t="shared" si="1058"/>
        <v>0.02985061986</v>
      </c>
      <c r="BZ158" s="133">
        <f t="shared" si="1058"/>
        <v>0.02982348528</v>
      </c>
      <c r="CA158" s="133">
        <f t="shared" si="1058"/>
        <v>0.02979565682</v>
      </c>
      <c r="CB158" s="133">
        <f t="shared" si="1058"/>
        <v>0.02976710753</v>
      </c>
      <c r="CC158" s="133">
        <f t="shared" si="1058"/>
        <v>0.02973780903</v>
      </c>
      <c r="CD158" s="133">
        <f t="shared" si="1058"/>
        <v>0.02970773144</v>
      </c>
      <c r="CE158" s="133">
        <f t="shared" si="1058"/>
        <v>0.02967684326</v>
      </c>
      <c r="CG158" s="10">
        <v>142.0</v>
      </c>
      <c r="CH158" s="34">
        <f t="shared" ref="CH158:CQ158" si="1059">((CH$4-CH$5*$CG158+CH$6*$CG158^2/2+CH$7/$CG158)+CH$9)*CH$8</f>
        <v>5.049788732</v>
      </c>
      <c r="CI158" s="34">
        <f t="shared" si="1059"/>
        <v>3.138239437</v>
      </c>
      <c r="CJ158" s="34">
        <f t="shared" si="1059"/>
        <v>3.138239437</v>
      </c>
      <c r="CK158" s="34">
        <f t="shared" si="1059"/>
        <v>3.138239437</v>
      </c>
      <c r="CL158" s="34">
        <f t="shared" si="1059"/>
        <v>3.138239437</v>
      </c>
      <c r="CM158" s="34">
        <f t="shared" si="1059"/>
        <v>3.138239437</v>
      </c>
      <c r="CN158" s="34">
        <f t="shared" si="1059"/>
        <v>3.138239437</v>
      </c>
      <c r="CO158" s="34">
        <f t="shared" si="1059"/>
        <v>3.138239437</v>
      </c>
      <c r="CP158" s="34">
        <f t="shared" si="1059"/>
        <v>3.138239437</v>
      </c>
      <c r="CQ158" s="34">
        <f t="shared" si="1059"/>
        <v>3.138239437</v>
      </c>
      <c r="DA158" s="138"/>
      <c r="DB158" s="10">
        <v>893.0</v>
      </c>
      <c r="DC158" s="143">
        <f t="shared" si="228"/>
        <v>0.0003846153846</v>
      </c>
      <c r="DD158" s="150">
        <f t="shared" si="309"/>
        <v>0.0005769230769</v>
      </c>
      <c r="DE158" s="74">
        <f t="shared" ref="DE158:DJ158" si="1060">(DE$18*$DB158+DE$19)*7</f>
        <v>0.0015017303</v>
      </c>
      <c r="DF158" s="74">
        <f t="shared" si="1060"/>
        <v>0.0036094807</v>
      </c>
      <c r="DG158" s="74">
        <f t="shared" si="1060"/>
        <v>0.0044995475</v>
      </c>
      <c r="DH158" s="141">
        <f t="shared" si="1060"/>
        <v>0.0026800599</v>
      </c>
      <c r="DI158" s="74">
        <f t="shared" si="1060"/>
        <v>0.0035554771</v>
      </c>
      <c r="DJ158" s="74">
        <f t="shared" si="1060"/>
        <v>0.0038524101</v>
      </c>
      <c r="DK158" s="130"/>
      <c r="DL158" s="142"/>
    </row>
    <row r="159" ht="14.25" customHeight="1">
      <c r="A159" s="1"/>
      <c r="J159" s="112">
        <v>143.0</v>
      </c>
      <c r="K159" s="124">
        <v>998.0</v>
      </c>
      <c r="L159" s="114">
        <f t="shared" si="91"/>
        <v>588.4183473</v>
      </c>
      <c r="M159" s="115">
        <f t="shared" si="92"/>
        <v>10.42706508</v>
      </c>
      <c r="N159" s="116">
        <f t="shared" si="47"/>
        <v>0.01772049619</v>
      </c>
      <c r="O159" s="116"/>
      <c r="P159" s="112">
        <v>143.0</v>
      </c>
      <c r="Q159" s="112">
        <v>998.0</v>
      </c>
      <c r="R159" s="117">
        <f t="shared" si="48"/>
        <v>1728</v>
      </c>
      <c r="S159" s="39">
        <f t="shared" si="49"/>
        <v>598.7484296</v>
      </c>
      <c r="T159" s="39">
        <f t="shared" si="50"/>
        <v>0.000179246631</v>
      </c>
      <c r="U159" s="117">
        <f t="shared" si="51"/>
        <v>2198</v>
      </c>
      <c r="V159" s="39">
        <f t="shared" si="52"/>
        <v>639.9978544</v>
      </c>
      <c r="W159" s="39">
        <f t="shared" si="53"/>
        <v>0.000996755186</v>
      </c>
      <c r="X159" s="168"/>
      <c r="Y159" s="124">
        <v>998.0</v>
      </c>
      <c r="Z159" s="168"/>
      <c r="AA159" s="125">
        <f t="shared" si="56"/>
        <v>598.7482503</v>
      </c>
      <c r="AB159" s="126">
        <f t="shared" si="57"/>
        <v>639.9968577</v>
      </c>
      <c r="AC159" s="64"/>
      <c r="AD159" s="168"/>
      <c r="AE159" s="168"/>
      <c r="AF159" s="168"/>
      <c r="AG159" s="168"/>
      <c r="AH159" s="168"/>
      <c r="AI159" s="168"/>
      <c r="AJ159" s="168"/>
      <c r="AK159" s="168"/>
      <c r="AL159" s="168"/>
      <c r="AM159" s="168"/>
      <c r="AN159" s="168"/>
      <c r="AP159" s="168"/>
      <c r="AQ159" s="168"/>
      <c r="AR159" s="168"/>
      <c r="AS159" s="168"/>
      <c r="AT159" s="1">
        <v>5.0</v>
      </c>
      <c r="AU159" s="1">
        <v>33.0</v>
      </c>
      <c r="AV159" s="83">
        <f t="shared" ref="AV159:BA159" si="1061">((AV$4 * $AU159 ^ AV$5 * EXP(-$AU159 * AV$6))+AV$8)*AV$7</f>
        <v>30.39884361</v>
      </c>
      <c r="AW159" s="83">
        <f t="shared" si="1061"/>
        <v>40.76019339</v>
      </c>
      <c r="AX159" s="83">
        <f t="shared" si="1061"/>
        <v>42.67971117</v>
      </c>
      <c r="AY159" s="83">
        <f t="shared" si="1061"/>
        <v>42.27971117</v>
      </c>
      <c r="AZ159" s="83">
        <f t="shared" si="1061"/>
        <v>41.87971117</v>
      </c>
      <c r="BA159" s="83">
        <f t="shared" si="1061"/>
        <v>41.47971117</v>
      </c>
      <c r="BB159" s="83"/>
      <c r="BC159" s="83"/>
      <c r="BD159" s="83"/>
      <c r="BE159" s="83"/>
      <c r="BI159" s="10">
        <v>228.0</v>
      </c>
      <c r="BJ159" s="133">
        <f t="shared" ref="BJ159:BS159" si="1062">BJ49/AV49</f>
        <v>0.03933396661</v>
      </c>
      <c r="BK159" s="133">
        <f t="shared" si="1062"/>
        <v>0.03869056592</v>
      </c>
      <c r="BL159" s="133">
        <f t="shared" si="1062"/>
        <v>0.03974929443</v>
      </c>
      <c r="BM159" s="133">
        <f t="shared" si="1062"/>
        <v>0.03980962102</v>
      </c>
      <c r="BN159" s="133">
        <f t="shared" si="1062"/>
        <v>0.03987149989</v>
      </c>
      <c r="BO159" s="133">
        <f t="shared" si="1062"/>
        <v>0.03993499173</v>
      </c>
      <c r="BP159" s="133">
        <f t="shared" si="1062"/>
        <v>0.04000016044</v>
      </c>
      <c r="BQ159" s="133">
        <f t="shared" si="1062"/>
        <v>0.04006707335</v>
      </c>
      <c r="BR159" s="133">
        <f t="shared" si="1062"/>
        <v>0.04013580143</v>
      </c>
      <c r="BS159" s="133">
        <f t="shared" si="1062"/>
        <v>0.04020641956</v>
      </c>
      <c r="BU159" s="10">
        <v>228.0</v>
      </c>
      <c r="BV159" s="133">
        <f t="shared" ref="BV159:CE159" si="1063">BV49/AV49</f>
        <v>0.02945268124</v>
      </c>
      <c r="BW159" s="133">
        <f t="shared" si="1063"/>
        <v>0.03039009495</v>
      </c>
      <c r="BX159" s="133">
        <f t="shared" si="1063"/>
        <v>0.02990118377</v>
      </c>
      <c r="BY159" s="133">
        <f t="shared" si="1063"/>
        <v>0.02987452415</v>
      </c>
      <c r="BZ159" s="133">
        <f t="shared" si="1063"/>
        <v>0.02984717853</v>
      </c>
      <c r="CA159" s="133">
        <f t="shared" si="1063"/>
        <v>0.02981912011</v>
      </c>
      <c r="CB159" s="133">
        <f t="shared" si="1063"/>
        <v>0.02979032064</v>
      </c>
      <c r="CC159" s="133">
        <f t="shared" si="1063"/>
        <v>0.02976075038</v>
      </c>
      <c r="CD159" s="133">
        <f t="shared" si="1063"/>
        <v>0.02973037795</v>
      </c>
      <c r="CE159" s="133">
        <f t="shared" si="1063"/>
        <v>0.02969917027</v>
      </c>
      <c r="CG159" s="10">
        <v>143.0</v>
      </c>
      <c r="CH159" s="34">
        <f t="shared" ref="CH159:CQ159" si="1064">((CH$4-CH$5*$CG159+CH$6*$CG159^2/2+CH$7/$CG159)+CH$9)*CH$8</f>
        <v>5.054125874</v>
      </c>
      <c r="CI159" s="34">
        <f t="shared" si="1064"/>
        <v>3.141797203</v>
      </c>
      <c r="CJ159" s="34">
        <f t="shared" si="1064"/>
        <v>3.141797203</v>
      </c>
      <c r="CK159" s="34">
        <f t="shared" si="1064"/>
        <v>3.141797203</v>
      </c>
      <c r="CL159" s="34">
        <f t="shared" si="1064"/>
        <v>3.141797203</v>
      </c>
      <c r="CM159" s="34">
        <f t="shared" si="1064"/>
        <v>3.141797203</v>
      </c>
      <c r="CN159" s="34">
        <f t="shared" si="1064"/>
        <v>3.141797203</v>
      </c>
      <c r="CO159" s="34">
        <f t="shared" si="1064"/>
        <v>3.141797203</v>
      </c>
      <c r="CP159" s="34">
        <f t="shared" si="1064"/>
        <v>3.141797203</v>
      </c>
      <c r="CQ159" s="34">
        <f t="shared" si="1064"/>
        <v>3.141797203</v>
      </c>
      <c r="DA159" s="138"/>
      <c r="DB159" s="10">
        <v>900.0</v>
      </c>
      <c r="DC159" s="143">
        <f t="shared" si="228"/>
        <v>0.0003846153846</v>
      </c>
      <c r="DD159" s="150">
        <f t="shared" si="309"/>
        <v>0.0005769230769</v>
      </c>
      <c r="DE159" s="74">
        <f t="shared" ref="DE159:DJ159" si="1065">(DE$18*$DB159+DE$19)*7</f>
        <v>0.001513211</v>
      </c>
      <c r="DF159" s="74">
        <f t="shared" si="1065"/>
        <v>0.00364014</v>
      </c>
      <c r="DG159" s="74">
        <f t="shared" si="1065"/>
        <v>0.00453299</v>
      </c>
      <c r="DH159" s="141">
        <f t="shared" si="1065"/>
        <v>0.00270039</v>
      </c>
      <c r="DI159" s="74">
        <f t="shared" si="1065"/>
        <v>0.00357273</v>
      </c>
      <c r="DJ159" s="74">
        <f t="shared" si="1065"/>
        <v>0.00385903</v>
      </c>
      <c r="DK159" s="130"/>
      <c r="DL159" s="142"/>
    </row>
    <row r="160" ht="14.25" customHeight="1">
      <c r="A160" s="1"/>
      <c r="J160" s="112">
        <v>144.0</v>
      </c>
      <c r="K160" s="124">
        <v>1005.0</v>
      </c>
      <c r="L160" s="114">
        <f t="shared" si="91"/>
        <v>588.4183473</v>
      </c>
      <c r="M160" s="115">
        <f t="shared" si="92"/>
        <v>10.42706508</v>
      </c>
      <c r="N160" s="116">
        <f t="shared" si="47"/>
        <v>0.01772049619</v>
      </c>
      <c r="O160" s="116"/>
      <c r="P160" s="112">
        <v>144.0</v>
      </c>
      <c r="Q160" s="112">
        <v>1005.0</v>
      </c>
      <c r="R160" s="117">
        <f t="shared" si="48"/>
        <v>1735</v>
      </c>
      <c r="S160" s="39">
        <f t="shared" si="49"/>
        <v>598.7821124</v>
      </c>
      <c r="T160" s="39">
        <f t="shared" si="50"/>
        <v>0.0001620751182</v>
      </c>
      <c r="U160" s="117">
        <f t="shared" si="51"/>
        <v>2205</v>
      </c>
      <c r="V160" s="39">
        <f t="shared" si="52"/>
        <v>639.9979427</v>
      </c>
      <c r="W160" s="39">
        <f t="shared" si="53"/>
        <v>0.0009082273506</v>
      </c>
      <c r="X160" s="168"/>
      <c r="Y160" s="124">
        <v>1005.0</v>
      </c>
      <c r="Z160" s="168"/>
      <c r="AA160" s="125">
        <f t="shared" si="56"/>
        <v>598.7819504</v>
      </c>
      <c r="AB160" s="126">
        <f t="shared" si="57"/>
        <v>639.9970345</v>
      </c>
      <c r="AC160" s="64"/>
      <c r="AD160" s="168"/>
      <c r="AE160" s="168"/>
      <c r="AF160" s="168"/>
      <c r="AG160" s="168"/>
      <c r="AH160" s="168"/>
      <c r="AI160" s="168"/>
      <c r="AJ160" s="168"/>
      <c r="AK160" s="168"/>
      <c r="AL160" s="168"/>
      <c r="AM160" s="168"/>
      <c r="AN160" s="168"/>
      <c r="AP160" s="168"/>
      <c r="AQ160" s="168"/>
      <c r="AR160" s="168"/>
      <c r="AS160" s="168"/>
      <c r="AT160" s="1">
        <v>5.0</v>
      </c>
      <c r="AU160" s="1">
        <v>34.0</v>
      </c>
      <c r="AV160" s="83">
        <f t="shared" ref="AV160:BA160" si="1066">((AV$4 * $AU160 ^ AV$5 * EXP(-$AU160 * AV$6))+AV$8)*AV$7</f>
        <v>30.52716583</v>
      </c>
      <c r="AW160" s="83">
        <f t="shared" si="1066"/>
        <v>40.85171226</v>
      </c>
      <c r="AX160" s="83">
        <f t="shared" si="1066"/>
        <v>42.79429801</v>
      </c>
      <c r="AY160" s="83">
        <f t="shared" si="1066"/>
        <v>42.39429801</v>
      </c>
      <c r="AZ160" s="83">
        <f t="shared" si="1066"/>
        <v>41.99429801</v>
      </c>
      <c r="BA160" s="83">
        <f t="shared" si="1066"/>
        <v>41.59429801</v>
      </c>
      <c r="BB160" s="83"/>
      <c r="BC160" s="83"/>
      <c r="BD160" s="83"/>
      <c r="BE160" s="83"/>
      <c r="BI160" s="10">
        <v>235.0</v>
      </c>
      <c r="BJ160" s="133">
        <f t="shared" ref="BJ160:BS160" si="1067">BJ50/AV50</f>
        <v>0.03934057101</v>
      </c>
      <c r="BK160" s="133">
        <f t="shared" si="1067"/>
        <v>0.03872002668</v>
      </c>
      <c r="BL160" s="133">
        <f t="shared" si="1067"/>
        <v>0.03978322381</v>
      </c>
      <c r="BM160" s="133">
        <f t="shared" si="1067"/>
        <v>0.03984514043</v>
      </c>
      <c r="BN160" s="133">
        <f t="shared" si="1067"/>
        <v>0.03990868103</v>
      </c>
      <c r="BO160" s="133">
        <f t="shared" si="1067"/>
        <v>0.03997391036</v>
      </c>
      <c r="BP160" s="133">
        <f t="shared" si="1067"/>
        <v>0.04004089664</v>
      </c>
      <c r="BQ160" s="133">
        <f t="shared" si="1067"/>
        <v>0.04010971184</v>
      </c>
      <c r="BR160" s="133">
        <f t="shared" si="1067"/>
        <v>0.04018043188</v>
      </c>
      <c r="BS160" s="133">
        <f t="shared" si="1067"/>
        <v>0.04025313698</v>
      </c>
      <c r="BU160" s="10">
        <v>235.0</v>
      </c>
      <c r="BV160" s="133">
        <f t="shared" ref="BV160:CE160" si="1068">BV50/AV50</f>
        <v>0.02944987427</v>
      </c>
      <c r="BW160" s="133">
        <f t="shared" si="1068"/>
        <v>0.03041397111</v>
      </c>
      <c r="BX160" s="133">
        <f t="shared" si="1068"/>
        <v>0.02992634496</v>
      </c>
      <c r="BY160" s="133">
        <f t="shared" si="1068"/>
        <v>0.02989950246</v>
      </c>
      <c r="BZ160" s="133">
        <f t="shared" si="1068"/>
        <v>0.02987195591</v>
      </c>
      <c r="CA160" s="133">
        <f t="shared" si="1068"/>
        <v>0.02984367726</v>
      </c>
      <c r="CB160" s="133">
        <f t="shared" si="1068"/>
        <v>0.02981463692</v>
      </c>
      <c r="CC160" s="133">
        <f t="shared" si="1068"/>
        <v>0.0297848037</v>
      </c>
      <c r="CD160" s="133">
        <f t="shared" si="1068"/>
        <v>0.02975414467</v>
      </c>
      <c r="CE160" s="133">
        <f t="shared" si="1068"/>
        <v>0.02972262508</v>
      </c>
      <c r="CG160" s="10">
        <v>144.0</v>
      </c>
      <c r="CH160" s="34">
        <f t="shared" ref="CH160:CQ160" si="1069">((CH$4-CH$5*$CG160+CH$6*$CG160^2/2+CH$7/$CG160)+CH$9)*CH$8</f>
        <v>5.058486111</v>
      </c>
      <c r="CI160" s="34">
        <f t="shared" si="1069"/>
        <v>3.145361111</v>
      </c>
      <c r="CJ160" s="34">
        <f t="shared" si="1069"/>
        <v>3.145361111</v>
      </c>
      <c r="CK160" s="34">
        <f t="shared" si="1069"/>
        <v>3.145361111</v>
      </c>
      <c r="CL160" s="34">
        <f t="shared" si="1069"/>
        <v>3.145361111</v>
      </c>
      <c r="CM160" s="34">
        <f t="shared" si="1069"/>
        <v>3.145361111</v>
      </c>
      <c r="CN160" s="34">
        <f t="shared" si="1069"/>
        <v>3.145361111</v>
      </c>
      <c r="CO160" s="34">
        <f t="shared" si="1069"/>
        <v>3.145361111</v>
      </c>
      <c r="CP160" s="34">
        <f t="shared" si="1069"/>
        <v>3.145361111</v>
      </c>
      <c r="CQ160" s="34">
        <f t="shared" si="1069"/>
        <v>3.145361111</v>
      </c>
      <c r="DA160" s="138"/>
      <c r="DB160" s="10">
        <v>907.0</v>
      </c>
      <c r="DC160" s="143">
        <f t="shared" si="228"/>
        <v>0.0003846153846</v>
      </c>
      <c r="DD160" s="150">
        <f t="shared" si="309"/>
        <v>0.0005769230769</v>
      </c>
      <c r="DE160" s="74">
        <f t="shared" ref="DE160:DJ160" si="1070">(DE$18*$DB160+DE$19)*7</f>
        <v>0.0015246917</v>
      </c>
      <c r="DF160" s="74">
        <f t="shared" si="1070"/>
        <v>0.0036707993</v>
      </c>
      <c r="DG160" s="74">
        <f t="shared" si="1070"/>
        <v>0.0045664325</v>
      </c>
      <c r="DH160" s="141">
        <f t="shared" si="1070"/>
        <v>0.0027207201</v>
      </c>
      <c r="DI160" s="74">
        <f t="shared" si="1070"/>
        <v>0.0035899829</v>
      </c>
      <c r="DJ160" s="74">
        <f t="shared" si="1070"/>
        <v>0.0038656499</v>
      </c>
      <c r="DK160" s="130"/>
      <c r="DL160" s="142"/>
    </row>
    <row r="161" ht="14.25" customHeight="1">
      <c r="A161" s="1"/>
      <c r="J161" s="112">
        <v>145.0</v>
      </c>
      <c r="K161" s="124">
        <v>1012.0</v>
      </c>
      <c r="L161" s="114">
        <f t="shared" si="91"/>
        <v>588.4183473</v>
      </c>
      <c r="M161" s="115">
        <f t="shared" si="92"/>
        <v>10.42706508</v>
      </c>
      <c r="N161" s="116">
        <f t="shared" si="47"/>
        <v>0.01772049619</v>
      </c>
      <c r="O161" s="116"/>
      <c r="P161" s="112">
        <v>145.0</v>
      </c>
      <c r="Q161" s="112">
        <v>1012.0</v>
      </c>
      <c r="R161" s="117">
        <f t="shared" si="48"/>
        <v>1742</v>
      </c>
      <c r="S161" s="39">
        <f t="shared" si="49"/>
        <v>598.8148894</v>
      </c>
      <c r="T161" s="39">
        <f t="shared" si="50"/>
        <v>0.0001465414967</v>
      </c>
      <c r="U161" s="117">
        <f t="shared" si="51"/>
        <v>2212</v>
      </c>
      <c r="V161" s="39">
        <f t="shared" si="52"/>
        <v>639.9980273</v>
      </c>
      <c r="W161" s="39">
        <f t="shared" si="53"/>
        <v>0.0008275220577</v>
      </c>
      <c r="X161" s="168"/>
      <c r="Y161" s="124">
        <v>1012.0</v>
      </c>
      <c r="Z161" s="168"/>
      <c r="AA161" s="125">
        <f t="shared" si="56"/>
        <v>598.8147429</v>
      </c>
      <c r="AB161" s="126">
        <f t="shared" si="57"/>
        <v>639.9971998</v>
      </c>
      <c r="AC161" s="64"/>
      <c r="AD161" s="168"/>
      <c r="AE161" s="168"/>
      <c r="AF161" s="168"/>
      <c r="AG161" s="168"/>
      <c r="AH161" s="168"/>
      <c r="AI161" s="168"/>
      <c r="AJ161" s="168"/>
      <c r="AK161" s="168"/>
      <c r="AL161" s="168"/>
      <c r="AM161" s="168"/>
      <c r="AN161" s="168"/>
      <c r="AP161" s="168"/>
      <c r="AQ161" s="168"/>
      <c r="AR161" s="168"/>
      <c r="AS161" s="168"/>
      <c r="AT161" s="1">
        <v>5.0</v>
      </c>
      <c r="AU161" s="1">
        <v>35.0</v>
      </c>
      <c r="AV161" s="83">
        <f t="shared" ref="AV161:BA161" si="1071">((AV$4 * $AU161 ^ AV$5 * EXP(-$AU161 * AV$6))+AV$8)*AV$7</f>
        <v>30.65050923</v>
      </c>
      <c r="AW161" s="83">
        <f t="shared" si="1071"/>
        <v>40.93711931</v>
      </c>
      <c r="AX161" s="83">
        <f t="shared" si="1071"/>
        <v>42.90141718</v>
      </c>
      <c r="AY161" s="83">
        <f t="shared" si="1071"/>
        <v>42.50141718</v>
      </c>
      <c r="AZ161" s="83">
        <f t="shared" si="1071"/>
        <v>42.10141718</v>
      </c>
      <c r="BA161" s="83">
        <f t="shared" si="1071"/>
        <v>41.70141718</v>
      </c>
      <c r="BB161" s="83"/>
      <c r="BC161" s="83"/>
      <c r="BD161" s="83"/>
      <c r="BE161" s="83"/>
      <c r="BI161" s="10">
        <v>242.0</v>
      </c>
      <c r="BJ161" s="133">
        <f t="shared" ref="BJ161:BS161" si="1072">BJ51/AV51</f>
        <v>0.0393483571</v>
      </c>
      <c r="BK161" s="133">
        <f t="shared" si="1072"/>
        <v>0.03875063466</v>
      </c>
      <c r="BL161" s="133">
        <f t="shared" si="1072"/>
        <v>0.03981847578</v>
      </c>
      <c r="BM161" s="133">
        <f t="shared" si="1072"/>
        <v>0.03988205085</v>
      </c>
      <c r="BN161" s="133">
        <f t="shared" si="1072"/>
        <v>0.03994732597</v>
      </c>
      <c r="BO161" s="133">
        <f t="shared" si="1072"/>
        <v>0.04001437026</v>
      </c>
      <c r="BP161" s="133">
        <f t="shared" si="1072"/>
        <v>0.04008325663</v>
      </c>
      <c r="BQ161" s="133">
        <f t="shared" si="1072"/>
        <v>0.04015406205</v>
      </c>
      <c r="BR161" s="133">
        <f t="shared" si="1072"/>
        <v>0.04022686786</v>
      </c>
      <c r="BS161" s="133">
        <f t="shared" si="1072"/>
        <v>0.04030176004</v>
      </c>
      <c r="BU161" s="10">
        <v>242.0</v>
      </c>
      <c r="BV161" s="133">
        <f t="shared" ref="BV161:CE161" si="1073">BV51/AV51</f>
        <v>0.02944775504</v>
      </c>
      <c r="BW161" s="133">
        <f t="shared" si="1073"/>
        <v>0.03043872795</v>
      </c>
      <c r="BX161" s="133">
        <f t="shared" si="1073"/>
        <v>0.02995251107</v>
      </c>
      <c r="BY161" s="133">
        <f t="shared" si="1073"/>
        <v>0.02992549646</v>
      </c>
      <c r="BZ161" s="133">
        <f t="shared" si="1073"/>
        <v>0.02989775945</v>
      </c>
      <c r="CA161" s="133">
        <f t="shared" si="1073"/>
        <v>0.02986927068</v>
      </c>
      <c r="CB161" s="133">
        <f t="shared" si="1073"/>
        <v>0.02983999917</v>
      </c>
      <c r="CC161" s="133">
        <f t="shared" si="1073"/>
        <v>0.0298099122</v>
      </c>
      <c r="CD161" s="133">
        <f t="shared" si="1073"/>
        <v>0.02977897522</v>
      </c>
      <c r="CE161" s="133">
        <f t="shared" si="1073"/>
        <v>0.02974715169</v>
      </c>
      <c r="CG161" s="10">
        <v>145.0</v>
      </c>
      <c r="CH161" s="34">
        <f t="shared" ref="CH161:CQ161" si="1074">((CH$4-CH$5*$CG161+CH$6*$CG161^2/2+CH$7/$CG161)+CH$9)*CH$8</f>
        <v>5.062868966</v>
      </c>
      <c r="CI161" s="34">
        <f t="shared" si="1074"/>
        <v>3.148931034</v>
      </c>
      <c r="CJ161" s="34">
        <f t="shared" si="1074"/>
        <v>3.148931034</v>
      </c>
      <c r="CK161" s="34">
        <f t="shared" si="1074"/>
        <v>3.148931034</v>
      </c>
      <c r="CL161" s="34">
        <f t="shared" si="1074"/>
        <v>3.148931034</v>
      </c>
      <c r="CM161" s="34">
        <f t="shared" si="1074"/>
        <v>3.148931034</v>
      </c>
      <c r="CN161" s="34">
        <f t="shared" si="1074"/>
        <v>3.148931034</v>
      </c>
      <c r="CO161" s="34">
        <f t="shared" si="1074"/>
        <v>3.148931034</v>
      </c>
      <c r="CP161" s="34">
        <f t="shared" si="1074"/>
        <v>3.148931034</v>
      </c>
      <c r="CQ161" s="34">
        <f t="shared" si="1074"/>
        <v>3.148931034</v>
      </c>
      <c r="DA161" s="138"/>
      <c r="DB161" s="10">
        <v>914.0</v>
      </c>
      <c r="DC161" s="143">
        <f t="shared" si="228"/>
        <v>0.0003846153846</v>
      </c>
      <c r="DD161" s="150">
        <f t="shared" si="309"/>
        <v>0.0005769230769</v>
      </c>
      <c r="DE161" s="74">
        <f t="shared" ref="DE161:DJ161" si="1075">(DE$18*$DB161+DE$19)*7</f>
        <v>0.0015361724</v>
      </c>
      <c r="DF161" s="74">
        <f t="shared" si="1075"/>
        <v>0.0037014586</v>
      </c>
      <c r="DG161" s="74">
        <f t="shared" si="1075"/>
        <v>0.004599875</v>
      </c>
      <c r="DH161" s="141">
        <f t="shared" si="1075"/>
        <v>0.0027410502</v>
      </c>
      <c r="DI161" s="74">
        <f t="shared" si="1075"/>
        <v>0.0036072358</v>
      </c>
      <c r="DJ161" s="74">
        <f t="shared" si="1075"/>
        <v>0.0038722698</v>
      </c>
      <c r="DK161" s="130"/>
      <c r="DL161" s="142"/>
    </row>
    <row r="162" ht="14.25" customHeight="1">
      <c r="A162" s="1"/>
      <c r="J162" s="112">
        <v>146.0</v>
      </c>
      <c r="K162" s="124">
        <v>1019.0</v>
      </c>
      <c r="L162" s="114">
        <f t="shared" si="91"/>
        <v>588.4183473</v>
      </c>
      <c r="M162" s="115">
        <f t="shared" si="92"/>
        <v>10.42706508</v>
      </c>
      <c r="N162" s="116">
        <f t="shared" si="47"/>
        <v>0.01772049619</v>
      </c>
      <c r="O162" s="116"/>
      <c r="P162" s="112">
        <v>146.0</v>
      </c>
      <c r="Q162" s="112">
        <v>1019.0</v>
      </c>
      <c r="R162" s="117">
        <f t="shared" si="48"/>
        <v>1749</v>
      </c>
      <c r="S162" s="39">
        <f t="shared" si="49"/>
        <v>598.8467848</v>
      </c>
      <c r="T162" s="39">
        <f t="shared" si="50"/>
        <v>0.000132490311</v>
      </c>
      <c r="U162" s="117">
        <f t="shared" si="51"/>
        <v>2219</v>
      </c>
      <c r="V162" s="39">
        <f t="shared" si="52"/>
        <v>639.9981084</v>
      </c>
      <c r="W162" s="39">
        <f t="shared" si="53"/>
        <v>0.0007539521814</v>
      </c>
      <c r="X162" s="169"/>
      <c r="Y162" s="124">
        <v>1019.0</v>
      </c>
      <c r="Z162" s="169"/>
      <c r="AA162" s="125">
        <f t="shared" si="56"/>
        <v>598.8466523</v>
      </c>
      <c r="AB162" s="126">
        <f t="shared" si="57"/>
        <v>639.9973545</v>
      </c>
      <c r="AC162" s="64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P162" s="169"/>
      <c r="AQ162" s="169"/>
      <c r="AR162" s="169"/>
      <c r="AS162" s="169"/>
      <c r="AT162" s="1">
        <v>6.0</v>
      </c>
      <c r="AU162" s="1">
        <v>36.0</v>
      </c>
      <c r="AV162" s="83">
        <f t="shared" ref="AV162:BA162" si="1076">((AV$4 * $AU162 ^ AV$5 * EXP(-$AU162 * AV$6))+AV$8)*AV$7</f>
        <v>30.76912143</v>
      </c>
      <c r="AW162" s="83">
        <f t="shared" si="1076"/>
        <v>41.01673202</v>
      </c>
      <c r="AX162" s="83">
        <f t="shared" si="1076"/>
        <v>43.00145023</v>
      </c>
      <c r="AY162" s="83">
        <f t="shared" si="1076"/>
        <v>42.60145023</v>
      </c>
      <c r="AZ162" s="83">
        <f t="shared" si="1076"/>
        <v>42.20145023</v>
      </c>
      <c r="BA162" s="83">
        <f t="shared" si="1076"/>
        <v>41.80145023</v>
      </c>
      <c r="BB162" s="83"/>
      <c r="BC162" s="83"/>
      <c r="BD162" s="83"/>
      <c r="BE162" s="83"/>
      <c r="BI162" s="10">
        <v>249.0</v>
      </c>
      <c r="BJ162" s="133">
        <f t="shared" ref="BJ162:BS162" si="1077">BJ52/AV52</f>
        <v>0.0393572582</v>
      </c>
      <c r="BK162" s="133">
        <f t="shared" si="1077"/>
        <v>0.03878232835</v>
      </c>
      <c r="BL162" s="133">
        <f t="shared" si="1077"/>
        <v>0.03985497995</v>
      </c>
      <c r="BM162" s="133">
        <f t="shared" si="1077"/>
        <v>0.03992028315</v>
      </c>
      <c r="BN162" s="133">
        <f t="shared" si="1077"/>
        <v>0.03998736706</v>
      </c>
      <c r="BO162" s="133">
        <f t="shared" si="1077"/>
        <v>0.04005630551</v>
      </c>
      <c r="BP162" s="133">
        <f t="shared" si="1077"/>
        <v>0.0401271765</v>
      </c>
      <c r="BQ162" s="133">
        <f t="shared" si="1077"/>
        <v>0.04020006244</v>
      </c>
      <c r="BR162" s="133">
        <f t="shared" si="1077"/>
        <v>0.0402750505</v>
      </c>
      <c r="BS162" s="133">
        <f t="shared" si="1077"/>
        <v>0.04035223294</v>
      </c>
      <c r="BU162" s="10">
        <v>249.0</v>
      </c>
      <c r="BV162" s="133">
        <f t="shared" ref="BV162:CE162" si="1078">BV52/AV52</f>
        <v>0.02944628419</v>
      </c>
      <c r="BW162" s="133">
        <f t="shared" si="1078"/>
        <v>0.03046431837</v>
      </c>
      <c r="BX162" s="133">
        <f t="shared" si="1078"/>
        <v>0.02997962852</v>
      </c>
      <c r="BY162" s="133">
        <f t="shared" si="1078"/>
        <v>0.02995245298</v>
      </c>
      <c r="BZ162" s="133">
        <f t="shared" si="1078"/>
        <v>0.0299245364</v>
      </c>
      <c r="CA162" s="133">
        <f t="shared" si="1078"/>
        <v>0.02989584807</v>
      </c>
      <c r="CB162" s="133">
        <f t="shared" si="1078"/>
        <v>0.02986635552</v>
      </c>
      <c r="CC162" s="133">
        <f t="shared" si="1078"/>
        <v>0.02983602447</v>
      </c>
      <c r="CD162" s="133">
        <f t="shared" si="1078"/>
        <v>0.02980481863</v>
      </c>
      <c r="CE162" s="133">
        <f t="shared" si="1078"/>
        <v>0.0297726996</v>
      </c>
      <c r="CG162" s="10">
        <v>146.0</v>
      </c>
      <c r="CH162" s="34">
        <f t="shared" ref="CH162:CQ162" si="1079">((CH$4-CH$5*$CG162+CH$6*$CG162^2/2+CH$7/$CG162)+CH$9)*CH$8</f>
        <v>5.067273973</v>
      </c>
      <c r="CI162" s="34">
        <f t="shared" si="1079"/>
        <v>3.152506849</v>
      </c>
      <c r="CJ162" s="34">
        <f t="shared" si="1079"/>
        <v>3.152506849</v>
      </c>
      <c r="CK162" s="34">
        <f t="shared" si="1079"/>
        <v>3.152506849</v>
      </c>
      <c r="CL162" s="34">
        <f t="shared" si="1079"/>
        <v>3.152506849</v>
      </c>
      <c r="CM162" s="34">
        <f t="shared" si="1079"/>
        <v>3.152506849</v>
      </c>
      <c r="CN162" s="34">
        <f t="shared" si="1079"/>
        <v>3.152506849</v>
      </c>
      <c r="CO162" s="34">
        <f t="shared" si="1079"/>
        <v>3.152506849</v>
      </c>
      <c r="CP162" s="34">
        <f t="shared" si="1079"/>
        <v>3.152506849</v>
      </c>
      <c r="CQ162" s="34">
        <f t="shared" si="1079"/>
        <v>3.152506849</v>
      </c>
      <c r="DA162" s="138"/>
      <c r="DB162" s="10">
        <v>921.0</v>
      </c>
      <c r="DC162" s="143">
        <f t="shared" si="228"/>
        <v>0.0003846153846</v>
      </c>
      <c r="DD162" s="150">
        <f t="shared" si="309"/>
        <v>0.0005769230769</v>
      </c>
      <c r="DE162" s="74">
        <f t="shared" ref="DE162:DJ162" si="1080">(DE$18*$DB162+DE$19)*7</f>
        <v>0.0015476531</v>
      </c>
      <c r="DF162" s="74">
        <f t="shared" si="1080"/>
        <v>0.0037321179</v>
      </c>
      <c r="DG162" s="74">
        <f t="shared" si="1080"/>
        <v>0.0046333175</v>
      </c>
      <c r="DH162" s="141">
        <f t="shared" si="1080"/>
        <v>0.0027613803</v>
      </c>
      <c r="DI162" s="74">
        <f t="shared" si="1080"/>
        <v>0.0036244887</v>
      </c>
      <c r="DJ162" s="74">
        <f t="shared" si="1080"/>
        <v>0.0038788897</v>
      </c>
      <c r="DK162" s="130"/>
      <c r="DL162" s="142"/>
    </row>
    <row r="163" ht="14.25" customHeight="1">
      <c r="A163" s="1"/>
      <c r="J163" s="112">
        <v>147.0</v>
      </c>
      <c r="K163" s="124">
        <v>1026.0</v>
      </c>
      <c r="L163" s="114">
        <f t="shared" si="91"/>
        <v>588.4183473</v>
      </c>
      <c r="M163" s="115">
        <f t="shared" si="92"/>
        <v>10.42706508</v>
      </c>
      <c r="N163" s="116">
        <f t="shared" si="47"/>
        <v>0.01772049619</v>
      </c>
      <c r="O163" s="116"/>
      <c r="P163" s="112">
        <v>147.0</v>
      </c>
      <c r="Q163" s="112">
        <v>1026.0</v>
      </c>
      <c r="R163" s="117">
        <f t="shared" si="48"/>
        <v>1756</v>
      </c>
      <c r="S163" s="39">
        <f t="shared" si="49"/>
        <v>598.8778224</v>
      </c>
      <c r="T163" s="39">
        <f t="shared" si="50"/>
        <v>0.0001197807757</v>
      </c>
      <c r="U163" s="117">
        <f t="shared" si="51"/>
        <v>2226</v>
      </c>
      <c r="V163" s="39">
        <f t="shared" si="52"/>
        <v>639.9981862</v>
      </c>
      <c r="W163" s="39">
        <f t="shared" si="53"/>
        <v>0.0006868905328</v>
      </c>
      <c r="X163" s="169"/>
      <c r="Y163" s="124">
        <v>1026.0</v>
      </c>
      <c r="Z163" s="169"/>
      <c r="AA163" s="125">
        <f t="shared" si="56"/>
        <v>598.8777026</v>
      </c>
      <c r="AB163" s="126">
        <f t="shared" si="57"/>
        <v>639.9974994</v>
      </c>
      <c r="AC163" s="64"/>
      <c r="AD163" s="169"/>
      <c r="AE163" s="169"/>
      <c r="AF163" s="169"/>
      <c r="AG163" s="169"/>
      <c r="AH163" s="169"/>
      <c r="AI163" s="169"/>
      <c r="AJ163" s="169"/>
      <c r="AK163" s="169"/>
      <c r="AL163" s="169"/>
      <c r="AM163" s="169"/>
      <c r="AN163" s="169"/>
      <c r="AP163" s="169"/>
      <c r="AQ163" s="169"/>
      <c r="AR163" s="169"/>
      <c r="AS163" s="169"/>
      <c r="AT163" s="1">
        <v>6.0</v>
      </c>
      <c r="AU163" s="1">
        <v>37.0</v>
      </c>
      <c r="AV163" s="83">
        <f t="shared" ref="AV163:BA163" si="1081">((AV$4 * $AU163 ^ AV$5 * EXP(-$AU163 * AV$6))+AV$8)*AV$7</f>
        <v>30.88323137</v>
      </c>
      <c r="AW163" s="83">
        <f t="shared" si="1081"/>
        <v>41.09084382</v>
      </c>
      <c r="AX163" s="83">
        <f t="shared" si="1081"/>
        <v>43.09475029</v>
      </c>
      <c r="AY163" s="83">
        <f t="shared" si="1081"/>
        <v>42.69475029</v>
      </c>
      <c r="AZ163" s="83">
        <f t="shared" si="1081"/>
        <v>42.29475029</v>
      </c>
      <c r="BA163" s="83">
        <f t="shared" si="1081"/>
        <v>41.89475029</v>
      </c>
      <c r="BB163" s="83"/>
      <c r="BC163" s="83"/>
      <c r="BD163" s="83"/>
      <c r="BE163" s="83"/>
      <c r="BI163" s="10">
        <v>256.0</v>
      </c>
      <c r="BJ163" s="133">
        <f t="shared" ref="BJ163:BS163" si="1082">BJ53/AV53</f>
        <v>0.03936721331</v>
      </c>
      <c r="BK163" s="133">
        <f t="shared" si="1082"/>
        <v>0.03881505144</v>
      </c>
      <c r="BL163" s="133">
        <f t="shared" si="1082"/>
        <v>0.03989267194</v>
      </c>
      <c r="BM163" s="133">
        <f t="shared" si="1082"/>
        <v>0.03995977433</v>
      </c>
      <c r="BN163" s="133">
        <f t="shared" si="1082"/>
        <v>0.04002874292</v>
      </c>
      <c r="BO163" s="133">
        <f t="shared" si="1082"/>
        <v>0.04009965665</v>
      </c>
      <c r="BP163" s="133">
        <f t="shared" si="1082"/>
        <v>0.040172599</v>
      </c>
      <c r="BQ163" s="133">
        <f t="shared" si="1082"/>
        <v>0.04024765826</v>
      </c>
      <c r="BR163" s="133">
        <f t="shared" si="1082"/>
        <v>0.04032492797</v>
      </c>
      <c r="BS163" s="133">
        <f t="shared" si="1082"/>
        <v>0.04040450721</v>
      </c>
      <c r="BU163" s="10">
        <v>256.0</v>
      </c>
      <c r="BV163" s="133">
        <f t="shared" ref="BV163:CE163" si="1083">BV53/AV53</f>
        <v>0.02944542568</v>
      </c>
      <c r="BW163" s="133">
        <f t="shared" si="1083"/>
        <v>0.0304906993</v>
      </c>
      <c r="BX163" s="133">
        <f t="shared" si="1083"/>
        <v>0.03000764833</v>
      </c>
      <c r="BY163" s="133">
        <f t="shared" si="1083"/>
        <v>0.02998032347</v>
      </c>
      <c r="BZ163" s="133">
        <f t="shared" si="1083"/>
        <v>0.02995223868</v>
      </c>
      <c r="CA163" s="133">
        <f t="shared" si="1083"/>
        <v>0.0299233618</v>
      </c>
      <c r="CB163" s="133">
        <f t="shared" si="1083"/>
        <v>0.02989365885</v>
      </c>
      <c r="CC163" s="133">
        <f t="shared" si="1083"/>
        <v>0.02986309386</v>
      </c>
      <c r="CD163" s="133">
        <f t="shared" si="1083"/>
        <v>0.02983162876</v>
      </c>
      <c r="CE163" s="133">
        <f t="shared" si="1083"/>
        <v>0.02979922318</v>
      </c>
      <c r="CG163" s="10">
        <v>147.0</v>
      </c>
      <c r="CH163" s="34">
        <f t="shared" ref="CH163:CQ163" si="1084">((CH$4-CH$5*$CG163+CH$6*$CG163^2/2+CH$7/$CG163)+CH$9)*CH$8</f>
        <v>5.07170068</v>
      </c>
      <c r="CI163" s="34">
        <f t="shared" si="1084"/>
        <v>3.156088435</v>
      </c>
      <c r="CJ163" s="34">
        <f t="shared" si="1084"/>
        <v>3.156088435</v>
      </c>
      <c r="CK163" s="34">
        <f t="shared" si="1084"/>
        <v>3.156088435</v>
      </c>
      <c r="CL163" s="34">
        <f t="shared" si="1084"/>
        <v>3.156088435</v>
      </c>
      <c r="CM163" s="34">
        <f t="shared" si="1084"/>
        <v>3.156088435</v>
      </c>
      <c r="CN163" s="34">
        <f t="shared" si="1084"/>
        <v>3.156088435</v>
      </c>
      <c r="CO163" s="34">
        <f t="shared" si="1084"/>
        <v>3.156088435</v>
      </c>
      <c r="CP163" s="34">
        <f t="shared" si="1084"/>
        <v>3.156088435</v>
      </c>
      <c r="CQ163" s="34">
        <f t="shared" si="1084"/>
        <v>3.156088435</v>
      </c>
      <c r="DA163" s="138"/>
      <c r="DB163" s="10">
        <v>928.0</v>
      </c>
      <c r="DC163" s="143">
        <f t="shared" si="228"/>
        <v>0.0003846153846</v>
      </c>
      <c r="DD163" s="150">
        <f t="shared" si="309"/>
        <v>0.0005769230769</v>
      </c>
      <c r="DE163" s="74">
        <f t="shared" ref="DE163:DJ163" si="1085">(DE$18*$DB163+DE$19)*7</f>
        <v>0.0015591338</v>
      </c>
      <c r="DF163" s="74">
        <f t="shared" si="1085"/>
        <v>0.0037627772</v>
      </c>
      <c r="DG163" s="74">
        <f t="shared" si="1085"/>
        <v>0.00466676</v>
      </c>
      <c r="DH163" s="141">
        <f t="shared" si="1085"/>
        <v>0.0027817104</v>
      </c>
      <c r="DI163" s="74">
        <f t="shared" si="1085"/>
        <v>0.0036417416</v>
      </c>
      <c r="DJ163" s="74">
        <f t="shared" si="1085"/>
        <v>0.0038855096</v>
      </c>
      <c r="DK163" s="130"/>
      <c r="DL163" s="142"/>
    </row>
    <row r="164" ht="14.25" customHeight="1">
      <c r="A164" s="1"/>
      <c r="J164" s="112">
        <v>148.0</v>
      </c>
      <c r="K164" s="124">
        <v>1033.0</v>
      </c>
      <c r="L164" s="114">
        <f t="shared" si="91"/>
        <v>588.4183473</v>
      </c>
      <c r="M164" s="115">
        <f t="shared" si="92"/>
        <v>10.42706508</v>
      </c>
      <c r="N164" s="116">
        <f t="shared" si="47"/>
        <v>0.01772049619</v>
      </c>
      <c r="O164" s="116"/>
      <c r="P164" s="112">
        <v>148.0</v>
      </c>
      <c r="Q164" s="112">
        <v>1033.0</v>
      </c>
      <c r="R164" s="117">
        <f t="shared" si="48"/>
        <v>1763</v>
      </c>
      <c r="S164" s="39">
        <f t="shared" si="49"/>
        <v>598.9080251</v>
      </c>
      <c r="T164" s="39">
        <f t="shared" si="50"/>
        <v>0.0001082854005</v>
      </c>
      <c r="U164" s="117">
        <f t="shared" si="51"/>
        <v>2233</v>
      </c>
      <c r="V164" s="39">
        <f t="shared" si="52"/>
        <v>639.9982608</v>
      </c>
      <c r="W164" s="39">
        <f t="shared" si="53"/>
        <v>0.0006257646751</v>
      </c>
      <c r="X164" s="169"/>
      <c r="Y164" s="124">
        <v>1033.0</v>
      </c>
      <c r="Z164" s="169"/>
      <c r="AA164" s="125">
        <f t="shared" si="56"/>
        <v>598.9079168</v>
      </c>
      <c r="AB164" s="126">
        <f t="shared" si="57"/>
        <v>639.9976351</v>
      </c>
      <c r="AC164" s="64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69"/>
      <c r="AN164" s="169"/>
      <c r="AP164" s="169"/>
      <c r="AQ164" s="169"/>
      <c r="AR164" s="169"/>
      <c r="AS164" s="169"/>
      <c r="AT164" s="1">
        <v>6.0</v>
      </c>
      <c r="AU164" s="1">
        <v>38.0</v>
      </c>
      <c r="AV164" s="83">
        <f t="shared" ref="AV164:BA164" si="1086">((AV$4 * $AU164 ^ AV$5 * EXP(-$AU164 * AV$6))+AV$8)*AV$7</f>
        <v>30.99305121</v>
      </c>
      <c r="AW164" s="83">
        <f t="shared" si="1086"/>
        <v>41.15972653</v>
      </c>
      <c r="AX164" s="83">
        <f t="shared" si="1086"/>
        <v>43.18164487</v>
      </c>
      <c r="AY164" s="83">
        <f t="shared" si="1086"/>
        <v>42.78164487</v>
      </c>
      <c r="AZ164" s="83">
        <f t="shared" si="1086"/>
        <v>42.38164487</v>
      </c>
      <c r="BA164" s="83">
        <f t="shared" si="1086"/>
        <v>41.98164487</v>
      </c>
      <c r="BB164" s="83"/>
      <c r="BC164" s="83"/>
      <c r="BD164" s="83"/>
      <c r="BE164" s="83"/>
      <c r="BI164" s="10">
        <v>263.0</v>
      </c>
      <c r="BJ164" s="133">
        <f t="shared" ref="BJ164:BS164" si="1087">BJ54/AV54</f>
        <v>0.03937816645</v>
      </c>
      <c r="BK164" s="133">
        <f t="shared" si="1087"/>
        <v>0.03884875231</v>
      </c>
      <c r="BL164" s="133">
        <f t="shared" si="1087"/>
        <v>0.0399314927</v>
      </c>
      <c r="BM164" s="133">
        <f t="shared" si="1087"/>
        <v>0.04000046685</v>
      </c>
      <c r="BN164" s="133">
        <f t="shared" si="1087"/>
        <v>0.04007139778</v>
      </c>
      <c r="BO164" s="133">
        <f t="shared" si="1087"/>
        <v>0.04014436995</v>
      </c>
      <c r="BP164" s="133">
        <f t="shared" si="1087"/>
        <v>0.04021947277</v>
      </c>
      <c r="BQ164" s="133">
        <f t="shared" si="1087"/>
        <v>0.04029680093</v>
      </c>
      <c r="BR164" s="133">
        <f t="shared" si="1087"/>
        <v>0.04037645484</v>
      </c>
      <c r="BS164" s="133">
        <f t="shared" si="1087"/>
        <v>0.04045854101</v>
      </c>
      <c r="BU164" s="10">
        <v>263.0</v>
      </c>
      <c r="BV164" s="133">
        <f t="shared" ref="BV164:CE164" si="1088">BV54/AV54</f>
        <v>0.02944514641</v>
      </c>
      <c r="BW164" s="133">
        <f t="shared" si="1088"/>
        <v>0.03051783122</v>
      </c>
      <c r="BX164" s="133">
        <f t="shared" si="1088"/>
        <v>0.03003652556</v>
      </c>
      <c r="BY164" s="133">
        <f t="shared" si="1088"/>
        <v>0.03000906349</v>
      </c>
      <c r="BZ164" s="133">
        <f t="shared" si="1088"/>
        <v>0.02998082234</v>
      </c>
      <c r="CA164" s="133">
        <f t="shared" si="1088"/>
        <v>0.02995176846</v>
      </c>
      <c r="CB164" s="133">
        <f t="shared" si="1088"/>
        <v>0.02992186626</v>
      </c>
      <c r="CC164" s="133">
        <f t="shared" si="1088"/>
        <v>0.02989107804</v>
      </c>
      <c r="CD164" s="133">
        <f t="shared" si="1088"/>
        <v>0.02985936383</v>
      </c>
      <c r="CE164" s="133">
        <f t="shared" si="1088"/>
        <v>0.02982668121</v>
      </c>
      <c r="CG164" s="10">
        <v>148.0</v>
      </c>
      <c r="CH164" s="34">
        <f t="shared" ref="CH164:CQ164" si="1089">((CH$4-CH$5*$CG164+CH$6*$CG164^2/2+CH$7/$CG164)+CH$9)*CH$8</f>
        <v>5.076148649</v>
      </c>
      <c r="CI164" s="34">
        <f t="shared" si="1089"/>
        <v>3.159675676</v>
      </c>
      <c r="CJ164" s="34">
        <f t="shared" si="1089"/>
        <v>3.159675676</v>
      </c>
      <c r="CK164" s="34">
        <f t="shared" si="1089"/>
        <v>3.159675676</v>
      </c>
      <c r="CL164" s="34">
        <f t="shared" si="1089"/>
        <v>3.159675676</v>
      </c>
      <c r="CM164" s="34">
        <f t="shared" si="1089"/>
        <v>3.159675676</v>
      </c>
      <c r="CN164" s="34">
        <f t="shared" si="1089"/>
        <v>3.159675676</v>
      </c>
      <c r="CO164" s="34">
        <f t="shared" si="1089"/>
        <v>3.159675676</v>
      </c>
      <c r="CP164" s="34">
        <f t="shared" si="1089"/>
        <v>3.159675676</v>
      </c>
      <c r="CQ164" s="34">
        <f t="shared" si="1089"/>
        <v>3.159675676</v>
      </c>
      <c r="DA164" s="138"/>
      <c r="DB164" s="10">
        <v>935.0</v>
      </c>
      <c r="DC164" s="143">
        <f t="shared" si="228"/>
        <v>0.0003846153846</v>
      </c>
      <c r="DD164" s="150">
        <f t="shared" si="309"/>
        <v>0.0005769230769</v>
      </c>
      <c r="DE164" s="74">
        <f t="shared" ref="DE164:DJ164" si="1090">(DE$18*$DB164+DE$19)*7</f>
        <v>0.0015706145</v>
      </c>
      <c r="DF164" s="74">
        <f t="shared" si="1090"/>
        <v>0.0037934365</v>
      </c>
      <c r="DG164" s="74">
        <f t="shared" si="1090"/>
        <v>0.0047002025</v>
      </c>
      <c r="DH164" s="141">
        <f t="shared" si="1090"/>
        <v>0.0028020405</v>
      </c>
      <c r="DI164" s="74">
        <f t="shared" si="1090"/>
        <v>0.0036589945</v>
      </c>
      <c r="DJ164" s="74">
        <f t="shared" si="1090"/>
        <v>0.0038921295</v>
      </c>
      <c r="DK164" s="130"/>
      <c r="DL164" s="142"/>
    </row>
    <row r="165" ht="14.25" customHeight="1">
      <c r="A165" s="1"/>
      <c r="J165" s="112">
        <v>149.0</v>
      </c>
      <c r="K165" s="124">
        <v>1040.0</v>
      </c>
      <c r="L165" s="114">
        <f t="shared" si="91"/>
        <v>588.4183473</v>
      </c>
      <c r="M165" s="115">
        <f t="shared" si="92"/>
        <v>10.42706508</v>
      </c>
      <c r="N165" s="116">
        <f t="shared" si="47"/>
        <v>0.01772049619</v>
      </c>
      <c r="O165" s="116"/>
      <c r="P165" s="112">
        <v>149.0</v>
      </c>
      <c r="Q165" s="112">
        <v>1040.0</v>
      </c>
      <c r="R165" s="117">
        <f t="shared" si="48"/>
        <v>1770</v>
      </c>
      <c r="S165" s="39">
        <f t="shared" si="49"/>
        <v>598.9374154</v>
      </c>
      <c r="T165" s="39">
        <f t="shared" si="50"/>
        <v>0.00009788874256</v>
      </c>
      <c r="U165" s="117">
        <f t="shared" si="51"/>
        <v>2240</v>
      </c>
      <c r="V165" s="39">
        <f t="shared" si="52"/>
        <v>639.9983324</v>
      </c>
      <c r="W165" s="39">
        <f t="shared" si="53"/>
        <v>0.0005700521826</v>
      </c>
      <c r="X165" s="169"/>
      <c r="Y165" s="124">
        <v>1040.0</v>
      </c>
      <c r="Z165" s="169"/>
      <c r="AA165" s="125">
        <f t="shared" si="56"/>
        <v>598.9373175</v>
      </c>
      <c r="AB165" s="126">
        <f t="shared" si="57"/>
        <v>639.9977623</v>
      </c>
      <c r="AC165" s="64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69"/>
      <c r="AN165" s="169"/>
      <c r="AP165" s="169"/>
      <c r="AQ165" s="169"/>
      <c r="AR165" s="169"/>
      <c r="AS165" s="169"/>
      <c r="AT165" s="1">
        <v>6.0</v>
      </c>
      <c r="AU165" s="1">
        <v>39.0</v>
      </c>
      <c r="AV165" s="83">
        <f t="shared" ref="AV165:BA165" si="1091">((AV$4 * $AU165 ^ AV$5 * EXP(-$AU165 * AV$6))+AV$8)*AV$7</f>
        <v>31.09877793</v>
      </c>
      <c r="AW165" s="83">
        <f t="shared" si="1091"/>
        <v>41.2236325</v>
      </c>
      <c r="AX165" s="83">
        <f t="shared" si="1091"/>
        <v>43.26243837</v>
      </c>
      <c r="AY165" s="83">
        <f t="shared" si="1091"/>
        <v>42.86243837</v>
      </c>
      <c r="AZ165" s="83">
        <f t="shared" si="1091"/>
        <v>42.46243837</v>
      </c>
      <c r="BA165" s="83">
        <f t="shared" si="1091"/>
        <v>42.06243837</v>
      </c>
      <c r="BB165" s="83"/>
      <c r="BC165" s="83"/>
      <c r="BD165" s="83"/>
      <c r="BE165" s="83"/>
      <c r="BI165" s="10">
        <v>270.0</v>
      </c>
      <c r="BJ165" s="133">
        <f t="shared" ref="BJ165:BS165" si="1092">BJ55/AV55</f>
        <v>0.03939006613</v>
      </c>
      <c r="BK165" s="133">
        <f t="shared" si="1092"/>
        <v>0.03888338349</v>
      </c>
      <c r="BL165" s="133">
        <f t="shared" si="1092"/>
        <v>0.03997138796</v>
      </c>
      <c r="BM165" s="133">
        <f t="shared" si="1092"/>
        <v>0.04004230806</v>
      </c>
      <c r="BN165" s="133">
        <f t="shared" si="1092"/>
        <v>0.0401152809</v>
      </c>
      <c r="BO165" s="133">
        <f t="shared" si="1092"/>
        <v>0.04019039688</v>
      </c>
      <c r="BP165" s="133">
        <f t="shared" si="1092"/>
        <v>0.04026775185</v>
      </c>
      <c r="BQ165" s="133">
        <f t="shared" si="1092"/>
        <v>0.04034744742</v>
      </c>
      <c r="BR165" s="133">
        <f t="shared" si="1092"/>
        <v>0.04042959145</v>
      </c>
      <c r="BS165" s="133">
        <f t="shared" si="1092"/>
        <v>0.04051429853</v>
      </c>
      <c r="BU165" s="10">
        <v>270.0</v>
      </c>
      <c r="BV165" s="133">
        <f t="shared" ref="BV165:CE165" si="1093">BV55/AV55</f>
        <v>0.02944541594</v>
      </c>
      <c r="BW165" s="133">
        <f t="shared" si="1093"/>
        <v>0.0305456778</v>
      </c>
      <c r="BX165" s="133">
        <f t="shared" si="1093"/>
        <v>0.03006621892</v>
      </c>
      <c r="BY165" s="133">
        <f t="shared" si="1093"/>
        <v>0.03003863227</v>
      </c>
      <c r="BZ165" s="133">
        <f t="shared" si="1093"/>
        <v>0.03001024714</v>
      </c>
      <c r="CA165" s="133">
        <f t="shared" si="1093"/>
        <v>0.02998102836</v>
      </c>
      <c r="CB165" s="133">
        <f t="shared" si="1093"/>
        <v>0.02995093866</v>
      </c>
      <c r="CC165" s="133">
        <f t="shared" si="1093"/>
        <v>0.02991993851</v>
      </c>
      <c r="CD165" s="133">
        <f t="shared" si="1093"/>
        <v>0.02988798595</v>
      </c>
      <c r="CE165" s="133">
        <f t="shared" si="1093"/>
        <v>0.02985503641</v>
      </c>
      <c r="CG165" s="10">
        <v>149.0</v>
      </c>
      <c r="CH165" s="34">
        <f t="shared" ref="CH165:CQ165" si="1094">((CH$4-CH$5*$CG165+CH$6*$CG165^2/2+CH$7/$CG165)+CH$9)*CH$8</f>
        <v>5.08061745</v>
      </c>
      <c r="CI165" s="34">
        <f t="shared" si="1094"/>
        <v>3.163268456</v>
      </c>
      <c r="CJ165" s="34">
        <f t="shared" si="1094"/>
        <v>3.163268456</v>
      </c>
      <c r="CK165" s="34">
        <f t="shared" si="1094"/>
        <v>3.163268456</v>
      </c>
      <c r="CL165" s="34">
        <f t="shared" si="1094"/>
        <v>3.163268456</v>
      </c>
      <c r="CM165" s="34">
        <f t="shared" si="1094"/>
        <v>3.163268456</v>
      </c>
      <c r="CN165" s="34">
        <f t="shared" si="1094"/>
        <v>3.163268456</v>
      </c>
      <c r="CO165" s="34">
        <f t="shared" si="1094"/>
        <v>3.163268456</v>
      </c>
      <c r="CP165" s="34">
        <f t="shared" si="1094"/>
        <v>3.163268456</v>
      </c>
      <c r="CQ165" s="34">
        <f t="shared" si="1094"/>
        <v>3.163268456</v>
      </c>
      <c r="DA165" s="138"/>
      <c r="DB165" s="10">
        <v>942.0</v>
      </c>
      <c r="DC165" s="143">
        <f t="shared" si="228"/>
        <v>0.0003846153846</v>
      </c>
      <c r="DD165" s="150">
        <f t="shared" si="309"/>
        <v>0.0005769230769</v>
      </c>
      <c r="DE165" s="74">
        <f t="shared" ref="DE165:DJ165" si="1095">(DE$18*$DB165+DE$19)*7</f>
        <v>0.0015820952</v>
      </c>
      <c r="DF165" s="74">
        <f t="shared" si="1095"/>
        <v>0.0038240958</v>
      </c>
      <c r="DG165" s="74">
        <f t="shared" si="1095"/>
        <v>0.004733645</v>
      </c>
      <c r="DH165" s="141">
        <f t="shared" si="1095"/>
        <v>0.0028223706</v>
      </c>
      <c r="DI165" s="74">
        <f t="shared" si="1095"/>
        <v>0.0036762474</v>
      </c>
      <c r="DJ165" s="74">
        <f t="shared" si="1095"/>
        <v>0.0038987494</v>
      </c>
      <c r="DK165" s="130"/>
      <c r="DL165" s="142"/>
    </row>
    <row r="166" ht="14.25" customHeight="1">
      <c r="A166" s="1"/>
      <c r="J166" s="112">
        <v>150.0</v>
      </c>
      <c r="K166" s="124">
        <v>1047.0</v>
      </c>
      <c r="L166" s="114">
        <f t="shared" si="91"/>
        <v>588.4183473</v>
      </c>
      <c r="M166" s="115">
        <f t="shared" si="92"/>
        <v>10.42706508</v>
      </c>
      <c r="N166" s="116">
        <f t="shared" si="47"/>
        <v>0.01772049619</v>
      </c>
      <c r="O166" s="116"/>
      <c r="P166" s="112">
        <v>150.0</v>
      </c>
      <c r="Q166" s="112">
        <v>1047.0</v>
      </c>
      <c r="R166" s="117">
        <f t="shared" si="48"/>
        <v>1777</v>
      </c>
      <c r="S166" s="39">
        <f t="shared" si="49"/>
        <v>598.9660151</v>
      </c>
      <c r="T166" s="39">
        <f t="shared" si="50"/>
        <v>0.00008848627585</v>
      </c>
      <c r="U166" s="117">
        <f t="shared" si="51"/>
        <v>2247</v>
      </c>
      <c r="V166" s="39">
        <f t="shared" si="52"/>
        <v>639.998401</v>
      </c>
      <c r="W166" s="39">
        <f t="shared" si="53"/>
        <v>0.0005192763064</v>
      </c>
      <c r="X166" s="169"/>
      <c r="Y166" s="124">
        <v>1047.0</v>
      </c>
      <c r="Z166" s="169"/>
      <c r="AA166" s="125">
        <f t="shared" si="56"/>
        <v>598.9659266</v>
      </c>
      <c r="AB166" s="126">
        <f t="shared" si="57"/>
        <v>639.9978817</v>
      </c>
      <c r="AC166" s="64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69"/>
      <c r="AN166" s="169"/>
      <c r="AP166" s="169"/>
      <c r="AQ166" s="169"/>
      <c r="AR166" s="169"/>
      <c r="AS166" s="169"/>
      <c r="AT166" s="1">
        <v>6.0</v>
      </c>
      <c r="AU166" s="1">
        <v>40.0</v>
      </c>
      <c r="AV166" s="83">
        <f t="shared" ref="AV166:BA166" si="1096">((AV$4 * $AU166 ^ AV$5 * EXP(-$AU166 * AV$6))+AV$8)*AV$7</f>
        <v>31.20059482</v>
      </c>
      <c r="AW166" s="83">
        <f t="shared" si="1096"/>
        <v>41.28279641</v>
      </c>
      <c r="AX166" s="83">
        <f t="shared" si="1096"/>
        <v>43.3374143</v>
      </c>
      <c r="AY166" s="83">
        <f t="shared" si="1096"/>
        <v>42.9374143</v>
      </c>
      <c r="AZ166" s="83">
        <f t="shared" si="1096"/>
        <v>42.5374143</v>
      </c>
      <c r="BA166" s="83">
        <f t="shared" si="1096"/>
        <v>42.1374143</v>
      </c>
      <c r="BB166" s="83"/>
      <c r="BC166" s="83"/>
      <c r="BD166" s="83"/>
      <c r="BE166" s="83"/>
      <c r="BI166" s="10">
        <v>277.0</v>
      </c>
      <c r="BJ166" s="133">
        <f t="shared" ref="BJ166:BS166" si="1097">BJ56/AV56</f>
        <v>0.03940286488</v>
      </c>
      <c r="BK166" s="133">
        <f t="shared" si="1097"/>
        <v>0.03891890122</v>
      </c>
      <c r="BL166" s="133">
        <f t="shared" si="1097"/>
        <v>0.04001230774</v>
      </c>
      <c r="BM166" s="133">
        <f t="shared" si="1097"/>
        <v>0.04008524972</v>
      </c>
      <c r="BN166" s="133">
        <f t="shared" si="1097"/>
        <v>0.04016034605</v>
      </c>
      <c r="BO166" s="133">
        <f t="shared" si="1097"/>
        <v>0.04023769359</v>
      </c>
      <c r="BP166" s="133">
        <f t="shared" si="1097"/>
        <v>0.04031739511</v>
      </c>
      <c r="BQ166" s="133">
        <f t="shared" si="1097"/>
        <v>0.04039955973</v>
      </c>
      <c r="BR166" s="133">
        <f t="shared" si="1097"/>
        <v>0.04048430343</v>
      </c>
      <c r="BS166" s="133">
        <f t="shared" si="1097"/>
        <v>0.04057174957</v>
      </c>
      <c r="BU166" s="10">
        <v>277.0</v>
      </c>
      <c r="BV166" s="133">
        <f t="shared" ref="BV166:CE166" si="1098">BV56/AV56</f>
        <v>0.02944620618</v>
      </c>
      <c r="BW166" s="133">
        <f t="shared" si="1098"/>
        <v>0.03057420557</v>
      </c>
      <c r="BX166" s="133">
        <f t="shared" si="1098"/>
        <v>0.03009669037</v>
      </c>
      <c r="BY166" s="133">
        <f t="shared" si="1098"/>
        <v>0.03006899231</v>
      </c>
      <c r="BZ166" s="133">
        <f t="shared" si="1098"/>
        <v>0.03004047619</v>
      </c>
      <c r="CA166" s="133">
        <f t="shared" si="1098"/>
        <v>0.03001110523</v>
      </c>
      <c r="CB166" s="133">
        <f t="shared" si="1098"/>
        <v>0.02998084039</v>
      </c>
      <c r="CC166" s="133">
        <f t="shared" si="1098"/>
        <v>0.02994964025</v>
      </c>
      <c r="CD166" s="133">
        <f t="shared" si="1098"/>
        <v>0.02991746076</v>
      </c>
      <c r="CE166" s="133">
        <f t="shared" si="1098"/>
        <v>0.02988425508</v>
      </c>
      <c r="CG166" s="10">
        <v>150.0</v>
      </c>
      <c r="CH166" s="34">
        <f t="shared" ref="CH166:CQ166" si="1099">((CH$4-CH$5*$CG166+CH$6*$CG166^2/2+CH$7/$CG166)+CH$9)*CH$8</f>
        <v>5.085106667</v>
      </c>
      <c r="CI166" s="34">
        <f t="shared" si="1099"/>
        <v>3.166866667</v>
      </c>
      <c r="CJ166" s="34">
        <f t="shared" si="1099"/>
        <v>3.166866667</v>
      </c>
      <c r="CK166" s="34">
        <f t="shared" si="1099"/>
        <v>3.166866667</v>
      </c>
      <c r="CL166" s="34">
        <f t="shared" si="1099"/>
        <v>3.166866667</v>
      </c>
      <c r="CM166" s="34">
        <f t="shared" si="1099"/>
        <v>3.166866667</v>
      </c>
      <c r="CN166" s="34">
        <f t="shared" si="1099"/>
        <v>3.166866667</v>
      </c>
      <c r="CO166" s="34">
        <f t="shared" si="1099"/>
        <v>3.166866667</v>
      </c>
      <c r="CP166" s="34">
        <f t="shared" si="1099"/>
        <v>3.166866667</v>
      </c>
      <c r="CQ166" s="34">
        <f t="shared" si="1099"/>
        <v>3.166866667</v>
      </c>
      <c r="DA166" s="138"/>
      <c r="DB166" s="10">
        <v>949.0</v>
      </c>
      <c r="DC166" s="143">
        <f t="shared" si="228"/>
        <v>0.0003846153846</v>
      </c>
      <c r="DD166" s="150">
        <f t="shared" si="309"/>
        <v>0.0005769230769</v>
      </c>
      <c r="DE166" s="74">
        <f t="shared" ref="DE166:DJ166" si="1100">(DE$18*$DB166+DE$19)*7</f>
        <v>0.0015935759</v>
      </c>
      <c r="DF166" s="74">
        <f t="shared" si="1100"/>
        <v>0.0038547551</v>
      </c>
      <c r="DG166" s="74">
        <f t="shared" si="1100"/>
        <v>0.0047670875</v>
      </c>
      <c r="DH166" s="141">
        <f t="shared" si="1100"/>
        <v>0.0028427007</v>
      </c>
      <c r="DI166" s="74">
        <f t="shared" si="1100"/>
        <v>0.0036935003</v>
      </c>
      <c r="DJ166" s="74">
        <f t="shared" si="1100"/>
        <v>0.0039053693</v>
      </c>
      <c r="DK166" s="130"/>
      <c r="DL166" s="142"/>
    </row>
    <row r="167" ht="14.25" customHeight="1">
      <c r="A167" s="1"/>
      <c r="J167" s="112">
        <v>151.0</v>
      </c>
      <c r="K167" s="124">
        <v>1054.0</v>
      </c>
      <c r="L167" s="114">
        <f t="shared" si="91"/>
        <v>588.4183473</v>
      </c>
      <c r="M167" s="115">
        <f t="shared" si="92"/>
        <v>10.42706508</v>
      </c>
      <c r="N167" s="116">
        <f t="shared" si="47"/>
        <v>0.01772049619</v>
      </c>
      <c r="O167" s="116"/>
      <c r="P167" s="112">
        <v>151.0</v>
      </c>
      <c r="Q167" s="112">
        <v>1054.0</v>
      </c>
      <c r="R167" s="117">
        <f t="shared" si="48"/>
        <v>1784</v>
      </c>
      <c r="S167" s="39">
        <f t="shared" si="49"/>
        <v>598.9938455</v>
      </c>
      <c r="T167" s="39">
        <f t="shared" si="50"/>
        <v>0.00007998336498</v>
      </c>
      <c r="U167" s="117">
        <f t="shared" si="51"/>
        <v>2254</v>
      </c>
      <c r="V167" s="39">
        <f t="shared" si="52"/>
        <v>639.9984667</v>
      </c>
      <c r="W167" s="39">
        <f t="shared" si="53"/>
        <v>0.0004730020119</v>
      </c>
      <c r="X167" s="169"/>
      <c r="Y167" s="124">
        <v>1054.0</v>
      </c>
      <c r="Z167" s="169"/>
      <c r="AA167" s="125">
        <f t="shared" si="56"/>
        <v>598.9937655</v>
      </c>
      <c r="AB167" s="126">
        <f t="shared" si="57"/>
        <v>639.9979937</v>
      </c>
      <c r="AC167" s="64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69"/>
      <c r="AN167" s="169"/>
      <c r="AP167" s="169"/>
      <c r="AQ167" s="169"/>
      <c r="AR167" s="169"/>
      <c r="AS167" s="169"/>
      <c r="AT167" s="1">
        <v>6.0</v>
      </c>
      <c r="AU167" s="1">
        <v>41.0</v>
      </c>
      <c r="AV167" s="83">
        <f t="shared" ref="AV167:BA167" si="1101">((AV$4 * $AU167 ^ AV$5 * EXP(-$AU167 * AV$6))+AV$8)*AV$7</f>
        <v>31.29867273</v>
      </c>
      <c r="AW167" s="83">
        <f t="shared" si="1101"/>
        <v>41.337437</v>
      </c>
      <c r="AX167" s="83">
        <f t="shared" si="1101"/>
        <v>43.40683714</v>
      </c>
      <c r="AY167" s="83">
        <f t="shared" si="1101"/>
        <v>43.00683714</v>
      </c>
      <c r="AZ167" s="83">
        <f t="shared" si="1101"/>
        <v>42.60683714</v>
      </c>
      <c r="BA167" s="83">
        <f t="shared" si="1101"/>
        <v>42.20683714</v>
      </c>
      <c r="BB167" s="83"/>
      <c r="BC167" s="83"/>
      <c r="BD167" s="83"/>
      <c r="BE167" s="83"/>
      <c r="BI167" s="10">
        <v>284.0</v>
      </c>
      <c r="BJ167" s="133">
        <f t="shared" ref="BJ167:BS167" si="1102">BJ57/AV57</f>
        <v>0.03941651886</v>
      </c>
      <c r="BK167" s="133">
        <f t="shared" si="1102"/>
        <v>0.03895526514</v>
      </c>
      <c r="BL167" s="133">
        <f t="shared" si="1102"/>
        <v>0.04005420588</v>
      </c>
      <c r="BM167" s="133">
        <f t="shared" si="1102"/>
        <v>0.04012924754</v>
      </c>
      <c r="BN167" s="133">
        <f t="shared" si="1102"/>
        <v>0.04020655111</v>
      </c>
      <c r="BO167" s="133">
        <f t="shared" si="1102"/>
        <v>0.04028622045</v>
      </c>
      <c r="BP167" s="133">
        <f t="shared" si="1102"/>
        <v>0.04036836584</v>
      </c>
      <c r="BQ167" s="133">
        <f t="shared" si="1102"/>
        <v>0.04045310453</v>
      </c>
      <c r="BR167" s="133">
        <f t="shared" si="1102"/>
        <v>0.04054056129</v>
      </c>
      <c r="BS167" s="133">
        <f t="shared" si="1102"/>
        <v>0.04063086903</v>
      </c>
      <c r="BU167" s="10">
        <v>284.0</v>
      </c>
      <c r="BV167" s="133">
        <f t="shared" ref="BV167:CE167" si="1103">BV57/AV57</f>
        <v>0.02944749118</v>
      </c>
      <c r="BW167" s="133">
        <f t="shared" si="1103"/>
        <v>0.03060338362</v>
      </c>
      <c r="BX167" s="133">
        <f t="shared" si="1103"/>
        <v>0.0301279048</v>
      </c>
      <c r="BY167" s="133">
        <f t="shared" si="1103"/>
        <v>0.03010010912</v>
      </c>
      <c r="BZ167" s="133">
        <f t="shared" si="1103"/>
        <v>0.03007147561</v>
      </c>
      <c r="CA167" s="133">
        <f t="shared" si="1103"/>
        <v>0.03004196581</v>
      </c>
      <c r="CB167" s="133">
        <f t="shared" si="1103"/>
        <v>0.03001153888</v>
      </c>
      <c r="CC167" s="133">
        <f t="shared" si="1103"/>
        <v>0.02998015138</v>
      </c>
      <c r="CD167" s="133">
        <f t="shared" si="1103"/>
        <v>0.02994775709</v>
      </c>
      <c r="CE167" s="133">
        <f t="shared" si="1103"/>
        <v>0.02991430679</v>
      </c>
      <c r="CG167" s="10">
        <v>151.0</v>
      </c>
      <c r="CH167" s="34">
        <f t="shared" ref="CH167:CQ167" si="1104">((CH$4-CH$5*$CG167+CH$6*$CG167^2/2+CH$7/$CG167)+CH$9)*CH$8</f>
        <v>5.089615894</v>
      </c>
      <c r="CI167" s="34">
        <f t="shared" si="1104"/>
        <v>3.170470199</v>
      </c>
      <c r="CJ167" s="34">
        <f t="shared" si="1104"/>
        <v>3.170470199</v>
      </c>
      <c r="CK167" s="34">
        <f t="shared" si="1104"/>
        <v>3.170470199</v>
      </c>
      <c r="CL167" s="34">
        <f t="shared" si="1104"/>
        <v>3.170470199</v>
      </c>
      <c r="CM167" s="34">
        <f t="shared" si="1104"/>
        <v>3.170470199</v>
      </c>
      <c r="CN167" s="34">
        <f t="shared" si="1104"/>
        <v>3.170470199</v>
      </c>
      <c r="CO167" s="34">
        <f t="shared" si="1104"/>
        <v>3.170470199</v>
      </c>
      <c r="CP167" s="34">
        <f t="shared" si="1104"/>
        <v>3.170470199</v>
      </c>
      <c r="CQ167" s="34">
        <f t="shared" si="1104"/>
        <v>3.170470199</v>
      </c>
      <c r="DA167" s="138"/>
      <c r="DB167" s="10">
        <v>956.0</v>
      </c>
      <c r="DC167" s="143">
        <f t="shared" si="228"/>
        <v>0.0003846153846</v>
      </c>
      <c r="DD167" s="150">
        <f t="shared" si="309"/>
        <v>0.0005769230769</v>
      </c>
      <c r="DE167" s="74">
        <f t="shared" ref="DE167:DJ167" si="1105">(DE$18*$DB167+DE$19)*7</f>
        <v>0.0016050566</v>
      </c>
      <c r="DF167" s="74">
        <f t="shared" si="1105"/>
        <v>0.0038854144</v>
      </c>
      <c r="DG167" s="74">
        <f t="shared" si="1105"/>
        <v>0.00480053</v>
      </c>
      <c r="DH167" s="141">
        <f t="shared" si="1105"/>
        <v>0.0028630308</v>
      </c>
      <c r="DI167" s="74">
        <f t="shared" si="1105"/>
        <v>0.0037107532</v>
      </c>
      <c r="DJ167" s="74">
        <f t="shared" si="1105"/>
        <v>0.0039119892</v>
      </c>
      <c r="DK167" s="130"/>
      <c r="DL167" s="142"/>
    </row>
    <row r="168" ht="14.25" customHeight="1">
      <c r="A168" s="1"/>
      <c r="J168" s="112">
        <v>152.0</v>
      </c>
      <c r="K168" s="124">
        <v>1061.0</v>
      </c>
      <c r="L168" s="114">
        <f t="shared" si="91"/>
        <v>588.4183473</v>
      </c>
      <c r="M168" s="115">
        <f t="shared" si="92"/>
        <v>10.42706508</v>
      </c>
      <c r="N168" s="116">
        <f t="shared" si="47"/>
        <v>0.01772049619</v>
      </c>
      <c r="O168" s="116"/>
      <c r="P168" s="112">
        <v>152.0</v>
      </c>
      <c r="Q168" s="112">
        <v>1061.0</v>
      </c>
      <c r="R168" s="117">
        <f t="shared" si="48"/>
        <v>1791</v>
      </c>
      <c r="S168" s="39">
        <f t="shared" si="49"/>
        <v>599.0209272</v>
      </c>
      <c r="T168" s="39">
        <f t="shared" si="50"/>
        <v>0.00007229433537</v>
      </c>
      <c r="U168" s="117">
        <f t="shared" si="51"/>
        <v>2261</v>
      </c>
      <c r="V168" s="39">
        <f t="shared" si="52"/>
        <v>639.9985298</v>
      </c>
      <c r="W168" s="39">
        <f t="shared" si="53"/>
        <v>0.000430832357</v>
      </c>
      <c r="X168" s="169"/>
      <c r="Y168" s="124">
        <v>1061.0</v>
      </c>
      <c r="Z168" s="169"/>
      <c r="AA168" s="125">
        <f t="shared" si="56"/>
        <v>599.0208549</v>
      </c>
      <c r="AB168" s="126">
        <f t="shared" si="57"/>
        <v>639.998099</v>
      </c>
      <c r="AC168" s="64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P168" s="169"/>
      <c r="AQ168" s="169"/>
      <c r="AR168" s="169"/>
      <c r="AS168" s="169"/>
      <c r="AT168" s="1">
        <v>6.0</v>
      </c>
      <c r="AU168" s="1">
        <v>42.0</v>
      </c>
      <c r="AV168" s="83">
        <f t="shared" ref="AV168:BA168" si="1106">((AV$4 * $AU168 ^ AV$5 * EXP(-$AU168 * AV$6))+AV$8)*AV$7</f>
        <v>31.39317123</v>
      </c>
      <c r="AW168" s="83">
        <f t="shared" si="1106"/>
        <v>41.38775846</v>
      </c>
      <c r="AX168" s="83">
        <f t="shared" si="1106"/>
        <v>43.47095412</v>
      </c>
      <c r="AY168" s="83">
        <f t="shared" si="1106"/>
        <v>43.07095412</v>
      </c>
      <c r="AZ168" s="83">
        <f t="shared" si="1106"/>
        <v>42.67095412</v>
      </c>
      <c r="BA168" s="83">
        <f t="shared" si="1106"/>
        <v>42.27095412</v>
      </c>
      <c r="BB168" s="83"/>
      <c r="BC168" s="83"/>
      <c r="BD168" s="83"/>
      <c r="BE168" s="83"/>
      <c r="BI168" s="10">
        <v>291.0</v>
      </c>
      <c r="BJ168" s="133">
        <f t="shared" ref="BJ168:BS168" si="1107">BJ58/AV58</f>
        <v>0.03943098749</v>
      </c>
      <c r="BK168" s="133">
        <f t="shared" si="1107"/>
        <v>0.03899243788</v>
      </c>
      <c r="BL168" s="133">
        <f t="shared" si="1107"/>
        <v>0.04009703973</v>
      </c>
      <c r="BM168" s="133">
        <f t="shared" si="1107"/>
        <v>0.04017426078</v>
      </c>
      <c r="BN168" s="133">
        <f t="shared" si="1107"/>
        <v>0.04025385766</v>
      </c>
      <c r="BO168" s="133">
        <f t="shared" si="1107"/>
        <v>0.04033594171</v>
      </c>
      <c r="BP168" s="133">
        <f t="shared" si="1107"/>
        <v>0.04042063136</v>
      </c>
      <c r="BQ168" s="133">
        <f t="shared" si="1107"/>
        <v>0.04050805268</v>
      </c>
      <c r="BR168" s="133">
        <f t="shared" si="1107"/>
        <v>0.04059834</v>
      </c>
      <c r="BS168" s="133">
        <f t="shared" si="1107"/>
        <v>0.04069163661</v>
      </c>
      <c r="BU168" s="10">
        <v>291.0</v>
      </c>
      <c r="BV168" s="133">
        <f t="shared" ref="BV168:CE168" si="1108">BV58/AV58</f>
        <v>0.02944924691</v>
      </c>
      <c r="BW168" s="133">
        <f t="shared" si="1108"/>
        <v>0.03063318335</v>
      </c>
      <c r="BX168" s="133">
        <f t="shared" si="1108"/>
        <v>0.03015982974</v>
      </c>
      <c r="BY168" s="133">
        <f t="shared" si="1108"/>
        <v>0.03013195084</v>
      </c>
      <c r="BZ168" s="133">
        <f t="shared" si="1108"/>
        <v>0.0301032142</v>
      </c>
      <c r="CA168" s="133">
        <f t="shared" si="1108"/>
        <v>0.03007357962</v>
      </c>
      <c r="CB168" s="133">
        <f t="shared" si="1108"/>
        <v>0.03004300435</v>
      </c>
      <c r="CC168" s="133">
        <f t="shared" si="1108"/>
        <v>0.03001144287</v>
      </c>
      <c r="CD168" s="133">
        <f t="shared" si="1108"/>
        <v>0.02997884668</v>
      </c>
      <c r="CE168" s="133">
        <f t="shared" si="1108"/>
        <v>0.02994516407</v>
      </c>
      <c r="CG168" s="10">
        <v>152.0</v>
      </c>
      <c r="CH168" s="34">
        <f t="shared" ref="CH168:CQ168" si="1109">((CH$4-CH$5*$CG168+CH$6*$CG168^2/2+CH$7/$CG168)+CH$9)*CH$8</f>
        <v>5.094144737</v>
      </c>
      <c r="CI168" s="34">
        <f t="shared" si="1109"/>
        <v>3.174078947</v>
      </c>
      <c r="CJ168" s="34">
        <f t="shared" si="1109"/>
        <v>3.174078947</v>
      </c>
      <c r="CK168" s="34">
        <f t="shared" si="1109"/>
        <v>3.174078947</v>
      </c>
      <c r="CL168" s="34">
        <f t="shared" si="1109"/>
        <v>3.174078947</v>
      </c>
      <c r="CM168" s="34">
        <f t="shared" si="1109"/>
        <v>3.174078947</v>
      </c>
      <c r="CN168" s="34">
        <f t="shared" si="1109"/>
        <v>3.174078947</v>
      </c>
      <c r="CO168" s="34">
        <f t="shared" si="1109"/>
        <v>3.174078947</v>
      </c>
      <c r="CP168" s="34">
        <f t="shared" si="1109"/>
        <v>3.174078947</v>
      </c>
      <c r="CQ168" s="34">
        <f t="shared" si="1109"/>
        <v>3.174078947</v>
      </c>
      <c r="DA168" s="138"/>
      <c r="DB168" s="10">
        <v>963.0</v>
      </c>
      <c r="DC168" s="143">
        <f t="shared" si="228"/>
        <v>0.0003846153846</v>
      </c>
      <c r="DD168" s="150">
        <f t="shared" si="309"/>
        <v>0.0005769230769</v>
      </c>
      <c r="DE168" s="74">
        <f t="shared" ref="DE168:DJ168" si="1110">(DE$18*$DB168+DE$19)*7</f>
        <v>0.0016165373</v>
      </c>
      <c r="DF168" s="74">
        <f t="shared" si="1110"/>
        <v>0.0039160737</v>
      </c>
      <c r="DG168" s="74">
        <f t="shared" si="1110"/>
        <v>0.0048339725</v>
      </c>
      <c r="DH168" s="141">
        <f t="shared" si="1110"/>
        <v>0.0028833609</v>
      </c>
      <c r="DI168" s="74">
        <f t="shared" si="1110"/>
        <v>0.0037280061</v>
      </c>
      <c r="DJ168" s="74">
        <f t="shared" si="1110"/>
        <v>0.0039186091</v>
      </c>
      <c r="DK168" s="130"/>
      <c r="DL168" s="142"/>
    </row>
    <row r="169" ht="14.25" customHeight="1">
      <c r="A169" s="1"/>
      <c r="J169" s="112">
        <v>153.0</v>
      </c>
      <c r="K169" s="124">
        <v>1068.0</v>
      </c>
      <c r="L169" s="114">
        <f t="shared" si="91"/>
        <v>588.4183473</v>
      </c>
      <c r="M169" s="115">
        <f t="shared" si="92"/>
        <v>10.42706508</v>
      </c>
      <c r="N169" s="116">
        <f t="shared" si="47"/>
        <v>0.01772049619</v>
      </c>
      <c r="O169" s="116"/>
      <c r="P169" s="112">
        <v>153.0</v>
      </c>
      <c r="Q169" s="112">
        <v>1068.0</v>
      </c>
      <c r="R169" s="117">
        <f t="shared" si="48"/>
        <v>1798</v>
      </c>
      <c r="S169" s="39">
        <f t="shared" si="49"/>
        <v>599.0472804</v>
      </c>
      <c r="T169" s="39">
        <f t="shared" si="50"/>
        <v>0.00006534162987</v>
      </c>
      <c r="U169" s="117">
        <f t="shared" si="51"/>
        <v>2268</v>
      </c>
      <c r="V169" s="39">
        <f t="shared" si="52"/>
        <v>639.9985903</v>
      </c>
      <c r="W169" s="39">
        <f t="shared" si="53"/>
        <v>0.0003924051816</v>
      </c>
      <c r="X169" s="169"/>
      <c r="Y169" s="124">
        <v>1068.0</v>
      </c>
      <c r="Z169" s="169"/>
      <c r="AA169" s="125">
        <f t="shared" si="56"/>
        <v>599.047215</v>
      </c>
      <c r="AB169" s="126">
        <f t="shared" si="57"/>
        <v>639.9981979</v>
      </c>
      <c r="AC169" s="64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69"/>
      <c r="AN169" s="169"/>
      <c r="AP169" s="169"/>
      <c r="AQ169" s="169"/>
      <c r="AR169" s="169"/>
      <c r="AS169" s="169"/>
      <c r="AT169" s="1">
        <v>7.0</v>
      </c>
      <c r="AU169" s="1">
        <v>43.0</v>
      </c>
      <c r="AV169" s="83">
        <f t="shared" ref="AV169:BA169" si="1111">((AV$4 * $AU169 ^ AV$5 * EXP(-$AU169 * AV$6))+AV$8)*AV$7</f>
        <v>31.48423955</v>
      </c>
      <c r="AW169" s="83">
        <f t="shared" si="1111"/>
        <v>41.43395175</v>
      </c>
      <c r="AX169" s="83">
        <f t="shared" si="1111"/>
        <v>43.52999671</v>
      </c>
      <c r="AY169" s="83">
        <f t="shared" si="1111"/>
        <v>43.12999671</v>
      </c>
      <c r="AZ169" s="83">
        <f t="shared" si="1111"/>
        <v>42.72999671</v>
      </c>
      <c r="BA169" s="83">
        <f t="shared" si="1111"/>
        <v>42.32999671</v>
      </c>
      <c r="BB169" s="83"/>
      <c r="BC169" s="83"/>
      <c r="BD169" s="83"/>
      <c r="BE169" s="83"/>
      <c r="BI169" s="10">
        <v>298.0</v>
      </c>
      <c r="BJ169" s="133">
        <f t="shared" ref="BJ169:BS169" si="1112">BJ59/AV59</f>
        <v>0.03944623314</v>
      </c>
      <c r="BK169" s="133">
        <f t="shared" si="1112"/>
        <v>0.03903038482</v>
      </c>
      <c r="BL169" s="133">
        <f t="shared" si="1112"/>
        <v>0.04014076973</v>
      </c>
      <c r="BM169" s="133">
        <f t="shared" si="1112"/>
        <v>0.04022025199</v>
      </c>
      <c r="BN169" s="133">
        <f t="shared" si="1112"/>
        <v>0.04030223062</v>
      </c>
      <c r="BO169" s="133">
        <f t="shared" si="1112"/>
        <v>0.04038682512</v>
      </c>
      <c r="BP169" s="133">
        <f t="shared" si="1112"/>
        <v>0.0404741627</v>
      </c>
      <c r="BQ169" s="133">
        <f t="shared" si="1112"/>
        <v>0.040564379</v>
      </c>
      <c r="BR169" s="133">
        <f t="shared" si="1112"/>
        <v>0.04065761872</v>
      </c>
      <c r="BS169" s="133">
        <f t="shared" si="1112"/>
        <v>0.04075403645</v>
      </c>
      <c r="BU169" s="10">
        <v>298.0</v>
      </c>
      <c r="BV169" s="133">
        <f t="shared" ref="BV169:CE169" si="1113">BV59/AV59</f>
        <v>0.02945145107</v>
      </c>
      <c r="BW169" s="133">
        <f t="shared" si="1113"/>
        <v>0.03066357826</v>
      </c>
      <c r="BX169" s="133">
        <f t="shared" si="1113"/>
        <v>0.03019243511</v>
      </c>
      <c r="BY169" s="133">
        <f t="shared" si="1113"/>
        <v>0.03016448806</v>
      </c>
      <c r="BZ169" s="133">
        <f t="shared" si="1113"/>
        <v>0.03013566325</v>
      </c>
      <c r="CA169" s="133">
        <f t="shared" si="1113"/>
        <v>0.03010591867</v>
      </c>
      <c r="CB169" s="133">
        <f t="shared" si="1113"/>
        <v>0.03007520958</v>
      </c>
      <c r="CC169" s="133">
        <f t="shared" si="1113"/>
        <v>0.0300434883</v>
      </c>
      <c r="CD169" s="133">
        <f t="shared" si="1113"/>
        <v>0.03001070394</v>
      </c>
      <c r="CE169" s="133">
        <f t="shared" si="1113"/>
        <v>0.02997680215</v>
      </c>
      <c r="CG169" s="10">
        <v>153.0</v>
      </c>
      <c r="CH169" s="34">
        <f t="shared" ref="CH169:CQ169" si="1114">((CH$4-CH$5*$CG169+CH$6*$CG169^2/2+CH$7/$CG169)+CH$9)*CH$8</f>
        <v>5.09869281</v>
      </c>
      <c r="CI169" s="34">
        <f t="shared" si="1114"/>
        <v>3.17769281</v>
      </c>
      <c r="CJ169" s="34">
        <f t="shared" si="1114"/>
        <v>3.17769281</v>
      </c>
      <c r="CK169" s="34">
        <f t="shared" si="1114"/>
        <v>3.17769281</v>
      </c>
      <c r="CL169" s="34">
        <f t="shared" si="1114"/>
        <v>3.17769281</v>
      </c>
      <c r="CM169" s="34">
        <f t="shared" si="1114"/>
        <v>3.17769281</v>
      </c>
      <c r="CN169" s="34">
        <f t="shared" si="1114"/>
        <v>3.17769281</v>
      </c>
      <c r="CO169" s="34">
        <f t="shared" si="1114"/>
        <v>3.17769281</v>
      </c>
      <c r="CP169" s="34">
        <f t="shared" si="1114"/>
        <v>3.17769281</v>
      </c>
      <c r="CQ169" s="34">
        <f t="shared" si="1114"/>
        <v>3.17769281</v>
      </c>
      <c r="DA169" s="138"/>
      <c r="DB169" s="10">
        <v>970.0</v>
      </c>
      <c r="DC169" s="143">
        <f t="shared" si="228"/>
        <v>0.0003846153846</v>
      </c>
      <c r="DD169" s="150">
        <f t="shared" si="309"/>
        <v>0.0005769230769</v>
      </c>
      <c r="DE169" s="74">
        <f t="shared" ref="DE169:DJ169" si="1115">(DE$18*$DB169+DE$19)*7</f>
        <v>0.001628018</v>
      </c>
      <c r="DF169" s="74">
        <f t="shared" si="1115"/>
        <v>0.003946733</v>
      </c>
      <c r="DG169" s="74">
        <f t="shared" si="1115"/>
        <v>0.004867415</v>
      </c>
      <c r="DH169" s="141">
        <f t="shared" si="1115"/>
        <v>0.002903691</v>
      </c>
      <c r="DI169" s="74">
        <f t="shared" si="1115"/>
        <v>0.003745259</v>
      </c>
      <c r="DJ169" s="74">
        <f t="shared" si="1115"/>
        <v>0.003925229</v>
      </c>
      <c r="DK169" s="130"/>
      <c r="DL169" s="142"/>
    </row>
    <row r="170" ht="14.25" customHeight="1">
      <c r="A170" s="1"/>
      <c r="J170" s="112">
        <v>154.0</v>
      </c>
      <c r="K170" s="124">
        <v>1075.0</v>
      </c>
      <c r="L170" s="114">
        <f t="shared" si="91"/>
        <v>588.4183473</v>
      </c>
      <c r="M170" s="115">
        <f t="shared" si="92"/>
        <v>10.42706508</v>
      </c>
      <c r="N170" s="116">
        <f t="shared" si="47"/>
        <v>0.01772049619</v>
      </c>
      <c r="O170" s="116"/>
      <c r="P170" s="112">
        <v>154.0</v>
      </c>
      <c r="Q170" s="112">
        <v>1075.0</v>
      </c>
      <c r="R170" s="117">
        <f t="shared" si="48"/>
        <v>1805</v>
      </c>
      <c r="S170" s="39">
        <f t="shared" si="49"/>
        <v>599.0729246</v>
      </c>
      <c r="T170" s="39">
        <f t="shared" si="50"/>
        <v>0.00005905504433</v>
      </c>
      <c r="U170" s="117">
        <f t="shared" si="51"/>
        <v>2275</v>
      </c>
      <c r="V170" s="39">
        <f t="shared" si="52"/>
        <v>639.9986483</v>
      </c>
      <c r="W170" s="39">
        <f t="shared" si="53"/>
        <v>0.0003573900825</v>
      </c>
      <c r="X170" s="169"/>
      <c r="Y170" s="124">
        <v>1075.0</v>
      </c>
      <c r="Z170" s="169"/>
      <c r="AA170" s="125">
        <f t="shared" si="56"/>
        <v>599.0728655</v>
      </c>
      <c r="AB170" s="126">
        <f t="shared" si="57"/>
        <v>639.9982909</v>
      </c>
      <c r="AC170" s="64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P170" s="169"/>
      <c r="AQ170" s="169"/>
      <c r="AR170" s="169"/>
      <c r="AS170" s="169"/>
      <c r="AT170" s="1">
        <v>7.0</v>
      </c>
      <c r="AU170" s="1">
        <v>44.0</v>
      </c>
      <c r="AV170" s="83">
        <f t="shared" ref="AV170:BA170" si="1116">((AV$4 * $AU170 ^ AV$5 * EXP(-$AU170 * AV$6))+AV$8)*AV$7</f>
        <v>31.57201755</v>
      </c>
      <c r="AW170" s="83">
        <f t="shared" si="1116"/>
        <v>41.47619576</v>
      </c>
      <c r="AX170" s="83">
        <f t="shared" si="1116"/>
        <v>43.58418194</v>
      </c>
      <c r="AY170" s="83">
        <f t="shared" si="1116"/>
        <v>43.18418194</v>
      </c>
      <c r="AZ170" s="83">
        <f t="shared" si="1116"/>
        <v>42.78418194</v>
      </c>
      <c r="BA170" s="83">
        <f t="shared" si="1116"/>
        <v>42.38418194</v>
      </c>
      <c r="BB170" s="83"/>
      <c r="BC170" s="83"/>
      <c r="BD170" s="83"/>
      <c r="BE170" s="83"/>
      <c r="BI170" s="10">
        <v>305.0</v>
      </c>
      <c r="BJ170" s="133">
        <f t="shared" ref="BJ170:BS170" si="1117">BJ60/AV60</f>
        <v>0.03946222085</v>
      </c>
      <c r="BK170" s="133">
        <f t="shared" si="1117"/>
        <v>0.0390690738</v>
      </c>
      <c r="BL170" s="133">
        <f t="shared" si="1117"/>
        <v>0.04018535918</v>
      </c>
      <c r="BM170" s="133">
        <f t="shared" si="1117"/>
        <v>0.04026718662</v>
      </c>
      <c r="BN170" s="133">
        <f t="shared" si="1117"/>
        <v>0.04035163803</v>
      </c>
      <c r="BO170" s="133">
        <f t="shared" si="1117"/>
        <v>0.04043884166</v>
      </c>
      <c r="BP170" s="133">
        <f t="shared" si="1117"/>
        <v>0.04052893429</v>
      </c>
      <c r="BQ170" s="133">
        <f t="shared" si="1117"/>
        <v>0.0406220619</v>
      </c>
      <c r="BR170" s="133">
        <f t="shared" si="1117"/>
        <v>0.04071838048</v>
      </c>
      <c r="BS170" s="133">
        <f t="shared" si="1117"/>
        <v>0.04081805691</v>
      </c>
      <c r="BU170" s="10">
        <v>305.0</v>
      </c>
      <c r="BV170" s="133">
        <f t="shared" ref="BV170:CE170" si="1118">BV60/AV60</f>
        <v>0.02945408294</v>
      </c>
      <c r="BW170" s="133">
        <f t="shared" si="1118"/>
        <v>0.03069454376</v>
      </c>
      <c r="BX170" s="133">
        <f t="shared" si="1118"/>
        <v>0.03022569297</v>
      </c>
      <c r="BY170" s="133">
        <f t="shared" si="1118"/>
        <v>0.03019769356</v>
      </c>
      <c r="BZ170" s="133">
        <f t="shared" si="1118"/>
        <v>0.03016879629</v>
      </c>
      <c r="CA170" s="133">
        <f t="shared" si="1118"/>
        <v>0.03013895727</v>
      </c>
      <c r="CB170" s="133">
        <f t="shared" si="1118"/>
        <v>0.03010812971</v>
      </c>
      <c r="CC170" s="133">
        <f t="shared" si="1118"/>
        <v>0.03007626365</v>
      </c>
      <c r="CD170" s="133">
        <f t="shared" si="1118"/>
        <v>0.03004330571</v>
      </c>
      <c r="CE170" s="133">
        <f t="shared" si="1118"/>
        <v>0.0300091988</v>
      </c>
      <c r="CG170" s="10">
        <v>154.0</v>
      </c>
      <c r="CH170" s="34">
        <f t="shared" ref="CH170:CQ170" si="1119">((CH$4-CH$5*$CG170+CH$6*$CG170^2/2+CH$7/$CG170)+CH$9)*CH$8</f>
        <v>5.10325974</v>
      </c>
      <c r="CI170" s="34">
        <f t="shared" si="1119"/>
        <v>3.181311688</v>
      </c>
      <c r="CJ170" s="34">
        <f t="shared" si="1119"/>
        <v>3.181311688</v>
      </c>
      <c r="CK170" s="34">
        <f t="shared" si="1119"/>
        <v>3.181311688</v>
      </c>
      <c r="CL170" s="34">
        <f t="shared" si="1119"/>
        <v>3.181311688</v>
      </c>
      <c r="CM170" s="34">
        <f t="shared" si="1119"/>
        <v>3.181311688</v>
      </c>
      <c r="CN170" s="34">
        <f t="shared" si="1119"/>
        <v>3.181311688</v>
      </c>
      <c r="CO170" s="34">
        <f t="shared" si="1119"/>
        <v>3.181311688</v>
      </c>
      <c r="CP170" s="34">
        <f t="shared" si="1119"/>
        <v>3.181311688</v>
      </c>
      <c r="CQ170" s="34">
        <f t="shared" si="1119"/>
        <v>3.181311688</v>
      </c>
      <c r="DA170" s="138"/>
      <c r="DB170" s="10">
        <v>977.0</v>
      </c>
      <c r="DC170" s="143">
        <f t="shared" si="228"/>
        <v>0.0003846153846</v>
      </c>
      <c r="DD170" s="150">
        <f t="shared" si="309"/>
        <v>0.0005769230769</v>
      </c>
      <c r="DE170" s="74">
        <f t="shared" ref="DE170:DJ170" si="1120">(DE$18*$DB170+DE$19)*7</f>
        <v>0.0016394987</v>
      </c>
      <c r="DF170" s="74">
        <f t="shared" si="1120"/>
        <v>0.0039773923</v>
      </c>
      <c r="DG170" s="74">
        <f t="shared" si="1120"/>
        <v>0.0049008575</v>
      </c>
      <c r="DH170" s="141">
        <f t="shared" si="1120"/>
        <v>0.0029240211</v>
      </c>
      <c r="DI170" s="74">
        <f t="shared" si="1120"/>
        <v>0.0037625119</v>
      </c>
      <c r="DJ170" s="74">
        <f t="shared" si="1120"/>
        <v>0.0039318489</v>
      </c>
      <c r="DK170" s="130"/>
      <c r="DL170" s="142"/>
    </row>
    <row r="171" ht="14.25" customHeight="1">
      <c r="A171" s="1"/>
      <c r="J171" s="112">
        <v>155.0</v>
      </c>
      <c r="K171" s="124">
        <v>1082.0</v>
      </c>
      <c r="L171" s="114">
        <f t="shared" si="91"/>
        <v>588.4183473</v>
      </c>
      <c r="M171" s="115">
        <f t="shared" si="92"/>
        <v>10.42706508</v>
      </c>
      <c r="N171" s="116">
        <f t="shared" si="47"/>
        <v>0.01772049619</v>
      </c>
      <c r="O171" s="116"/>
      <c r="P171" s="112">
        <v>155.0</v>
      </c>
      <c r="Q171" s="112">
        <v>1082.0</v>
      </c>
      <c r="R171" s="117">
        <f t="shared" si="48"/>
        <v>1812</v>
      </c>
      <c r="S171" s="39">
        <f t="shared" si="49"/>
        <v>599.0978789</v>
      </c>
      <c r="T171" s="39">
        <f t="shared" si="50"/>
        <v>0.00005337103456</v>
      </c>
      <c r="U171" s="117">
        <f t="shared" si="51"/>
        <v>2282</v>
      </c>
      <c r="V171" s="39">
        <f t="shared" si="52"/>
        <v>639.9987038</v>
      </c>
      <c r="W171" s="39">
        <f t="shared" si="53"/>
        <v>0.0003254856492</v>
      </c>
      <c r="X171" s="169"/>
      <c r="Y171" s="124">
        <v>1082.0</v>
      </c>
      <c r="Z171" s="169"/>
      <c r="AA171" s="125">
        <f t="shared" si="56"/>
        <v>599.0978255</v>
      </c>
      <c r="AB171" s="126">
        <f t="shared" si="57"/>
        <v>639.9983784</v>
      </c>
      <c r="AC171" s="64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69"/>
      <c r="AN171" s="169"/>
      <c r="AO171" s="169"/>
      <c r="AP171" s="169"/>
      <c r="AQ171" s="169"/>
      <c r="AR171" s="169"/>
      <c r="AS171" s="169"/>
      <c r="AT171" s="1">
        <v>7.0</v>
      </c>
      <c r="AU171" s="1">
        <v>45.0</v>
      </c>
      <c r="AV171" s="83">
        <f t="shared" ref="AV171:BA171" si="1121">((AV$4 * $AU171 ^ AV$5 * EXP(-$AU171 * AV$6))+AV$8)*AV$7</f>
        <v>31.65663645</v>
      </c>
      <c r="AW171" s="83">
        <f t="shared" si="1121"/>
        <v>41.51465829</v>
      </c>
      <c r="AX171" s="83">
        <f t="shared" si="1121"/>
        <v>43.63371368</v>
      </c>
      <c r="AY171" s="83">
        <f t="shared" si="1121"/>
        <v>43.23371368</v>
      </c>
      <c r="AZ171" s="83">
        <f t="shared" si="1121"/>
        <v>42.83371368</v>
      </c>
      <c r="BA171" s="83">
        <f t="shared" si="1121"/>
        <v>42.43371368</v>
      </c>
      <c r="BB171" s="83"/>
      <c r="BC171" s="83"/>
      <c r="BD171" s="83"/>
      <c r="BE171" s="83"/>
      <c r="BI171" s="10">
        <v>312.0</v>
      </c>
      <c r="BJ171" s="133">
        <f t="shared" ref="BJ171:BS171" si="1122">BJ61/AV61</f>
        <v>0.0394789181</v>
      </c>
      <c r="BK171" s="133">
        <f t="shared" si="1122"/>
        <v>0.03910847492</v>
      </c>
      <c r="BL171" s="133">
        <f t="shared" si="1122"/>
        <v>0.04023077396</v>
      </c>
      <c r="BM171" s="133">
        <f t="shared" si="1122"/>
        <v>0.04031503284</v>
      </c>
      <c r="BN171" s="133">
        <f t="shared" si="1122"/>
        <v>0.04040205069</v>
      </c>
      <c r="BO171" s="133">
        <f t="shared" si="1122"/>
        <v>0.04049196528</v>
      </c>
      <c r="BP171" s="133">
        <f t="shared" si="1122"/>
        <v>0.04058492371</v>
      </c>
      <c r="BQ171" s="133">
        <f t="shared" si="1122"/>
        <v>0.0406810832</v>
      </c>
      <c r="BR171" s="133">
        <f t="shared" si="1122"/>
        <v>0.04078061198</v>
      </c>
      <c r="BS171" s="133">
        <f t="shared" si="1122"/>
        <v>0.04088369031</v>
      </c>
      <c r="BU171" s="10">
        <v>312.0</v>
      </c>
      <c r="BV171" s="133">
        <f t="shared" ref="BV171:CE171" si="1123">BV61/AV61</f>
        <v>0.02945712322</v>
      </c>
      <c r="BW171" s="133">
        <f t="shared" si="1123"/>
        <v>0.03072605694</v>
      </c>
      <c r="BX171" s="133">
        <f t="shared" si="1123"/>
        <v>0.03025957735</v>
      </c>
      <c r="BY171" s="133">
        <f t="shared" si="1123"/>
        <v>0.0302315421</v>
      </c>
      <c r="BZ171" s="133">
        <f t="shared" si="1123"/>
        <v>0.03020258886</v>
      </c>
      <c r="CA171" s="133">
        <f t="shared" si="1123"/>
        <v>0.0301726718</v>
      </c>
      <c r="CB171" s="133">
        <f t="shared" si="1123"/>
        <v>0.03014174197</v>
      </c>
      <c r="CC171" s="133">
        <f t="shared" si="1123"/>
        <v>0.03010974706</v>
      </c>
      <c r="CD171" s="133">
        <f t="shared" si="1123"/>
        <v>0.03007663109</v>
      </c>
      <c r="CE171" s="133">
        <f t="shared" si="1123"/>
        <v>0.03004233409</v>
      </c>
      <c r="CG171" s="10">
        <v>155.0</v>
      </c>
      <c r="CH171" s="34">
        <f t="shared" ref="CH171:CQ171" si="1124">((CH$4-CH$5*$CG171+CH$6*$CG171^2/2+CH$7/$CG171)+CH$9)*CH$8</f>
        <v>5.107845161</v>
      </c>
      <c r="CI171" s="34">
        <f t="shared" si="1124"/>
        <v>3.184935484</v>
      </c>
      <c r="CJ171" s="34">
        <f t="shared" si="1124"/>
        <v>3.184935484</v>
      </c>
      <c r="CK171" s="34">
        <f t="shared" si="1124"/>
        <v>3.184935484</v>
      </c>
      <c r="CL171" s="34">
        <f t="shared" si="1124"/>
        <v>3.184935484</v>
      </c>
      <c r="CM171" s="34">
        <f t="shared" si="1124"/>
        <v>3.184935484</v>
      </c>
      <c r="CN171" s="34">
        <f t="shared" si="1124"/>
        <v>3.184935484</v>
      </c>
      <c r="CO171" s="34">
        <f t="shared" si="1124"/>
        <v>3.184935484</v>
      </c>
      <c r="CP171" s="34">
        <f t="shared" si="1124"/>
        <v>3.184935484</v>
      </c>
      <c r="CQ171" s="34">
        <f t="shared" si="1124"/>
        <v>3.184935484</v>
      </c>
      <c r="DA171" s="138"/>
      <c r="DB171" s="10">
        <v>984.0</v>
      </c>
      <c r="DC171" s="143">
        <f t="shared" si="228"/>
        <v>0.0003846153846</v>
      </c>
      <c r="DD171" s="150">
        <f t="shared" si="309"/>
        <v>0.0005769230769</v>
      </c>
      <c r="DE171" s="74">
        <f t="shared" ref="DE171:DJ171" si="1125">(DE$18*$DB171+DE$19)*7</f>
        <v>0.0016509794</v>
      </c>
      <c r="DF171" s="74">
        <f t="shared" si="1125"/>
        <v>0.0040080516</v>
      </c>
      <c r="DG171" s="74">
        <f t="shared" si="1125"/>
        <v>0.0049343</v>
      </c>
      <c r="DH171" s="141">
        <f t="shared" si="1125"/>
        <v>0.0029443512</v>
      </c>
      <c r="DI171" s="74">
        <f t="shared" si="1125"/>
        <v>0.0037797648</v>
      </c>
      <c r="DJ171" s="74">
        <f t="shared" si="1125"/>
        <v>0.0039384688</v>
      </c>
      <c r="DK171" s="130"/>
      <c r="DL171" s="142"/>
    </row>
    <row r="172" ht="14.25" customHeight="1">
      <c r="A172" s="1"/>
      <c r="J172" s="112">
        <v>156.0</v>
      </c>
      <c r="K172" s="124">
        <v>1089.0</v>
      </c>
      <c r="L172" s="114">
        <f t="shared" si="91"/>
        <v>588.4183473</v>
      </c>
      <c r="M172" s="115">
        <f t="shared" si="92"/>
        <v>10.42706508</v>
      </c>
      <c r="N172" s="116">
        <f t="shared" si="47"/>
        <v>0.01772049619</v>
      </c>
      <c r="O172" s="116"/>
      <c r="P172" s="112">
        <v>156.0</v>
      </c>
      <c r="Q172" s="112">
        <v>1089.0</v>
      </c>
      <c r="R172" s="117">
        <f t="shared" si="48"/>
        <v>1819</v>
      </c>
      <c r="S172" s="39">
        <f t="shared" si="49"/>
        <v>599.1221618</v>
      </c>
      <c r="T172" s="39">
        <f t="shared" si="50"/>
        <v>0.00004823208824</v>
      </c>
      <c r="U172" s="117">
        <f t="shared" si="51"/>
        <v>2289</v>
      </c>
      <c r="V172" s="39">
        <f t="shared" si="52"/>
        <v>639.9987572</v>
      </c>
      <c r="W172" s="39">
        <f t="shared" si="53"/>
        <v>0.0002964169375</v>
      </c>
      <c r="X172" s="169"/>
      <c r="Y172" s="124">
        <v>1089.0</v>
      </c>
      <c r="Z172" s="169"/>
      <c r="AA172" s="125">
        <f t="shared" si="56"/>
        <v>599.1221136</v>
      </c>
      <c r="AB172" s="126">
        <f t="shared" si="57"/>
        <v>639.9984607</v>
      </c>
      <c r="AC172" s="64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  <c r="AS172" s="169"/>
      <c r="AT172" s="1">
        <v>7.0</v>
      </c>
      <c r="AU172" s="1">
        <v>46.0</v>
      </c>
      <c r="AV172" s="83">
        <f t="shared" ref="AV172:BA172" si="1126">((AV$4 * $AU172 ^ AV$5 * EXP(-$AU172 * AV$6))+AV$8)*AV$7</f>
        <v>31.73821958</v>
      </c>
      <c r="AW172" s="83">
        <f t="shared" si="1126"/>
        <v>41.54949702</v>
      </c>
      <c r="AX172" s="83">
        <f t="shared" si="1126"/>
        <v>43.67878365</v>
      </c>
      <c r="AY172" s="83">
        <f t="shared" si="1126"/>
        <v>43.27878365</v>
      </c>
      <c r="AZ172" s="83">
        <f t="shared" si="1126"/>
        <v>42.87878365</v>
      </c>
      <c r="BA172" s="83">
        <f t="shared" si="1126"/>
        <v>42.47878365</v>
      </c>
      <c r="BB172" s="83"/>
      <c r="BC172" s="83"/>
      <c r="BD172" s="83"/>
      <c r="BE172" s="83"/>
      <c r="BI172" s="10">
        <v>319.0</v>
      </c>
      <c r="BJ172" s="133">
        <f t="shared" ref="BJ172:BS172" si="1127">BJ62/AV62</f>
        <v>0.03949629456</v>
      </c>
      <c r="BK172" s="133">
        <f t="shared" si="1127"/>
        <v>0.03914856033</v>
      </c>
      <c r="BL172" s="133">
        <f t="shared" si="1127"/>
        <v>0.04027698228</v>
      </c>
      <c r="BM172" s="133">
        <f t="shared" si="1127"/>
        <v>0.04036376123</v>
      </c>
      <c r="BN172" s="133">
        <f t="shared" si="1127"/>
        <v>0.04045344202</v>
      </c>
      <c r="BO172" s="133">
        <f t="shared" si="1127"/>
        <v>0.04054617268</v>
      </c>
      <c r="BP172" s="133">
        <f t="shared" si="1127"/>
        <v>0.04064211149</v>
      </c>
      <c r="BQ172" s="133">
        <f t="shared" si="1127"/>
        <v>0.04074142787</v>
      </c>
      <c r="BR172" s="133">
        <f t="shared" si="1127"/>
        <v>0.04084430337</v>
      </c>
      <c r="BS172" s="133">
        <f t="shared" si="1127"/>
        <v>0.04095093279</v>
      </c>
      <c r="BU172" s="10">
        <v>319.0</v>
      </c>
      <c r="BV172" s="133">
        <f t="shared" ref="BV172:CE172" si="1128">BV62/AV62</f>
        <v>0.02946055394</v>
      </c>
      <c r="BW172" s="133">
        <f t="shared" si="1128"/>
        <v>0.0307580965</v>
      </c>
      <c r="BX172" s="133">
        <f t="shared" si="1128"/>
        <v>0.03029406407</v>
      </c>
      <c r="BY172" s="133">
        <f t="shared" si="1128"/>
        <v>0.03026601029</v>
      </c>
      <c r="BZ172" s="133">
        <f t="shared" si="1128"/>
        <v>0.0302370184</v>
      </c>
      <c r="CA172" s="133">
        <f t="shared" si="1128"/>
        <v>0.03020704055</v>
      </c>
      <c r="CB172" s="133">
        <f t="shared" si="1128"/>
        <v>0.03017602558</v>
      </c>
      <c r="CC172" s="133">
        <f t="shared" si="1128"/>
        <v>0.03014391871</v>
      </c>
      <c r="CD172" s="133">
        <f t="shared" si="1128"/>
        <v>0.03011066126</v>
      </c>
      <c r="CE172" s="133">
        <f t="shared" si="1128"/>
        <v>0.03007619023</v>
      </c>
      <c r="CG172" s="10">
        <v>156.0</v>
      </c>
      <c r="CH172" s="34">
        <f t="shared" ref="CH172:CQ172" si="1129">((CH$4-CH$5*$CG172+CH$6*$CG172^2/2+CH$7/$CG172)+CH$9)*CH$8</f>
        <v>5.112448718</v>
      </c>
      <c r="CI172" s="34">
        <f t="shared" si="1129"/>
        <v>3.188564103</v>
      </c>
      <c r="CJ172" s="34">
        <f t="shared" si="1129"/>
        <v>3.188564103</v>
      </c>
      <c r="CK172" s="34">
        <f t="shared" si="1129"/>
        <v>3.188564103</v>
      </c>
      <c r="CL172" s="34">
        <f t="shared" si="1129"/>
        <v>3.188564103</v>
      </c>
      <c r="CM172" s="34">
        <f t="shared" si="1129"/>
        <v>3.188564103</v>
      </c>
      <c r="CN172" s="34">
        <f t="shared" si="1129"/>
        <v>3.188564103</v>
      </c>
      <c r="CO172" s="34">
        <f t="shared" si="1129"/>
        <v>3.188564103</v>
      </c>
      <c r="CP172" s="34">
        <f t="shared" si="1129"/>
        <v>3.188564103</v>
      </c>
      <c r="CQ172" s="34">
        <f t="shared" si="1129"/>
        <v>3.188564103</v>
      </c>
      <c r="DA172" s="138"/>
      <c r="DB172" s="10">
        <v>991.0</v>
      </c>
      <c r="DC172" s="143">
        <f t="shared" si="228"/>
        <v>0.0003846153846</v>
      </c>
      <c r="DD172" s="150">
        <f t="shared" si="309"/>
        <v>0.0005769230769</v>
      </c>
      <c r="DE172" s="74">
        <f t="shared" ref="DE172:DJ172" si="1130">(DE$18*$DB172+DE$19)*7</f>
        <v>0.0016624601</v>
      </c>
      <c r="DF172" s="74">
        <f t="shared" si="1130"/>
        <v>0.0040387109</v>
      </c>
      <c r="DG172" s="74">
        <f t="shared" si="1130"/>
        <v>0.0049677425</v>
      </c>
      <c r="DH172" s="141">
        <f t="shared" si="1130"/>
        <v>0.0029646813</v>
      </c>
      <c r="DI172" s="74">
        <f t="shared" si="1130"/>
        <v>0.0037970177</v>
      </c>
      <c r="DJ172" s="74">
        <f t="shared" si="1130"/>
        <v>0.0039450887</v>
      </c>
      <c r="DK172" s="130"/>
      <c r="DL172" s="142"/>
    </row>
    <row r="173" ht="14.25" customHeight="1">
      <c r="A173" s="1"/>
      <c r="J173" s="112">
        <v>157.0</v>
      </c>
      <c r="K173" s="124">
        <v>1096.0</v>
      </c>
      <c r="L173" s="114">
        <f t="shared" si="91"/>
        <v>588.4183473</v>
      </c>
      <c r="M173" s="115">
        <f t="shared" si="92"/>
        <v>10.42706508</v>
      </c>
      <c r="N173" s="116">
        <f t="shared" si="47"/>
        <v>0.01772049619</v>
      </c>
      <c r="O173" s="116"/>
      <c r="P173" s="112">
        <v>157.0</v>
      </c>
      <c r="Q173" s="112">
        <v>1096.0</v>
      </c>
      <c r="R173" s="117">
        <f t="shared" si="48"/>
        <v>1826</v>
      </c>
      <c r="S173" s="39">
        <f t="shared" si="49"/>
        <v>599.1457914</v>
      </c>
      <c r="T173" s="39">
        <f t="shared" si="50"/>
        <v>0.00004358615559</v>
      </c>
      <c r="U173" s="117">
        <f t="shared" si="51"/>
        <v>2296</v>
      </c>
      <c r="V173" s="39">
        <f t="shared" si="52"/>
        <v>639.9988083</v>
      </c>
      <c r="W173" s="39">
        <f t="shared" si="53"/>
        <v>0.0002699331621</v>
      </c>
      <c r="X173" s="169"/>
      <c r="Y173" s="124">
        <v>1096.0</v>
      </c>
      <c r="Z173" s="169"/>
      <c r="AA173" s="125">
        <f t="shared" si="56"/>
        <v>599.1457478</v>
      </c>
      <c r="AB173" s="126">
        <f t="shared" si="57"/>
        <v>639.9985383</v>
      </c>
      <c r="AC173" s="64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169"/>
      <c r="AR173" s="169"/>
      <c r="AS173" s="169"/>
      <c r="AT173" s="1">
        <v>7.0</v>
      </c>
      <c r="AU173" s="1">
        <v>47.0</v>
      </c>
      <c r="AV173" s="83">
        <f t="shared" ref="AV173:BA173" si="1131">((AV$4 * $AU173 ^ AV$5 * EXP(-$AU173 * AV$6))+AV$8)*AV$7</f>
        <v>31.816883</v>
      </c>
      <c r="AW173" s="83">
        <f t="shared" si="1131"/>
        <v>41.58086029</v>
      </c>
      <c r="AX173" s="83">
        <f t="shared" si="1131"/>
        <v>43.71957243</v>
      </c>
      <c r="AY173" s="83">
        <f t="shared" si="1131"/>
        <v>43.31957243</v>
      </c>
      <c r="AZ173" s="83">
        <f t="shared" si="1131"/>
        <v>42.91957243</v>
      </c>
      <c r="BA173" s="83">
        <f t="shared" si="1131"/>
        <v>42.51957243</v>
      </c>
      <c r="BB173" s="83"/>
      <c r="BC173" s="83"/>
      <c r="BD173" s="83"/>
      <c r="BE173" s="83"/>
      <c r="BI173" s="10">
        <v>326.0</v>
      </c>
      <c r="BJ173" s="133">
        <f t="shared" ref="BJ173:BS173" si="1132">BJ63/AV63</f>
        <v>0.03951432193</v>
      </c>
      <c r="BK173" s="133">
        <f t="shared" si="1132"/>
        <v>0.03918930403</v>
      </c>
      <c r="BL173" s="133">
        <f t="shared" si="1132"/>
        <v>0.0403239545</v>
      </c>
      <c r="BM173" s="133">
        <f t="shared" si="1132"/>
        <v>0.04041334464</v>
      </c>
      <c r="BN173" s="133">
        <f t="shared" si="1132"/>
        <v>0.04050578779</v>
      </c>
      <c r="BO173" s="133">
        <f t="shared" si="1132"/>
        <v>0.04060144308</v>
      </c>
      <c r="BP173" s="133">
        <f t="shared" si="1132"/>
        <v>0.04070048089</v>
      </c>
      <c r="BQ173" s="133">
        <f t="shared" si="1132"/>
        <v>0.04080308387</v>
      </c>
      <c r="BR173" s="133">
        <f t="shared" si="1132"/>
        <v>0.04090944804</v>
      </c>
      <c r="BS173" s="133">
        <f t="shared" si="1132"/>
        <v>0.0410197841</v>
      </c>
      <c r="BU173" s="10">
        <v>326.0</v>
      </c>
      <c r="BV173" s="133">
        <f t="shared" ref="BV173:CE173" si="1133">BV63/AV63</f>
        <v>0.02946435827</v>
      </c>
      <c r="BW173" s="133">
        <f t="shared" si="1133"/>
        <v>0.03079064254</v>
      </c>
      <c r="BX173" s="133">
        <f t="shared" si="1133"/>
        <v>0.03032913058</v>
      </c>
      <c r="BY173" s="133">
        <f t="shared" si="1133"/>
        <v>0.03030107638</v>
      </c>
      <c r="BZ173" s="133">
        <f t="shared" si="1133"/>
        <v>0.03027206403</v>
      </c>
      <c r="CA173" s="133">
        <f t="shared" si="1133"/>
        <v>0.03024204358</v>
      </c>
      <c r="CB173" s="133">
        <f t="shared" si="1133"/>
        <v>0.03021096156</v>
      </c>
      <c r="CC173" s="133">
        <f t="shared" si="1133"/>
        <v>0.03017876066</v>
      </c>
      <c r="CD173" s="133">
        <f t="shared" si="1133"/>
        <v>0.03014537933</v>
      </c>
      <c r="CE173" s="133">
        <f t="shared" si="1133"/>
        <v>0.03011075147</v>
      </c>
      <c r="CG173" s="10">
        <v>157.0</v>
      </c>
      <c r="CH173" s="34">
        <f t="shared" ref="CH173:CQ173" si="1134">((CH$4-CH$5*$CG173+CH$6*$CG173^2/2+CH$7/$CG173)+CH$9)*CH$8</f>
        <v>5.117070064</v>
      </c>
      <c r="CI173" s="34">
        <f t="shared" si="1134"/>
        <v>3.192197452</v>
      </c>
      <c r="CJ173" s="34">
        <f t="shared" si="1134"/>
        <v>3.192197452</v>
      </c>
      <c r="CK173" s="34">
        <f t="shared" si="1134"/>
        <v>3.192197452</v>
      </c>
      <c r="CL173" s="34">
        <f t="shared" si="1134"/>
        <v>3.192197452</v>
      </c>
      <c r="CM173" s="34">
        <f t="shared" si="1134"/>
        <v>3.192197452</v>
      </c>
      <c r="CN173" s="34">
        <f t="shared" si="1134"/>
        <v>3.192197452</v>
      </c>
      <c r="CO173" s="34">
        <f t="shared" si="1134"/>
        <v>3.192197452</v>
      </c>
      <c r="CP173" s="34">
        <f t="shared" si="1134"/>
        <v>3.192197452</v>
      </c>
      <c r="CQ173" s="34">
        <f t="shared" si="1134"/>
        <v>3.192197452</v>
      </c>
      <c r="DA173" s="138"/>
      <c r="DB173" s="10">
        <v>998.0</v>
      </c>
      <c r="DC173" s="143">
        <f t="shared" si="228"/>
        <v>0.0003846153846</v>
      </c>
      <c r="DD173" s="150">
        <f t="shared" si="309"/>
        <v>0.0005769230769</v>
      </c>
      <c r="DE173" s="74">
        <f t="shared" ref="DE173:DJ173" si="1135">(DE$18*$DB173+DE$19)*7</f>
        <v>0.0016739408</v>
      </c>
      <c r="DF173" s="74">
        <f t="shared" si="1135"/>
        <v>0.0040693702</v>
      </c>
      <c r="DG173" s="74">
        <f t="shared" si="1135"/>
        <v>0.005001185</v>
      </c>
      <c r="DH173" s="141">
        <f t="shared" si="1135"/>
        <v>0.0029850114</v>
      </c>
      <c r="DI173" s="74">
        <f t="shared" si="1135"/>
        <v>0.0038142706</v>
      </c>
      <c r="DJ173" s="74">
        <f t="shared" si="1135"/>
        <v>0.0039517086</v>
      </c>
      <c r="DK173" s="130"/>
      <c r="DL173" s="142"/>
    </row>
    <row r="174" ht="14.25" customHeight="1">
      <c r="A174" s="1"/>
      <c r="J174" s="112">
        <v>158.0</v>
      </c>
      <c r="K174" s="124">
        <v>1103.0</v>
      </c>
      <c r="L174" s="114">
        <f t="shared" si="91"/>
        <v>588.4183473</v>
      </c>
      <c r="M174" s="115">
        <f t="shared" si="92"/>
        <v>10.42706508</v>
      </c>
      <c r="N174" s="116">
        <f t="shared" si="47"/>
        <v>0.01772049619</v>
      </c>
      <c r="O174" s="116"/>
      <c r="P174" s="112">
        <v>158.0</v>
      </c>
      <c r="Q174" s="112">
        <v>1103.0</v>
      </c>
      <c r="R174" s="117">
        <f t="shared" si="48"/>
        <v>1833</v>
      </c>
      <c r="S174" s="39">
        <f t="shared" si="49"/>
        <v>599.1687852</v>
      </c>
      <c r="T174" s="39">
        <f t="shared" si="50"/>
        <v>0.00003938613346</v>
      </c>
      <c r="U174" s="117">
        <f t="shared" si="51"/>
        <v>2303</v>
      </c>
      <c r="V174" s="39">
        <f t="shared" si="52"/>
        <v>639.9988573</v>
      </c>
      <c r="W174" s="39">
        <f t="shared" si="53"/>
        <v>0.0002458055883</v>
      </c>
      <c r="X174" s="169"/>
      <c r="Y174" s="124">
        <v>1103.0</v>
      </c>
      <c r="Z174" s="169"/>
      <c r="AA174" s="125">
        <f t="shared" si="56"/>
        <v>599.1687458</v>
      </c>
      <c r="AB174" s="126">
        <f t="shared" si="57"/>
        <v>639.9986115</v>
      </c>
      <c r="AC174" s="64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  <c r="AS174" s="169"/>
      <c r="AT174" s="1">
        <v>7.0</v>
      </c>
      <c r="AU174" s="1">
        <v>48.0</v>
      </c>
      <c r="AV174" s="83">
        <f t="shared" ref="AV174:BA174" si="1136">((AV$4 * $AU174 ^ AV$5 * EXP(-$AU174 * AV$6))+AV$8)*AV$7</f>
        <v>31.8927361</v>
      </c>
      <c r="AW174" s="83">
        <f t="shared" si="1136"/>
        <v>41.60888786</v>
      </c>
      <c r="AX174" s="83">
        <f t="shared" si="1136"/>
        <v>43.75625034</v>
      </c>
      <c r="AY174" s="83">
        <f t="shared" si="1136"/>
        <v>43.35625034</v>
      </c>
      <c r="AZ174" s="83">
        <f t="shared" si="1136"/>
        <v>42.95625034</v>
      </c>
      <c r="BA174" s="83">
        <f t="shared" si="1136"/>
        <v>42.55625034</v>
      </c>
      <c r="BB174" s="83"/>
      <c r="BC174" s="83"/>
      <c r="BD174" s="83"/>
      <c r="BE174" s="83"/>
      <c r="BI174" s="10">
        <v>333.0</v>
      </c>
      <c r="BJ174" s="133">
        <f t="shared" ref="BJ174:BS174" si="1137">BJ64/AV64</f>
        <v>0.03953297374</v>
      </c>
      <c r="BK174" s="133">
        <f t="shared" si="1137"/>
        <v>0.03923068175</v>
      </c>
      <c r="BL174" s="133">
        <f t="shared" si="1137"/>
        <v>0.04037166291</v>
      </c>
      <c r="BM174" s="133">
        <f t="shared" si="1137"/>
        <v>0.04046375798</v>
      </c>
      <c r="BN174" s="133">
        <f t="shared" si="1137"/>
        <v>0.04055906599</v>
      </c>
      <c r="BO174" s="133">
        <f t="shared" si="1137"/>
        <v>0.04065775809</v>
      </c>
      <c r="BP174" s="133">
        <f t="shared" si="1137"/>
        <v>0.04076001775</v>
      </c>
      <c r="BQ174" s="133">
        <f t="shared" si="1137"/>
        <v>0.04086604198</v>
      </c>
      <c r="BR174" s="133">
        <f t="shared" si="1137"/>
        <v>0.04097604257</v>
      </c>
      <c r="BS174" s="133">
        <f t="shared" si="1137"/>
        <v>0.04109024748</v>
      </c>
      <c r="BU174" s="10">
        <v>333.0</v>
      </c>
      <c r="BV174" s="133">
        <f t="shared" ref="BV174:CE174" si="1138">BV64/AV64</f>
        <v>0.02946852051</v>
      </c>
      <c r="BW174" s="133">
        <f t="shared" si="1138"/>
        <v>0.03082367647</v>
      </c>
      <c r="BX174" s="133">
        <f t="shared" si="1138"/>
        <v>0.03036475579</v>
      </c>
      <c r="BY174" s="133">
        <f t="shared" si="1138"/>
        <v>0.03033672017</v>
      </c>
      <c r="BZ174" s="133">
        <f t="shared" si="1138"/>
        <v>0.03030770645</v>
      </c>
      <c r="CA174" s="133">
        <f t="shared" si="1138"/>
        <v>0.03027766256</v>
      </c>
      <c r="CB174" s="133">
        <f t="shared" si="1138"/>
        <v>0.03024653262</v>
      </c>
      <c r="CC174" s="133">
        <f t="shared" si="1138"/>
        <v>0.03021425667</v>
      </c>
      <c r="CD174" s="133">
        <f t="shared" si="1138"/>
        <v>0.03018077024</v>
      </c>
      <c r="CE174" s="133">
        <f t="shared" si="1138"/>
        <v>0.03014600393</v>
      </c>
      <c r="CG174" s="10">
        <v>158.0</v>
      </c>
      <c r="CH174" s="34">
        <f t="shared" ref="CH174:CQ174" si="1139">((CH$4-CH$5*$CG174+CH$6*$CG174^2/2+CH$7/$CG174)+CH$9)*CH$8</f>
        <v>5.121708861</v>
      </c>
      <c r="CI174" s="34">
        <f t="shared" si="1139"/>
        <v>3.195835443</v>
      </c>
      <c r="CJ174" s="34">
        <f t="shared" si="1139"/>
        <v>3.195835443</v>
      </c>
      <c r="CK174" s="34">
        <f t="shared" si="1139"/>
        <v>3.195835443</v>
      </c>
      <c r="CL174" s="34">
        <f t="shared" si="1139"/>
        <v>3.195835443</v>
      </c>
      <c r="CM174" s="34">
        <f t="shared" si="1139"/>
        <v>3.195835443</v>
      </c>
      <c r="CN174" s="34">
        <f t="shared" si="1139"/>
        <v>3.195835443</v>
      </c>
      <c r="CO174" s="34">
        <f t="shared" si="1139"/>
        <v>3.195835443</v>
      </c>
      <c r="CP174" s="34">
        <f t="shared" si="1139"/>
        <v>3.195835443</v>
      </c>
      <c r="CQ174" s="34">
        <f t="shared" si="1139"/>
        <v>3.195835443</v>
      </c>
      <c r="DA174" s="138"/>
      <c r="DB174" s="10">
        <v>1005.0</v>
      </c>
      <c r="DC174" s="143">
        <f t="shared" si="228"/>
        <v>0.0003846153846</v>
      </c>
      <c r="DD174" s="150">
        <f t="shared" si="309"/>
        <v>0.0005769230769</v>
      </c>
      <c r="DE174" s="74">
        <f t="shared" ref="DE174:DJ174" si="1140">(DE$18*$DB174+DE$19)*7</f>
        <v>0.0016854215</v>
      </c>
      <c r="DF174" s="74">
        <f t="shared" si="1140"/>
        <v>0.0041000295</v>
      </c>
      <c r="DG174" s="74">
        <f t="shared" si="1140"/>
        <v>0.0050346275</v>
      </c>
      <c r="DH174" s="141">
        <f t="shared" si="1140"/>
        <v>0.0030053415</v>
      </c>
      <c r="DI174" s="74">
        <f t="shared" si="1140"/>
        <v>0.0038315235</v>
      </c>
      <c r="DJ174" s="74">
        <f t="shared" si="1140"/>
        <v>0.0039583285</v>
      </c>
      <c r="DK174" s="130"/>
      <c r="DL174" s="142"/>
    </row>
    <row r="175" ht="14.25" customHeight="1">
      <c r="J175" s="112">
        <v>159.0</v>
      </c>
      <c r="K175" s="124">
        <v>1110.0</v>
      </c>
      <c r="L175" s="114">
        <f t="shared" si="91"/>
        <v>588.4183473</v>
      </c>
      <c r="M175" s="115">
        <f t="shared" si="92"/>
        <v>10.42706508</v>
      </c>
      <c r="N175" s="116">
        <f t="shared" si="47"/>
        <v>0.01772049619</v>
      </c>
      <c r="O175" s="116"/>
      <c r="P175" s="112">
        <v>159.0</v>
      </c>
      <c r="Q175" s="112">
        <v>1110.0</v>
      </c>
      <c r="R175" s="117">
        <f t="shared" si="48"/>
        <v>1840</v>
      </c>
      <c r="S175" s="39">
        <f t="shared" si="49"/>
        <v>599.1911604</v>
      </c>
      <c r="T175" s="39">
        <f t="shared" si="50"/>
        <v>0.0000355893978</v>
      </c>
      <c r="U175" s="117">
        <f t="shared" si="51"/>
        <v>2310</v>
      </c>
      <c r="V175" s="39">
        <f t="shared" si="52"/>
        <v>639.9989043</v>
      </c>
      <c r="W175" s="39">
        <f t="shared" si="53"/>
        <v>0.0002238256067</v>
      </c>
      <c r="X175" s="169"/>
      <c r="Y175" s="124">
        <v>1110.0</v>
      </c>
      <c r="Z175" s="169"/>
      <c r="AA175" s="125">
        <f t="shared" si="56"/>
        <v>599.1911248</v>
      </c>
      <c r="AB175" s="126">
        <f t="shared" si="57"/>
        <v>639.9986805</v>
      </c>
      <c r="AC175" s="64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  <c r="AS175" s="169"/>
      <c r="AT175" s="1">
        <v>7.0</v>
      </c>
      <c r="AU175" s="1">
        <v>49.0</v>
      </c>
      <c r="AV175" s="83">
        <f t="shared" ref="AV175:BA175" si="1141">((AV$4 * $AU175 ^ AV$5 * EXP(-$AU175 * AV$6))+AV$8)*AV$7</f>
        <v>31.96588208</v>
      </c>
      <c r="AW175" s="83">
        <f t="shared" si="1141"/>
        <v>41.63371159</v>
      </c>
      <c r="AX175" s="83">
        <f t="shared" si="1141"/>
        <v>43.78897819</v>
      </c>
      <c r="AY175" s="83">
        <f t="shared" si="1141"/>
        <v>43.38897819</v>
      </c>
      <c r="AZ175" s="83">
        <f t="shared" si="1141"/>
        <v>42.98897819</v>
      </c>
      <c r="BA175" s="83">
        <f t="shared" si="1141"/>
        <v>42.58897819</v>
      </c>
      <c r="BB175" s="83"/>
      <c r="BC175" s="83"/>
      <c r="BD175" s="83"/>
      <c r="BE175" s="83"/>
      <c r="BI175" s="10">
        <v>340.0</v>
      </c>
      <c r="BJ175" s="133">
        <f t="shared" ref="BJ175:BS175" si="1142">BJ65/AV65</f>
        <v>0.03955222523</v>
      </c>
      <c r="BK175" s="133">
        <f t="shared" si="1142"/>
        <v>0.03927267074</v>
      </c>
      <c r="BL175" s="133">
        <f t="shared" si="1142"/>
        <v>0.04042008162</v>
      </c>
      <c r="BM175" s="133">
        <f t="shared" si="1142"/>
        <v>0.04051497805</v>
      </c>
      <c r="BN175" s="133">
        <f t="shared" si="1142"/>
        <v>0.04061325664</v>
      </c>
      <c r="BO175" s="133">
        <f t="shared" si="1142"/>
        <v>0.04071510149</v>
      </c>
      <c r="BP175" s="133">
        <f t="shared" si="1142"/>
        <v>0.0408207103</v>
      </c>
      <c r="BQ175" s="133">
        <f t="shared" si="1142"/>
        <v>0.04093029567</v>
      </c>
      <c r="BR175" s="133">
        <f t="shared" si="1142"/>
        <v>0.0410440865</v>
      </c>
      <c r="BS175" s="133">
        <f t="shared" si="1142"/>
        <v>0.0411623296</v>
      </c>
      <c r="BU175" s="10">
        <v>340.0</v>
      </c>
      <c r="BV175" s="133">
        <f t="shared" ref="BV175:CE175" si="1143">BV65/AV65</f>
        <v>0.02947302594</v>
      </c>
      <c r="BW175" s="133">
        <f t="shared" si="1143"/>
        <v>0.0308571809</v>
      </c>
      <c r="BX175" s="133">
        <f t="shared" si="1143"/>
        <v>0.03040092</v>
      </c>
      <c r="BY175" s="133">
        <f t="shared" si="1143"/>
        <v>0.03037292282</v>
      </c>
      <c r="BZ175" s="133">
        <f t="shared" si="1143"/>
        <v>0.03034392781</v>
      </c>
      <c r="CA175" s="133">
        <f t="shared" si="1143"/>
        <v>0.03031388065</v>
      </c>
      <c r="CB175" s="133">
        <f t="shared" si="1143"/>
        <v>0.03028272301</v>
      </c>
      <c r="CC175" s="133">
        <f t="shared" si="1143"/>
        <v>0.03025039218</v>
      </c>
      <c r="CD175" s="133">
        <f t="shared" si="1143"/>
        <v>0.03021682061</v>
      </c>
      <c r="CE175" s="133">
        <f t="shared" si="1143"/>
        <v>0.03018193549</v>
      </c>
      <c r="CG175" s="10">
        <v>159.0</v>
      </c>
      <c r="CH175" s="34">
        <f t="shared" ref="CH175:CQ175" si="1144">((CH$4-CH$5*$CG175+CH$6*$CG175^2/2+CH$7/$CG175)+CH$9)*CH$8</f>
        <v>5.12636478</v>
      </c>
      <c r="CI175" s="34">
        <f t="shared" si="1144"/>
        <v>3.199477987</v>
      </c>
      <c r="CJ175" s="34">
        <f t="shared" si="1144"/>
        <v>3.199477987</v>
      </c>
      <c r="CK175" s="34">
        <f t="shared" si="1144"/>
        <v>3.199477987</v>
      </c>
      <c r="CL175" s="34">
        <f t="shared" si="1144"/>
        <v>3.199477987</v>
      </c>
      <c r="CM175" s="34">
        <f t="shared" si="1144"/>
        <v>3.199477987</v>
      </c>
      <c r="CN175" s="34">
        <f t="shared" si="1144"/>
        <v>3.199477987</v>
      </c>
      <c r="CO175" s="34">
        <f t="shared" si="1144"/>
        <v>3.199477987</v>
      </c>
      <c r="CP175" s="34">
        <f t="shared" si="1144"/>
        <v>3.199477987</v>
      </c>
      <c r="CQ175" s="34">
        <f t="shared" si="1144"/>
        <v>3.199477987</v>
      </c>
      <c r="DA175" s="138"/>
      <c r="DB175" s="10">
        <v>1012.0</v>
      </c>
      <c r="DC175" s="143">
        <f t="shared" si="228"/>
        <v>0.0003846153846</v>
      </c>
      <c r="DD175" s="150">
        <f t="shared" si="309"/>
        <v>0.0005769230769</v>
      </c>
      <c r="DE175" s="74">
        <f t="shared" ref="DE175:DJ175" si="1145">(DE$18*$DB175+DE$19)*7</f>
        <v>0.0016969022</v>
      </c>
      <c r="DF175" s="74">
        <f t="shared" si="1145"/>
        <v>0.0041306888</v>
      </c>
      <c r="DG175" s="74">
        <f t="shared" si="1145"/>
        <v>0.00506807</v>
      </c>
      <c r="DH175" s="141">
        <f t="shared" si="1145"/>
        <v>0.0030256716</v>
      </c>
      <c r="DI175" s="74">
        <f t="shared" si="1145"/>
        <v>0.0038487764</v>
      </c>
      <c r="DJ175" s="74">
        <f t="shared" si="1145"/>
        <v>0.0039649484</v>
      </c>
      <c r="DK175" s="130"/>
      <c r="DL175" s="142"/>
    </row>
    <row r="176" ht="14.25" customHeight="1">
      <c r="J176" s="112">
        <v>160.0</v>
      </c>
      <c r="K176" s="124">
        <v>1117.0</v>
      </c>
      <c r="L176" s="114">
        <f t="shared" si="91"/>
        <v>588.4183473</v>
      </c>
      <c r="M176" s="115">
        <f t="shared" si="92"/>
        <v>10.42706508</v>
      </c>
      <c r="N176" s="116">
        <f t="shared" si="47"/>
        <v>0.01772049619</v>
      </c>
      <c r="O176" s="116"/>
      <c r="P176" s="112">
        <v>160.0</v>
      </c>
      <c r="Q176" s="112">
        <v>1117.0</v>
      </c>
      <c r="R176" s="117">
        <f t="shared" si="48"/>
        <v>1847</v>
      </c>
      <c r="S176" s="39">
        <f t="shared" si="49"/>
        <v>599.2129335</v>
      </c>
      <c r="T176" s="39">
        <f t="shared" si="50"/>
        <v>0.00003215738009</v>
      </c>
      <c r="U176" s="117">
        <f t="shared" si="51"/>
        <v>2317</v>
      </c>
      <c r="V176" s="39">
        <f t="shared" si="52"/>
        <v>639.9989494</v>
      </c>
      <c r="W176" s="39">
        <f t="shared" si="53"/>
        <v>0.0002038029737</v>
      </c>
      <c r="X176" s="169"/>
      <c r="Y176" s="124">
        <v>1117.0</v>
      </c>
      <c r="Z176" s="169"/>
      <c r="AA176" s="125">
        <f t="shared" si="56"/>
        <v>599.2129013</v>
      </c>
      <c r="AB176" s="126">
        <f t="shared" si="57"/>
        <v>639.9987456</v>
      </c>
      <c r="AC176" s="64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169"/>
      <c r="AR176" s="169"/>
      <c r="AS176" s="169"/>
      <c r="AT176" s="1">
        <v>8.0</v>
      </c>
      <c r="AU176" s="1">
        <v>50.0</v>
      </c>
      <c r="AV176" s="83">
        <f t="shared" ref="AV176:BA176" si="1146">((AV$4 * $AU176 ^ AV$5 * EXP(-$AU176 * AV$6))+AV$8)*AV$7</f>
        <v>32.03641845</v>
      </c>
      <c r="AW176" s="83">
        <f t="shared" si="1146"/>
        <v>41.65545601</v>
      </c>
      <c r="AX176" s="83">
        <f t="shared" si="1146"/>
        <v>43.81790804</v>
      </c>
      <c r="AY176" s="83">
        <f t="shared" si="1146"/>
        <v>43.41790804</v>
      </c>
      <c r="AZ176" s="83">
        <f t="shared" si="1146"/>
        <v>43.01790804</v>
      </c>
      <c r="BA176" s="83">
        <f t="shared" si="1146"/>
        <v>42.61790804</v>
      </c>
      <c r="BB176" s="83"/>
      <c r="BC176" s="83"/>
      <c r="BD176" s="83"/>
      <c r="BE176" s="83"/>
      <c r="BI176" s="10">
        <v>347.0</v>
      </c>
      <c r="BJ176" s="133">
        <f t="shared" ref="BJ176:BS176" si="1147">BJ66/AV66</f>
        <v>0.03957205315</v>
      </c>
      <c r="BK176" s="133">
        <f t="shared" si="1147"/>
        <v>0.03931524973</v>
      </c>
      <c r="BL176" s="133">
        <f t="shared" si="1147"/>
        <v>0.04046918636</v>
      </c>
      <c r="BM176" s="133">
        <f t="shared" si="1147"/>
        <v>0.0405669834</v>
      </c>
      <c r="BN176" s="133">
        <f t="shared" si="1147"/>
        <v>0.04066834162</v>
      </c>
      <c r="BO176" s="133">
        <f t="shared" si="1147"/>
        <v>0.04077345916</v>
      </c>
      <c r="BP176" s="133">
        <f t="shared" si="1147"/>
        <v>0.0408825491</v>
      </c>
      <c r="BQ176" s="133">
        <f t="shared" si="1147"/>
        <v>0.04099584096</v>
      </c>
      <c r="BR176" s="133">
        <f t="shared" si="1147"/>
        <v>0.04111358229</v>
      </c>
      <c r="BS176" s="133">
        <f t="shared" si="1147"/>
        <v>0.04123604045</v>
      </c>
      <c r="BU176" s="10">
        <v>347.0</v>
      </c>
      <c r="BV176" s="133">
        <f t="shared" ref="BV176:CE176" si="1148">BV66/AV66</f>
        <v>0.02947786074</v>
      </c>
      <c r="BW176" s="133">
        <f t="shared" si="1148"/>
        <v>0.03089113953</v>
      </c>
      <c r="BX176" s="133">
        <f t="shared" si="1148"/>
        <v>0.03043760474</v>
      </c>
      <c r="BY176" s="133">
        <f t="shared" si="1148"/>
        <v>0.03040966683</v>
      </c>
      <c r="BZ176" s="133">
        <f t="shared" si="1148"/>
        <v>0.03038071159</v>
      </c>
      <c r="CA176" s="133">
        <f t="shared" si="1148"/>
        <v>0.03035068242</v>
      </c>
      <c r="CB176" s="133">
        <f t="shared" si="1148"/>
        <v>0.03031951844</v>
      </c>
      <c r="CC176" s="133">
        <f t="shared" si="1148"/>
        <v>0.03028715409</v>
      </c>
      <c r="CD176" s="133">
        <f t="shared" si="1148"/>
        <v>0.03025351865</v>
      </c>
      <c r="CE176" s="133">
        <f t="shared" si="1148"/>
        <v>0.03021853574</v>
      </c>
      <c r="CG176" s="10">
        <v>160.0</v>
      </c>
      <c r="CH176" s="34">
        <f t="shared" ref="CH176:CQ176" si="1149">((CH$4-CH$5*$CG176+CH$6*$CG176^2/2+CH$7/$CG176)+CH$9)*CH$8</f>
        <v>5.1310375</v>
      </c>
      <c r="CI176" s="34">
        <f t="shared" si="1149"/>
        <v>3.203125</v>
      </c>
      <c r="CJ176" s="34">
        <f t="shared" si="1149"/>
        <v>3.203125</v>
      </c>
      <c r="CK176" s="34">
        <f t="shared" si="1149"/>
        <v>3.203125</v>
      </c>
      <c r="CL176" s="34">
        <f t="shared" si="1149"/>
        <v>3.203125</v>
      </c>
      <c r="CM176" s="34">
        <f t="shared" si="1149"/>
        <v>3.203125</v>
      </c>
      <c r="CN176" s="34">
        <f t="shared" si="1149"/>
        <v>3.203125</v>
      </c>
      <c r="CO176" s="34">
        <f t="shared" si="1149"/>
        <v>3.203125</v>
      </c>
      <c r="CP176" s="34">
        <f t="shared" si="1149"/>
        <v>3.203125</v>
      </c>
      <c r="CQ176" s="34">
        <f t="shared" si="1149"/>
        <v>3.203125</v>
      </c>
      <c r="DA176" s="138"/>
      <c r="DB176" s="10">
        <v>1019.0</v>
      </c>
      <c r="DC176" s="143">
        <f t="shared" si="228"/>
        <v>0.0003846153846</v>
      </c>
      <c r="DD176" s="150">
        <f t="shared" si="309"/>
        <v>0.0005769230769</v>
      </c>
      <c r="DE176" s="74">
        <f t="shared" ref="DE176:DJ176" si="1150">(DE$18*$DB176+DE$19)*7</f>
        <v>0.0017083829</v>
      </c>
      <c r="DF176" s="74">
        <f t="shared" si="1150"/>
        <v>0.0041613481</v>
      </c>
      <c r="DG176" s="74">
        <f t="shared" si="1150"/>
        <v>0.0051015125</v>
      </c>
      <c r="DH176" s="141">
        <f t="shared" si="1150"/>
        <v>0.0030460017</v>
      </c>
      <c r="DI176" s="74">
        <f t="shared" si="1150"/>
        <v>0.0038660293</v>
      </c>
      <c r="DJ176" s="74">
        <f t="shared" si="1150"/>
        <v>0.0039715683</v>
      </c>
      <c r="DK176" s="130"/>
      <c r="DL176" s="142"/>
    </row>
    <row r="177" ht="14.25" customHeight="1">
      <c r="J177" s="112">
        <v>161.0</v>
      </c>
      <c r="K177" s="124">
        <v>1124.0</v>
      </c>
      <c r="L177" s="114">
        <f t="shared" si="91"/>
        <v>588.4183473</v>
      </c>
      <c r="M177" s="115">
        <f t="shared" si="92"/>
        <v>10.42706508</v>
      </c>
      <c r="N177" s="116">
        <f t="shared" si="47"/>
        <v>0.01772049619</v>
      </c>
      <c r="O177" s="116"/>
      <c r="P177" s="112">
        <v>161.0</v>
      </c>
      <c r="Q177" s="112">
        <v>1124.0</v>
      </c>
      <c r="R177" s="117">
        <f t="shared" si="48"/>
        <v>1854</v>
      </c>
      <c r="S177" s="39">
        <f t="shared" si="49"/>
        <v>599.2341207</v>
      </c>
      <c r="T177" s="39">
        <f t="shared" si="50"/>
        <v>0.00002905518346</v>
      </c>
      <c r="U177" s="117">
        <f t="shared" si="51"/>
        <v>2324</v>
      </c>
      <c r="V177" s="39">
        <f t="shared" si="52"/>
        <v>639.9989926</v>
      </c>
      <c r="W177" s="39">
        <f t="shared" si="53"/>
        <v>0.0001855642055</v>
      </c>
      <c r="X177" s="169"/>
      <c r="Y177" s="124">
        <v>1124.0</v>
      </c>
      <c r="Z177" s="169"/>
      <c r="AA177" s="125">
        <f t="shared" si="56"/>
        <v>599.2340916</v>
      </c>
      <c r="AB177" s="126">
        <f t="shared" si="57"/>
        <v>639.998807</v>
      </c>
      <c r="AC177" s="64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  <c r="AS177" s="169"/>
      <c r="AT177" s="1">
        <v>8.0</v>
      </c>
      <c r="AU177" s="1">
        <v>51.0</v>
      </c>
      <c r="AV177" s="83">
        <f t="shared" ref="AV177:BA177" si="1151">((AV$4 * $AU177 ^ AV$5 * EXP(-$AU177 * AV$6))+AV$8)*AV$7</f>
        <v>32.10443746</v>
      </c>
      <c r="AW177" s="83">
        <f t="shared" si="1151"/>
        <v>41.67423887</v>
      </c>
      <c r="AX177" s="83">
        <f t="shared" si="1151"/>
        <v>43.8431838</v>
      </c>
      <c r="AY177" s="83">
        <f t="shared" si="1151"/>
        <v>43.4431838</v>
      </c>
      <c r="AZ177" s="83">
        <f t="shared" si="1151"/>
        <v>43.0431838</v>
      </c>
      <c r="BA177" s="83">
        <f t="shared" si="1151"/>
        <v>42.6431838</v>
      </c>
      <c r="BB177" s="83"/>
      <c r="BC177" s="83"/>
      <c r="BD177" s="83"/>
      <c r="BE177" s="83"/>
      <c r="BI177" s="10">
        <v>354.0</v>
      </c>
      <c r="BJ177" s="133">
        <f t="shared" ref="BJ177:BS177" si="1152">BJ67/AV67</f>
        <v>0.0395924357</v>
      </c>
      <c r="BK177" s="133">
        <f t="shared" si="1152"/>
        <v>0.03935839873</v>
      </c>
      <c r="BL177" s="133">
        <f t="shared" si="1152"/>
        <v>0.04051895437</v>
      </c>
      <c r="BM177" s="133">
        <f t="shared" si="1152"/>
        <v>0.04061975421</v>
      </c>
      <c r="BN177" s="133">
        <f t="shared" si="1152"/>
        <v>0.04072430462</v>
      </c>
      <c r="BO177" s="133">
        <f t="shared" si="1152"/>
        <v>0.04083281891</v>
      </c>
      <c r="BP177" s="133">
        <f t="shared" si="1152"/>
        <v>0.04094552686</v>
      </c>
      <c r="BQ177" s="133">
        <f t="shared" si="1152"/>
        <v>0.04106267636</v>
      </c>
      <c r="BR177" s="133">
        <f t="shared" si="1152"/>
        <v>0.04118453523</v>
      </c>
      <c r="BS177" s="133">
        <f t="shared" si="1152"/>
        <v>0.04131139327</v>
      </c>
      <c r="BU177" s="10">
        <v>354.0</v>
      </c>
      <c r="BV177" s="133">
        <f t="shared" ref="BV177:CE177" si="1153">BV67/AV67</f>
        <v>0.02948301194</v>
      </c>
      <c r="BW177" s="133">
        <f t="shared" si="1153"/>
        <v>0.03092553708</v>
      </c>
      <c r="BX177" s="133">
        <f t="shared" si="1153"/>
        <v>0.0304747927</v>
      </c>
      <c r="BY177" s="133">
        <f t="shared" si="1153"/>
        <v>0.03044693586</v>
      </c>
      <c r="BZ177" s="133">
        <f t="shared" si="1153"/>
        <v>0.03041804252</v>
      </c>
      <c r="CA177" s="133">
        <f t="shared" si="1153"/>
        <v>0.03038805372</v>
      </c>
      <c r="CB177" s="133">
        <f t="shared" si="1153"/>
        <v>0.03035690598</v>
      </c>
      <c r="CC177" s="133">
        <f t="shared" si="1153"/>
        <v>0.03032453077</v>
      </c>
      <c r="CD177" s="133">
        <f t="shared" si="1153"/>
        <v>0.0302908541</v>
      </c>
      <c r="CE177" s="133">
        <f t="shared" si="1153"/>
        <v>0.03025579586</v>
      </c>
      <c r="CG177" s="10">
        <v>161.0</v>
      </c>
      <c r="CH177" s="34">
        <f t="shared" ref="CH177:CQ177" si="1154">((CH$4-CH$5*$CG177+CH$6*$CG177^2/2+CH$7/$CG177)+CH$9)*CH$8</f>
        <v>5.135726708</v>
      </c>
      <c r="CI177" s="34">
        <f t="shared" si="1154"/>
        <v>3.206776398</v>
      </c>
      <c r="CJ177" s="34">
        <f t="shared" si="1154"/>
        <v>3.206776398</v>
      </c>
      <c r="CK177" s="34">
        <f t="shared" si="1154"/>
        <v>3.206776398</v>
      </c>
      <c r="CL177" s="34">
        <f t="shared" si="1154"/>
        <v>3.206776398</v>
      </c>
      <c r="CM177" s="34">
        <f t="shared" si="1154"/>
        <v>3.206776398</v>
      </c>
      <c r="CN177" s="34">
        <f t="shared" si="1154"/>
        <v>3.206776398</v>
      </c>
      <c r="CO177" s="34">
        <f t="shared" si="1154"/>
        <v>3.206776398</v>
      </c>
      <c r="CP177" s="34">
        <f t="shared" si="1154"/>
        <v>3.206776398</v>
      </c>
      <c r="CQ177" s="34">
        <f t="shared" si="1154"/>
        <v>3.206776398</v>
      </c>
      <c r="DA177" s="138"/>
      <c r="DB177" s="10">
        <v>1026.0</v>
      </c>
      <c r="DC177" s="143">
        <f t="shared" si="228"/>
        <v>0.0003846153846</v>
      </c>
      <c r="DD177" s="150">
        <f t="shared" si="309"/>
        <v>0.0005769230769</v>
      </c>
      <c r="DE177" s="74">
        <f t="shared" ref="DE177:DJ177" si="1155">(DE$18*$DB177+DE$19)*7</f>
        <v>0.0017198636</v>
      </c>
      <c r="DF177" s="74">
        <f t="shared" si="1155"/>
        <v>0.0041920074</v>
      </c>
      <c r="DG177" s="74">
        <f t="shared" si="1155"/>
        <v>0.005134955</v>
      </c>
      <c r="DH177" s="141">
        <f t="shared" si="1155"/>
        <v>0.0030663318</v>
      </c>
      <c r="DI177" s="74">
        <f t="shared" si="1155"/>
        <v>0.0038832822</v>
      </c>
      <c r="DJ177" s="74">
        <f t="shared" si="1155"/>
        <v>0.0039781882</v>
      </c>
      <c r="DK177" s="130"/>
      <c r="DL177" s="142"/>
    </row>
    <row r="178" ht="14.25" customHeight="1">
      <c r="J178" s="112">
        <v>162.0</v>
      </c>
      <c r="K178" s="124">
        <v>1131.0</v>
      </c>
      <c r="L178" s="114">
        <f t="shared" si="91"/>
        <v>588.4183473</v>
      </c>
      <c r="M178" s="115">
        <f t="shared" si="92"/>
        <v>10.42706508</v>
      </c>
      <c r="N178" s="116">
        <f t="shared" si="47"/>
        <v>0.01772049619</v>
      </c>
      <c r="O178" s="116"/>
      <c r="P178" s="112">
        <v>162.0</v>
      </c>
      <c r="Q178" s="112">
        <v>1131.0</v>
      </c>
      <c r="R178" s="117">
        <f t="shared" si="48"/>
        <v>1861</v>
      </c>
      <c r="S178" s="39">
        <f t="shared" si="49"/>
        <v>599.2547378</v>
      </c>
      <c r="T178" s="39">
        <f t="shared" si="50"/>
        <v>0.00002625123506</v>
      </c>
      <c r="U178" s="117">
        <f t="shared" si="51"/>
        <v>2331</v>
      </c>
      <c r="V178" s="39">
        <f t="shared" si="52"/>
        <v>639.999034</v>
      </c>
      <c r="W178" s="39">
        <f t="shared" si="53"/>
        <v>0.000168951111</v>
      </c>
      <c r="X178" s="169"/>
      <c r="Y178" s="124">
        <v>1131.0</v>
      </c>
      <c r="Z178" s="169"/>
      <c r="AA178" s="125">
        <f t="shared" si="56"/>
        <v>599.2547116</v>
      </c>
      <c r="AB178" s="126">
        <f t="shared" si="57"/>
        <v>639.9988651</v>
      </c>
      <c r="AC178" s="64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69"/>
      <c r="AN178" s="169"/>
      <c r="AO178" s="169"/>
      <c r="AP178" s="169"/>
      <c r="AQ178" s="169"/>
      <c r="AR178" s="169"/>
      <c r="AS178" s="169"/>
      <c r="AT178" s="1">
        <v>8.0</v>
      </c>
      <c r="AU178" s="1">
        <v>52.0</v>
      </c>
      <c r="AV178" s="83">
        <f t="shared" ref="AV178:BA178" si="1156">((AV$4 * $AU178 ^ AV$5 * EXP(-$AU178 * AV$6))+AV$8)*AV$7</f>
        <v>32.17002643</v>
      </c>
      <c r="AW178" s="83">
        <f t="shared" si="1156"/>
        <v>41.69017167</v>
      </c>
      <c r="AX178" s="83">
        <f t="shared" si="1156"/>
        <v>43.86494187</v>
      </c>
      <c r="AY178" s="83">
        <f t="shared" si="1156"/>
        <v>43.46494187</v>
      </c>
      <c r="AZ178" s="83">
        <f t="shared" si="1156"/>
        <v>43.06494187</v>
      </c>
      <c r="BA178" s="83">
        <f t="shared" si="1156"/>
        <v>42.66494187</v>
      </c>
      <c r="BB178" s="83"/>
      <c r="BC178" s="83"/>
      <c r="BD178" s="83"/>
      <c r="BE178" s="83"/>
      <c r="BI178" s="10">
        <v>361.0</v>
      </c>
      <c r="BJ178" s="133">
        <f t="shared" ref="BJ178:BS178" si="1157">BJ68/AV68</f>
        <v>0.03961335239</v>
      </c>
      <c r="BK178" s="133">
        <f t="shared" si="1157"/>
        <v>0.03940209898</v>
      </c>
      <c r="BL178" s="133">
        <f t="shared" si="1157"/>
        <v>0.04056936429</v>
      </c>
      <c r="BM178" s="133">
        <f t="shared" si="1157"/>
        <v>0.04067327215</v>
      </c>
      <c r="BN178" s="133">
        <f t="shared" si="1157"/>
        <v>0.04078113096</v>
      </c>
      <c r="BO178" s="133">
        <f t="shared" si="1157"/>
        <v>0.04089317041</v>
      </c>
      <c r="BP178" s="133">
        <f t="shared" si="1157"/>
        <v>0.04100963838</v>
      </c>
      <c r="BQ178" s="133">
        <f t="shared" si="1157"/>
        <v>0.04113080273</v>
      </c>
      <c r="BR178" s="133">
        <f t="shared" si="1157"/>
        <v>0.04125695336</v>
      </c>
      <c r="BS178" s="133">
        <f t="shared" si="1157"/>
        <v>0.04138840454</v>
      </c>
      <c r="BU178" s="10">
        <v>361.0</v>
      </c>
      <c r="BV178" s="133">
        <f t="shared" ref="BV178:CE178" si="1158">BV68/AV68</f>
        <v>0.02948846735</v>
      </c>
      <c r="BW178" s="133">
        <f t="shared" si="1158"/>
        <v>0.03096035917</v>
      </c>
      <c r="BX178" s="133">
        <f t="shared" si="1158"/>
        <v>0.03051246762</v>
      </c>
      <c r="BY178" s="133">
        <f t="shared" si="1158"/>
        <v>0.03048471466</v>
      </c>
      <c r="BZ178" s="133">
        <f t="shared" si="1158"/>
        <v>0.03045590645</v>
      </c>
      <c r="CA178" s="133">
        <f t="shared" si="1158"/>
        <v>0.03042598161</v>
      </c>
      <c r="CB178" s="133">
        <f t="shared" si="1158"/>
        <v>0.03039487395</v>
      </c>
      <c r="CC178" s="133">
        <f t="shared" si="1158"/>
        <v>0.03036251193</v>
      </c>
      <c r="CD178" s="133">
        <f t="shared" si="1158"/>
        <v>0.03032881811</v>
      </c>
      <c r="CE178" s="133">
        <f t="shared" si="1158"/>
        <v>0.03029370856</v>
      </c>
      <c r="CG178" s="10">
        <v>162.0</v>
      </c>
      <c r="CH178" s="34">
        <f t="shared" ref="CH178:CQ178" si="1159">((CH$4-CH$5*$CG178+CH$6*$CG178^2/2+CH$7/$CG178)+CH$9)*CH$8</f>
        <v>5.140432099</v>
      </c>
      <c r="CI178" s="34">
        <f t="shared" si="1159"/>
        <v>3.210432099</v>
      </c>
      <c r="CJ178" s="34">
        <f t="shared" si="1159"/>
        <v>3.210432099</v>
      </c>
      <c r="CK178" s="34">
        <f t="shared" si="1159"/>
        <v>3.210432099</v>
      </c>
      <c r="CL178" s="34">
        <f t="shared" si="1159"/>
        <v>3.210432099</v>
      </c>
      <c r="CM178" s="34">
        <f t="shared" si="1159"/>
        <v>3.210432099</v>
      </c>
      <c r="CN178" s="34">
        <f t="shared" si="1159"/>
        <v>3.210432099</v>
      </c>
      <c r="CO178" s="34">
        <f t="shared" si="1159"/>
        <v>3.210432099</v>
      </c>
      <c r="CP178" s="34">
        <f t="shared" si="1159"/>
        <v>3.210432099</v>
      </c>
      <c r="CQ178" s="34">
        <f t="shared" si="1159"/>
        <v>3.210432099</v>
      </c>
      <c r="DA178" s="138"/>
      <c r="DB178" s="10">
        <v>1033.0</v>
      </c>
      <c r="DC178" s="143">
        <f t="shared" si="228"/>
        <v>0.0003846153846</v>
      </c>
      <c r="DD178" s="150">
        <f t="shared" si="309"/>
        <v>0.0005769230769</v>
      </c>
      <c r="DE178" s="74">
        <f t="shared" ref="DE178:DJ178" si="1160">(DE$18*$DB178+DE$19)*7</f>
        <v>0.0017313443</v>
      </c>
      <c r="DF178" s="74">
        <f t="shared" si="1160"/>
        <v>0.0042226667</v>
      </c>
      <c r="DG178" s="74">
        <f t="shared" si="1160"/>
        <v>0.0051683975</v>
      </c>
      <c r="DH178" s="141">
        <f t="shared" si="1160"/>
        <v>0.0030866619</v>
      </c>
      <c r="DI178" s="74">
        <f t="shared" si="1160"/>
        <v>0.0039005351</v>
      </c>
      <c r="DJ178" s="74">
        <f t="shared" si="1160"/>
        <v>0.0039848081</v>
      </c>
      <c r="DK178" s="130"/>
      <c r="DL178" s="142"/>
    </row>
    <row r="179" ht="14.25" customHeight="1">
      <c r="J179" s="112">
        <v>163.0</v>
      </c>
      <c r="K179" s="124">
        <v>1138.0</v>
      </c>
      <c r="L179" s="114">
        <f t="shared" si="91"/>
        <v>588.4183473</v>
      </c>
      <c r="M179" s="115">
        <f t="shared" si="92"/>
        <v>10.42706508</v>
      </c>
      <c r="N179" s="116">
        <f t="shared" si="47"/>
        <v>0.01772049619</v>
      </c>
      <c r="O179" s="116"/>
      <c r="P179" s="112">
        <v>163.0</v>
      </c>
      <c r="Q179" s="112">
        <v>1138.0</v>
      </c>
      <c r="R179" s="117">
        <f t="shared" si="48"/>
        <v>1868</v>
      </c>
      <c r="S179" s="39">
        <f t="shared" si="49"/>
        <v>599.2748002</v>
      </c>
      <c r="T179" s="39">
        <f t="shared" si="50"/>
        <v>0.00002371697102</v>
      </c>
      <c r="U179" s="117">
        <f t="shared" si="51"/>
        <v>2338</v>
      </c>
      <c r="V179" s="39">
        <f t="shared" si="52"/>
        <v>639.9990737</v>
      </c>
      <c r="W179" s="39">
        <f t="shared" si="53"/>
        <v>0.0001538194524</v>
      </c>
      <c r="X179" s="169"/>
      <c r="Y179" s="124">
        <v>1138.0</v>
      </c>
      <c r="Z179" s="169"/>
      <c r="AA179" s="125">
        <f t="shared" si="56"/>
        <v>599.2747765</v>
      </c>
      <c r="AB179" s="126">
        <f t="shared" si="57"/>
        <v>639.9989199</v>
      </c>
      <c r="AC179" s="64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69"/>
      <c r="AN179" s="169"/>
      <c r="AO179" s="169"/>
      <c r="AP179" s="169"/>
      <c r="AQ179" s="169"/>
      <c r="AR179" s="169"/>
      <c r="AS179" s="169"/>
      <c r="AT179" s="1">
        <v>8.0</v>
      </c>
      <c r="AU179" s="1">
        <v>53.0</v>
      </c>
      <c r="AV179" s="83">
        <f t="shared" ref="AV179:BA179" si="1161">((AV$4 * $AU179 ^ AV$5 * EXP(-$AU179 * AV$6))+AV$8)*AV$7</f>
        <v>32.23326817</v>
      </c>
      <c r="AW179" s="83">
        <f t="shared" si="1161"/>
        <v>41.70336007</v>
      </c>
      <c r="AX179" s="83">
        <f t="shared" si="1161"/>
        <v>43.88331162</v>
      </c>
      <c r="AY179" s="83">
        <f t="shared" si="1161"/>
        <v>43.48331162</v>
      </c>
      <c r="AZ179" s="83">
        <f t="shared" si="1161"/>
        <v>43.08331162</v>
      </c>
      <c r="BA179" s="83">
        <f t="shared" si="1161"/>
        <v>42.68331162</v>
      </c>
      <c r="BB179" s="83"/>
      <c r="BC179" s="83"/>
      <c r="BD179" s="83"/>
      <c r="BE179" s="83"/>
      <c r="BI179" s="10">
        <v>368.0</v>
      </c>
      <c r="BJ179" s="133">
        <f t="shared" ref="BJ179:BS179" si="1162">BJ69/AV69</f>
        <v>0.03963478393</v>
      </c>
      <c r="BK179" s="133">
        <f t="shared" si="1162"/>
        <v>0.03944633283</v>
      </c>
      <c r="BL179" s="133">
        <f t="shared" si="1162"/>
        <v>0.04062039601</v>
      </c>
      <c r="BM179" s="133">
        <f t="shared" si="1162"/>
        <v>0.0407275203</v>
      </c>
      <c r="BN179" s="133">
        <f t="shared" si="1162"/>
        <v>0.04083880749</v>
      </c>
      <c r="BO179" s="133">
        <f t="shared" si="1162"/>
        <v>0.04095450504</v>
      </c>
      <c r="BP179" s="133">
        <f t="shared" si="1162"/>
        <v>0.04107488045</v>
      </c>
      <c r="BQ179" s="133">
        <f t="shared" si="1162"/>
        <v>0.04120022327</v>
      </c>
      <c r="BR179" s="133">
        <f t="shared" si="1162"/>
        <v>0.04133084744</v>
      </c>
      <c r="BS179" s="133">
        <f t="shared" si="1162"/>
        <v>0.04146709395</v>
      </c>
      <c r="BU179" s="10">
        <v>368.0</v>
      </c>
      <c r="BV179" s="133">
        <f t="shared" ref="BV179:CE179" si="1163">BV69/AV69</f>
        <v>0.02949421548</v>
      </c>
      <c r="BW179" s="133">
        <f t="shared" si="1163"/>
        <v>0.03099559231</v>
      </c>
      <c r="BX179" s="133">
        <f t="shared" si="1163"/>
        <v>0.0305506142</v>
      </c>
      <c r="BY179" s="133">
        <f t="shared" si="1163"/>
        <v>0.03052298903</v>
      </c>
      <c r="BZ179" s="133">
        <f t="shared" si="1163"/>
        <v>0.03049429033</v>
      </c>
      <c r="CA179" s="133">
        <f t="shared" si="1163"/>
        <v>0.03046445428</v>
      </c>
      <c r="CB179" s="133">
        <f t="shared" si="1163"/>
        <v>0.03043341191</v>
      </c>
      <c r="CC179" s="133">
        <f t="shared" si="1163"/>
        <v>0.03040108855</v>
      </c>
      <c r="CD179" s="133">
        <f t="shared" si="1163"/>
        <v>0.03036740323</v>
      </c>
      <c r="CE179" s="133">
        <f t="shared" si="1163"/>
        <v>0.03033226803</v>
      </c>
      <c r="CG179" s="10">
        <v>163.0</v>
      </c>
      <c r="CH179" s="34">
        <f t="shared" ref="CH179:CQ179" si="1164">((CH$4-CH$5*$CG179+CH$6*$CG179^2/2+CH$7/$CG179)+CH$9)*CH$8</f>
        <v>5.145153374</v>
      </c>
      <c r="CI179" s="34">
        <f t="shared" si="1164"/>
        <v>3.214092025</v>
      </c>
      <c r="CJ179" s="34">
        <f t="shared" si="1164"/>
        <v>3.214092025</v>
      </c>
      <c r="CK179" s="34">
        <f t="shared" si="1164"/>
        <v>3.214092025</v>
      </c>
      <c r="CL179" s="34">
        <f t="shared" si="1164"/>
        <v>3.214092025</v>
      </c>
      <c r="CM179" s="34">
        <f t="shared" si="1164"/>
        <v>3.214092025</v>
      </c>
      <c r="CN179" s="34">
        <f t="shared" si="1164"/>
        <v>3.214092025</v>
      </c>
      <c r="CO179" s="34">
        <f t="shared" si="1164"/>
        <v>3.214092025</v>
      </c>
      <c r="CP179" s="34">
        <f t="shared" si="1164"/>
        <v>3.214092025</v>
      </c>
      <c r="CQ179" s="34">
        <f t="shared" si="1164"/>
        <v>3.214092025</v>
      </c>
      <c r="DA179" s="138"/>
      <c r="DB179" s="10">
        <v>1040.0</v>
      </c>
      <c r="DC179" s="143">
        <f t="shared" si="228"/>
        <v>0.0003846153846</v>
      </c>
      <c r="DD179" s="150">
        <f t="shared" si="309"/>
        <v>0.0005769230769</v>
      </c>
      <c r="DE179" s="74">
        <f t="shared" ref="DE179:DJ179" si="1165">(DE$18*$DB179+DE$19)*7</f>
        <v>0.001742825</v>
      </c>
      <c r="DF179" s="74">
        <f t="shared" si="1165"/>
        <v>0.004253326</v>
      </c>
      <c r="DG179" s="74">
        <f t="shared" si="1165"/>
        <v>0.00520184</v>
      </c>
      <c r="DH179" s="141">
        <f t="shared" si="1165"/>
        <v>0.003106992</v>
      </c>
      <c r="DI179" s="74">
        <f t="shared" si="1165"/>
        <v>0.003917788</v>
      </c>
      <c r="DJ179" s="74">
        <f t="shared" si="1165"/>
        <v>0.003991428</v>
      </c>
      <c r="DK179" s="130"/>
      <c r="DL179" s="142"/>
    </row>
    <row r="180" ht="14.25" customHeight="1">
      <c r="A180" s="43"/>
      <c r="J180" s="112">
        <v>164.0</v>
      </c>
      <c r="K180" s="124">
        <v>1145.0</v>
      </c>
      <c r="L180" s="114">
        <f t="shared" si="91"/>
        <v>588.4183473</v>
      </c>
      <c r="M180" s="115">
        <f t="shared" si="92"/>
        <v>10.42706508</v>
      </c>
      <c r="N180" s="116">
        <f t="shared" si="47"/>
        <v>0.01772049619</v>
      </c>
      <c r="O180" s="116"/>
      <c r="P180" s="112">
        <v>164.0</v>
      </c>
      <c r="Q180" s="112">
        <v>1145.0</v>
      </c>
      <c r="R180" s="117">
        <f t="shared" si="48"/>
        <v>1875</v>
      </c>
      <c r="S180" s="39">
        <f t="shared" si="49"/>
        <v>599.2943227</v>
      </c>
      <c r="T180" s="39">
        <f t="shared" si="50"/>
        <v>0.00002142655118</v>
      </c>
      <c r="U180" s="117">
        <f t="shared" si="51"/>
        <v>2345</v>
      </c>
      <c r="V180" s="39">
        <f t="shared" si="52"/>
        <v>639.9991118</v>
      </c>
      <c r="W180" s="39">
        <f t="shared" si="53"/>
        <v>0.000140037722</v>
      </c>
      <c r="X180" s="168"/>
      <c r="Y180" s="124">
        <v>1145.0</v>
      </c>
      <c r="Z180" s="168"/>
      <c r="AA180" s="125">
        <f t="shared" si="56"/>
        <v>599.2943013</v>
      </c>
      <c r="AB180" s="126">
        <f t="shared" si="57"/>
        <v>639.9989718</v>
      </c>
      <c r="AC180" s="64"/>
      <c r="AD180" s="168"/>
      <c r="AE180" s="168"/>
      <c r="AF180" s="168"/>
      <c r="AG180" s="168"/>
      <c r="AH180" s="168"/>
      <c r="AI180" s="168"/>
      <c r="AJ180" s="168"/>
      <c r="AK180" s="168"/>
      <c r="AL180" s="168"/>
      <c r="AM180" s="168"/>
      <c r="AN180" s="168"/>
      <c r="AO180" s="168"/>
      <c r="AP180" s="168"/>
      <c r="AQ180" s="168"/>
      <c r="AR180" s="168"/>
      <c r="AS180" s="168"/>
      <c r="AT180" s="1">
        <v>8.0</v>
      </c>
      <c r="AU180" s="1">
        <v>54.0</v>
      </c>
      <c r="AV180" s="83">
        <f t="shared" ref="AV180:BA180" si="1166">((AV$4 * $AU180 ^ AV$5 * EXP(-$AU180 * AV$6))+AV$8)*AV$7</f>
        <v>32.29424126</v>
      </c>
      <c r="AW180" s="83">
        <f t="shared" si="1166"/>
        <v>41.71390432</v>
      </c>
      <c r="AX180" s="83">
        <f t="shared" si="1166"/>
        <v>43.8984159</v>
      </c>
      <c r="AY180" s="83">
        <f t="shared" si="1166"/>
        <v>43.4984159</v>
      </c>
      <c r="AZ180" s="83">
        <f t="shared" si="1166"/>
        <v>43.0984159</v>
      </c>
      <c r="BA180" s="83">
        <f t="shared" si="1166"/>
        <v>42.6984159</v>
      </c>
      <c r="BB180" s="83"/>
      <c r="BC180" s="83"/>
      <c r="BD180" s="83"/>
      <c r="BE180" s="83"/>
      <c r="BI180" s="10">
        <v>375.0</v>
      </c>
      <c r="BJ180" s="133">
        <f t="shared" ref="BJ180:BS180" si="1167">BJ70/AV70</f>
        <v>0.03965671214</v>
      </c>
      <c r="BK180" s="133">
        <f t="shared" si="1167"/>
        <v>0.03949108367</v>
      </c>
      <c r="BL180" s="133">
        <f t="shared" si="1167"/>
        <v>0.04067203064</v>
      </c>
      <c r="BM180" s="133">
        <f t="shared" si="1167"/>
        <v>0.04078248302</v>
      </c>
      <c r="BN180" s="133">
        <f t="shared" si="1167"/>
        <v>0.04089732254</v>
      </c>
      <c r="BO180" s="133">
        <f t="shared" si="1167"/>
        <v>0.04101681589</v>
      </c>
      <c r="BP180" s="133">
        <f t="shared" si="1167"/>
        <v>0.0411412518</v>
      </c>
      <c r="BQ180" s="133">
        <f t="shared" si="1167"/>
        <v>0.04127094342</v>
      </c>
      <c r="BR180" s="133">
        <f t="shared" si="1167"/>
        <v>0.0414062309</v>
      </c>
      <c r="BS180" s="133">
        <f t="shared" si="1167"/>
        <v>0.04154748439</v>
      </c>
      <c r="BU180" s="10">
        <v>375.0</v>
      </c>
      <c r="BV180" s="133">
        <f t="shared" ref="BV180:CE180" si="1168">BV70/AV70</f>
        <v>0.0295002455</v>
      </c>
      <c r="BW180" s="133">
        <f t="shared" si="1168"/>
        <v>0.03103122379</v>
      </c>
      <c r="BX180" s="133">
        <f t="shared" si="1168"/>
        <v>0.03058921806</v>
      </c>
      <c r="BY180" s="133">
        <f t="shared" si="1168"/>
        <v>0.03056174568</v>
      </c>
      <c r="BZ180" s="133">
        <f t="shared" si="1168"/>
        <v>0.03053318209</v>
      </c>
      <c r="CA180" s="133">
        <f t="shared" si="1168"/>
        <v>0.03050346098</v>
      </c>
      <c r="CB180" s="133">
        <f t="shared" si="1168"/>
        <v>0.03047251052</v>
      </c>
      <c r="CC180" s="133">
        <f t="shared" si="1168"/>
        <v>0.03044025283</v>
      </c>
      <c r="CD180" s="133">
        <f t="shared" si="1168"/>
        <v>0.03040660331</v>
      </c>
      <c r="CE180" s="133">
        <f t="shared" si="1168"/>
        <v>0.03037146988</v>
      </c>
      <c r="CG180" s="10">
        <v>164.0</v>
      </c>
      <c r="CH180" s="34">
        <f t="shared" ref="CH180:CQ180" si="1169">((CH$4-CH$5*$CG180+CH$6*$CG180^2/2+CH$7/$CG180)+CH$9)*CH$8</f>
        <v>5.149890244</v>
      </c>
      <c r="CI180" s="34">
        <f t="shared" si="1169"/>
        <v>3.217756098</v>
      </c>
      <c r="CJ180" s="34">
        <f t="shared" si="1169"/>
        <v>3.217756098</v>
      </c>
      <c r="CK180" s="34">
        <f t="shared" si="1169"/>
        <v>3.217756098</v>
      </c>
      <c r="CL180" s="34">
        <f t="shared" si="1169"/>
        <v>3.217756098</v>
      </c>
      <c r="CM180" s="34">
        <f t="shared" si="1169"/>
        <v>3.217756098</v>
      </c>
      <c r="CN180" s="34">
        <f t="shared" si="1169"/>
        <v>3.217756098</v>
      </c>
      <c r="CO180" s="34">
        <f t="shared" si="1169"/>
        <v>3.217756098</v>
      </c>
      <c r="CP180" s="34">
        <f t="shared" si="1169"/>
        <v>3.217756098</v>
      </c>
      <c r="CQ180" s="34">
        <f t="shared" si="1169"/>
        <v>3.217756098</v>
      </c>
      <c r="DA180" s="138"/>
      <c r="DB180" s="10">
        <v>1047.0</v>
      </c>
      <c r="DC180" s="143">
        <f t="shared" si="228"/>
        <v>0.0003846153846</v>
      </c>
      <c r="DD180" s="150">
        <f t="shared" si="309"/>
        <v>0.0005769230769</v>
      </c>
      <c r="DE180" s="74">
        <f t="shared" ref="DE180:DJ180" si="1170">(DE$18*$DB180+DE$19)*7</f>
        <v>0.0017543057</v>
      </c>
      <c r="DF180" s="74">
        <f t="shared" si="1170"/>
        <v>0.0042839853</v>
      </c>
      <c r="DG180" s="74">
        <f t="shared" si="1170"/>
        <v>0.0052352825</v>
      </c>
      <c r="DH180" s="141">
        <f t="shared" si="1170"/>
        <v>0.0031273221</v>
      </c>
      <c r="DI180" s="74">
        <f t="shared" si="1170"/>
        <v>0.0039350409</v>
      </c>
      <c r="DJ180" s="74">
        <f t="shared" si="1170"/>
        <v>0.0039980479</v>
      </c>
      <c r="DK180" s="130"/>
      <c r="DL180" s="142"/>
    </row>
    <row r="181" ht="14.25" customHeight="1">
      <c r="A181" s="43"/>
      <c r="B181" s="9" t="str">
        <f t="array" ref="B181">SPARKLINE(dairyplan25!B182:B233, {"charttype","column";"color","#244061";"empty","ignore";"nan","convert"})</f>
        <v>#N/A</v>
      </c>
      <c r="J181" s="112">
        <v>165.0</v>
      </c>
      <c r="K181" s="124">
        <v>1152.0</v>
      </c>
      <c r="L181" s="114">
        <f t="shared" si="91"/>
        <v>588.4183473</v>
      </c>
      <c r="M181" s="115">
        <f t="shared" si="92"/>
        <v>10.42706508</v>
      </c>
      <c r="N181" s="116">
        <f t="shared" si="47"/>
        <v>0.01772049619</v>
      </c>
      <c r="O181" s="116"/>
      <c r="P181" s="112">
        <v>165.0</v>
      </c>
      <c r="Q181" s="112">
        <v>1152.0</v>
      </c>
      <c r="R181" s="117">
        <f t="shared" si="48"/>
        <v>1882</v>
      </c>
      <c r="S181" s="39">
        <f t="shared" si="49"/>
        <v>599.3133198</v>
      </c>
      <c r="T181" s="39">
        <f t="shared" si="50"/>
        <v>0.00001935660064</v>
      </c>
      <c r="U181" s="117">
        <f t="shared" si="51"/>
        <v>2352</v>
      </c>
      <c r="V181" s="39">
        <f t="shared" si="52"/>
        <v>639.9991484</v>
      </c>
      <c r="W181" s="39">
        <f t="shared" si="53"/>
        <v>0.0001274860254</v>
      </c>
      <c r="X181" s="168"/>
      <c r="Y181" s="124">
        <v>1152.0</v>
      </c>
      <c r="Z181" s="168"/>
      <c r="AA181" s="125">
        <f t="shared" si="56"/>
        <v>599.3133005</v>
      </c>
      <c r="AB181" s="126">
        <f t="shared" si="57"/>
        <v>639.9990209</v>
      </c>
      <c r="AC181" s="64"/>
      <c r="AD181" s="168"/>
      <c r="AE181" s="168"/>
      <c r="AF181" s="168"/>
      <c r="AG181" s="168"/>
      <c r="AH181" s="168"/>
      <c r="AI181" s="168"/>
      <c r="AJ181" s="168"/>
      <c r="AK181" s="168"/>
      <c r="AL181" s="168"/>
      <c r="AM181" s="168"/>
      <c r="AN181" s="168"/>
      <c r="AO181" s="168"/>
      <c r="AP181" s="168"/>
      <c r="AQ181" s="168"/>
      <c r="AR181" s="168"/>
      <c r="AS181" s="168"/>
      <c r="AT181" s="1">
        <v>8.0</v>
      </c>
      <c r="AU181" s="1">
        <v>55.0</v>
      </c>
      <c r="AV181" s="83">
        <f t="shared" ref="AV181:BA181" si="1171">((AV$4 * $AU181 ^ AV$5 * EXP(-$AU181 * AV$6))+AV$8)*AV$7</f>
        <v>32.35302033</v>
      </c>
      <c r="AW181" s="83">
        <f t="shared" si="1171"/>
        <v>41.72189962</v>
      </c>
      <c r="AX181" s="83">
        <f t="shared" si="1171"/>
        <v>43.91037149</v>
      </c>
      <c r="AY181" s="83">
        <f t="shared" si="1171"/>
        <v>43.51037149</v>
      </c>
      <c r="AZ181" s="83">
        <f t="shared" si="1171"/>
        <v>43.11037149</v>
      </c>
      <c r="BA181" s="83">
        <f t="shared" si="1171"/>
        <v>42.71037149</v>
      </c>
      <c r="BB181" s="83"/>
      <c r="BC181" s="83"/>
      <c r="BD181" s="83"/>
      <c r="BE181" s="83"/>
      <c r="BI181" s="10">
        <v>382.0</v>
      </c>
      <c r="BJ181" s="133">
        <f t="shared" ref="BJ181:BS181" si="1172">BJ71/AV71</f>
        <v>0.03967911987</v>
      </c>
      <c r="BK181" s="133">
        <f t="shared" si="1172"/>
        <v>0.03953633584</v>
      </c>
      <c r="BL181" s="133">
        <f t="shared" si="1172"/>
        <v>0.04072425035</v>
      </c>
      <c r="BM181" s="133">
        <f t="shared" si="1172"/>
        <v>0.04083814589</v>
      </c>
      <c r="BN181" s="133">
        <f t="shared" si="1172"/>
        <v>0.04095666581</v>
      </c>
      <c r="BO181" s="133">
        <f t="shared" si="1172"/>
        <v>0.04108009758</v>
      </c>
      <c r="BP181" s="133">
        <f t="shared" si="1172"/>
        <v>0.04120875301</v>
      </c>
      <c r="BQ181" s="133">
        <f t="shared" si="1172"/>
        <v>0.04134297086</v>
      </c>
      <c r="BR181" s="133">
        <f t="shared" si="1172"/>
        <v>0.04148311984</v>
      </c>
      <c r="BS181" s="133">
        <f t="shared" si="1172"/>
        <v>0.04162960198</v>
      </c>
      <c r="BU181" s="10">
        <v>382.0</v>
      </c>
      <c r="BV181" s="133">
        <f t="shared" ref="BV181:CE181" si="1173">BV71/AV71</f>
        <v>0.0295065472</v>
      </c>
      <c r="BW181" s="133">
        <f t="shared" si="1173"/>
        <v>0.0310672416</v>
      </c>
      <c r="BX181" s="133">
        <f t="shared" si="1173"/>
        <v>0.03062826564</v>
      </c>
      <c r="BY181" s="133">
        <f t="shared" si="1173"/>
        <v>0.03060097221</v>
      </c>
      <c r="BZ181" s="133">
        <f t="shared" si="1173"/>
        <v>0.03057257062</v>
      </c>
      <c r="CA181" s="133">
        <f t="shared" si="1173"/>
        <v>0.03054299196</v>
      </c>
      <c r="CB181" s="133">
        <f t="shared" si="1173"/>
        <v>0.03051216154</v>
      </c>
      <c r="CC181" s="133">
        <f t="shared" si="1173"/>
        <v>0.03047999816</v>
      </c>
      <c r="CD181" s="133">
        <f t="shared" si="1173"/>
        <v>0.03044641347</v>
      </c>
      <c r="CE181" s="133">
        <f t="shared" si="1173"/>
        <v>0.03041131113</v>
      </c>
      <c r="CG181" s="10">
        <v>165.0</v>
      </c>
      <c r="CH181" s="34">
        <f t="shared" ref="CH181:CQ181" si="1174">((CH$4-CH$5*$CG181+CH$6*$CG181^2/2+CH$7/$CG181)+CH$9)*CH$8</f>
        <v>5.154642424</v>
      </c>
      <c r="CI181" s="34">
        <f t="shared" si="1174"/>
        <v>3.221424242</v>
      </c>
      <c r="CJ181" s="34">
        <f t="shared" si="1174"/>
        <v>3.221424242</v>
      </c>
      <c r="CK181" s="34">
        <f t="shared" si="1174"/>
        <v>3.221424242</v>
      </c>
      <c r="CL181" s="34">
        <f t="shared" si="1174"/>
        <v>3.221424242</v>
      </c>
      <c r="CM181" s="34">
        <f t="shared" si="1174"/>
        <v>3.221424242</v>
      </c>
      <c r="CN181" s="34">
        <f t="shared" si="1174"/>
        <v>3.221424242</v>
      </c>
      <c r="CO181" s="34">
        <f t="shared" si="1174"/>
        <v>3.221424242</v>
      </c>
      <c r="CP181" s="34">
        <f t="shared" si="1174"/>
        <v>3.221424242</v>
      </c>
      <c r="CQ181" s="34">
        <f t="shared" si="1174"/>
        <v>3.221424242</v>
      </c>
      <c r="DA181" s="138"/>
      <c r="DB181" s="10">
        <v>1054.0</v>
      </c>
      <c r="DC181" s="143">
        <f t="shared" si="228"/>
        <v>0.0003846153846</v>
      </c>
      <c r="DD181" s="150">
        <f t="shared" si="309"/>
        <v>0.0005769230769</v>
      </c>
      <c r="DE181" s="74">
        <f t="shared" ref="DE181:DJ181" si="1175">(DE$18*$DB181+DE$19)*7</f>
        <v>0.0017657864</v>
      </c>
      <c r="DF181" s="74">
        <f t="shared" si="1175"/>
        <v>0.0043146446</v>
      </c>
      <c r="DG181" s="74">
        <f t="shared" si="1175"/>
        <v>0.005268725</v>
      </c>
      <c r="DH181" s="141">
        <f t="shared" si="1175"/>
        <v>0.0031476522</v>
      </c>
      <c r="DI181" s="74">
        <f t="shared" si="1175"/>
        <v>0.0039522938</v>
      </c>
      <c r="DJ181" s="74">
        <f t="shared" si="1175"/>
        <v>0.0040046678</v>
      </c>
      <c r="DK181" s="130"/>
      <c r="DL181" s="142"/>
    </row>
    <row r="182" ht="14.25" customHeight="1">
      <c r="A182" s="43"/>
      <c r="J182" s="112">
        <v>166.0</v>
      </c>
      <c r="K182" s="124">
        <v>1159.0</v>
      </c>
      <c r="L182" s="114">
        <f t="shared" si="91"/>
        <v>588.4183473</v>
      </c>
      <c r="M182" s="115">
        <f t="shared" si="92"/>
        <v>10.42706508</v>
      </c>
      <c r="N182" s="116">
        <f t="shared" si="47"/>
        <v>0.01772049619</v>
      </c>
      <c r="O182" s="116"/>
      <c r="P182" s="112">
        <v>166.0</v>
      </c>
      <c r="Q182" s="112">
        <v>1159.0</v>
      </c>
      <c r="R182" s="117">
        <f t="shared" si="48"/>
        <v>1889</v>
      </c>
      <c r="S182" s="39">
        <f t="shared" si="49"/>
        <v>599.3318058</v>
      </c>
      <c r="T182" s="39">
        <f t="shared" si="50"/>
        <v>0.00001748597575</v>
      </c>
      <c r="U182" s="117">
        <f t="shared" si="51"/>
        <v>2359</v>
      </c>
      <c r="V182" s="39">
        <f t="shared" si="52"/>
        <v>639.9991834</v>
      </c>
      <c r="W182" s="39">
        <f t="shared" si="53"/>
        <v>0.0001160550626</v>
      </c>
      <c r="X182" s="168"/>
      <c r="Y182" s="124">
        <v>1159.0</v>
      </c>
      <c r="Z182" s="168"/>
      <c r="AA182" s="125">
        <f t="shared" si="56"/>
        <v>599.3317883</v>
      </c>
      <c r="AB182" s="126">
        <f t="shared" si="57"/>
        <v>639.9990673</v>
      </c>
      <c r="AC182" s="64"/>
      <c r="AD182" s="168"/>
      <c r="AE182" s="168"/>
      <c r="AF182" s="168"/>
      <c r="AG182" s="168"/>
      <c r="AH182" s="168"/>
      <c r="AI182" s="168"/>
      <c r="AJ182" s="168"/>
      <c r="AK182" s="168"/>
      <c r="AL182" s="168"/>
      <c r="AM182" s="168"/>
      <c r="AN182" s="168"/>
      <c r="AO182" s="168"/>
      <c r="AP182" s="168"/>
      <c r="AQ182" s="168"/>
      <c r="AR182" s="168"/>
      <c r="AS182" s="168"/>
      <c r="AT182" s="1">
        <v>8.0</v>
      </c>
      <c r="AU182" s="1">
        <v>56.0</v>
      </c>
      <c r="AV182" s="83">
        <f t="shared" ref="AV182:BA182" si="1176">((AV$4 * $AU182 ^ AV$5 * EXP(-$AU182 * AV$6))+AV$8)*AV$7</f>
        <v>32.40967638</v>
      </c>
      <c r="AW182" s="83">
        <f t="shared" si="1176"/>
        <v>41.72743646</v>
      </c>
      <c r="AX182" s="83">
        <f t="shared" si="1176"/>
        <v>43.91928949</v>
      </c>
      <c r="AY182" s="83">
        <f t="shared" si="1176"/>
        <v>43.51928949</v>
      </c>
      <c r="AZ182" s="83">
        <f t="shared" si="1176"/>
        <v>43.11928949</v>
      </c>
      <c r="BA182" s="83">
        <f t="shared" si="1176"/>
        <v>42.71928949</v>
      </c>
      <c r="BB182" s="83"/>
      <c r="BC182" s="83"/>
      <c r="BD182" s="83"/>
      <c r="BE182" s="83"/>
      <c r="BI182" s="10">
        <v>389.0</v>
      </c>
      <c r="BJ182" s="133">
        <f t="shared" ref="BJ182:BS182" si="1177">BJ72/AV72</f>
        <v>0.03970199095</v>
      </c>
      <c r="BK182" s="133">
        <f t="shared" si="1177"/>
        <v>0.03958207456</v>
      </c>
      <c r="BL182" s="133">
        <f t="shared" si="1177"/>
        <v>0.04077703833</v>
      </c>
      <c r="BM182" s="133">
        <f t="shared" si="1177"/>
        <v>0.04089449565</v>
      </c>
      <c r="BN182" s="133">
        <f t="shared" si="1177"/>
        <v>0.04101682832</v>
      </c>
      <c r="BO182" s="133">
        <f t="shared" si="1177"/>
        <v>0.04114434632</v>
      </c>
      <c r="BP182" s="133">
        <f t="shared" si="1177"/>
        <v>0.04127738647</v>
      </c>
      <c r="BQ182" s="133">
        <f t="shared" si="1177"/>
        <v>0.04141631542</v>
      </c>
      <c r="BR182" s="133">
        <f t="shared" si="1177"/>
        <v>0.04156153301</v>
      </c>
      <c r="BS182" s="133">
        <f t="shared" si="1177"/>
        <v>0.0417134761</v>
      </c>
      <c r="BU182" s="10">
        <v>389.0</v>
      </c>
      <c r="BV182" s="133">
        <f t="shared" ref="BV182:CE182" si="1178">BV72/AV72</f>
        <v>0.02951311093</v>
      </c>
      <c r="BW182" s="133">
        <f t="shared" si="1178"/>
        <v>0.03110363445</v>
      </c>
      <c r="BX182" s="133">
        <f t="shared" si="1178"/>
        <v>0.03066774415</v>
      </c>
      <c r="BY182" s="133">
        <f t="shared" si="1178"/>
        <v>0.03064065706</v>
      </c>
      <c r="BZ182" s="133">
        <f t="shared" si="1178"/>
        <v>0.03061244564</v>
      </c>
      <c r="CA182" s="133">
        <f t="shared" si="1178"/>
        <v>0.03058303843</v>
      </c>
      <c r="CB182" s="133">
        <f t="shared" si="1178"/>
        <v>0.03055235774</v>
      </c>
      <c r="CC182" s="133">
        <f t="shared" si="1178"/>
        <v>0.03052031902</v>
      </c>
      <c r="CD182" s="133">
        <f t="shared" si="1178"/>
        <v>0.03048683007</v>
      </c>
      <c r="CE182" s="133">
        <f t="shared" si="1178"/>
        <v>0.03045179013</v>
      </c>
      <c r="CG182" s="10">
        <v>166.0</v>
      </c>
      <c r="CH182" s="34">
        <f t="shared" ref="CH182:CQ182" si="1179">((CH$4-CH$5*$CG182+CH$6*$CG182^2/2+CH$7/$CG182)+CH$9)*CH$8</f>
        <v>5.159409639</v>
      </c>
      <c r="CI182" s="34">
        <f t="shared" si="1179"/>
        <v>3.225096386</v>
      </c>
      <c r="CJ182" s="34">
        <f t="shared" si="1179"/>
        <v>3.225096386</v>
      </c>
      <c r="CK182" s="34">
        <f t="shared" si="1179"/>
        <v>3.225096386</v>
      </c>
      <c r="CL182" s="34">
        <f t="shared" si="1179"/>
        <v>3.225096386</v>
      </c>
      <c r="CM182" s="34">
        <f t="shared" si="1179"/>
        <v>3.225096386</v>
      </c>
      <c r="CN182" s="34">
        <f t="shared" si="1179"/>
        <v>3.225096386</v>
      </c>
      <c r="CO182" s="34">
        <f t="shared" si="1179"/>
        <v>3.225096386</v>
      </c>
      <c r="CP182" s="34">
        <f t="shared" si="1179"/>
        <v>3.225096386</v>
      </c>
      <c r="CQ182" s="34">
        <f t="shared" si="1179"/>
        <v>3.225096386</v>
      </c>
      <c r="DA182" s="138"/>
      <c r="DB182" s="10">
        <v>1061.0</v>
      </c>
      <c r="DC182" s="143">
        <f t="shared" si="228"/>
        <v>0.0003846153846</v>
      </c>
      <c r="DD182" s="150">
        <f t="shared" si="309"/>
        <v>0.0005769230769</v>
      </c>
      <c r="DE182" s="74">
        <f t="shared" ref="DE182:DJ182" si="1180">(DE$18*$DB182+DE$19)*7</f>
        <v>0.0017772671</v>
      </c>
      <c r="DF182" s="74">
        <f t="shared" si="1180"/>
        <v>0.0043453039</v>
      </c>
      <c r="DG182" s="74">
        <f t="shared" si="1180"/>
        <v>0.0053021675</v>
      </c>
      <c r="DH182" s="141">
        <f t="shared" si="1180"/>
        <v>0.0031679823</v>
      </c>
      <c r="DI182" s="74">
        <f t="shared" si="1180"/>
        <v>0.0039695467</v>
      </c>
      <c r="DJ182" s="74">
        <f t="shared" si="1180"/>
        <v>0.0040112877</v>
      </c>
      <c r="DK182" s="130"/>
      <c r="DL182" s="142"/>
    </row>
    <row r="183" ht="14.25" customHeight="1">
      <c r="A183" s="43"/>
      <c r="J183" s="112">
        <v>167.0</v>
      </c>
      <c r="K183" s="124">
        <v>1166.0</v>
      </c>
      <c r="L183" s="114">
        <f t="shared" si="91"/>
        <v>588.4183473</v>
      </c>
      <c r="M183" s="115">
        <f t="shared" si="92"/>
        <v>10.42706508</v>
      </c>
      <c r="N183" s="116">
        <f t="shared" si="47"/>
        <v>0.01772049619</v>
      </c>
      <c r="O183" s="116"/>
      <c r="P183" s="112">
        <v>167.0</v>
      </c>
      <c r="Q183" s="112">
        <v>1166.0</v>
      </c>
      <c r="R183" s="117">
        <f t="shared" si="48"/>
        <v>1896</v>
      </c>
      <c r="S183" s="39">
        <f t="shared" si="49"/>
        <v>599.3497942</v>
      </c>
      <c r="T183" s="39">
        <f t="shared" si="50"/>
        <v>0.00001579555214</v>
      </c>
      <c r="U183" s="117">
        <f t="shared" si="51"/>
        <v>2366</v>
      </c>
      <c r="V183" s="39">
        <f t="shared" si="52"/>
        <v>639.999217</v>
      </c>
      <c r="W183" s="39">
        <f t="shared" si="53"/>
        <v>0.0001056451968</v>
      </c>
      <c r="X183" s="168"/>
      <c r="Y183" s="124">
        <v>1166.0</v>
      </c>
      <c r="Z183" s="168"/>
      <c r="AA183" s="125">
        <f t="shared" si="56"/>
        <v>599.3497784</v>
      </c>
      <c r="AB183" s="126">
        <f t="shared" si="57"/>
        <v>639.9991113</v>
      </c>
      <c r="AC183" s="64"/>
      <c r="AD183" s="168"/>
      <c r="AE183" s="168"/>
      <c r="AF183" s="168"/>
      <c r="AG183" s="168"/>
      <c r="AH183" s="168"/>
      <c r="AI183" s="168"/>
      <c r="AJ183" s="168"/>
      <c r="AK183" s="168"/>
      <c r="AL183" s="168"/>
      <c r="AM183" s="168"/>
      <c r="AN183" s="168"/>
      <c r="AO183" s="168"/>
      <c r="AP183" s="168"/>
      <c r="AQ183" s="168"/>
      <c r="AR183" s="168"/>
      <c r="AS183" s="168"/>
      <c r="AT183" s="1">
        <v>9.0</v>
      </c>
      <c r="AU183" s="1">
        <v>57.0</v>
      </c>
      <c r="AV183" s="83">
        <f t="shared" ref="AV183:BA183" si="1181">((AV$4 * $AU183 ^ AV$5 * EXP(-$AU183 * AV$6))+AV$8)*AV$7</f>
        <v>32.46427694</v>
      </c>
      <c r="AW183" s="83">
        <f t="shared" si="1181"/>
        <v>41.73060096</v>
      </c>
      <c r="AX183" s="83">
        <f t="shared" si="1181"/>
        <v>43.92527572</v>
      </c>
      <c r="AY183" s="83">
        <f t="shared" si="1181"/>
        <v>43.52527572</v>
      </c>
      <c r="AZ183" s="83">
        <f t="shared" si="1181"/>
        <v>43.12527572</v>
      </c>
      <c r="BA183" s="83">
        <f t="shared" si="1181"/>
        <v>42.72527572</v>
      </c>
      <c r="BB183" s="83"/>
      <c r="BC183" s="83"/>
      <c r="BD183" s="83"/>
      <c r="BE183" s="83"/>
      <c r="BI183" s="10">
        <v>396.0</v>
      </c>
      <c r="BJ183" s="133">
        <f t="shared" ref="BJ183:BS183" si="1182">BJ73/AV73</f>
        <v>0.03972531007</v>
      </c>
      <c r="BK183" s="133">
        <f t="shared" si="1182"/>
        <v>0.03962828587</v>
      </c>
      <c r="BL183" s="133">
        <f t="shared" si="1182"/>
        <v>0.04083037872</v>
      </c>
      <c r="BM183" s="133">
        <f t="shared" si="1182"/>
        <v>0.04095152007</v>
      </c>
      <c r="BN183" s="133">
        <f t="shared" si="1182"/>
        <v>0.0410778023</v>
      </c>
      <c r="BO183" s="133">
        <f t="shared" si="1182"/>
        <v>0.04120955974</v>
      </c>
      <c r="BP183" s="133">
        <f t="shared" si="1182"/>
        <v>0.04134715636</v>
      </c>
      <c r="BQ183" s="133">
        <f t="shared" si="1182"/>
        <v>0.04149098913</v>
      </c>
      <c r="BR183" s="133">
        <f t="shared" si="1182"/>
        <v>0.04164149183</v>
      </c>
      <c r="BS183" s="133">
        <f t="shared" si="1182"/>
        <v>0.04179913943</v>
      </c>
      <c r="BU183" s="10">
        <v>396.0</v>
      </c>
      <c r="BV183" s="133">
        <f t="shared" ref="BV183:CE183" si="1183">BV73/AV73</f>
        <v>0.02951992757</v>
      </c>
      <c r="BW183" s="133">
        <f t="shared" si="1183"/>
        <v>0.03114039165</v>
      </c>
      <c r="BX183" s="133">
        <f t="shared" si="1183"/>
        <v>0.03070764152</v>
      </c>
      <c r="BY183" s="133">
        <f t="shared" si="1183"/>
        <v>0.0306807894</v>
      </c>
      <c r="BZ183" s="133">
        <f t="shared" si="1183"/>
        <v>0.03065279775</v>
      </c>
      <c r="CA183" s="133">
        <f t="shared" si="1183"/>
        <v>0.03062359247</v>
      </c>
      <c r="CB183" s="133">
        <f t="shared" si="1183"/>
        <v>0.03059309288</v>
      </c>
      <c r="CC183" s="133">
        <f t="shared" si="1183"/>
        <v>0.03056121099</v>
      </c>
      <c r="CD183" s="133">
        <f t="shared" si="1183"/>
        <v>0.03052785064</v>
      </c>
      <c r="CE183" s="133">
        <f t="shared" si="1183"/>
        <v>0.03049290657</v>
      </c>
      <c r="CG183" s="10">
        <v>167.0</v>
      </c>
      <c r="CH183" s="34">
        <f t="shared" ref="CH183:CQ183" si="1184">((CH$4-CH$5*$CG183+CH$6*$CG183^2/2+CH$7/$CG183)+CH$9)*CH$8</f>
        <v>5.164191617</v>
      </c>
      <c r="CI183" s="34">
        <f t="shared" si="1184"/>
        <v>3.228772455</v>
      </c>
      <c r="CJ183" s="34">
        <f t="shared" si="1184"/>
        <v>3.228772455</v>
      </c>
      <c r="CK183" s="34">
        <f t="shared" si="1184"/>
        <v>3.228772455</v>
      </c>
      <c r="CL183" s="34">
        <f t="shared" si="1184"/>
        <v>3.228772455</v>
      </c>
      <c r="CM183" s="34">
        <f t="shared" si="1184"/>
        <v>3.228772455</v>
      </c>
      <c r="CN183" s="34">
        <f t="shared" si="1184"/>
        <v>3.228772455</v>
      </c>
      <c r="CO183" s="34">
        <f t="shared" si="1184"/>
        <v>3.228772455</v>
      </c>
      <c r="CP183" s="34">
        <f t="shared" si="1184"/>
        <v>3.228772455</v>
      </c>
      <c r="CQ183" s="34">
        <f t="shared" si="1184"/>
        <v>3.228772455</v>
      </c>
      <c r="DA183" s="138"/>
      <c r="DB183" s="10">
        <v>1068.0</v>
      </c>
      <c r="DC183" s="143">
        <f t="shared" si="228"/>
        <v>0.0003846153846</v>
      </c>
      <c r="DD183" s="150">
        <f t="shared" si="309"/>
        <v>0.0005769230769</v>
      </c>
      <c r="DE183" s="74">
        <f t="shared" ref="DE183:DJ183" si="1185">(DE$18*$DB183+DE$19)*7</f>
        <v>0.0017887478</v>
      </c>
      <c r="DF183" s="74">
        <f t="shared" si="1185"/>
        <v>0.0043759632</v>
      </c>
      <c r="DG183" s="74">
        <f t="shared" si="1185"/>
        <v>0.00533561</v>
      </c>
      <c r="DH183" s="141">
        <f t="shared" si="1185"/>
        <v>0.0031883124</v>
      </c>
      <c r="DI183" s="74">
        <f t="shared" si="1185"/>
        <v>0.0039867996</v>
      </c>
      <c r="DJ183" s="74">
        <f t="shared" si="1185"/>
        <v>0.0040179076</v>
      </c>
      <c r="DK183" s="130"/>
      <c r="DL183" s="142"/>
    </row>
    <row r="184" ht="14.25" customHeight="1">
      <c r="A184" s="43"/>
      <c r="J184" s="112">
        <v>168.0</v>
      </c>
      <c r="K184" s="124">
        <v>1173.0</v>
      </c>
      <c r="L184" s="114">
        <f t="shared" si="91"/>
        <v>588.4183473</v>
      </c>
      <c r="M184" s="115">
        <f t="shared" si="92"/>
        <v>10.42706508</v>
      </c>
      <c r="N184" s="116">
        <f t="shared" si="47"/>
        <v>0.01772049619</v>
      </c>
      <c r="O184" s="116"/>
      <c r="P184" s="112">
        <v>168.0</v>
      </c>
      <c r="Q184" s="112">
        <v>1173.0</v>
      </c>
      <c r="R184" s="117">
        <f t="shared" si="48"/>
        <v>1903</v>
      </c>
      <c r="S184" s="39">
        <f t="shared" si="49"/>
        <v>599.3672986</v>
      </c>
      <c r="T184" s="39">
        <f t="shared" si="50"/>
        <v>0.00001426803277</v>
      </c>
      <c r="U184" s="117">
        <f t="shared" si="51"/>
        <v>2373</v>
      </c>
      <c r="V184" s="39">
        <f t="shared" si="52"/>
        <v>639.9992492</v>
      </c>
      <c r="W184" s="39">
        <f t="shared" si="53"/>
        <v>0.0000961656054</v>
      </c>
      <c r="X184" s="168"/>
      <c r="Y184" s="124">
        <v>1173.0</v>
      </c>
      <c r="Z184" s="168"/>
      <c r="AA184" s="125">
        <f t="shared" si="56"/>
        <v>599.3672843</v>
      </c>
      <c r="AB184" s="126">
        <f t="shared" si="57"/>
        <v>639.999153</v>
      </c>
      <c r="AC184" s="64"/>
      <c r="AD184" s="168"/>
      <c r="AE184" s="168"/>
      <c r="AF184" s="168"/>
      <c r="AG184" s="168"/>
      <c r="AH184" s="168"/>
      <c r="AI184" s="168"/>
      <c r="AJ184" s="168"/>
      <c r="AK184" s="168"/>
      <c r="AL184" s="168"/>
      <c r="AM184" s="168"/>
      <c r="AN184" s="168"/>
      <c r="AO184" s="168"/>
      <c r="AP184" s="168"/>
      <c r="AQ184" s="168"/>
      <c r="AR184" s="168"/>
      <c r="AS184" s="168"/>
      <c r="AT184" s="1">
        <v>9.0</v>
      </c>
      <c r="AU184" s="1">
        <v>58.0</v>
      </c>
      <c r="AV184" s="83">
        <f t="shared" ref="AV184:BA184" si="1186">((AV$4 * $AU184 ^ AV$5 * EXP(-$AU184 * AV$6))+AV$8)*AV$7</f>
        <v>32.51688638</v>
      </c>
      <c r="AW184" s="83">
        <f t="shared" si="1186"/>
        <v>41.73147514</v>
      </c>
      <c r="AX184" s="83">
        <f t="shared" si="1186"/>
        <v>43.92843103</v>
      </c>
      <c r="AY184" s="83">
        <f t="shared" si="1186"/>
        <v>43.52843103</v>
      </c>
      <c r="AZ184" s="83">
        <f t="shared" si="1186"/>
        <v>43.12843103</v>
      </c>
      <c r="BA184" s="83">
        <f t="shared" si="1186"/>
        <v>42.72843103</v>
      </c>
      <c r="BB184" s="83"/>
      <c r="BC184" s="83"/>
      <c r="BD184" s="83"/>
      <c r="BE184" s="83"/>
      <c r="BI184" s="10">
        <v>403.0</v>
      </c>
      <c r="BJ184" s="133">
        <f t="shared" ref="BJ184:BS184" si="1187">BJ74/AV74</f>
        <v>0.03974906275</v>
      </c>
      <c r="BK184" s="133">
        <f t="shared" si="1187"/>
        <v>0.03967495658</v>
      </c>
      <c r="BL184" s="133">
        <f t="shared" si="1187"/>
        <v>0.04088425652</v>
      </c>
      <c r="BM184" s="133">
        <f t="shared" si="1187"/>
        <v>0.04100920796</v>
      </c>
      <c r="BN184" s="133">
        <f t="shared" si="1187"/>
        <v>0.04113958119</v>
      </c>
      <c r="BO184" s="133">
        <f t="shared" si="1187"/>
        <v>0.04127573692</v>
      </c>
      <c r="BP184" s="133">
        <f t="shared" si="1187"/>
        <v>0.04141806859</v>
      </c>
      <c r="BQ184" s="133">
        <f t="shared" si="1187"/>
        <v>0.04156700614</v>
      </c>
      <c r="BR184" s="133">
        <f t="shared" si="1187"/>
        <v>0.0417230204</v>
      </c>
      <c r="BS184" s="133">
        <f t="shared" si="1187"/>
        <v>0.04188662801</v>
      </c>
      <c r="BU184" s="10">
        <v>403.0</v>
      </c>
      <c r="BV184" s="133">
        <f t="shared" ref="BV184:CE184" si="1188">BV74/AV74</f>
        <v>0.02952698846</v>
      </c>
      <c r="BW184" s="133">
        <f t="shared" si="1188"/>
        <v>0.0311775031</v>
      </c>
      <c r="BX184" s="133">
        <f t="shared" si="1188"/>
        <v>0.03074794633</v>
      </c>
      <c r="BY184" s="133">
        <f t="shared" si="1188"/>
        <v>0.03072135913</v>
      </c>
      <c r="BZ184" s="133">
        <f t="shared" si="1188"/>
        <v>0.03069361828</v>
      </c>
      <c r="CA184" s="133">
        <f t="shared" si="1188"/>
        <v>0.03066464703</v>
      </c>
      <c r="CB184" s="133">
        <f t="shared" si="1188"/>
        <v>0.03063436166</v>
      </c>
      <c r="CC184" s="133">
        <f t="shared" si="1188"/>
        <v>0.03060267069</v>
      </c>
      <c r="CD184" s="133">
        <f t="shared" si="1188"/>
        <v>0.03056947393</v>
      </c>
      <c r="CE184" s="133">
        <f t="shared" si="1188"/>
        <v>0.03053466146</v>
      </c>
      <c r="CG184" s="10">
        <v>168.0</v>
      </c>
      <c r="CH184" s="34">
        <f t="shared" ref="CH184:CQ184" si="1189">((CH$4-CH$5*$CG184+CH$6*$CG184^2/2+CH$7/$CG184)+CH$9)*CH$8</f>
        <v>5.168988095</v>
      </c>
      <c r="CI184" s="34">
        <f t="shared" si="1189"/>
        <v>3.232452381</v>
      </c>
      <c r="CJ184" s="34">
        <f t="shared" si="1189"/>
        <v>3.232452381</v>
      </c>
      <c r="CK184" s="34">
        <f t="shared" si="1189"/>
        <v>3.232452381</v>
      </c>
      <c r="CL184" s="34">
        <f t="shared" si="1189"/>
        <v>3.232452381</v>
      </c>
      <c r="CM184" s="34">
        <f t="shared" si="1189"/>
        <v>3.232452381</v>
      </c>
      <c r="CN184" s="34">
        <f t="shared" si="1189"/>
        <v>3.232452381</v>
      </c>
      <c r="CO184" s="34">
        <f t="shared" si="1189"/>
        <v>3.232452381</v>
      </c>
      <c r="CP184" s="34">
        <f t="shared" si="1189"/>
        <v>3.232452381</v>
      </c>
      <c r="CQ184" s="34">
        <f t="shared" si="1189"/>
        <v>3.232452381</v>
      </c>
      <c r="DA184" s="138"/>
      <c r="DB184" s="10">
        <v>1075.0</v>
      </c>
      <c r="DC184" s="143">
        <f t="shared" si="228"/>
        <v>0.0003846153846</v>
      </c>
      <c r="DD184" s="150">
        <f t="shared" si="309"/>
        <v>0.0005769230769</v>
      </c>
      <c r="DE184" s="74">
        <f t="shared" ref="DE184:DJ184" si="1190">(DE$18*$DB184+DE$19)*7</f>
        <v>0.0018002285</v>
      </c>
      <c r="DF184" s="74">
        <f t="shared" si="1190"/>
        <v>0.0044066225</v>
      </c>
      <c r="DG184" s="74">
        <f t="shared" si="1190"/>
        <v>0.0053690525</v>
      </c>
      <c r="DH184" s="141">
        <f t="shared" si="1190"/>
        <v>0.0032086425</v>
      </c>
      <c r="DI184" s="74">
        <f t="shared" si="1190"/>
        <v>0.0040040525</v>
      </c>
      <c r="DJ184" s="74">
        <f t="shared" si="1190"/>
        <v>0.0040245275</v>
      </c>
      <c r="DK184" s="130"/>
      <c r="DL184" s="142"/>
    </row>
    <row r="185" ht="14.25" customHeight="1">
      <c r="A185" s="43"/>
      <c r="J185" s="112">
        <v>169.0</v>
      </c>
      <c r="K185" s="124">
        <v>1180.0</v>
      </c>
      <c r="L185" s="114">
        <f t="shared" si="91"/>
        <v>588.4183473</v>
      </c>
      <c r="M185" s="115">
        <f t="shared" si="92"/>
        <v>10.42706508</v>
      </c>
      <c r="N185" s="116">
        <f t="shared" si="47"/>
        <v>0.01772049619</v>
      </c>
      <c r="O185" s="116"/>
      <c r="P185" s="112">
        <v>169.0</v>
      </c>
      <c r="Q185" s="112">
        <v>1180.0</v>
      </c>
      <c r="R185" s="117">
        <f t="shared" si="48"/>
        <v>1910</v>
      </c>
      <c r="S185" s="39">
        <f t="shared" si="49"/>
        <v>599.3843318</v>
      </c>
      <c r="T185" s="39">
        <f t="shared" si="50"/>
        <v>0.0000128877742</v>
      </c>
      <c r="U185" s="117">
        <f t="shared" si="51"/>
        <v>2380</v>
      </c>
      <c r="V185" s="39">
        <f t="shared" si="52"/>
        <v>639.9992801</v>
      </c>
      <c r="W185" s="39">
        <f t="shared" si="53"/>
        <v>0.00008753350465</v>
      </c>
      <c r="X185" s="168"/>
      <c r="Y185" s="124">
        <v>1180.0</v>
      </c>
      <c r="Z185" s="168"/>
      <c r="AA185" s="125">
        <f t="shared" si="56"/>
        <v>599.384319</v>
      </c>
      <c r="AB185" s="126">
        <f t="shared" si="57"/>
        <v>639.9991925</v>
      </c>
      <c r="AC185" s="64"/>
      <c r="AD185" s="168"/>
      <c r="AE185" s="168"/>
      <c r="AF185" s="168"/>
      <c r="AG185" s="168"/>
      <c r="AH185" s="168"/>
      <c r="AI185" s="168"/>
      <c r="AJ185" s="168"/>
      <c r="AK185" s="168"/>
      <c r="AL185" s="168"/>
      <c r="AM185" s="168"/>
      <c r="AN185" s="168"/>
      <c r="AO185" s="168"/>
      <c r="AP185" s="168"/>
      <c r="AQ185" s="168"/>
      <c r="AR185" s="168"/>
      <c r="AS185" s="168"/>
      <c r="AT185" s="1">
        <v>9.0</v>
      </c>
      <c r="AU185" s="1">
        <v>59.0</v>
      </c>
      <c r="AV185" s="83">
        <f t="shared" ref="AV185:BA185" si="1191">((AV$4 * $AU185 ^ AV$5 * EXP(-$AU185 * AV$6))+AV$8)*AV$7</f>
        <v>32.56756606</v>
      </c>
      <c r="AW185" s="83">
        <f t="shared" si="1191"/>
        <v>41.73013714</v>
      </c>
      <c r="AX185" s="83">
        <f t="shared" si="1191"/>
        <v>43.92885162</v>
      </c>
      <c r="AY185" s="83">
        <f t="shared" si="1191"/>
        <v>43.52885162</v>
      </c>
      <c r="AZ185" s="83">
        <f t="shared" si="1191"/>
        <v>43.12885162</v>
      </c>
      <c r="BA185" s="83">
        <f t="shared" si="1191"/>
        <v>42.72885162</v>
      </c>
      <c r="BB185" s="83"/>
      <c r="BC185" s="83"/>
      <c r="BD185" s="83"/>
      <c r="BE185" s="83"/>
      <c r="BI185" s="10">
        <v>410.0</v>
      </c>
      <c r="BJ185" s="133">
        <f t="shared" ref="BJ185:BS185" si="1192">BJ75/AV75</f>
        <v>0.0397732353</v>
      </c>
      <c r="BK185" s="133">
        <f t="shared" si="1192"/>
        <v>0.03972207421</v>
      </c>
      <c r="BL185" s="133">
        <f t="shared" si="1192"/>
        <v>0.04093865754</v>
      </c>
      <c r="BM185" s="133">
        <f t="shared" si="1192"/>
        <v>0.04106754905</v>
      </c>
      <c r="BN185" s="133">
        <f t="shared" si="1192"/>
        <v>0.04120215955</v>
      </c>
      <c r="BO185" s="133">
        <f t="shared" si="1192"/>
        <v>0.04134287832</v>
      </c>
      <c r="BP185" s="133">
        <f t="shared" si="1192"/>
        <v>0.04149013078</v>
      </c>
      <c r="BQ185" s="133">
        <f t="shared" si="1192"/>
        <v>0.04164438278</v>
      </c>
      <c r="BR185" s="133">
        <f t="shared" si="1192"/>
        <v>0.04180614556</v>
      </c>
      <c r="BS185" s="133">
        <f t="shared" si="1192"/>
        <v>0.04197598136</v>
      </c>
      <c r="BU185" s="10">
        <v>410.0</v>
      </c>
      <c r="BV185" s="133">
        <f t="shared" ref="BV185:CE185" si="1193">BV75/AV75</f>
        <v>0.02953428543</v>
      </c>
      <c r="BW185" s="133">
        <f t="shared" si="1193"/>
        <v>0.03121495926</v>
      </c>
      <c r="BX185" s="133">
        <f t="shared" si="1193"/>
        <v>0.0307886478</v>
      </c>
      <c r="BY185" s="133">
        <f t="shared" si="1193"/>
        <v>0.03076235684</v>
      </c>
      <c r="BZ185" s="133">
        <f t="shared" si="1193"/>
        <v>0.03073489933</v>
      </c>
      <c r="CA185" s="133">
        <f t="shared" si="1193"/>
        <v>0.03070619588</v>
      </c>
      <c r="CB185" s="133">
        <f t="shared" si="1193"/>
        <v>0.0306761597</v>
      </c>
      <c r="CC185" s="133">
        <f t="shared" si="1193"/>
        <v>0.03064469577</v>
      </c>
      <c r="CD185" s="133">
        <f t="shared" si="1193"/>
        <v>0.03061169981</v>
      </c>
      <c r="CE185" s="133">
        <f t="shared" si="1193"/>
        <v>0.03057705713</v>
      </c>
      <c r="CG185" s="10">
        <v>169.0</v>
      </c>
      <c r="CH185" s="34">
        <f t="shared" ref="CH185:CQ185" si="1194">((CH$4-CH$5*$CG185+CH$6*$CG185^2/2+CH$7/$CG185)+CH$9)*CH$8</f>
        <v>5.173798817</v>
      </c>
      <c r="CI185" s="34">
        <f t="shared" si="1194"/>
        <v>3.236136095</v>
      </c>
      <c r="CJ185" s="34">
        <f t="shared" si="1194"/>
        <v>3.236136095</v>
      </c>
      <c r="CK185" s="34">
        <f t="shared" si="1194"/>
        <v>3.236136095</v>
      </c>
      <c r="CL185" s="34">
        <f t="shared" si="1194"/>
        <v>3.236136095</v>
      </c>
      <c r="CM185" s="34">
        <f t="shared" si="1194"/>
        <v>3.236136095</v>
      </c>
      <c r="CN185" s="34">
        <f t="shared" si="1194"/>
        <v>3.236136095</v>
      </c>
      <c r="CO185" s="34">
        <f t="shared" si="1194"/>
        <v>3.236136095</v>
      </c>
      <c r="CP185" s="34">
        <f t="shared" si="1194"/>
        <v>3.236136095</v>
      </c>
      <c r="CQ185" s="34">
        <f t="shared" si="1194"/>
        <v>3.236136095</v>
      </c>
      <c r="DA185" s="138"/>
      <c r="DB185" s="10">
        <v>1082.0</v>
      </c>
      <c r="DC185" s="143">
        <f t="shared" si="228"/>
        <v>0.0003846153846</v>
      </c>
      <c r="DD185" s="150">
        <f t="shared" si="309"/>
        <v>0.0005769230769</v>
      </c>
      <c r="DE185" s="74">
        <f t="shared" ref="DE185:DJ185" si="1195">(DE$18*$DB185+DE$19)*7</f>
        <v>0.0018117092</v>
      </c>
      <c r="DF185" s="74">
        <f t="shared" si="1195"/>
        <v>0.0044372818</v>
      </c>
      <c r="DG185" s="74">
        <f t="shared" si="1195"/>
        <v>0.005402495</v>
      </c>
      <c r="DH185" s="141">
        <f t="shared" si="1195"/>
        <v>0.0032289726</v>
      </c>
      <c r="DI185" s="74">
        <f t="shared" si="1195"/>
        <v>0.0040213054</v>
      </c>
      <c r="DJ185" s="74">
        <f t="shared" si="1195"/>
        <v>0.0040311474</v>
      </c>
      <c r="DK185" s="130"/>
      <c r="DL185" s="142"/>
    </row>
    <row r="186" ht="14.25" customHeight="1">
      <c r="A186" s="43"/>
      <c r="J186" s="112">
        <v>170.0</v>
      </c>
      <c r="K186" s="124">
        <v>1187.0</v>
      </c>
      <c r="L186" s="114">
        <f t="shared" si="91"/>
        <v>588.4183473</v>
      </c>
      <c r="M186" s="115">
        <f t="shared" si="92"/>
        <v>10.42706508</v>
      </c>
      <c r="N186" s="116">
        <f t="shared" si="47"/>
        <v>0.01772049619</v>
      </c>
      <c r="O186" s="116"/>
      <c r="P186" s="112">
        <v>170.0</v>
      </c>
      <c r="Q186" s="112">
        <v>1187.0</v>
      </c>
      <c r="R186" s="117">
        <f t="shared" si="48"/>
        <v>1917</v>
      </c>
      <c r="S186" s="39">
        <f t="shared" si="49"/>
        <v>599.4009067</v>
      </c>
      <c r="T186" s="39">
        <f t="shared" si="50"/>
        <v>0.00001164062919</v>
      </c>
      <c r="U186" s="117">
        <f t="shared" si="51"/>
        <v>2387</v>
      </c>
      <c r="V186" s="39">
        <f t="shared" si="52"/>
        <v>639.9993097</v>
      </c>
      <c r="W186" s="39">
        <f t="shared" si="53"/>
        <v>0.00007967344215</v>
      </c>
      <c r="X186" s="168"/>
      <c r="Y186" s="124">
        <v>1187.0</v>
      </c>
      <c r="Z186" s="168"/>
      <c r="AA186" s="125">
        <f t="shared" si="56"/>
        <v>599.4008951</v>
      </c>
      <c r="AB186" s="126">
        <f t="shared" si="57"/>
        <v>639.99923</v>
      </c>
      <c r="AC186" s="64"/>
      <c r="AD186" s="168"/>
      <c r="AE186" s="168"/>
      <c r="AF186" s="168"/>
      <c r="AG186" s="168"/>
      <c r="AH186" s="168"/>
      <c r="AI186" s="168"/>
      <c r="AJ186" s="168"/>
      <c r="AK186" s="168"/>
      <c r="AL186" s="168"/>
      <c r="AM186" s="168"/>
      <c r="AN186" s="168"/>
      <c r="AO186" s="168"/>
      <c r="AP186" s="168"/>
      <c r="AQ186" s="168"/>
      <c r="AR186" s="168"/>
      <c r="AS186" s="168"/>
      <c r="AT186" s="1">
        <v>9.0</v>
      </c>
      <c r="AU186" s="1">
        <v>60.0</v>
      </c>
      <c r="AV186" s="83">
        <f t="shared" ref="AV186:BA186" si="1196">((AV$4 * $AU186 ^ AV$5 * EXP(-$AU186 * AV$6))+AV$8)*AV$7</f>
        <v>32.61637453</v>
      </c>
      <c r="AW186" s="83">
        <f t="shared" si="1196"/>
        <v>41.72666155</v>
      </c>
      <c r="AX186" s="83">
        <f t="shared" si="1196"/>
        <v>43.92662934</v>
      </c>
      <c r="AY186" s="83">
        <f t="shared" si="1196"/>
        <v>43.52662934</v>
      </c>
      <c r="AZ186" s="83">
        <f t="shared" si="1196"/>
        <v>43.12662934</v>
      </c>
      <c r="BA186" s="83">
        <f t="shared" si="1196"/>
        <v>42.72662934</v>
      </c>
      <c r="BB186" s="83"/>
      <c r="BC186" s="83"/>
      <c r="BD186" s="83"/>
      <c r="BE186" s="83"/>
      <c r="BI186" s="10">
        <v>417.0</v>
      </c>
      <c r="BJ186" s="133">
        <f t="shared" ref="BJ186:BS186" si="1197">BJ76/AV76</f>
        <v>0.0397978147</v>
      </c>
      <c r="BK186" s="133">
        <f t="shared" si="1197"/>
        <v>0.03976962692</v>
      </c>
      <c r="BL186" s="133">
        <f t="shared" si="1197"/>
        <v>0.04099356836</v>
      </c>
      <c r="BM186" s="133">
        <f t="shared" si="1197"/>
        <v>0.04112653397</v>
      </c>
      <c r="BN186" s="133">
        <f t="shared" si="1197"/>
        <v>0.04126553303</v>
      </c>
      <c r="BO186" s="133">
        <f t="shared" si="1197"/>
        <v>0.04141098575</v>
      </c>
      <c r="BP186" s="133">
        <f t="shared" si="1197"/>
        <v>0.04156335226</v>
      </c>
      <c r="BQ186" s="133">
        <f t="shared" si="1197"/>
        <v>0.04172313752</v>
      </c>
      <c r="BR186" s="133">
        <f t="shared" si="1197"/>
        <v>0.04189089688</v>
      </c>
      <c r="BS186" s="133">
        <f t="shared" si="1197"/>
        <v>0.04206724253</v>
      </c>
      <c r="BU186" s="10">
        <v>417.0</v>
      </c>
      <c r="BV186" s="133">
        <f t="shared" ref="BV186:CE186" si="1198">BV76/AV76</f>
        <v>0.02954181071</v>
      </c>
      <c r="BW186" s="133">
        <f t="shared" si="1198"/>
        <v>0.03125275106</v>
      </c>
      <c r="BX186" s="133">
        <f t="shared" si="1198"/>
        <v>0.03082973569</v>
      </c>
      <c r="BY186" s="133">
        <f t="shared" si="1198"/>
        <v>0.03080377371</v>
      </c>
      <c r="BZ186" s="133">
        <f t="shared" si="1198"/>
        <v>0.03077663368</v>
      </c>
      <c r="CA186" s="133">
        <f t="shared" si="1198"/>
        <v>0.03074823355</v>
      </c>
      <c r="CB186" s="133">
        <f t="shared" si="1198"/>
        <v>0.03071848347</v>
      </c>
      <c r="CC186" s="133">
        <f t="shared" si="1198"/>
        <v>0.03068728487</v>
      </c>
      <c r="CD186" s="133">
        <f t="shared" si="1198"/>
        <v>0.03065452929</v>
      </c>
      <c r="CE186" s="133">
        <f t="shared" si="1198"/>
        <v>0.03062009721</v>
      </c>
      <c r="CG186" s="10">
        <v>170.0</v>
      </c>
      <c r="CH186" s="34">
        <f t="shared" ref="CH186:CQ186" si="1199">((CH$4-CH$5*$CG186+CH$6*$CG186^2/2+CH$7/$CG186)+CH$9)*CH$8</f>
        <v>5.178623529</v>
      </c>
      <c r="CI186" s="34">
        <f t="shared" si="1199"/>
        <v>3.239823529</v>
      </c>
      <c r="CJ186" s="34">
        <f t="shared" si="1199"/>
        <v>3.239823529</v>
      </c>
      <c r="CK186" s="34">
        <f t="shared" si="1199"/>
        <v>3.239823529</v>
      </c>
      <c r="CL186" s="34">
        <f t="shared" si="1199"/>
        <v>3.239823529</v>
      </c>
      <c r="CM186" s="34">
        <f t="shared" si="1199"/>
        <v>3.239823529</v>
      </c>
      <c r="CN186" s="34">
        <f t="shared" si="1199"/>
        <v>3.239823529</v>
      </c>
      <c r="CO186" s="34">
        <f t="shared" si="1199"/>
        <v>3.239823529</v>
      </c>
      <c r="CP186" s="34">
        <f t="shared" si="1199"/>
        <v>3.239823529</v>
      </c>
      <c r="CQ186" s="34">
        <f t="shared" si="1199"/>
        <v>3.239823529</v>
      </c>
      <c r="DA186" s="138"/>
      <c r="DB186" s="10">
        <v>1089.0</v>
      </c>
      <c r="DC186" s="143">
        <f t="shared" si="228"/>
        <v>0.0003846153846</v>
      </c>
      <c r="DD186" s="150">
        <f t="shared" si="309"/>
        <v>0.0005769230769</v>
      </c>
      <c r="DE186" s="74">
        <f t="shared" ref="DE186:DJ186" si="1200">(DE$18*$DB186+DE$19)*7</f>
        <v>0.0018231899</v>
      </c>
      <c r="DF186" s="74">
        <f t="shared" si="1200"/>
        <v>0.0044679411</v>
      </c>
      <c r="DG186" s="74">
        <f t="shared" si="1200"/>
        <v>0.0054359375</v>
      </c>
      <c r="DH186" s="141">
        <f t="shared" si="1200"/>
        <v>0.0032493027</v>
      </c>
      <c r="DI186" s="74">
        <f t="shared" si="1200"/>
        <v>0.0040385583</v>
      </c>
      <c r="DJ186" s="74">
        <f t="shared" si="1200"/>
        <v>0.0040377673</v>
      </c>
      <c r="DK186" s="130"/>
      <c r="DL186" s="142"/>
    </row>
    <row r="187" ht="14.25" customHeight="1">
      <c r="A187" s="43"/>
      <c r="J187" s="112">
        <v>171.0</v>
      </c>
      <c r="K187" s="124">
        <v>1194.0</v>
      </c>
      <c r="L187" s="114">
        <f t="shared" si="91"/>
        <v>588.4183473</v>
      </c>
      <c r="M187" s="115">
        <f t="shared" si="92"/>
        <v>10.42706508</v>
      </c>
      <c r="N187" s="116">
        <f t="shared" si="47"/>
        <v>0.01772049619</v>
      </c>
      <c r="O187" s="116"/>
      <c r="P187" s="112">
        <v>171.0</v>
      </c>
      <c r="Q187" s="112">
        <v>1194.0</v>
      </c>
      <c r="R187" s="117">
        <f t="shared" si="48"/>
        <v>1924</v>
      </c>
      <c r="S187" s="39">
        <f t="shared" si="49"/>
        <v>599.4170355</v>
      </c>
      <c r="T187" s="39">
        <f t="shared" si="50"/>
        <v>0.00001051380427</v>
      </c>
      <c r="U187" s="117">
        <f t="shared" si="51"/>
        <v>2394</v>
      </c>
      <c r="V187" s="39">
        <f t="shared" si="52"/>
        <v>639.9993381</v>
      </c>
      <c r="W187" s="39">
        <f t="shared" si="53"/>
        <v>0.00007251665117</v>
      </c>
      <c r="X187" s="168"/>
      <c r="Y187" s="124">
        <v>1194.0</v>
      </c>
      <c r="Z187" s="168"/>
      <c r="AA187" s="125">
        <f t="shared" si="56"/>
        <v>599.417025</v>
      </c>
      <c r="AB187" s="126">
        <f t="shared" si="57"/>
        <v>639.9992656</v>
      </c>
      <c r="AC187" s="64"/>
      <c r="AD187" s="168"/>
      <c r="AE187" s="168"/>
      <c r="AF187" s="168"/>
      <c r="AG187" s="168"/>
      <c r="AH187" s="168"/>
      <c r="AI187" s="168"/>
      <c r="AJ187" s="168"/>
      <c r="AK187" s="168"/>
      <c r="AL187" s="168"/>
      <c r="AM187" s="168"/>
      <c r="AN187" s="168"/>
      <c r="AO187" s="168"/>
      <c r="AP187" s="168"/>
      <c r="AQ187" s="168"/>
      <c r="AR187" s="168"/>
      <c r="AS187" s="168"/>
      <c r="AT187" s="1">
        <v>9.0</v>
      </c>
      <c r="AU187" s="1">
        <v>61.0</v>
      </c>
      <c r="AV187" s="83">
        <f t="shared" ref="AV187:BA187" si="1201">((AV$4 * $AU187 ^ AV$5 * EXP(-$AU187 * AV$6))+AV$8)*AV$7</f>
        <v>32.6633677</v>
      </c>
      <c r="AW187" s="83">
        <f t="shared" si="1201"/>
        <v>41.72111955</v>
      </c>
      <c r="AX187" s="83">
        <f t="shared" si="1201"/>
        <v>43.92185196</v>
      </c>
      <c r="AY187" s="83">
        <f t="shared" si="1201"/>
        <v>43.52185196</v>
      </c>
      <c r="AZ187" s="83">
        <f t="shared" si="1201"/>
        <v>43.12185196</v>
      </c>
      <c r="BA187" s="83">
        <f t="shared" si="1201"/>
        <v>42.72185196</v>
      </c>
      <c r="BB187" s="83"/>
      <c r="BC187" s="83"/>
      <c r="BD187" s="83"/>
      <c r="BE187" s="83"/>
      <c r="BI187" s="10">
        <v>424.0</v>
      </c>
      <c r="BJ187" s="133">
        <f t="shared" ref="BJ187:BS187" si="1202">BJ77/AV77</f>
        <v>0.03982278864</v>
      </c>
      <c r="BK187" s="133">
        <f t="shared" si="1202"/>
        <v>0.03981760351</v>
      </c>
      <c r="BL187" s="133">
        <f t="shared" si="1202"/>
        <v>0.04104897625</v>
      </c>
      <c r="BM187" s="133">
        <f t="shared" si="1202"/>
        <v>0.0411861542</v>
      </c>
      <c r="BN187" s="133">
        <f t="shared" si="1202"/>
        <v>0.04132969833</v>
      </c>
      <c r="BO187" s="133">
        <f t="shared" si="1202"/>
        <v>0.04148006233</v>
      </c>
      <c r="BP187" s="133">
        <f t="shared" si="1202"/>
        <v>0.04163774406</v>
      </c>
      <c r="BQ187" s="133">
        <f t="shared" si="1202"/>
        <v>0.04180329103</v>
      </c>
      <c r="BR187" s="133">
        <f t="shared" si="1202"/>
        <v>0.04197730678</v>
      </c>
      <c r="BS187" s="133">
        <f t="shared" si="1202"/>
        <v>0.04216045822</v>
      </c>
      <c r="BU187" s="10">
        <v>424.0</v>
      </c>
      <c r="BV187" s="133">
        <f t="shared" ref="BV187:CE187" si="1203">BV77/AV77</f>
        <v>0.02954955693</v>
      </c>
      <c r="BW187" s="133">
        <f t="shared" si="1203"/>
        <v>0.03129086993</v>
      </c>
      <c r="BX187" s="133">
        <f t="shared" si="1203"/>
        <v>0.03087120033</v>
      </c>
      <c r="BY187" s="133">
        <f t="shared" si="1203"/>
        <v>0.03084560155</v>
      </c>
      <c r="BZ187" s="133">
        <f t="shared" si="1203"/>
        <v>0.03081881477</v>
      </c>
      <c r="CA187" s="133">
        <f t="shared" si="1203"/>
        <v>0.03079075534</v>
      </c>
      <c r="CB187" s="133">
        <f t="shared" si="1203"/>
        <v>0.03076133035</v>
      </c>
      <c r="CC187" s="133">
        <f t="shared" si="1203"/>
        <v>0.03073043762</v>
      </c>
      <c r="CD187" s="133">
        <f t="shared" si="1203"/>
        <v>0.03069796453</v>
      </c>
      <c r="CE187" s="133">
        <f t="shared" si="1203"/>
        <v>0.03066378664</v>
      </c>
      <c r="CG187" s="10">
        <v>171.0</v>
      </c>
      <c r="CH187" s="34">
        <f t="shared" ref="CH187:CQ187" si="1204">((CH$4-CH$5*$CG187+CH$6*$CG187^2/2+CH$7/$CG187)+CH$9)*CH$8</f>
        <v>5.183461988</v>
      </c>
      <c r="CI187" s="34">
        <f t="shared" si="1204"/>
        <v>3.24351462</v>
      </c>
      <c r="CJ187" s="34">
        <f t="shared" si="1204"/>
        <v>3.24351462</v>
      </c>
      <c r="CK187" s="34">
        <f t="shared" si="1204"/>
        <v>3.24351462</v>
      </c>
      <c r="CL187" s="34">
        <f t="shared" si="1204"/>
        <v>3.24351462</v>
      </c>
      <c r="CM187" s="34">
        <f t="shared" si="1204"/>
        <v>3.24351462</v>
      </c>
      <c r="CN187" s="34">
        <f t="shared" si="1204"/>
        <v>3.24351462</v>
      </c>
      <c r="CO187" s="34">
        <f t="shared" si="1204"/>
        <v>3.24351462</v>
      </c>
      <c r="CP187" s="34">
        <f t="shared" si="1204"/>
        <v>3.24351462</v>
      </c>
      <c r="CQ187" s="34">
        <f t="shared" si="1204"/>
        <v>3.24351462</v>
      </c>
      <c r="DA187" s="138"/>
      <c r="DB187" s="10">
        <v>1096.0</v>
      </c>
      <c r="DC187" s="143">
        <f t="shared" si="228"/>
        <v>0.0003846153846</v>
      </c>
      <c r="DD187" s="150">
        <f t="shared" si="309"/>
        <v>0.0005769230769</v>
      </c>
      <c r="DE187" s="74">
        <f t="shared" ref="DE187:DJ187" si="1205">(DE$18*$DB187+DE$19)*7</f>
        <v>0.0018346706</v>
      </c>
      <c r="DF187" s="74">
        <f t="shared" si="1205"/>
        <v>0.0044986004</v>
      </c>
      <c r="DG187" s="74">
        <f t="shared" si="1205"/>
        <v>0.00546938</v>
      </c>
      <c r="DH187" s="141">
        <f t="shared" si="1205"/>
        <v>0.0032696328</v>
      </c>
      <c r="DI187" s="74">
        <f t="shared" si="1205"/>
        <v>0.0040558112</v>
      </c>
      <c r="DJ187" s="74">
        <f t="shared" si="1205"/>
        <v>0.0040443872</v>
      </c>
      <c r="DK187" s="130"/>
      <c r="DL187" s="142"/>
    </row>
    <row r="188" ht="14.25" customHeight="1">
      <c r="A188" s="43"/>
      <c r="J188" s="112">
        <v>172.0</v>
      </c>
      <c r="K188" s="124">
        <v>1201.0</v>
      </c>
      <c r="L188" s="114">
        <f t="shared" si="91"/>
        <v>588.4183473</v>
      </c>
      <c r="M188" s="115">
        <f t="shared" si="92"/>
        <v>10.42706508</v>
      </c>
      <c r="N188" s="116">
        <f t="shared" si="47"/>
        <v>0.01772049619</v>
      </c>
      <c r="O188" s="116"/>
      <c r="P188" s="112">
        <v>172.0</v>
      </c>
      <c r="Q188" s="112">
        <v>1201.0</v>
      </c>
      <c r="R188" s="117">
        <f t="shared" si="48"/>
        <v>1931</v>
      </c>
      <c r="S188" s="39">
        <f t="shared" si="49"/>
        <v>599.4327302</v>
      </c>
      <c r="T188" s="39">
        <f t="shared" si="50"/>
        <v>0.000009495730787</v>
      </c>
      <c r="U188" s="117">
        <f t="shared" si="51"/>
        <v>2401</v>
      </c>
      <c r="V188" s="39">
        <f t="shared" si="52"/>
        <v>639.9993653</v>
      </c>
      <c r="W188" s="39">
        <f t="shared" si="53"/>
        <v>0.00006600046154</v>
      </c>
      <c r="X188" s="168"/>
      <c r="Y188" s="124">
        <v>1201.0</v>
      </c>
      <c r="Z188" s="168"/>
      <c r="AA188" s="125">
        <f t="shared" si="56"/>
        <v>599.4327207</v>
      </c>
      <c r="AB188" s="126">
        <f t="shared" si="57"/>
        <v>639.9992993</v>
      </c>
      <c r="AC188" s="64"/>
      <c r="AD188" s="168"/>
      <c r="AE188" s="168"/>
      <c r="AF188" s="168"/>
      <c r="AG188" s="168"/>
      <c r="AH188" s="168"/>
      <c r="AI188" s="168"/>
      <c r="AJ188" s="168"/>
      <c r="AK188" s="168"/>
      <c r="AL188" s="168"/>
      <c r="AM188" s="168"/>
      <c r="AN188" s="168"/>
      <c r="AO188" s="168"/>
      <c r="AP188" s="168"/>
      <c r="AQ188" s="168"/>
      <c r="AR188" s="168"/>
      <c r="AS188" s="168"/>
      <c r="AT188" s="1">
        <v>9.0</v>
      </c>
      <c r="AU188" s="1">
        <v>62.0</v>
      </c>
      <c r="AV188" s="83">
        <f t="shared" ref="AV188:BA188" si="1206">((AV$4 * $AU188 ^ AV$5 * EXP(-$AU188 * AV$6))+AV$8)*AV$7</f>
        <v>32.70859903</v>
      </c>
      <c r="AW188" s="83">
        <f t="shared" si="1206"/>
        <v>41.71357918</v>
      </c>
      <c r="AX188" s="83">
        <f t="shared" si="1206"/>
        <v>43.91460339</v>
      </c>
      <c r="AY188" s="83">
        <f t="shared" si="1206"/>
        <v>43.51460339</v>
      </c>
      <c r="AZ188" s="83">
        <f t="shared" si="1206"/>
        <v>43.11460339</v>
      </c>
      <c r="BA188" s="83">
        <f t="shared" si="1206"/>
        <v>42.71460339</v>
      </c>
      <c r="BB188" s="83"/>
      <c r="BC188" s="83"/>
      <c r="BD188" s="83"/>
      <c r="BE188" s="83"/>
      <c r="BI188" s="10">
        <v>431.0</v>
      </c>
      <c r="BJ188" s="133">
        <f t="shared" ref="BJ188:BS188" si="1207">BJ78/AV78</f>
        <v>0.0398481454</v>
      </c>
      <c r="BK188" s="133">
        <f t="shared" si="1207"/>
        <v>0.03986599334</v>
      </c>
      <c r="BL188" s="133">
        <f t="shared" si="1207"/>
        <v>0.04110486913</v>
      </c>
      <c r="BM188" s="133">
        <f t="shared" si="1207"/>
        <v>0.04124640202</v>
      </c>
      <c r="BN188" s="133">
        <f t="shared" si="1207"/>
        <v>0.04139465316</v>
      </c>
      <c r="BO188" s="133">
        <f t="shared" si="1207"/>
        <v>0.04155011251</v>
      </c>
      <c r="BP188" s="133">
        <f t="shared" si="1207"/>
        <v>0.04171331889</v>
      </c>
      <c r="BQ188" s="133">
        <f t="shared" si="1207"/>
        <v>0.04188486619</v>
      </c>
      <c r="BR188" s="133">
        <f t="shared" si="1207"/>
        <v>0.04206541058</v>
      </c>
      <c r="BS188" s="133">
        <f t="shared" si="1207"/>
        <v>0.04225567893</v>
      </c>
      <c r="BU188" s="10">
        <v>431.0</v>
      </c>
      <c r="BV188" s="133">
        <f t="shared" ref="BV188:CE188" si="1208">BV78/AV78</f>
        <v>0.02955751709</v>
      </c>
      <c r="BW188" s="133">
        <f t="shared" si="1208"/>
        <v>0.03132930773</v>
      </c>
      <c r="BX188" s="133">
        <f t="shared" si="1208"/>
        <v>0.03091303253</v>
      </c>
      <c r="BY188" s="133">
        <f t="shared" si="1208"/>
        <v>0.0308878327</v>
      </c>
      <c r="BZ188" s="133">
        <f t="shared" si="1208"/>
        <v>0.03086143669</v>
      </c>
      <c r="CA188" s="133">
        <f t="shared" si="1208"/>
        <v>0.03083375727</v>
      </c>
      <c r="CB188" s="133">
        <f t="shared" si="1208"/>
        <v>0.03080469849</v>
      </c>
      <c r="CC188" s="133">
        <f t="shared" si="1208"/>
        <v>0.03077415462</v>
      </c>
      <c r="CD188" s="133">
        <f t="shared" si="1208"/>
        <v>0.03074200883</v>
      </c>
      <c r="CE188" s="133">
        <f t="shared" si="1208"/>
        <v>0.03070813169</v>
      </c>
      <c r="CG188" s="10">
        <v>172.0</v>
      </c>
      <c r="CH188" s="34">
        <f t="shared" ref="CH188:CQ188" si="1209">((CH$4-CH$5*$CG188+CH$6*$CG188^2/2+CH$7/$CG188)+CH$9)*CH$8</f>
        <v>5.188313953</v>
      </c>
      <c r="CI188" s="34">
        <f t="shared" si="1209"/>
        <v>3.247209302</v>
      </c>
      <c r="CJ188" s="34">
        <f t="shared" si="1209"/>
        <v>3.247209302</v>
      </c>
      <c r="CK188" s="34">
        <f t="shared" si="1209"/>
        <v>3.247209302</v>
      </c>
      <c r="CL188" s="34">
        <f t="shared" si="1209"/>
        <v>3.247209302</v>
      </c>
      <c r="CM188" s="34">
        <f t="shared" si="1209"/>
        <v>3.247209302</v>
      </c>
      <c r="CN188" s="34">
        <f t="shared" si="1209"/>
        <v>3.247209302</v>
      </c>
      <c r="CO188" s="34">
        <f t="shared" si="1209"/>
        <v>3.247209302</v>
      </c>
      <c r="CP188" s="34">
        <f t="shared" si="1209"/>
        <v>3.247209302</v>
      </c>
      <c r="CQ188" s="34">
        <f t="shared" si="1209"/>
        <v>3.247209302</v>
      </c>
      <c r="DA188" s="138"/>
      <c r="DB188" s="10">
        <v>1103.0</v>
      </c>
      <c r="DC188" s="143">
        <f t="shared" si="228"/>
        <v>0.0003846153846</v>
      </c>
      <c r="DD188" s="150">
        <f t="shared" si="309"/>
        <v>0.0005769230769</v>
      </c>
      <c r="DE188" s="74">
        <f t="shared" ref="DE188:DJ188" si="1210">(DE$18*$DB188+DE$19)*7</f>
        <v>0.0018461513</v>
      </c>
      <c r="DF188" s="74">
        <f t="shared" si="1210"/>
        <v>0.0045292597</v>
      </c>
      <c r="DG188" s="74">
        <f t="shared" si="1210"/>
        <v>0.0055028225</v>
      </c>
      <c r="DH188" s="141">
        <f t="shared" si="1210"/>
        <v>0.0032899629</v>
      </c>
      <c r="DI188" s="74">
        <f t="shared" si="1210"/>
        <v>0.0040730641</v>
      </c>
      <c r="DJ188" s="74">
        <f t="shared" si="1210"/>
        <v>0.0040510071</v>
      </c>
      <c r="DK188" s="130"/>
      <c r="DL188" s="142"/>
    </row>
    <row r="189" ht="14.25" customHeight="1">
      <c r="A189" s="43"/>
      <c r="J189" s="112">
        <v>173.0</v>
      </c>
      <c r="K189" s="124">
        <v>1208.0</v>
      </c>
      <c r="L189" s="114">
        <f t="shared" si="91"/>
        <v>588.4183473</v>
      </c>
      <c r="M189" s="115">
        <f t="shared" si="92"/>
        <v>10.42706508</v>
      </c>
      <c r="N189" s="116">
        <f t="shared" si="47"/>
        <v>0.01772049619</v>
      </c>
      <c r="O189" s="116"/>
      <c r="P189" s="112">
        <v>173.0</v>
      </c>
      <c r="Q189" s="112">
        <v>1208.0</v>
      </c>
      <c r="R189" s="117">
        <f t="shared" si="48"/>
        <v>1938</v>
      </c>
      <c r="S189" s="39">
        <f t="shared" si="49"/>
        <v>599.4480025</v>
      </c>
      <c r="T189" s="39">
        <f t="shared" si="50"/>
        <v>0.000008575948125</v>
      </c>
      <c r="U189" s="117">
        <f t="shared" si="51"/>
        <v>2408</v>
      </c>
      <c r="V189" s="39">
        <f t="shared" si="52"/>
        <v>639.9993914</v>
      </c>
      <c r="W189" s="39">
        <f t="shared" si="53"/>
        <v>0.00006006776198</v>
      </c>
      <c r="X189" s="168"/>
      <c r="Y189" s="124">
        <v>1208.0</v>
      </c>
      <c r="Z189" s="168"/>
      <c r="AA189" s="125">
        <f t="shared" si="56"/>
        <v>599.4479939</v>
      </c>
      <c r="AB189" s="126">
        <f t="shared" si="57"/>
        <v>639.9993313</v>
      </c>
      <c r="AC189" s="64"/>
      <c r="AD189" s="168"/>
      <c r="AE189" s="168"/>
      <c r="AF189" s="168"/>
      <c r="AG189" s="168"/>
      <c r="AH189" s="168"/>
      <c r="AI189" s="168"/>
      <c r="AJ189" s="168"/>
      <c r="AK189" s="168"/>
      <c r="AL189" s="168"/>
      <c r="AM189" s="168"/>
      <c r="AN189" s="168"/>
      <c r="AO189" s="168"/>
      <c r="AP189" s="168"/>
      <c r="AQ189" s="168"/>
      <c r="AR189" s="168"/>
      <c r="AS189" s="168"/>
      <c r="AT189" s="1">
        <v>9.0</v>
      </c>
      <c r="AU189" s="1">
        <v>63.0</v>
      </c>
      <c r="AV189" s="83">
        <f t="shared" ref="AV189:BA189" si="1211">((AV$4 * $AU189 ^ AV$5 * EXP(-$AU189 * AV$6))+AV$8)*AV$7</f>
        <v>32.75211963</v>
      </c>
      <c r="AW189" s="83">
        <f t="shared" si="1211"/>
        <v>41.70410547</v>
      </c>
      <c r="AX189" s="83">
        <f t="shared" si="1211"/>
        <v>43.90496394</v>
      </c>
      <c r="AY189" s="83">
        <f t="shared" si="1211"/>
        <v>43.50496394</v>
      </c>
      <c r="AZ189" s="83">
        <f t="shared" si="1211"/>
        <v>43.10496394</v>
      </c>
      <c r="BA189" s="83">
        <f t="shared" si="1211"/>
        <v>42.70496394</v>
      </c>
      <c r="BB189" s="83"/>
      <c r="BC189" s="83"/>
      <c r="BD189" s="83"/>
      <c r="BE189" s="83"/>
      <c r="BI189" s="10">
        <v>438.0</v>
      </c>
      <c r="BJ189" s="133">
        <f t="shared" ref="BJ189:BS189" si="1212">BJ79/AV79</f>
        <v>0.03987387386</v>
      </c>
      <c r="BK189" s="133">
        <f t="shared" si="1212"/>
        <v>0.0399147863</v>
      </c>
      <c r="BL189" s="133">
        <f t="shared" si="1212"/>
        <v>0.04116123555</v>
      </c>
      <c r="BM189" s="133">
        <f t="shared" si="1212"/>
        <v>0.0413072705</v>
      </c>
      <c r="BN189" s="133">
        <f t="shared" si="1212"/>
        <v>0.04146039621</v>
      </c>
      <c r="BO189" s="133">
        <f t="shared" si="1212"/>
        <v>0.04162114199</v>
      </c>
      <c r="BP189" s="133">
        <f t="shared" si="1212"/>
        <v>0.04179009115</v>
      </c>
      <c r="BQ189" s="133">
        <f t="shared" si="1212"/>
        <v>0.0419678881</v>
      </c>
      <c r="BR189" s="133">
        <f t="shared" si="1212"/>
        <v>0.04215524655</v>
      </c>
      <c r="BS189" s="133">
        <f t="shared" si="1212"/>
        <v>0.04235295912</v>
      </c>
      <c r="BU189" s="10">
        <v>438.0</v>
      </c>
      <c r="BV189" s="133">
        <f t="shared" ref="BV189:CE189" si="1213">BV79/AV79</f>
        <v>0.02956568453</v>
      </c>
      <c r="BW189" s="133">
        <f t="shared" si="1213"/>
        <v>0.03136805673</v>
      </c>
      <c r="BX189" s="133">
        <f t="shared" si="1213"/>
        <v>0.03095522357</v>
      </c>
      <c r="BY189" s="133">
        <f t="shared" si="1213"/>
        <v>0.03093046005</v>
      </c>
      <c r="BZ189" s="133">
        <f t="shared" si="1213"/>
        <v>0.03090449413</v>
      </c>
      <c r="CA189" s="133">
        <f t="shared" si="1213"/>
        <v>0.03087723606</v>
      </c>
      <c r="CB189" s="133">
        <f t="shared" si="1213"/>
        <v>0.03084858692</v>
      </c>
      <c r="CC189" s="133">
        <f t="shared" si="1213"/>
        <v>0.03081843744</v>
      </c>
      <c r="CD189" s="133">
        <f t="shared" si="1213"/>
        <v>0.03078666659</v>
      </c>
      <c r="CE189" s="133">
        <f t="shared" si="1213"/>
        <v>0.03075313996</v>
      </c>
      <c r="CG189" s="10">
        <v>173.0</v>
      </c>
      <c r="CH189" s="34">
        <f t="shared" ref="CH189:CQ189" si="1214">((CH$4-CH$5*$CG189+CH$6*$CG189^2/2+CH$7/$CG189)+CH$9)*CH$8</f>
        <v>5.193179191</v>
      </c>
      <c r="CI189" s="34">
        <f t="shared" si="1214"/>
        <v>3.250907514</v>
      </c>
      <c r="CJ189" s="34">
        <f t="shared" si="1214"/>
        <v>3.250907514</v>
      </c>
      <c r="CK189" s="34">
        <f t="shared" si="1214"/>
        <v>3.250907514</v>
      </c>
      <c r="CL189" s="34">
        <f t="shared" si="1214"/>
        <v>3.250907514</v>
      </c>
      <c r="CM189" s="34">
        <f t="shared" si="1214"/>
        <v>3.250907514</v>
      </c>
      <c r="CN189" s="34">
        <f t="shared" si="1214"/>
        <v>3.250907514</v>
      </c>
      <c r="CO189" s="34">
        <f t="shared" si="1214"/>
        <v>3.250907514</v>
      </c>
      <c r="CP189" s="34">
        <f t="shared" si="1214"/>
        <v>3.250907514</v>
      </c>
      <c r="CQ189" s="34">
        <f t="shared" si="1214"/>
        <v>3.250907514</v>
      </c>
      <c r="DA189" s="138"/>
      <c r="DB189" s="10">
        <v>1110.0</v>
      </c>
      <c r="DC189" s="143">
        <f t="shared" si="228"/>
        <v>0.0003846153846</v>
      </c>
      <c r="DD189" s="150">
        <f t="shared" si="309"/>
        <v>0.0005769230769</v>
      </c>
      <c r="DE189" s="74">
        <f t="shared" ref="DE189:DJ189" si="1215">(DE$18*$DB189+DE$19)*7</f>
        <v>0.001857632</v>
      </c>
      <c r="DF189" s="74">
        <f t="shared" si="1215"/>
        <v>0.004559919</v>
      </c>
      <c r="DG189" s="74">
        <f t="shared" si="1215"/>
        <v>0.005536265</v>
      </c>
      <c r="DH189" s="141">
        <f t="shared" si="1215"/>
        <v>0.003310293</v>
      </c>
      <c r="DI189" s="74">
        <f t="shared" si="1215"/>
        <v>0.004090317</v>
      </c>
      <c r="DJ189" s="74">
        <f t="shared" si="1215"/>
        <v>0.004057627</v>
      </c>
      <c r="DK189" s="130"/>
      <c r="DL189" s="142"/>
    </row>
    <row r="190" ht="14.25" customHeight="1">
      <c r="A190" s="43"/>
      <c r="J190" s="112">
        <v>174.0</v>
      </c>
      <c r="K190" s="124">
        <v>1215.0</v>
      </c>
      <c r="L190" s="114">
        <f t="shared" si="91"/>
        <v>588.4183473</v>
      </c>
      <c r="M190" s="115">
        <f t="shared" si="92"/>
        <v>10.42706508</v>
      </c>
      <c r="N190" s="116">
        <f t="shared" si="47"/>
        <v>0.01772049619</v>
      </c>
      <c r="O190" s="116"/>
      <c r="P190" s="112">
        <v>174.0</v>
      </c>
      <c r="Q190" s="112">
        <v>1215.0</v>
      </c>
      <c r="R190" s="117">
        <f t="shared" si="48"/>
        <v>1945</v>
      </c>
      <c r="S190" s="39">
        <f t="shared" si="49"/>
        <v>599.4628638</v>
      </c>
      <c r="T190" s="39">
        <f t="shared" si="50"/>
        <v>0.000007744998073</v>
      </c>
      <c r="U190" s="117">
        <f t="shared" si="51"/>
        <v>2415</v>
      </c>
      <c r="V190" s="39">
        <f t="shared" si="52"/>
        <v>639.9994164</v>
      </c>
      <c r="W190" s="39">
        <f t="shared" si="53"/>
        <v>0.00005466650975</v>
      </c>
      <c r="X190" s="168"/>
      <c r="Y190" s="124">
        <v>1215.0</v>
      </c>
      <c r="Z190" s="168"/>
      <c r="AA190" s="125">
        <f t="shared" si="56"/>
        <v>599.462856</v>
      </c>
      <c r="AB190" s="126">
        <f t="shared" si="57"/>
        <v>639.9993618</v>
      </c>
      <c r="AC190" s="64"/>
      <c r="AD190" s="168"/>
      <c r="AE190" s="168"/>
      <c r="AF190" s="168"/>
      <c r="AG190" s="168"/>
      <c r="AH190" s="168"/>
      <c r="AI190" s="168"/>
      <c r="AJ190" s="168"/>
      <c r="AK190" s="168"/>
      <c r="AL190" s="168"/>
      <c r="AM190" s="168"/>
      <c r="AN190" s="168"/>
      <c r="AO190" s="168"/>
      <c r="AP190" s="168"/>
      <c r="AQ190" s="168"/>
      <c r="AR190" s="168"/>
      <c r="AS190" s="168"/>
      <c r="AT190" s="1">
        <v>10.0</v>
      </c>
      <c r="AU190" s="1">
        <v>64.0</v>
      </c>
      <c r="AV190" s="83">
        <f t="shared" ref="AV190:BA190" si="1216">((AV$4 * $AU190 ^ AV$5 * EXP(-$AU190 * AV$6))+AV$8)*AV$7</f>
        <v>32.79397845</v>
      </c>
      <c r="AW190" s="83">
        <f t="shared" si="1216"/>
        <v>41.69276066</v>
      </c>
      <c r="AX190" s="83">
        <f t="shared" si="1216"/>
        <v>43.8930105</v>
      </c>
      <c r="AY190" s="83">
        <f t="shared" si="1216"/>
        <v>43.4930105</v>
      </c>
      <c r="AZ190" s="83">
        <f t="shared" si="1216"/>
        <v>43.0930105</v>
      </c>
      <c r="BA190" s="83">
        <f t="shared" si="1216"/>
        <v>42.6930105</v>
      </c>
      <c r="BB190" s="83"/>
      <c r="BC190" s="83"/>
      <c r="BD190" s="83"/>
      <c r="BE190" s="83"/>
      <c r="BI190" s="10">
        <v>445.0</v>
      </c>
      <c r="BJ190" s="133">
        <f t="shared" ref="BJ190:BS190" si="1217">BJ80/AV80</f>
        <v>0.03989996343</v>
      </c>
      <c r="BK190" s="133">
        <f t="shared" si="1217"/>
        <v>0.03996397282</v>
      </c>
      <c r="BL190" s="133">
        <f t="shared" si="1217"/>
        <v>0.04121806463</v>
      </c>
      <c r="BM190" s="133">
        <f t="shared" si="1217"/>
        <v>0.0413687534</v>
      </c>
      <c r="BN190" s="133">
        <f t="shared" si="1217"/>
        <v>0.04152692715</v>
      </c>
      <c r="BO190" s="133">
        <f t="shared" si="1217"/>
        <v>0.04169315778</v>
      </c>
      <c r="BP190" s="133">
        <f t="shared" si="1217"/>
        <v>0.04186807696</v>
      </c>
      <c r="BQ190" s="133">
        <f t="shared" si="1217"/>
        <v>0.04205238417</v>
      </c>
      <c r="BR190" s="133">
        <f t="shared" si="1217"/>
        <v>0.04224685605</v>
      </c>
      <c r="BS190" s="133">
        <f t="shared" si="1217"/>
        <v>0.04245235732</v>
      </c>
      <c r="BU190" s="10">
        <v>445.0</v>
      </c>
      <c r="BV190" s="133">
        <f t="shared" ref="BV190:CE190" si="1218">BV80/AV80</f>
        <v>0.02957405292</v>
      </c>
      <c r="BW190" s="133">
        <f t="shared" si="1218"/>
        <v>0.03140710958</v>
      </c>
      <c r="BX190" s="133">
        <f t="shared" si="1218"/>
        <v>0.03099776517</v>
      </c>
      <c r="BY190" s="133">
        <f t="shared" si="1218"/>
        <v>0.03097347698</v>
      </c>
      <c r="BZ190" s="133">
        <f t="shared" si="1218"/>
        <v>0.03094798235</v>
      </c>
      <c r="CA190" s="133">
        <f t="shared" si="1218"/>
        <v>0.03092118911</v>
      </c>
      <c r="CB190" s="133">
        <f t="shared" si="1218"/>
        <v>0.03089299543</v>
      </c>
      <c r="CC190" s="133">
        <f t="shared" si="1218"/>
        <v>0.03086328858</v>
      </c>
      <c r="CD190" s="133">
        <f t="shared" si="1218"/>
        <v>0.03083194338</v>
      </c>
      <c r="CE190" s="133">
        <f t="shared" si="1218"/>
        <v>0.03079882045</v>
      </c>
      <c r="CG190" s="10">
        <v>174.0</v>
      </c>
      <c r="CH190" s="34">
        <f t="shared" ref="CH190:CQ190" si="1219">((CH$4-CH$5*$CG190+CH$6*$CG190^2/2+CH$7/$CG190)+CH$9)*CH$8</f>
        <v>5.198057471</v>
      </c>
      <c r="CI190" s="34">
        <f t="shared" si="1219"/>
        <v>3.254609195</v>
      </c>
      <c r="CJ190" s="34">
        <f t="shared" si="1219"/>
        <v>3.254609195</v>
      </c>
      <c r="CK190" s="34">
        <f t="shared" si="1219"/>
        <v>3.254609195</v>
      </c>
      <c r="CL190" s="34">
        <f t="shared" si="1219"/>
        <v>3.254609195</v>
      </c>
      <c r="CM190" s="34">
        <f t="shared" si="1219"/>
        <v>3.254609195</v>
      </c>
      <c r="CN190" s="34">
        <f t="shared" si="1219"/>
        <v>3.254609195</v>
      </c>
      <c r="CO190" s="34">
        <f t="shared" si="1219"/>
        <v>3.254609195</v>
      </c>
      <c r="CP190" s="34">
        <f t="shared" si="1219"/>
        <v>3.254609195</v>
      </c>
      <c r="CQ190" s="34">
        <f t="shared" si="1219"/>
        <v>3.254609195</v>
      </c>
      <c r="DA190" s="138"/>
      <c r="DB190" s="10">
        <v>1117.0</v>
      </c>
      <c r="DC190" s="143">
        <f t="shared" si="228"/>
        <v>0.0003846153846</v>
      </c>
      <c r="DD190" s="150">
        <f t="shared" si="309"/>
        <v>0.0005769230769</v>
      </c>
      <c r="DE190" s="74">
        <f t="shared" ref="DE190:DJ190" si="1220">(DE$18*$DB190+DE$19)*7</f>
        <v>0.0018691127</v>
      </c>
      <c r="DF190" s="74">
        <f t="shared" si="1220"/>
        <v>0.0045905783</v>
      </c>
      <c r="DG190" s="74">
        <f t="shared" si="1220"/>
        <v>0.0055697075</v>
      </c>
      <c r="DH190" s="141">
        <f t="shared" si="1220"/>
        <v>0.0033306231</v>
      </c>
      <c r="DI190" s="74">
        <f t="shared" si="1220"/>
        <v>0.0041075699</v>
      </c>
      <c r="DJ190" s="74">
        <f t="shared" si="1220"/>
        <v>0.0040642469</v>
      </c>
      <c r="DK190" s="130"/>
      <c r="DL190" s="142"/>
    </row>
    <row r="191" ht="14.25" customHeight="1">
      <c r="A191" s="43"/>
      <c r="J191" s="112">
        <v>175.0</v>
      </c>
      <c r="K191" s="124">
        <v>1222.0</v>
      </c>
      <c r="L191" s="114">
        <f t="shared" si="91"/>
        <v>588.4183473</v>
      </c>
      <c r="M191" s="115">
        <f t="shared" si="92"/>
        <v>10.42706508</v>
      </c>
      <c r="N191" s="116">
        <f t="shared" si="47"/>
        <v>0.01772049619</v>
      </c>
      <c r="O191" s="116"/>
      <c r="P191" s="112">
        <v>175.0</v>
      </c>
      <c r="Q191" s="112">
        <v>1222.0</v>
      </c>
      <c r="R191" s="117">
        <f t="shared" si="48"/>
        <v>1952</v>
      </c>
      <c r="S191" s="39">
        <f t="shared" si="49"/>
        <v>599.477325</v>
      </c>
      <c r="T191" s="39">
        <f t="shared" si="50"/>
        <v>0.000006994329164</v>
      </c>
      <c r="U191" s="117">
        <f t="shared" si="51"/>
        <v>2422</v>
      </c>
      <c r="V191" s="39">
        <f t="shared" si="52"/>
        <v>639.9994404</v>
      </c>
      <c r="W191" s="39">
        <f t="shared" si="53"/>
        <v>0.00004974928306</v>
      </c>
      <c r="X191" s="168"/>
      <c r="Y191" s="124">
        <v>1222.0</v>
      </c>
      <c r="Z191" s="168"/>
      <c r="AA191" s="125">
        <f t="shared" si="56"/>
        <v>599.477318</v>
      </c>
      <c r="AB191" s="126">
        <f t="shared" si="57"/>
        <v>639.9993907</v>
      </c>
      <c r="AC191" s="64"/>
      <c r="AD191" s="168"/>
      <c r="AE191" s="168"/>
      <c r="AF191" s="168"/>
      <c r="AG191" s="168"/>
      <c r="AH191" s="168"/>
      <c r="AI191" s="168"/>
      <c r="AJ191" s="168"/>
      <c r="AK191" s="168"/>
      <c r="AL191" s="168"/>
      <c r="AM191" s="168"/>
      <c r="AN191" s="168"/>
      <c r="AO191" s="168"/>
      <c r="AP191" s="168"/>
      <c r="AQ191" s="168"/>
      <c r="AR191" s="168"/>
      <c r="AS191" s="168"/>
      <c r="AT191" s="1">
        <v>10.0</v>
      </c>
      <c r="AU191" s="1">
        <v>65.0</v>
      </c>
      <c r="AV191" s="83">
        <f t="shared" ref="AV191:BA191" si="1221">((AV$4 * $AU191 ^ AV$5 * EXP(-$AU191 * AV$6))+AV$8)*AV$7</f>
        <v>32.83422235</v>
      </c>
      <c r="AW191" s="83">
        <f t="shared" si="1221"/>
        <v>41.67960435</v>
      </c>
      <c r="AX191" s="83">
        <f t="shared" si="1221"/>
        <v>43.87881678</v>
      </c>
      <c r="AY191" s="83">
        <f t="shared" si="1221"/>
        <v>43.47881678</v>
      </c>
      <c r="AZ191" s="83">
        <f t="shared" si="1221"/>
        <v>43.07881678</v>
      </c>
      <c r="BA191" s="83">
        <f t="shared" si="1221"/>
        <v>42.67881678</v>
      </c>
      <c r="BB191" s="83"/>
      <c r="BC191" s="83"/>
      <c r="BD191" s="83"/>
      <c r="BE191" s="83"/>
      <c r="BI191" s="10">
        <v>452.0</v>
      </c>
      <c r="BJ191" s="133">
        <f t="shared" ref="BJ191:BS191" si="1222">BJ81/AV81</f>
        <v>0.03992640404</v>
      </c>
      <c r="BK191" s="133">
        <f t="shared" si="1222"/>
        <v>0.04001354374</v>
      </c>
      <c r="BL191" s="133">
        <f t="shared" si="1222"/>
        <v>0.04127534602</v>
      </c>
      <c r="BM191" s="133">
        <f t="shared" si="1222"/>
        <v>0.04143084521</v>
      </c>
      <c r="BN191" s="133">
        <f t="shared" si="1222"/>
        <v>0.04159424655</v>
      </c>
      <c r="BO191" s="133">
        <f t="shared" si="1222"/>
        <v>0.04176616812</v>
      </c>
      <c r="BP191" s="133">
        <f t="shared" si="1222"/>
        <v>0.04194729414</v>
      </c>
      <c r="BQ191" s="133">
        <f t="shared" si="1222"/>
        <v>0.04213838416</v>
      </c>
      <c r="BR191" s="133">
        <f t="shared" si="1222"/>
        <v>0.04234028361</v>
      </c>
      <c r="BS191" s="133">
        <f t="shared" si="1222"/>
        <v>0.04255393639</v>
      </c>
      <c r="BU191" s="10">
        <v>452.0</v>
      </c>
      <c r="BV191" s="133">
        <f t="shared" ref="BV191:CE191" si="1223">BV81/AV81</f>
        <v>0.02958261621</v>
      </c>
      <c r="BW191" s="133">
        <f t="shared" si="1223"/>
        <v>0.03144645931</v>
      </c>
      <c r="BX191" s="133">
        <f t="shared" si="1223"/>
        <v>0.03104064946</v>
      </c>
      <c r="BY191" s="133">
        <f t="shared" si="1223"/>
        <v>0.03101687734</v>
      </c>
      <c r="BZ191" s="133">
        <f t="shared" si="1223"/>
        <v>0.03099189718</v>
      </c>
      <c r="CA191" s="133">
        <f t="shared" si="1223"/>
        <v>0.03096561448</v>
      </c>
      <c r="CB191" s="133">
        <f t="shared" si="1223"/>
        <v>0.03093792464</v>
      </c>
      <c r="CC191" s="133">
        <f t="shared" si="1223"/>
        <v>0.03090871154</v>
      </c>
      <c r="CD191" s="133">
        <f t="shared" si="1223"/>
        <v>0.03087784593</v>
      </c>
      <c r="CE191" s="133">
        <f t="shared" si="1223"/>
        <v>0.03084518352</v>
      </c>
      <c r="CG191" s="10">
        <v>175.0</v>
      </c>
      <c r="CH191" s="34">
        <f t="shared" ref="CH191:CQ191" si="1224">((CH$4-CH$5*$CG191+CH$6*$CG191^2/2+CH$7/$CG191)+CH$9)*CH$8</f>
        <v>5.202948571</v>
      </c>
      <c r="CI191" s="34">
        <f t="shared" si="1224"/>
        <v>3.258314286</v>
      </c>
      <c r="CJ191" s="34">
        <f t="shared" si="1224"/>
        <v>3.258314286</v>
      </c>
      <c r="CK191" s="34">
        <f t="shared" si="1224"/>
        <v>3.258314286</v>
      </c>
      <c r="CL191" s="34">
        <f t="shared" si="1224"/>
        <v>3.258314286</v>
      </c>
      <c r="CM191" s="34">
        <f t="shared" si="1224"/>
        <v>3.258314286</v>
      </c>
      <c r="CN191" s="34">
        <f t="shared" si="1224"/>
        <v>3.258314286</v>
      </c>
      <c r="CO191" s="34">
        <f t="shared" si="1224"/>
        <v>3.258314286</v>
      </c>
      <c r="CP191" s="34">
        <f t="shared" si="1224"/>
        <v>3.258314286</v>
      </c>
      <c r="CQ191" s="34">
        <f t="shared" si="1224"/>
        <v>3.258314286</v>
      </c>
      <c r="DA191" s="138"/>
      <c r="DB191" s="10">
        <v>1124.0</v>
      </c>
      <c r="DC191" s="143">
        <f t="shared" si="228"/>
        <v>0.0003846153846</v>
      </c>
      <c r="DD191" s="150">
        <f t="shared" si="309"/>
        <v>0.0005769230769</v>
      </c>
      <c r="DE191" s="74">
        <f t="shared" ref="DE191:DJ191" si="1225">(DE$18*$DB191+DE$19)*7</f>
        <v>0.0018805934</v>
      </c>
      <c r="DF191" s="74">
        <f t="shared" si="1225"/>
        <v>0.0046212376</v>
      </c>
      <c r="DG191" s="74">
        <f t="shared" si="1225"/>
        <v>0.00560315</v>
      </c>
      <c r="DH191" s="141">
        <f t="shared" si="1225"/>
        <v>0.0033509532</v>
      </c>
      <c r="DI191" s="74">
        <f t="shared" si="1225"/>
        <v>0.0041248228</v>
      </c>
      <c r="DJ191" s="74">
        <f t="shared" si="1225"/>
        <v>0.0040708668</v>
      </c>
      <c r="DK191" s="130"/>
      <c r="DL191" s="142"/>
    </row>
    <row r="192" ht="14.25" customHeight="1">
      <c r="A192" s="43"/>
      <c r="J192" s="112">
        <v>176.0</v>
      </c>
      <c r="K192" s="124">
        <v>1229.0</v>
      </c>
      <c r="L192" s="114">
        <f t="shared" si="91"/>
        <v>588.4183473</v>
      </c>
      <c r="M192" s="115">
        <f t="shared" si="92"/>
        <v>10.42706508</v>
      </c>
      <c r="N192" s="116">
        <f t="shared" si="47"/>
        <v>0.01772049619</v>
      </c>
      <c r="O192" s="116"/>
      <c r="P192" s="112">
        <v>176.0</v>
      </c>
      <c r="Q192" s="112">
        <v>1229.0</v>
      </c>
      <c r="R192" s="117">
        <f t="shared" si="48"/>
        <v>1959</v>
      </c>
      <c r="S192" s="39">
        <f t="shared" si="49"/>
        <v>599.4913971</v>
      </c>
      <c r="T192" s="39">
        <f t="shared" si="50"/>
        <v>0.000006316210119</v>
      </c>
      <c r="U192" s="117">
        <f t="shared" si="51"/>
        <v>2429</v>
      </c>
      <c r="V192" s="39">
        <f t="shared" si="52"/>
        <v>639.9994635</v>
      </c>
      <c r="W192" s="39">
        <f t="shared" si="53"/>
        <v>0.00004527287297</v>
      </c>
      <c r="X192" s="168"/>
      <c r="Y192" s="124">
        <v>1229.0</v>
      </c>
      <c r="Z192" s="168"/>
      <c r="AA192" s="125">
        <f t="shared" si="56"/>
        <v>599.4913907</v>
      </c>
      <c r="AB192" s="126">
        <f t="shared" si="57"/>
        <v>639.9994182</v>
      </c>
      <c r="AC192" s="64"/>
      <c r="AD192" s="168"/>
      <c r="AE192" s="168"/>
      <c r="AF192" s="168"/>
      <c r="AG192" s="168"/>
      <c r="AH192" s="168"/>
      <c r="AI192" s="168"/>
      <c r="AJ192" s="168"/>
      <c r="AK192" s="168"/>
      <c r="AL192" s="168"/>
      <c r="AM192" s="168"/>
      <c r="AN192" s="168"/>
      <c r="AO192" s="168"/>
      <c r="AP192" s="168"/>
      <c r="AQ192" s="168"/>
      <c r="AR192" s="168"/>
      <c r="AS192" s="168"/>
      <c r="AT192" s="1">
        <v>10.0</v>
      </c>
      <c r="AU192" s="1">
        <v>66.0</v>
      </c>
      <c r="AV192" s="83">
        <f t="shared" ref="AV192:BA192" si="1226">((AV$4 * $AU192 ^ AV$5 * EXP(-$AU192 * AV$6))+AV$8)*AV$7</f>
        <v>32.87289627</v>
      </c>
      <c r="AW192" s="83">
        <f t="shared" si="1226"/>
        <v>41.66469365</v>
      </c>
      <c r="AX192" s="83">
        <f t="shared" si="1226"/>
        <v>43.86245341</v>
      </c>
      <c r="AY192" s="83">
        <f t="shared" si="1226"/>
        <v>43.46245341</v>
      </c>
      <c r="AZ192" s="83">
        <f t="shared" si="1226"/>
        <v>43.06245341</v>
      </c>
      <c r="BA192" s="83">
        <f t="shared" si="1226"/>
        <v>42.66245341</v>
      </c>
      <c r="BB192" s="83"/>
      <c r="BC192" s="83"/>
      <c r="BD192" s="83"/>
      <c r="BE192" s="83"/>
      <c r="BI192" s="10">
        <v>459.0</v>
      </c>
      <c r="BJ192" s="133">
        <f t="shared" ref="BJ192:BS192" si="1227">BJ82/AV82</f>
        <v>0.03995318609</v>
      </c>
      <c r="BK192" s="133">
        <f t="shared" si="1227"/>
        <v>0.0400634904</v>
      </c>
      <c r="BL192" s="133">
        <f t="shared" si="1227"/>
        <v>0.04133306989</v>
      </c>
      <c r="BM192" s="133">
        <f t="shared" si="1227"/>
        <v>0.04149354108</v>
      </c>
      <c r="BN192" s="133">
        <f t="shared" si="1227"/>
        <v>0.04166235593</v>
      </c>
      <c r="BO192" s="133">
        <f t="shared" si="1227"/>
        <v>0.04184018253</v>
      </c>
      <c r="BP192" s="133">
        <f t="shared" si="1227"/>
        <v>0.04202776229</v>
      </c>
      <c r="BQ192" s="133">
        <f t="shared" si="1227"/>
        <v>0.04222592021</v>
      </c>
      <c r="BR192" s="133">
        <f t="shared" si="1227"/>
        <v>0.04243557706</v>
      </c>
      <c r="BS192" s="133">
        <f t="shared" si="1227"/>
        <v>0.04265776366</v>
      </c>
      <c r="BU192" s="10">
        <v>459.0</v>
      </c>
      <c r="BV192" s="133">
        <f t="shared" ref="BV192:CE192" si="1228">BV82/AV82</f>
        <v>0.02959136865</v>
      </c>
      <c r="BW192" s="133">
        <f t="shared" si="1228"/>
        <v>0.03148609926</v>
      </c>
      <c r="BX192" s="133">
        <f t="shared" si="1228"/>
        <v>0.03108386894</v>
      </c>
      <c r="BY192" s="133">
        <f t="shared" si="1228"/>
        <v>0.03106065546</v>
      </c>
      <c r="BZ192" s="133">
        <f t="shared" si="1228"/>
        <v>0.03103623499</v>
      </c>
      <c r="CA192" s="133">
        <f t="shared" si="1228"/>
        <v>0.0310105109</v>
      </c>
      <c r="CB192" s="133">
        <f t="shared" si="1228"/>
        <v>0.03098337593</v>
      </c>
      <c r="CC192" s="133">
        <f t="shared" si="1228"/>
        <v>0.03095471074</v>
      </c>
      <c r="CD192" s="133">
        <f t="shared" si="1228"/>
        <v>0.03092438214</v>
      </c>
      <c r="CE192" s="133">
        <f t="shared" si="1228"/>
        <v>0.03089224101</v>
      </c>
      <c r="CG192" s="10">
        <v>176.0</v>
      </c>
      <c r="CH192" s="34">
        <f t="shared" ref="CH192:CQ192" si="1229">((CH$4-CH$5*$CG192+CH$6*$CG192^2/2+CH$7/$CG192)+CH$9)*CH$8</f>
        <v>5.207852273</v>
      </c>
      <c r="CI192" s="34">
        <f t="shared" si="1229"/>
        <v>3.262022727</v>
      </c>
      <c r="CJ192" s="34">
        <f t="shared" si="1229"/>
        <v>3.262022727</v>
      </c>
      <c r="CK192" s="34">
        <f t="shared" si="1229"/>
        <v>3.262022727</v>
      </c>
      <c r="CL192" s="34">
        <f t="shared" si="1229"/>
        <v>3.262022727</v>
      </c>
      <c r="CM192" s="34">
        <f t="shared" si="1229"/>
        <v>3.262022727</v>
      </c>
      <c r="CN192" s="34">
        <f t="shared" si="1229"/>
        <v>3.262022727</v>
      </c>
      <c r="CO192" s="34">
        <f t="shared" si="1229"/>
        <v>3.262022727</v>
      </c>
      <c r="CP192" s="34">
        <f t="shared" si="1229"/>
        <v>3.262022727</v>
      </c>
      <c r="CQ192" s="34">
        <f t="shared" si="1229"/>
        <v>3.262022727</v>
      </c>
      <c r="DA192" s="138"/>
      <c r="DB192" s="10">
        <v>1131.0</v>
      </c>
      <c r="DC192" s="143">
        <f t="shared" si="228"/>
        <v>0.0003846153846</v>
      </c>
      <c r="DD192" s="150">
        <f t="shared" si="309"/>
        <v>0.0005769230769</v>
      </c>
      <c r="DE192" s="74">
        <f t="shared" ref="DE192:DJ192" si="1230">(DE$18*$DB192+DE$19)*7</f>
        <v>0.0018920741</v>
      </c>
      <c r="DF192" s="74">
        <f t="shared" si="1230"/>
        <v>0.0046518969</v>
      </c>
      <c r="DG192" s="74">
        <f t="shared" si="1230"/>
        <v>0.0056365925</v>
      </c>
      <c r="DH192" s="141">
        <f t="shared" si="1230"/>
        <v>0.0033712833</v>
      </c>
      <c r="DI192" s="74">
        <f t="shared" si="1230"/>
        <v>0.0041420757</v>
      </c>
      <c r="DJ192" s="74">
        <f t="shared" si="1230"/>
        <v>0.0040774867</v>
      </c>
      <c r="DK192" s="130"/>
      <c r="DL192" s="142"/>
    </row>
    <row r="193" ht="14.25" customHeight="1">
      <c r="A193" s="43"/>
      <c r="J193" s="112">
        <v>177.0</v>
      </c>
      <c r="K193" s="124">
        <v>1236.0</v>
      </c>
      <c r="L193" s="114">
        <f t="shared" si="91"/>
        <v>588.4183473</v>
      </c>
      <c r="M193" s="115">
        <f t="shared" si="92"/>
        <v>10.42706508</v>
      </c>
      <c r="N193" s="116">
        <f t="shared" si="47"/>
        <v>0.01772049619</v>
      </c>
      <c r="O193" s="116"/>
      <c r="P193" s="112">
        <v>177.0</v>
      </c>
      <c r="Q193" s="112">
        <v>1236.0</v>
      </c>
      <c r="R193" s="117">
        <f t="shared" si="48"/>
        <v>1966</v>
      </c>
      <c r="S193" s="39">
        <f t="shared" si="49"/>
        <v>599.5050903</v>
      </c>
      <c r="T193" s="39">
        <f t="shared" si="50"/>
        <v>0.000005703651503</v>
      </c>
      <c r="U193" s="117">
        <f t="shared" si="51"/>
        <v>2436</v>
      </c>
      <c r="V193" s="39">
        <f t="shared" si="52"/>
        <v>639.9994855</v>
      </c>
      <c r="W193" s="39">
        <f t="shared" si="53"/>
        <v>0.00004119791099</v>
      </c>
      <c r="X193" s="168"/>
      <c r="Y193" s="124">
        <v>1236.0</v>
      </c>
      <c r="Z193" s="168"/>
      <c r="AA193" s="125">
        <f t="shared" si="56"/>
        <v>599.5050846</v>
      </c>
      <c r="AB193" s="126">
        <f t="shared" si="57"/>
        <v>639.9994443</v>
      </c>
      <c r="AC193" s="64"/>
      <c r="AD193" s="168"/>
      <c r="AE193" s="168"/>
      <c r="AF193" s="168"/>
      <c r="AG193" s="168"/>
      <c r="AH193" s="168"/>
      <c r="AI193" s="168"/>
      <c r="AJ193" s="168"/>
      <c r="AK193" s="168"/>
      <c r="AL193" s="168"/>
      <c r="AM193" s="168"/>
      <c r="AN193" s="168"/>
      <c r="AO193" s="168"/>
      <c r="AP193" s="168"/>
      <c r="AQ193" s="168"/>
      <c r="AR193" s="168"/>
      <c r="AS193" s="168"/>
      <c r="AT193" s="1">
        <v>10.0</v>
      </c>
      <c r="AU193" s="1">
        <v>67.0</v>
      </c>
      <c r="AV193" s="83">
        <f t="shared" ref="AV193:BA193" si="1231">((AV$4 * $AU193 ^ AV$5 * EXP(-$AU193 * AV$6))+AV$8)*AV$7</f>
        <v>32.91004331</v>
      </c>
      <c r="AW193" s="83">
        <f t="shared" si="1231"/>
        <v>41.64808332</v>
      </c>
      <c r="AX193" s="83">
        <f t="shared" si="1231"/>
        <v>43.8439882</v>
      </c>
      <c r="AY193" s="83">
        <f t="shared" si="1231"/>
        <v>43.4439882</v>
      </c>
      <c r="AZ193" s="83">
        <f t="shared" si="1231"/>
        <v>43.0439882</v>
      </c>
      <c r="BA193" s="83">
        <f t="shared" si="1231"/>
        <v>42.6439882</v>
      </c>
      <c r="BB193" s="83"/>
      <c r="BC193" s="83"/>
      <c r="BD193" s="83"/>
      <c r="BE193" s="83"/>
      <c r="BI193" s="10">
        <v>466.0</v>
      </c>
      <c r="BJ193" s="133">
        <f t="shared" ref="BJ193:BS193" si="1232">BJ83/AV83</f>
        <v>0.03998030043</v>
      </c>
      <c r="BK193" s="133">
        <f t="shared" si="1232"/>
        <v>0.04011380452</v>
      </c>
      <c r="BL193" s="133">
        <f t="shared" si="1232"/>
        <v>0.04139122686</v>
      </c>
      <c r="BM193" s="133">
        <f t="shared" si="1232"/>
        <v>0.04155683682</v>
      </c>
      <c r="BN193" s="133">
        <f t="shared" si="1232"/>
        <v>0.04173125768</v>
      </c>
      <c r="BO193" s="133">
        <f t="shared" si="1232"/>
        <v>0.04191521182</v>
      </c>
      <c r="BP193" s="133">
        <f t="shared" si="1232"/>
        <v>0.04210950276</v>
      </c>
      <c r="BQ193" s="133">
        <f t="shared" si="1232"/>
        <v>0.04231502698</v>
      </c>
      <c r="BR193" s="133">
        <f t="shared" si="1232"/>
        <v>0.04253278768</v>
      </c>
      <c r="BS193" s="133">
        <f t="shared" si="1232"/>
        <v>0.0427639112</v>
      </c>
      <c r="BU193" s="10">
        <v>466.0</v>
      </c>
      <c r="BV193" s="133">
        <f t="shared" ref="BV193:CE193" si="1233">BV83/AV83</f>
        <v>0.02960030477</v>
      </c>
      <c r="BW193" s="133">
        <f t="shared" si="1233"/>
        <v>0.0315260231</v>
      </c>
      <c r="BX193" s="133">
        <f t="shared" si="1233"/>
        <v>0.0311274165</v>
      </c>
      <c r="BY193" s="133">
        <f t="shared" si="1233"/>
        <v>0.03110480605</v>
      </c>
      <c r="BZ193" s="133">
        <f t="shared" si="1233"/>
        <v>0.03108099267</v>
      </c>
      <c r="CA193" s="133">
        <f t="shared" si="1233"/>
        <v>0.03105587772</v>
      </c>
      <c r="CB193" s="133">
        <f t="shared" si="1233"/>
        <v>0.0310293515</v>
      </c>
      <c r="CC193" s="133">
        <f t="shared" si="1233"/>
        <v>0.03100129162</v>
      </c>
      <c r="CD193" s="133">
        <f t="shared" si="1233"/>
        <v>0.03097156112</v>
      </c>
      <c r="CE193" s="133">
        <f t="shared" si="1233"/>
        <v>0.03094000621</v>
      </c>
      <c r="CG193" s="10">
        <v>177.0</v>
      </c>
      <c r="CH193" s="34">
        <f t="shared" ref="CH193:CQ193" si="1234">((CH$4-CH$5*$CG193+CH$6*$CG193^2/2+CH$7/$CG193)+CH$9)*CH$8</f>
        <v>5.212768362</v>
      </c>
      <c r="CI193" s="34">
        <f t="shared" si="1234"/>
        <v>3.265734463</v>
      </c>
      <c r="CJ193" s="34">
        <f t="shared" si="1234"/>
        <v>3.265734463</v>
      </c>
      <c r="CK193" s="34">
        <f t="shared" si="1234"/>
        <v>3.265734463</v>
      </c>
      <c r="CL193" s="34">
        <f t="shared" si="1234"/>
        <v>3.265734463</v>
      </c>
      <c r="CM193" s="34">
        <f t="shared" si="1234"/>
        <v>3.265734463</v>
      </c>
      <c r="CN193" s="34">
        <f t="shared" si="1234"/>
        <v>3.265734463</v>
      </c>
      <c r="CO193" s="34">
        <f t="shared" si="1234"/>
        <v>3.265734463</v>
      </c>
      <c r="CP193" s="34">
        <f t="shared" si="1234"/>
        <v>3.265734463</v>
      </c>
      <c r="CQ193" s="34">
        <f t="shared" si="1234"/>
        <v>3.265734463</v>
      </c>
      <c r="DA193" s="138"/>
      <c r="DB193" s="10">
        <v>1138.0</v>
      </c>
      <c r="DC193" s="143">
        <f t="shared" si="228"/>
        <v>0.0003846153846</v>
      </c>
      <c r="DD193" s="150">
        <f t="shared" si="309"/>
        <v>0.0005769230769</v>
      </c>
      <c r="DE193" s="74">
        <f t="shared" ref="DE193:DJ193" si="1235">(DE$18*$DB193+DE$19)*7</f>
        <v>0.0019035548</v>
      </c>
      <c r="DF193" s="74">
        <f t="shared" si="1235"/>
        <v>0.0046825562</v>
      </c>
      <c r="DG193" s="74">
        <f t="shared" si="1235"/>
        <v>0.005670035</v>
      </c>
      <c r="DH193" s="141">
        <f t="shared" si="1235"/>
        <v>0.0033916134</v>
      </c>
      <c r="DI193" s="74">
        <f t="shared" si="1235"/>
        <v>0.0041593286</v>
      </c>
      <c r="DJ193" s="74">
        <f t="shared" si="1235"/>
        <v>0.0040841066</v>
      </c>
      <c r="DK193" s="130"/>
      <c r="DL193" s="142"/>
    </row>
    <row r="194" ht="14.25" customHeight="1">
      <c r="A194" s="43"/>
      <c r="J194" s="112">
        <v>178.0</v>
      </c>
      <c r="K194" s="124">
        <v>1243.0</v>
      </c>
      <c r="L194" s="114">
        <f t="shared" si="91"/>
        <v>588.4183473</v>
      </c>
      <c r="M194" s="115">
        <f t="shared" si="92"/>
        <v>10.42706508</v>
      </c>
      <c r="N194" s="116">
        <f t="shared" si="47"/>
        <v>0.01772049619</v>
      </c>
      <c r="O194" s="116"/>
      <c r="P194" s="112">
        <v>178.0</v>
      </c>
      <c r="Q194" s="112">
        <v>1243.0</v>
      </c>
      <c r="R194" s="117">
        <f t="shared" si="48"/>
        <v>1973</v>
      </c>
      <c r="S194" s="39">
        <f t="shared" si="49"/>
        <v>599.518415</v>
      </c>
      <c r="T194" s="39">
        <f t="shared" si="50"/>
        <v>0.00000515033484</v>
      </c>
      <c r="U194" s="117">
        <f t="shared" si="51"/>
        <v>2443</v>
      </c>
      <c r="V194" s="39">
        <f t="shared" si="52"/>
        <v>639.9995067</v>
      </c>
      <c r="W194" s="39">
        <f t="shared" si="53"/>
        <v>0.00003748852943</v>
      </c>
      <c r="X194" s="168"/>
      <c r="Y194" s="124">
        <v>1243.0</v>
      </c>
      <c r="Z194" s="168"/>
      <c r="AA194" s="125">
        <f t="shared" si="56"/>
        <v>599.5184099</v>
      </c>
      <c r="AB194" s="126">
        <f t="shared" si="57"/>
        <v>639.9994692</v>
      </c>
      <c r="AC194" s="64"/>
      <c r="AD194" s="168"/>
      <c r="AE194" s="168"/>
      <c r="AF194" s="168"/>
      <c r="AG194" s="168"/>
      <c r="AH194" s="168"/>
      <c r="AI194" s="168"/>
      <c r="AJ194" s="168"/>
      <c r="AK194" s="168"/>
      <c r="AL194" s="168"/>
      <c r="AM194" s="168"/>
      <c r="AN194" s="168"/>
      <c r="AO194" s="168"/>
      <c r="AP194" s="168"/>
      <c r="AQ194" s="168"/>
      <c r="AR194" s="168"/>
      <c r="AS194" s="168"/>
      <c r="AT194" s="1">
        <v>10.0</v>
      </c>
      <c r="AU194" s="1">
        <v>68.0</v>
      </c>
      <c r="AV194" s="83">
        <f t="shared" ref="AV194:BA194" si="1236">((AV$4 * $AU194 ^ AV$5 * EXP(-$AU194 * AV$6))+AV$8)*AV$7</f>
        <v>32.94570483</v>
      </c>
      <c r="AW194" s="83">
        <f t="shared" si="1236"/>
        <v>41.62982588</v>
      </c>
      <c r="AX194" s="83">
        <f t="shared" si="1236"/>
        <v>43.82348624</v>
      </c>
      <c r="AY194" s="83">
        <f t="shared" si="1236"/>
        <v>43.42348624</v>
      </c>
      <c r="AZ194" s="83">
        <f t="shared" si="1236"/>
        <v>43.02348624</v>
      </c>
      <c r="BA194" s="83">
        <f t="shared" si="1236"/>
        <v>42.62348624</v>
      </c>
      <c r="BB194" s="83"/>
      <c r="BC194" s="83"/>
      <c r="BD194" s="83"/>
      <c r="BE194" s="83"/>
      <c r="BI194" s="10">
        <v>473.0</v>
      </c>
      <c r="BJ194" s="133">
        <f t="shared" ref="BJ194:BS194" si="1237">BJ84/AV84</f>
        <v>0.04000773834</v>
      </c>
      <c r="BK194" s="133">
        <f t="shared" si="1237"/>
        <v>0.04016447821</v>
      </c>
      <c r="BL194" s="133">
        <f t="shared" si="1237"/>
        <v>0.04144980801</v>
      </c>
      <c r="BM194" s="133">
        <f t="shared" si="1237"/>
        <v>0.04162072884</v>
      </c>
      <c r="BN194" s="133">
        <f t="shared" si="1237"/>
        <v>0.04180095511</v>
      </c>
      <c r="BO194" s="133">
        <f t="shared" si="1237"/>
        <v>0.04199126803</v>
      </c>
      <c r="BP194" s="133">
        <f t="shared" si="1237"/>
        <v>0.04219253873</v>
      </c>
      <c r="BQ194" s="133">
        <f t="shared" si="1237"/>
        <v>0.04240574166</v>
      </c>
      <c r="BR194" s="133">
        <f t="shared" si="1237"/>
        <v>0.04263197032</v>
      </c>
      <c r="BS194" s="133">
        <f t="shared" si="1237"/>
        <v>0.04287245606</v>
      </c>
      <c r="BU194" s="10">
        <v>473.0</v>
      </c>
      <c r="BV194" s="133">
        <f t="shared" ref="BV194:CE194" si="1238">BV84/AV84</f>
        <v>0.02960941932</v>
      </c>
      <c r="BW194" s="133">
        <f t="shared" si="1238"/>
        <v>0.03156622481</v>
      </c>
      <c r="BX194" s="133">
        <f t="shared" si="1238"/>
        <v>0.03117128535</v>
      </c>
      <c r="BY194" s="133">
        <f t="shared" si="1238"/>
        <v>0.03114932429</v>
      </c>
      <c r="BZ194" s="133">
        <f t="shared" si="1238"/>
        <v>0.03112616761</v>
      </c>
      <c r="CA194" s="133">
        <f t="shared" si="1238"/>
        <v>0.03110171493</v>
      </c>
      <c r="CB194" s="133">
        <f t="shared" si="1238"/>
        <v>0.03107585431</v>
      </c>
      <c r="CC194" s="133">
        <f t="shared" si="1238"/>
        <v>0.03104846057</v>
      </c>
      <c r="CD194" s="133">
        <f t="shared" si="1238"/>
        <v>0.03101939319</v>
      </c>
      <c r="CE194" s="133">
        <f t="shared" si="1238"/>
        <v>0.03098849397</v>
      </c>
      <c r="CG194" s="10">
        <v>178.0</v>
      </c>
      <c r="CH194" s="34">
        <f t="shared" ref="CH194:CQ194" si="1239">((CH$4-CH$5*$CG194+CH$6*$CG194^2/2+CH$7/$CG194)+CH$9)*CH$8</f>
        <v>5.217696629</v>
      </c>
      <c r="CI194" s="34">
        <f t="shared" si="1239"/>
        <v>3.269449438</v>
      </c>
      <c r="CJ194" s="34">
        <f t="shared" si="1239"/>
        <v>3.269449438</v>
      </c>
      <c r="CK194" s="34">
        <f t="shared" si="1239"/>
        <v>3.269449438</v>
      </c>
      <c r="CL194" s="34">
        <f t="shared" si="1239"/>
        <v>3.269449438</v>
      </c>
      <c r="CM194" s="34">
        <f t="shared" si="1239"/>
        <v>3.269449438</v>
      </c>
      <c r="CN194" s="34">
        <f t="shared" si="1239"/>
        <v>3.269449438</v>
      </c>
      <c r="CO194" s="34">
        <f t="shared" si="1239"/>
        <v>3.269449438</v>
      </c>
      <c r="CP194" s="34">
        <f t="shared" si="1239"/>
        <v>3.269449438</v>
      </c>
      <c r="CQ194" s="34">
        <f t="shared" si="1239"/>
        <v>3.269449438</v>
      </c>
      <c r="DA194" s="138"/>
      <c r="DB194" s="10">
        <v>1145.0</v>
      </c>
      <c r="DC194" s="143">
        <f t="shared" si="228"/>
        <v>0.0003846153846</v>
      </c>
      <c r="DD194" s="150">
        <f t="shared" si="309"/>
        <v>0.0005769230769</v>
      </c>
      <c r="DE194" s="74">
        <f t="shared" ref="DE194:DJ194" si="1240">(DE$18*$DB194+DE$19)*7</f>
        <v>0.0019150355</v>
      </c>
      <c r="DF194" s="74">
        <f t="shared" si="1240"/>
        <v>0.0047132155</v>
      </c>
      <c r="DG194" s="74">
        <f t="shared" si="1240"/>
        <v>0.0057034775</v>
      </c>
      <c r="DH194" s="141">
        <f t="shared" si="1240"/>
        <v>0.0034119435</v>
      </c>
      <c r="DI194" s="74">
        <f t="shared" si="1240"/>
        <v>0.0041765815</v>
      </c>
      <c r="DJ194" s="74">
        <f t="shared" si="1240"/>
        <v>0.0040907265</v>
      </c>
      <c r="DK194" s="130"/>
      <c r="DL194" s="142"/>
    </row>
    <row r="195" ht="14.25" customHeight="1">
      <c r="A195" s="43"/>
      <c r="J195" s="112">
        <v>179.0</v>
      </c>
      <c r="K195" s="124">
        <v>1250.0</v>
      </c>
      <c r="L195" s="114">
        <f t="shared" si="91"/>
        <v>588.4183473</v>
      </c>
      <c r="M195" s="115">
        <f t="shared" si="92"/>
        <v>10.42706508</v>
      </c>
      <c r="N195" s="116">
        <f t="shared" si="47"/>
        <v>0.01772049619</v>
      </c>
      <c r="O195" s="116"/>
      <c r="P195" s="112">
        <v>179.0</v>
      </c>
      <c r="Q195" s="112">
        <v>1250.0</v>
      </c>
      <c r="R195" s="117">
        <f t="shared" si="48"/>
        <v>1980</v>
      </c>
      <c r="S195" s="39">
        <f t="shared" si="49"/>
        <v>599.5313811</v>
      </c>
      <c r="T195" s="39">
        <f t="shared" si="50"/>
        <v>0.000004650548461</v>
      </c>
      <c r="U195" s="117">
        <f t="shared" si="51"/>
        <v>2450</v>
      </c>
      <c r="V195" s="39">
        <f t="shared" si="52"/>
        <v>639.999527</v>
      </c>
      <c r="W195" s="39">
        <f t="shared" si="53"/>
        <v>0.00003411205167</v>
      </c>
      <c r="X195" s="168"/>
      <c r="Y195" s="124">
        <v>1250.0</v>
      </c>
      <c r="Z195" s="168"/>
      <c r="AA195" s="125">
        <f t="shared" si="56"/>
        <v>599.5313765</v>
      </c>
      <c r="AB195" s="126">
        <f t="shared" si="57"/>
        <v>639.9994929</v>
      </c>
      <c r="AC195" s="64"/>
      <c r="AD195" s="168"/>
      <c r="AE195" s="168"/>
      <c r="AF195" s="168"/>
      <c r="AG195" s="168"/>
      <c r="AH195" s="168"/>
      <c r="AI195" s="168"/>
      <c r="AJ195" s="168"/>
      <c r="AK195" s="168"/>
      <c r="AL195" s="168"/>
      <c r="AM195" s="168"/>
      <c r="AN195" s="168"/>
      <c r="AO195" s="168"/>
      <c r="AP195" s="168"/>
      <c r="AQ195" s="168"/>
      <c r="AR195" s="168"/>
      <c r="AS195" s="168"/>
      <c r="AT195" s="1">
        <v>10.0</v>
      </c>
      <c r="AU195" s="1">
        <v>69.0</v>
      </c>
      <c r="AV195" s="83">
        <f t="shared" ref="AV195:BA195" si="1241">((AV$4 * $AU195 ^ AV$5 * EXP(-$AU195 * AV$6))+AV$8)*AV$7</f>
        <v>32.97992056</v>
      </c>
      <c r="AW195" s="83">
        <f t="shared" si="1241"/>
        <v>41.60997177</v>
      </c>
      <c r="AX195" s="83">
        <f t="shared" si="1241"/>
        <v>43.80101006</v>
      </c>
      <c r="AY195" s="83">
        <f t="shared" si="1241"/>
        <v>43.40101006</v>
      </c>
      <c r="AZ195" s="83">
        <f t="shared" si="1241"/>
        <v>43.00101006</v>
      </c>
      <c r="BA195" s="83">
        <f t="shared" si="1241"/>
        <v>42.60101006</v>
      </c>
      <c r="BB195" s="83"/>
      <c r="BC195" s="83"/>
      <c r="BD195" s="83"/>
      <c r="BE195" s="83"/>
      <c r="BI195" s="10">
        <v>480.0</v>
      </c>
      <c r="BJ195" s="133">
        <f t="shared" ref="BJ195:BS195" si="1242">BJ85/AV85</f>
        <v>0.04003549148</v>
      </c>
      <c r="BK195" s="133">
        <f t="shared" si="1242"/>
        <v>0.04021550397</v>
      </c>
      <c r="BL195" s="133">
        <f t="shared" si="1242"/>
        <v>0.04150880484</v>
      </c>
      <c r="BM195" s="133">
        <f t="shared" si="1242"/>
        <v>0.04168521416</v>
      </c>
      <c r="BN195" s="133">
        <f t="shared" si="1242"/>
        <v>0.04187145239</v>
      </c>
      <c r="BO195" s="133">
        <f t="shared" si="1242"/>
        <v>0.04206836451</v>
      </c>
      <c r="BP195" s="133">
        <f t="shared" si="1242"/>
        <v>0.04227689522</v>
      </c>
      <c r="BQ195" s="133">
        <f t="shared" si="1242"/>
        <v>0.0424981041</v>
      </c>
      <c r="BR195" s="133">
        <f t="shared" si="1242"/>
        <v>0.04273318359</v>
      </c>
      <c r="BS195" s="133">
        <f t="shared" si="1242"/>
        <v>0.04298348054</v>
      </c>
      <c r="BU195" s="10">
        <v>480.0</v>
      </c>
      <c r="BV195" s="133">
        <f t="shared" ref="BV195:CE195" si="1243">BV85/AV85</f>
        <v>0.02961870731</v>
      </c>
      <c r="BW195" s="133">
        <f t="shared" si="1243"/>
        <v>0.03160669863</v>
      </c>
      <c r="BX195" s="133">
        <f t="shared" si="1243"/>
        <v>0.031215469</v>
      </c>
      <c r="BY195" s="133">
        <f t="shared" si="1243"/>
        <v>0.03119420571</v>
      </c>
      <c r="BZ195" s="133">
        <f t="shared" si="1243"/>
        <v>0.03117175771</v>
      </c>
      <c r="CA195" s="133">
        <f t="shared" si="1243"/>
        <v>0.03114802314</v>
      </c>
      <c r="CB195" s="133">
        <f t="shared" si="1243"/>
        <v>0.03112288814</v>
      </c>
      <c r="CC195" s="133">
        <f t="shared" si="1243"/>
        <v>0.03109622499</v>
      </c>
      <c r="CD195" s="133">
        <f t="shared" si="1243"/>
        <v>0.03106788997</v>
      </c>
      <c r="CE195" s="133">
        <f t="shared" si="1243"/>
        <v>0.03103772072</v>
      </c>
      <c r="CG195" s="10">
        <v>179.0</v>
      </c>
      <c r="CH195" s="34">
        <f t="shared" ref="CH195:CQ195" si="1244">((CH$4-CH$5*$CG195+CH$6*$CG195^2/2+CH$7/$CG195)+CH$9)*CH$8</f>
        <v>5.222636872</v>
      </c>
      <c r="CI195" s="34">
        <f t="shared" si="1244"/>
        <v>3.273167598</v>
      </c>
      <c r="CJ195" s="34">
        <f t="shared" si="1244"/>
        <v>3.273167598</v>
      </c>
      <c r="CK195" s="34">
        <f t="shared" si="1244"/>
        <v>3.273167598</v>
      </c>
      <c r="CL195" s="34">
        <f t="shared" si="1244"/>
        <v>3.273167598</v>
      </c>
      <c r="CM195" s="34">
        <f t="shared" si="1244"/>
        <v>3.273167598</v>
      </c>
      <c r="CN195" s="34">
        <f t="shared" si="1244"/>
        <v>3.273167598</v>
      </c>
      <c r="CO195" s="34">
        <f t="shared" si="1244"/>
        <v>3.273167598</v>
      </c>
      <c r="CP195" s="34">
        <f t="shared" si="1244"/>
        <v>3.273167598</v>
      </c>
      <c r="CQ195" s="34">
        <f t="shared" si="1244"/>
        <v>3.273167598</v>
      </c>
      <c r="DA195" s="138"/>
      <c r="DB195" s="10">
        <v>1152.0</v>
      </c>
      <c r="DC195" s="143">
        <f t="shared" si="228"/>
        <v>0.0003846153846</v>
      </c>
      <c r="DD195" s="150">
        <f t="shared" si="309"/>
        <v>0.0005769230769</v>
      </c>
      <c r="DE195" s="74">
        <f t="shared" ref="DE195:DJ195" si="1245">(DE$18*$DB195+DE$19)*7</f>
        <v>0.0019265162</v>
      </c>
      <c r="DF195" s="74">
        <f t="shared" si="1245"/>
        <v>0.0047438748</v>
      </c>
      <c r="DG195" s="74">
        <f t="shared" si="1245"/>
        <v>0.00573692</v>
      </c>
      <c r="DH195" s="141">
        <f t="shared" si="1245"/>
        <v>0.0034322736</v>
      </c>
      <c r="DI195" s="74">
        <f t="shared" si="1245"/>
        <v>0.0041938344</v>
      </c>
      <c r="DJ195" s="74">
        <f t="shared" si="1245"/>
        <v>0.0040973464</v>
      </c>
      <c r="DK195" s="130"/>
      <c r="DL195" s="142"/>
    </row>
    <row r="196" ht="14.25" customHeight="1">
      <c r="A196" s="43"/>
      <c r="J196" s="112">
        <v>180.0</v>
      </c>
      <c r="K196" s="124">
        <v>1257.0</v>
      </c>
      <c r="L196" s="114">
        <f t="shared" si="91"/>
        <v>588.4183473</v>
      </c>
      <c r="M196" s="115">
        <f t="shared" si="92"/>
        <v>10.42706508</v>
      </c>
      <c r="N196" s="116">
        <f t="shared" si="47"/>
        <v>0.01772049619</v>
      </c>
      <c r="O196" s="116"/>
      <c r="P196" s="112">
        <v>180.0</v>
      </c>
      <c r="Q196" s="112">
        <v>1257.0</v>
      </c>
      <c r="R196" s="117">
        <f t="shared" si="48"/>
        <v>1987</v>
      </c>
      <c r="S196" s="39">
        <f t="shared" si="49"/>
        <v>599.5439981</v>
      </c>
      <c r="T196" s="39">
        <f t="shared" si="50"/>
        <v>0.000004199129457</v>
      </c>
      <c r="U196" s="117">
        <f t="shared" si="51"/>
        <v>2457</v>
      </c>
      <c r="V196" s="39">
        <f t="shared" si="52"/>
        <v>639.9995464</v>
      </c>
      <c r="W196" s="39">
        <f t="shared" si="53"/>
        <v>0.00003103870957</v>
      </c>
      <c r="X196" s="168"/>
      <c r="Y196" s="124">
        <v>1257.0</v>
      </c>
      <c r="Z196" s="168"/>
      <c r="AA196" s="125">
        <f t="shared" si="56"/>
        <v>599.5439939</v>
      </c>
      <c r="AB196" s="126">
        <f t="shared" si="57"/>
        <v>639.9995154</v>
      </c>
      <c r="AC196" s="64"/>
      <c r="AD196" s="168"/>
      <c r="AE196" s="168"/>
      <c r="AF196" s="168"/>
      <c r="AG196" s="168"/>
      <c r="AH196" s="168"/>
      <c r="AI196" s="168"/>
      <c r="AJ196" s="168"/>
      <c r="AK196" s="168"/>
      <c r="AL196" s="168"/>
      <c r="AM196" s="168"/>
      <c r="AN196" s="168"/>
      <c r="AO196" s="168"/>
      <c r="AP196" s="168"/>
      <c r="AQ196" s="168"/>
      <c r="AR196" s="168"/>
      <c r="AS196" s="168"/>
      <c r="AT196" s="1">
        <v>10.0</v>
      </c>
      <c r="AU196" s="1">
        <v>70.0</v>
      </c>
      <c r="AV196" s="83">
        <f t="shared" ref="AV196:BA196" si="1246">((AV$4 * $AU196 ^ AV$5 * EXP(-$AU196 * AV$6))+AV$8)*AV$7</f>
        <v>33.01272868</v>
      </c>
      <c r="AW196" s="83">
        <f t="shared" si="1246"/>
        <v>41.58856944</v>
      </c>
      <c r="AX196" s="83">
        <f t="shared" si="1246"/>
        <v>43.77661976</v>
      </c>
      <c r="AY196" s="83">
        <f t="shared" si="1246"/>
        <v>43.37661976</v>
      </c>
      <c r="AZ196" s="83">
        <f t="shared" si="1246"/>
        <v>42.97661976</v>
      </c>
      <c r="BA196" s="83">
        <f t="shared" si="1246"/>
        <v>42.57661976</v>
      </c>
      <c r="BB196" s="83"/>
      <c r="BC196" s="83"/>
      <c r="BD196" s="83"/>
      <c r="BE196" s="83"/>
      <c r="BI196" s="10">
        <v>487.0</v>
      </c>
      <c r="BJ196" s="133">
        <f t="shared" ref="BJ196:BS196" si="1247">BJ86/AV86</f>
        <v>0.0400635519</v>
      </c>
      <c r="BK196" s="133">
        <f t="shared" si="1247"/>
        <v>0.04026687461</v>
      </c>
      <c r="BL196" s="133">
        <f t="shared" si="1247"/>
        <v>0.04156820923</v>
      </c>
      <c r="BM196" s="133">
        <f t="shared" si="1247"/>
        <v>0.04175029041</v>
      </c>
      <c r="BN196" s="133">
        <f t="shared" si="1247"/>
        <v>0.04194275457</v>
      </c>
      <c r="BO196" s="133">
        <f t="shared" si="1247"/>
        <v>0.04214651591</v>
      </c>
      <c r="BP196" s="133">
        <f t="shared" si="1247"/>
        <v>0.04236259917</v>
      </c>
      <c r="BQ196" s="133">
        <f t="shared" si="1247"/>
        <v>0.04259215691</v>
      </c>
      <c r="BR196" s="133">
        <f t="shared" si="1247"/>
        <v>0.04283649004</v>
      </c>
      <c r="BS196" s="133">
        <f t="shared" si="1247"/>
        <v>0.04309707253</v>
      </c>
      <c r="BU196" s="10">
        <v>487.0</v>
      </c>
      <c r="BV196" s="133">
        <f t="shared" ref="BV196:CE196" si="1248">BV86/AV86</f>
        <v>0.02962816394</v>
      </c>
      <c r="BW196" s="133">
        <f t="shared" si="1248"/>
        <v>0.03164743907</v>
      </c>
      <c r="BX196" s="133">
        <f t="shared" si="1248"/>
        <v>0.03125996128</v>
      </c>
      <c r="BY196" s="133">
        <f t="shared" si="1248"/>
        <v>0.03123944623</v>
      </c>
      <c r="BZ196" s="133">
        <f t="shared" si="1248"/>
        <v>0.03121776134</v>
      </c>
      <c r="CA196" s="133">
        <f t="shared" si="1248"/>
        <v>0.03119480359</v>
      </c>
      <c r="CB196" s="133">
        <f t="shared" si="1248"/>
        <v>0.03117045754</v>
      </c>
      <c r="CC196" s="133">
        <f t="shared" si="1248"/>
        <v>0.03114459332</v>
      </c>
      <c r="CD196" s="133">
        <f t="shared" si="1248"/>
        <v>0.03111706436</v>
      </c>
      <c r="CE196" s="133">
        <f t="shared" si="1248"/>
        <v>0.03108770458</v>
      </c>
      <c r="CG196" s="10">
        <v>180.0</v>
      </c>
      <c r="CH196" s="34">
        <f t="shared" ref="CH196:CQ196" si="1249">((CH$4-CH$5*$CG196+CH$6*$CG196^2/2+CH$7/$CG196)+CH$9)*CH$8</f>
        <v>5.227588889</v>
      </c>
      <c r="CI196" s="34">
        <f t="shared" si="1249"/>
        <v>3.276888889</v>
      </c>
      <c r="CJ196" s="34">
        <f t="shared" si="1249"/>
        <v>3.276888889</v>
      </c>
      <c r="CK196" s="34">
        <f t="shared" si="1249"/>
        <v>3.276888889</v>
      </c>
      <c r="CL196" s="34">
        <f t="shared" si="1249"/>
        <v>3.276888889</v>
      </c>
      <c r="CM196" s="34">
        <f t="shared" si="1249"/>
        <v>3.276888889</v>
      </c>
      <c r="CN196" s="34">
        <f t="shared" si="1249"/>
        <v>3.276888889</v>
      </c>
      <c r="CO196" s="34">
        <f t="shared" si="1249"/>
        <v>3.276888889</v>
      </c>
      <c r="CP196" s="34">
        <f t="shared" si="1249"/>
        <v>3.276888889</v>
      </c>
      <c r="CQ196" s="34">
        <f t="shared" si="1249"/>
        <v>3.276888889</v>
      </c>
      <c r="DA196" s="138"/>
      <c r="DB196" s="10">
        <v>1159.0</v>
      </c>
      <c r="DC196" s="143">
        <f t="shared" si="228"/>
        <v>0.0003846153846</v>
      </c>
      <c r="DD196" s="150">
        <f t="shared" si="309"/>
        <v>0.0005769230769</v>
      </c>
      <c r="DE196" s="74">
        <f t="shared" ref="DE196:DJ196" si="1250">(DE$18*$DB196+DE$19)*7</f>
        <v>0.0019379969</v>
      </c>
      <c r="DF196" s="74">
        <f t="shared" si="1250"/>
        <v>0.0047745341</v>
      </c>
      <c r="DG196" s="74">
        <f t="shared" si="1250"/>
        <v>0.0057703625</v>
      </c>
      <c r="DH196" s="141">
        <f t="shared" si="1250"/>
        <v>0.0034526037</v>
      </c>
      <c r="DI196" s="74">
        <f t="shared" si="1250"/>
        <v>0.0042110873</v>
      </c>
      <c r="DJ196" s="74">
        <f t="shared" si="1250"/>
        <v>0.0041039663</v>
      </c>
      <c r="DK196" s="130"/>
      <c r="DL196" s="142"/>
    </row>
    <row r="197" ht="14.25" customHeight="1">
      <c r="A197" s="43"/>
      <c r="J197" s="112">
        <v>181.0</v>
      </c>
      <c r="K197" s="124">
        <v>1264.0</v>
      </c>
      <c r="L197" s="114">
        <f t="shared" si="91"/>
        <v>588.4183473</v>
      </c>
      <c r="M197" s="115">
        <f t="shared" si="92"/>
        <v>10.42706508</v>
      </c>
      <c r="N197" s="116">
        <f t="shared" si="47"/>
        <v>0.01772049619</v>
      </c>
      <c r="O197" s="116"/>
      <c r="P197" s="112">
        <v>181.0</v>
      </c>
      <c r="Q197" s="112">
        <v>1264.0</v>
      </c>
      <c r="R197" s="117">
        <f t="shared" si="48"/>
        <v>1994</v>
      </c>
      <c r="S197" s="39">
        <f t="shared" si="49"/>
        <v>599.5562756</v>
      </c>
      <c r="T197" s="39">
        <f t="shared" si="50"/>
        <v>0.00000379141117</v>
      </c>
      <c r="U197" s="117">
        <f t="shared" si="51"/>
        <v>2464</v>
      </c>
      <c r="V197" s="39">
        <f t="shared" si="52"/>
        <v>639.9995651</v>
      </c>
      <c r="W197" s="39">
        <f t="shared" si="53"/>
        <v>0.00002824138591</v>
      </c>
      <c r="X197" s="168"/>
      <c r="Y197" s="124">
        <v>1264.0</v>
      </c>
      <c r="Z197" s="168"/>
      <c r="AA197" s="125">
        <f t="shared" si="56"/>
        <v>599.5562718</v>
      </c>
      <c r="AB197" s="126">
        <f t="shared" si="57"/>
        <v>639.9995368</v>
      </c>
      <c r="AC197" s="64"/>
      <c r="AD197" s="168"/>
      <c r="AE197" s="168"/>
      <c r="AF197" s="168"/>
      <c r="AG197" s="168"/>
      <c r="AH197" s="168"/>
      <c r="AI197" s="168"/>
      <c r="AJ197" s="168"/>
      <c r="AK197" s="168"/>
      <c r="AL197" s="168"/>
      <c r="AM197" s="168"/>
      <c r="AN197" s="168"/>
      <c r="AO197" s="168"/>
      <c r="AP197" s="168"/>
      <c r="AQ197" s="168"/>
      <c r="AR197" s="168"/>
      <c r="AS197" s="168"/>
      <c r="AT197" s="1">
        <v>11.0</v>
      </c>
      <c r="AU197" s="1">
        <v>71.0</v>
      </c>
      <c r="AV197" s="83">
        <f t="shared" ref="AV197:BA197" si="1251">((AV$4 * $AU197 ^ AV$5 * EXP(-$AU197 * AV$6))+AV$8)*AV$7</f>
        <v>33.0441659</v>
      </c>
      <c r="AW197" s="83">
        <f t="shared" si="1251"/>
        <v>41.56566545</v>
      </c>
      <c r="AX197" s="83">
        <f t="shared" si="1251"/>
        <v>43.75037315</v>
      </c>
      <c r="AY197" s="83">
        <f t="shared" si="1251"/>
        <v>43.35037315</v>
      </c>
      <c r="AZ197" s="83">
        <f t="shared" si="1251"/>
        <v>42.95037315</v>
      </c>
      <c r="BA197" s="83">
        <f t="shared" si="1251"/>
        <v>42.55037315</v>
      </c>
      <c r="BB197" s="83"/>
      <c r="BC197" s="83"/>
      <c r="BD197" s="83"/>
      <c r="BE197" s="83"/>
      <c r="BI197" s="10">
        <v>494.0</v>
      </c>
      <c r="BJ197" s="133">
        <f t="shared" ref="BJ197:BS197" si="1252">BJ87/AV87</f>
        <v>0.04009191198</v>
      </c>
      <c r="BK197" s="133">
        <f t="shared" si="1252"/>
        <v>0.04031858328</v>
      </c>
      <c r="BL197" s="133">
        <f t="shared" si="1252"/>
        <v>0.04162801345</v>
      </c>
      <c r="BM197" s="133">
        <f t="shared" si="1252"/>
        <v>0.04181595574</v>
      </c>
      <c r="BN197" s="133">
        <f t="shared" si="1252"/>
        <v>0.04201486757</v>
      </c>
      <c r="BO197" s="133">
        <f t="shared" si="1252"/>
        <v>0.04222573818</v>
      </c>
      <c r="BP197" s="133">
        <f t="shared" si="1252"/>
        <v>0.04244967947</v>
      </c>
      <c r="BQ197" s="133">
        <f t="shared" si="1252"/>
        <v>0.04268794556</v>
      </c>
      <c r="BR197" s="133">
        <f t="shared" si="1252"/>
        <v>0.04294195635</v>
      </c>
      <c r="BS197" s="133">
        <f t="shared" si="1252"/>
        <v>0.04321332577</v>
      </c>
      <c r="BU197" s="10">
        <v>494.0</v>
      </c>
      <c r="BV197" s="133">
        <f t="shared" ref="BV197:CE197" si="1253">BV87/AV87</f>
        <v>0.02963778465</v>
      </c>
      <c r="BW197" s="133">
        <f t="shared" si="1253"/>
        <v>0.03168844089</v>
      </c>
      <c r="BX197" s="133">
        <f t="shared" si="1253"/>
        <v>0.03130475631</v>
      </c>
      <c r="BY197" s="133">
        <f t="shared" si="1253"/>
        <v>0.03128504215</v>
      </c>
      <c r="BZ197" s="133">
        <f t="shared" si="1253"/>
        <v>0.03126417735</v>
      </c>
      <c r="CA197" s="133">
        <f t="shared" si="1253"/>
        <v>0.03124205814</v>
      </c>
      <c r="CB197" s="133">
        <f t="shared" si="1253"/>
        <v>0.03121856787</v>
      </c>
      <c r="CC197" s="133">
        <f t="shared" si="1253"/>
        <v>0.03119357502</v>
      </c>
      <c r="CD197" s="133">
        <f t="shared" si="1253"/>
        <v>0.03116693062</v>
      </c>
      <c r="CE197" s="133">
        <f t="shared" si="1253"/>
        <v>0.0311384654</v>
      </c>
      <c r="CG197" s="10">
        <v>181.0</v>
      </c>
      <c r="CH197" s="34">
        <f t="shared" ref="CH197:CQ197" si="1254">((CH$4-CH$5*$CG197+CH$6*$CG197^2/2+CH$7/$CG197)+CH$9)*CH$8</f>
        <v>5.232552486</v>
      </c>
      <c r="CI197" s="34">
        <f t="shared" si="1254"/>
        <v>3.28061326</v>
      </c>
      <c r="CJ197" s="34">
        <f t="shared" si="1254"/>
        <v>3.28061326</v>
      </c>
      <c r="CK197" s="34">
        <f t="shared" si="1254"/>
        <v>3.28061326</v>
      </c>
      <c r="CL197" s="34">
        <f t="shared" si="1254"/>
        <v>3.28061326</v>
      </c>
      <c r="CM197" s="34">
        <f t="shared" si="1254"/>
        <v>3.28061326</v>
      </c>
      <c r="CN197" s="34">
        <f t="shared" si="1254"/>
        <v>3.28061326</v>
      </c>
      <c r="CO197" s="34">
        <f t="shared" si="1254"/>
        <v>3.28061326</v>
      </c>
      <c r="CP197" s="34">
        <f t="shared" si="1254"/>
        <v>3.28061326</v>
      </c>
      <c r="CQ197" s="34">
        <f t="shared" si="1254"/>
        <v>3.28061326</v>
      </c>
      <c r="DA197" s="138"/>
      <c r="DB197" s="10">
        <v>1166.0</v>
      </c>
      <c r="DC197" s="143">
        <f t="shared" si="228"/>
        <v>0.0003846153846</v>
      </c>
      <c r="DD197" s="150">
        <f t="shared" si="309"/>
        <v>0.0005769230769</v>
      </c>
      <c r="DE197" s="74">
        <f t="shared" ref="DE197:DJ197" si="1255">(DE$18*$DB197+DE$19)*7</f>
        <v>0.0019494776</v>
      </c>
      <c r="DF197" s="74">
        <f t="shared" si="1255"/>
        <v>0.0048051934</v>
      </c>
      <c r="DG197" s="74">
        <f t="shared" si="1255"/>
        <v>0.005803805</v>
      </c>
      <c r="DH197" s="141">
        <f t="shared" si="1255"/>
        <v>0.0034729338</v>
      </c>
      <c r="DI197" s="74">
        <f t="shared" si="1255"/>
        <v>0.0042283402</v>
      </c>
      <c r="DJ197" s="74">
        <f t="shared" si="1255"/>
        <v>0.0041105862</v>
      </c>
      <c r="DK197" s="130"/>
      <c r="DL197" s="142"/>
    </row>
    <row r="198" ht="14.25" customHeight="1">
      <c r="A198" s="43"/>
      <c r="J198" s="112">
        <v>182.0</v>
      </c>
      <c r="K198" s="124">
        <v>1271.0</v>
      </c>
      <c r="L198" s="114">
        <f t="shared" si="91"/>
        <v>588.4183473</v>
      </c>
      <c r="M198" s="115">
        <f t="shared" si="92"/>
        <v>10.42706508</v>
      </c>
      <c r="N198" s="116">
        <f t="shared" si="47"/>
        <v>0.01772049619</v>
      </c>
      <c r="O198" s="116"/>
      <c r="P198" s="112">
        <v>182.0</v>
      </c>
      <c r="Q198" s="112">
        <v>1271.0</v>
      </c>
      <c r="R198" s="117">
        <f t="shared" si="48"/>
        <v>2001</v>
      </c>
      <c r="S198" s="39">
        <f t="shared" si="49"/>
        <v>599.5682225</v>
      </c>
      <c r="T198" s="39">
        <f t="shared" si="50"/>
        <v>0.000003423175671</v>
      </c>
      <c r="U198" s="117">
        <f t="shared" si="51"/>
        <v>2471</v>
      </c>
      <c r="V198" s="39">
        <f t="shared" si="52"/>
        <v>639.999583</v>
      </c>
      <c r="W198" s="39">
        <f t="shared" si="53"/>
        <v>0.00002569537935</v>
      </c>
      <c r="X198" s="168"/>
      <c r="Y198" s="124">
        <v>1271.0</v>
      </c>
      <c r="Z198" s="168"/>
      <c r="AA198" s="125">
        <f t="shared" si="56"/>
        <v>599.5682191</v>
      </c>
      <c r="AB198" s="126">
        <f t="shared" si="57"/>
        <v>639.9995573</v>
      </c>
      <c r="AC198" s="64"/>
      <c r="AD198" s="168"/>
      <c r="AE198" s="168"/>
      <c r="AF198" s="168"/>
      <c r="AG198" s="168"/>
      <c r="AH198" s="168"/>
      <c r="AI198" s="168"/>
      <c r="AJ198" s="168"/>
      <c r="AK198" s="168"/>
      <c r="AL198" s="168"/>
      <c r="AM198" s="168"/>
      <c r="AN198" s="168"/>
      <c r="AO198" s="168"/>
      <c r="AP198" s="168"/>
      <c r="AQ198" s="168"/>
      <c r="AR198" s="168"/>
      <c r="AS198" s="168"/>
      <c r="AT198" s="1">
        <v>11.0</v>
      </c>
      <c r="AU198" s="1">
        <v>72.0</v>
      </c>
      <c r="AV198" s="83">
        <f t="shared" ref="AV198:BA198" si="1256">((AV$4 * $AU198 ^ AV$5 * EXP(-$AU198 * AV$6))+AV$8)*AV$7</f>
        <v>33.07426754</v>
      </c>
      <c r="AW198" s="83">
        <f t="shared" si="1256"/>
        <v>41.5413046</v>
      </c>
      <c r="AX198" s="83">
        <f t="shared" si="1256"/>
        <v>43.72232587</v>
      </c>
      <c r="AY198" s="83">
        <f t="shared" si="1256"/>
        <v>43.32232587</v>
      </c>
      <c r="AZ198" s="83">
        <f t="shared" si="1256"/>
        <v>42.92232587</v>
      </c>
      <c r="BA198" s="83">
        <f t="shared" si="1256"/>
        <v>42.52232587</v>
      </c>
      <c r="BB198" s="83"/>
      <c r="BC198" s="83"/>
      <c r="BD198" s="83"/>
      <c r="BE198" s="83"/>
      <c r="BI198" s="10">
        <v>501.0</v>
      </c>
      <c r="BJ198" s="133">
        <f t="shared" ref="BJ198:BS198" si="1257">BJ88/AV88</f>
        <v>0.04012056444</v>
      </c>
      <c r="BK198" s="133">
        <f t="shared" si="1257"/>
        <v>0.04037062345</v>
      </c>
      <c r="BL198" s="133">
        <f t="shared" si="1257"/>
        <v>0.04168821011</v>
      </c>
      <c r="BM198" s="133">
        <f t="shared" si="1257"/>
        <v>0.0418822089</v>
      </c>
      <c r="BN198" s="133">
        <f t="shared" si="1257"/>
        <v>0.04208779817</v>
      </c>
      <c r="BO198" s="133">
        <f t="shared" si="1257"/>
        <v>0.04230604863</v>
      </c>
      <c r="BP198" s="133">
        <f t="shared" si="1257"/>
        <v>0.04253816703</v>
      </c>
      <c r="BQ198" s="133">
        <f t="shared" si="1257"/>
        <v>0.04278551854</v>
      </c>
      <c r="BR198" s="133">
        <f t="shared" si="1257"/>
        <v>0.04304965356</v>
      </c>
      <c r="BS198" s="133">
        <f t="shared" si="1257"/>
        <v>0.04333234031</v>
      </c>
      <c r="BU198" s="10">
        <v>501.0</v>
      </c>
      <c r="BV198" s="133">
        <f t="shared" ref="BV198:CE198" si="1258">BV88/AV88</f>
        <v>0.02964756506</v>
      </c>
      <c r="BW198" s="133">
        <f t="shared" si="1258"/>
        <v>0.03172969909</v>
      </c>
      <c r="BX198" s="133">
        <f t="shared" si="1258"/>
        <v>0.03134984846</v>
      </c>
      <c r="BY198" s="133">
        <f t="shared" si="1258"/>
        <v>0.03133099011</v>
      </c>
      <c r="BZ198" s="133">
        <f t="shared" si="1258"/>
        <v>0.03131100506</v>
      </c>
      <c r="CA198" s="133">
        <f t="shared" si="1258"/>
        <v>0.03128978924</v>
      </c>
      <c r="CB198" s="133">
        <f t="shared" si="1258"/>
        <v>0.03126722534</v>
      </c>
      <c r="CC198" s="133">
        <f t="shared" si="1258"/>
        <v>0.03124318064</v>
      </c>
      <c r="CD198" s="133">
        <f t="shared" si="1258"/>
        <v>0.03121750445</v>
      </c>
      <c r="CE198" s="133">
        <f t="shared" si="1258"/>
        <v>0.03119002486</v>
      </c>
      <c r="CG198" s="10">
        <v>182.0</v>
      </c>
      <c r="CH198" s="34">
        <f t="shared" ref="CH198:CQ198" si="1259">((CH$4-CH$5*$CG198+CH$6*$CG198^2/2+CH$7/$CG198)+CH$9)*CH$8</f>
        <v>5.237527473</v>
      </c>
      <c r="CI198" s="34">
        <f t="shared" si="1259"/>
        <v>3.284340659</v>
      </c>
      <c r="CJ198" s="34">
        <f t="shared" si="1259"/>
        <v>3.284340659</v>
      </c>
      <c r="CK198" s="34">
        <f t="shared" si="1259"/>
        <v>3.284340659</v>
      </c>
      <c r="CL198" s="34">
        <f t="shared" si="1259"/>
        <v>3.284340659</v>
      </c>
      <c r="CM198" s="34">
        <f t="shared" si="1259"/>
        <v>3.284340659</v>
      </c>
      <c r="CN198" s="34">
        <f t="shared" si="1259"/>
        <v>3.284340659</v>
      </c>
      <c r="CO198" s="34">
        <f t="shared" si="1259"/>
        <v>3.284340659</v>
      </c>
      <c r="CP198" s="34">
        <f t="shared" si="1259"/>
        <v>3.284340659</v>
      </c>
      <c r="CQ198" s="34">
        <f t="shared" si="1259"/>
        <v>3.284340659</v>
      </c>
      <c r="DA198" s="138"/>
      <c r="DB198" s="10">
        <v>1173.0</v>
      </c>
      <c r="DC198" s="143">
        <f t="shared" si="228"/>
        <v>0.0003846153846</v>
      </c>
      <c r="DD198" s="150">
        <f t="shared" si="309"/>
        <v>0.0005769230769</v>
      </c>
      <c r="DE198" s="74">
        <f t="shared" ref="DE198:DJ198" si="1260">(DE$18*$DB198+DE$19)*7</f>
        <v>0.0019609583</v>
      </c>
      <c r="DF198" s="74">
        <f t="shared" si="1260"/>
        <v>0.0048358527</v>
      </c>
      <c r="DG198" s="74">
        <f t="shared" si="1260"/>
        <v>0.0058372475</v>
      </c>
      <c r="DH198" s="141">
        <f t="shared" si="1260"/>
        <v>0.0034932639</v>
      </c>
      <c r="DI198" s="74">
        <f t="shared" si="1260"/>
        <v>0.0042455931</v>
      </c>
      <c r="DJ198" s="74">
        <f t="shared" si="1260"/>
        <v>0.0041172061</v>
      </c>
      <c r="DK198" s="130"/>
      <c r="DL198" s="142"/>
    </row>
    <row r="199" ht="14.25" customHeight="1">
      <c r="A199" s="43"/>
      <c r="J199" s="112">
        <v>183.0</v>
      </c>
      <c r="K199" s="124">
        <v>1278.0</v>
      </c>
      <c r="L199" s="114">
        <f t="shared" si="91"/>
        <v>588.4183473</v>
      </c>
      <c r="M199" s="115">
        <f t="shared" si="92"/>
        <v>10.42706508</v>
      </c>
      <c r="N199" s="116">
        <f t="shared" si="47"/>
        <v>0.01772049619</v>
      </c>
      <c r="O199" s="116"/>
      <c r="P199" s="112">
        <v>183.0</v>
      </c>
      <c r="Q199" s="112">
        <v>1278.0</v>
      </c>
      <c r="R199" s="117">
        <f t="shared" si="48"/>
        <v>2008</v>
      </c>
      <c r="S199" s="39">
        <f t="shared" si="49"/>
        <v>599.5798479</v>
      </c>
      <c r="T199" s="39">
        <f t="shared" si="50"/>
        <v>0.000003090610781</v>
      </c>
      <c r="U199" s="117">
        <f t="shared" si="51"/>
        <v>2478</v>
      </c>
      <c r="V199" s="39">
        <f t="shared" si="52"/>
        <v>639.9996001</v>
      </c>
      <c r="W199" s="39">
        <f t="shared" si="53"/>
        <v>0.00002337819027</v>
      </c>
      <c r="X199" s="168"/>
      <c r="Y199" s="124">
        <v>1278.0</v>
      </c>
      <c r="Z199" s="168"/>
      <c r="AA199" s="125">
        <f t="shared" si="56"/>
        <v>599.5798448</v>
      </c>
      <c r="AB199" s="126">
        <f t="shared" si="57"/>
        <v>639.9995767</v>
      </c>
      <c r="AC199" s="64"/>
      <c r="AD199" s="168"/>
      <c r="AE199" s="168"/>
      <c r="AF199" s="168"/>
      <c r="AG199" s="168"/>
      <c r="AH199" s="168"/>
      <c r="AI199" s="168"/>
      <c r="AJ199" s="168"/>
      <c r="AK199" s="168"/>
      <c r="AL199" s="168"/>
      <c r="AM199" s="168"/>
      <c r="AN199" s="168"/>
      <c r="AO199" s="168"/>
      <c r="AP199" s="168"/>
      <c r="AQ199" s="168"/>
      <c r="AR199" s="168"/>
      <c r="AS199" s="168"/>
      <c r="AT199" s="1">
        <v>11.0</v>
      </c>
      <c r="AU199" s="1">
        <v>73.0</v>
      </c>
      <c r="AV199" s="83">
        <f t="shared" ref="AV199:BA199" si="1261">((AV$4 * $AU199 ^ AV$5 * EXP(-$AU199 * AV$6))+AV$8)*AV$7</f>
        <v>33.10306759</v>
      </c>
      <c r="AW199" s="83">
        <f t="shared" si="1261"/>
        <v>41.51552996</v>
      </c>
      <c r="AX199" s="83">
        <f t="shared" si="1261"/>
        <v>43.69253146</v>
      </c>
      <c r="AY199" s="83">
        <f t="shared" si="1261"/>
        <v>43.29253146</v>
      </c>
      <c r="AZ199" s="83">
        <f t="shared" si="1261"/>
        <v>42.89253146</v>
      </c>
      <c r="BA199" s="83">
        <f t="shared" si="1261"/>
        <v>42.49253146</v>
      </c>
      <c r="BB199" s="83"/>
      <c r="BC199" s="83"/>
      <c r="BD199" s="83"/>
      <c r="BE199" s="83"/>
      <c r="BI199" s="10">
        <v>508.0</v>
      </c>
      <c r="BJ199" s="133">
        <f t="shared" ref="BJ199:BS199" si="1262">BJ89/AV89</f>
        <v>0.04014950234</v>
      </c>
      <c r="BK199" s="133">
        <f t="shared" si="1262"/>
        <v>0.04042298886</v>
      </c>
      <c r="BL199" s="133">
        <f t="shared" si="1262"/>
        <v>0.04174879213</v>
      </c>
      <c r="BM199" s="133">
        <f t="shared" si="1262"/>
        <v>0.04194904914</v>
      </c>
      <c r="BN199" s="133">
        <f t="shared" si="1262"/>
        <v>0.04216155404</v>
      </c>
      <c r="BO199" s="133">
        <f t="shared" si="1262"/>
        <v>0.04238746592</v>
      </c>
      <c r="BP199" s="133">
        <f t="shared" si="1262"/>
        <v>0.04262809486</v>
      </c>
      <c r="BQ199" s="133">
        <f t="shared" si="1262"/>
        <v>0.04288492742</v>
      </c>
      <c r="BR199" s="133">
        <f t="shared" si="1262"/>
        <v>0.04315965731</v>
      </c>
      <c r="BS199" s="133">
        <f t="shared" si="1262"/>
        <v>0.04345422283</v>
      </c>
      <c r="BU199" s="10">
        <v>508.0</v>
      </c>
      <c r="BV199" s="133">
        <f t="shared" ref="BV199:CE199" si="1263">BV89/AV89</f>
        <v>0.02965750098</v>
      </c>
      <c r="BW199" s="133">
        <f t="shared" si="1263"/>
        <v>0.03177120888</v>
      </c>
      <c r="BX199" s="133">
        <f t="shared" si="1263"/>
        <v>0.03139523235</v>
      </c>
      <c r="BY199" s="133">
        <f t="shared" si="1263"/>
        <v>0.03137728707</v>
      </c>
      <c r="BZ199" s="133">
        <f t="shared" si="1263"/>
        <v>0.03135824424</v>
      </c>
      <c r="CA199" s="133">
        <f t="shared" si="1263"/>
        <v>0.031338</v>
      </c>
      <c r="CB199" s="133">
        <f t="shared" si="1263"/>
        <v>0.03131643694</v>
      </c>
      <c r="CC199" s="133">
        <f t="shared" si="1263"/>
        <v>0.03129342185</v>
      </c>
      <c r="CD199" s="133">
        <f t="shared" si="1263"/>
        <v>0.03126880297</v>
      </c>
      <c r="CE199" s="133">
        <f t="shared" si="1263"/>
        <v>0.03124240659</v>
      </c>
      <c r="CG199" s="10">
        <v>183.0</v>
      </c>
      <c r="CH199" s="34">
        <f t="shared" ref="CH199:CQ199" si="1264">((CH$4-CH$5*$CG199+CH$6*$CG199^2/2+CH$7/$CG199)+CH$9)*CH$8</f>
        <v>5.242513661</v>
      </c>
      <c r="CI199" s="34">
        <f t="shared" si="1264"/>
        <v>3.288071038</v>
      </c>
      <c r="CJ199" s="34">
        <f t="shared" si="1264"/>
        <v>3.288071038</v>
      </c>
      <c r="CK199" s="34">
        <f t="shared" si="1264"/>
        <v>3.288071038</v>
      </c>
      <c r="CL199" s="34">
        <f t="shared" si="1264"/>
        <v>3.288071038</v>
      </c>
      <c r="CM199" s="34">
        <f t="shared" si="1264"/>
        <v>3.288071038</v>
      </c>
      <c r="CN199" s="34">
        <f t="shared" si="1264"/>
        <v>3.288071038</v>
      </c>
      <c r="CO199" s="34">
        <f t="shared" si="1264"/>
        <v>3.288071038</v>
      </c>
      <c r="CP199" s="34">
        <f t="shared" si="1264"/>
        <v>3.288071038</v>
      </c>
      <c r="CQ199" s="34">
        <f t="shared" si="1264"/>
        <v>3.288071038</v>
      </c>
      <c r="DA199" s="138"/>
      <c r="DB199" s="10">
        <v>1180.0</v>
      </c>
      <c r="DC199" s="143">
        <f t="shared" si="228"/>
        <v>0.0003846153846</v>
      </c>
      <c r="DD199" s="150">
        <f t="shared" si="309"/>
        <v>0.0005769230769</v>
      </c>
      <c r="DE199" s="74">
        <f t="shared" ref="DE199:DJ199" si="1265">(DE$18*$DB199+DE$19)*7</f>
        <v>0.001972439</v>
      </c>
      <c r="DF199" s="74">
        <f t="shared" si="1265"/>
        <v>0.004866512</v>
      </c>
      <c r="DG199" s="74">
        <f t="shared" si="1265"/>
        <v>0.00587069</v>
      </c>
      <c r="DH199" s="141">
        <f t="shared" si="1265"/>
        <v>0.003513594</v>
      </c>
      <c r="DI199" s="74">
        <f t="shared" si="1265"/>
        <v>0.004262846</v>
      </c>
      <c r="DJ199" s="74">
        <f t="shared" si="1265"/>
        <v>0.004123826</v>
      </c>
      <c r="DK199" s="130"/>
      <c r="DL199" s="142"/>
    </row>
    <row r="200" ht="14.25" customHeight="1">
      <c r="A200" s="43"/>
      <c r="J200" s="112">
        <v>184.0</v>
      </c>
      <c r="K200" s="124">
        <v>1285.0</v>
      </c>
      <c r="L200" s="114">
        <f t="shared" si="91"/>
        <v>588.4183473</v>
      </c>
      <c r="M200" s="115">
        <f t="shared" si="92"/>
        <v>10.42706508</v>
      </c>
      <c r="N200" s="116">
        <f t="shared" si="47"/>
        <v>0.01772049619</v>
      </c>
      <c r="O200" s="116"/>
      <c r="P200" s="112">
        <v>184.0</v>
      </c>
      <c r="Q200" s="112">
        <v>1285.0</v>
      </c>
      <c r="R200" s="117">
        <f t="shared" si="48"/>
        <v>2015</v>
      </c>
      <c r="S200" s="39">
        <f t="shared" si="49"/>
        <v>599.5911603</v>
      </c>
      <c r="T200" s="39">
        <f t="shared" si="50"/>
        <v>0.000002790271184</v>
      </c>
      <c r="U200" s="117">
        <f t="shared" si="51"/>
        <v>2485</v>
      </c>
      <c r="V200" s="39">
        <f t="shared" si="52"/>
        <v>639.9996166</v>
      </c>
      <c r="W200" s="39">
        <f t="shared" si="53"/>
        <v>0.00002126932535</v>
      </c>
      <c r="X200" s="168"/>
      <c r="Y200" s="124">
        <v>1285.0</v>
      </c>
      <c r="Z200" s="168"/>
      <c r="AA200" s="125">
        <f t="shared" si="56"/>
        <v>599.5911575</v>
      </c>
      <c r="AB200" s="126">
        <f t="shared" si="57"/>
        <v>639.9995953</v>
      </c>
      <c r="AC200" s="64"/>
      <c r="AD200" s="168"/>
      <c r="AE200" s="168"/>
      <c r="AF200" s="168"/>
      <c r="AG200" s="168"/>
      <c r="AH200" s="168"/>
      <c r="AI200" s="168"/>
      <c r="AJ200" s="168"/>
      <c r="AK200" s="168"/>
      <c r="AL200" s="168"/>
      <c r="AM200" s="168"/>
      <c r="AN200" s="168"/>
      <c r="AO200" s="168"/>
      <c r="AP200" s="168"/>
      <c r="AQ200" s="168"/>
      <c r="AR200" s="168"/>
      <c r="AS200" s="168"/>
      <c r="AT200" s="1">
        <v>11.0</v>
      </c>
      <c r="AU200" s="1">
        <v>74.0</v>
      </c>
      <c r="AV200" s="83">
        <f t="shared" ref="AV200:BA200" si="1266">((AV$4 * $AU200 ^ AV$5 * EXP(-$AU200 * AV$6))+AV$8)*AV$7</f>
        <v>33.13059881</v>
      </c>
      <c r="AW200" s="83">
        <f t="shared" si="1266"/>
        <v>41.48838302</v>
      </c>
      <c r="AX200" s="83">
        <f t="shared" si="1266"/>
        <v>43.66104153</v>
      </c>
      <c r="AY200" s="83">
        <f t="shared" si="1266"/>
        <v>43.26104153</v>
      </c>
      <c r="AZ200" s="83">
        <f t="shared" si="1266"/>
        <v>42.86104153</v>
      </c>
      <c r="BA200" s="83">
        <f t="shared" si="1266"/>
        <v>42.46104153</v>
      </c>
      <c r="BB200" s="83"/>
      <c r="BC200" s="83"/>
      <c r="BD200" s="83"/>
      <c r="BE200" s="83"/>
      <c r="BI200" s="10">
        <v>515.0</v>
      </c>
      <c r="BJ200" s="133">
        <f t="shared" ref="BJ200:BS200" si="1267">BJ90/AV90</f>
        <v>0.04017871898</v>
      </c>
      <c r="BK200" s="133">
        <f t="shared" si="1267"/>
        <v>0.04047567353</v>
      </c>
      <c r="BL200" s="133">
        <f t="shared" si="1267"/>
        <v>0.04180975278</v>
      </c>
      <c r="BM200" s="133">
        <f t="shared" si="1267"/>
        <v>0.04201647628</v>
      </c>
      <c r="BN200" s="133">
        <f t="shared" si="1267"/>
        <v>0.04223614372</v>
      </c>
      <c r="BO200" s="133">
        <f t="shared" si="1267"/>
        <v>0.04247001011</v>
      </c>
      <c r="BP200" s="133">
        <f t="shared" si="1267"/>
        <v>0.04271949814</v>
      </c>
      <c r="BQ200" s="133">
        <f t="shared" si="1267"/>
        <v>0.0429862271</v>
      </c>
      <c r="BR200" s="133">
        <f t="shared" si="1267"/>
        <v>0.04327204811</v>
      </c>
      <c r="BS200" s="133">
        <f t="shared" si="1267"/>
        <v>0.04357908713</v>
      </c>
      <c r="BU200" s="10">
        <v>515.0</v>
      </c>
      <c r="BV200" s="133">
        <f t="shared" ref="BV200:CE200" si="1268">BV90/AV90</f>
        <v>0.0296675884</v>
      </c>
      <c r="BW200" s="133">
        <f t="shared" si="1268"/>
        <v>0.03181296568</v>
      </c>
      <c r="BX200" s="133">
        <f t="shared" si="1268"/>
        <v>0.03144090285</v>
      </c>
      <c r="BY200" s="133">
        <f t="shared" si="1268"/>
        <v>0.03142393035</v>
      </c>
      <c r="BZ200" s="133">
        <f t="shared" si="1268"/>
        <v>0.03140589512</v>
      </c>
      <c r="CA200" s="133">
        <f t="shared" si="1268"/>
        <v>0.03138669412</v>
      </c>
      <c r="CB200" s="133">
        <f t="shared" si="1268"/>
        <v>0.03136621055</v>
      </c>
      <c r="CC200" s="133">
        <f t="shared" si="1268"/>
        <v>0.03134431146</v>
      </c>
      <c r="CD200" s="133">
        <f t="shared" si="1268"/>
        <v>0.03132084487</v>
      </c>
      <c r="CE200" s="133">
        <f t="shared" si="1268"/>
        <v>0.03129563622</v>
      </c>
      <c r="CG200" s="10">
        <v>184.0</v>
      </c>
      <c r="CH200" s="34">
        <f t="shared" ref="CH200:CQ200" si="1269">((CH$4-CH$5*$CG200+CH$6*$CG200^2/2+CH$7/$CG200)+CH$9)*CH$8</f>
        <v>5.24751087</v>
      </c>
      <c r="CI200" s="34">
        <f t="shared" si="1269"/>
        <v>3.291804348</v>
      </c>
      <c r="CJ200" s="34">
        <f t="shared" si="1269"/>
        <v>3.291804348</v>
      </c>
      <c r="CK200" s="34">
        <f t="shared" si="1269"/>
        <v>3.291804348</v>
      </c>
      <c r="CL200" s="34">
        <f t="shared" si="1269"/>
        <v>3.291804348</v>
      </c>
      <c r="CM200" s="34">
        <f t="shared" si="1269"/>
        <v>3.291804348</v>
      </c>
      <c r="CN200" s="34">
        <f t="shared" si="1269"/>
        <v>3.291804348</v>
      </c>
      <c r="CO200" s="34">
        <f t="shared" si="1269"/>
        <v>3.291804348</v>
      </c>
      <c r="CP200" s="34">
        <f t="shared" si="1269"/>
        <v>3.291804348</v>
      </c>
      <c r="CQ200" s="34">
        <f t="shared" si="1269"/>
        <v>3.291804348</v>
      </c>
      <c r="DA200" s="138"/>
      <c r="DB200" s="10">
        <v>1187.0</v>
      </c>
      <c r="DC200" s="143">
        <f t="shared" si="228"/>
        <v>0.0003846153846</v>
      </c>
      <c r="DD200" s="150">
        <f t="shared" si="309"/>
        <v>0.0005769230769</v>
      </c>
      <c r="DE200" s="74">
        <f t="shared" ref="DE200:DJ200" si="1270">(DE$18*$DB200+DE$19)*7</f>
        <v>0.0019839197</v>
      </c>
      <c r="DF200" s="74">
        <f t="shared" si="1270"/>
        <v>0.0048971713</v>
      </c>
      <c r="DG200" s="74">
        <f t="shared" si="1270"/>
        <v>0.0059041325</v>
      </c>
      <c r="DH200" s="141">
        <f t="shared" si="1270"/>
        <v>0.0035339241</v>
      </c>
      <c r="DI200" s="74">
        <f t="shared" si="1270"/>
        <v>0.0042800989</v>
      </c>
      <c r="DJ200" s="74">
        <f t="shared" si="1270"/>
        <v>0.0041304459</v>
      </c>
      <c r="DK200" s="130"/>
      <c r="DL200" s="142"/>
    </row>
    <row r="201" ht="14.25" customHeight="1">
      <c r="A201" s="43"/>
      <c r="J201" s="112">
        <v>185.0</v>
      </c>
      <c r="K201" s="124">
        <v>1292.0</v>
      </c>
      <c r="L201" s="114">
        <f t="shared" si="91"/>
        <v>588.4183473</v>
      </c>
      <c r="M201" s="115">
        <f t="shared" si="92"/>
        <v>10.42706508</v>
      </c>
      <c r="N201" s="116">
        <f t="shared" si="47"/>
        <v>0.01772049619</v>
      </c>
      <c r="O201" s="116"/>
      <c r="P201" s="112">
        <v>185.0</v>
      </c>
      <c r="Q201" s="112">
        <v>1292.0</v>
      </c>
      <c r="R201" s="117">
        <f t="shared" si="48"/>
        <v>2022</v>
      </c>
      <c r="S201" s="39">
        <f t="shared" si="49"/>
        <v>599.6021682</v>
      </c>
      <c r="T201" s="39">
        <f t="shared" si="50"/>
        <v>0.000002519043256</v>
      </c>
      <c r="U201" s="117">
        <f t="shared" si="51"/>
        <v>2492</v>
      </c>
      <c r="V201" s="39">
        <f t="shared" si="52"/>
        <v>639.9996323</v>
      </c>
      <c r="W201" s="39">
        <f t="shared" si="53"/>
        <v>0.00001935011954</v>
      </c>
      <c r="X201" s="168"/>
      <c r="Y201" s="124">
        <v>1292.0</v>
      </c>
      <c r="Z201" s="168"/>
      <c r="AA201" s="125">
        <f t="shared" si="56"/>
        <v>599.6021657</v>
      </c>
      <c r="AB201" s="126">
        <f t="shared" si="57"/>
        <v>639.999613</v>
      </c>
      <c r="AC201" s="64"/>
      <c r="AD201" s="168"/>
      <c r="AE201" s="168"/>
      <c r="AF201" s="168"/>
      <c r="AG201" s="168"/>
      <c r="AH201" s="168"/>
      <c r="AI201" s="168"/>
      <c r="AJ201" s="168"/>
      <c r="AK201" s="168"/>
      <c r="AL201" s="168"/>
      <c r="AM201" s="168"/>
      <c r="AN201" s="168"/>
      <c r="AO201" s="168"/>
      <c r="AP201" s="168"/>
      <c r="AQ201" s="168"/>
      <c r="AR201" s="168"/>
      <c r="AS201" s="168"/>
      <c r="AT201" s="1">
        <v>11.0</v>
      </c>
      <c r="AU201" s="1">
        <v>75.0</v>
      </c>
      <c r="AV201" s="83">
        <f t="shared" ref="AV201:BA201" si="1271">((AV$4 * $AU201 ^ AV$5 * EXP(-$AU201 * AV$6))+AV$8)*AV$7</f>
        <v>33.15689276</v>
      </c>
      <c r="AW201" s="83">
        <f t="shared" si="1271"/>
        <v>41.45990374</v>
      </c>
      <c r="AX201" s="83">
        <f t="shared" si="1271"/>
        <v>43.62790579</v>
      </c>
      <c r="AY201" s="83">
        <f t="shared" si="1271"/>
        <v>43.22790579</v>
      </c>
      <c r="AZ201" s="83">
        <f t="shared" si="1271"/>
        <v>42.82790579</v>
      </c>
      <c r="BA201" s="83">
        <f t="shared" si="1271"/>
        <v>42.42790579</v>
      </c>
      <c r="BB201" s="83"/>
      <c r="BC201" s="83"/>
      <c r="BD201" s="83"/>
      <c r="BE201" s="83"/>
      <c r="BI201" s="10">
        <v>522.0</v>
      </c>
      <c r="BJ201" s="133">
        <f t="shared" ref="BJ201:BS201" si="1272">BJ91/AV91</f>
        <v>0.04020820799</v>
      </c>
      <c r="BK201" s="133">
        <f t="shared" si="1272"/>
        <v>0.04052867173</v>
      </c>
      <c r="BL201" s="133">
        <f t="shared" si="1272"/>
        <v>0.04187108558</v>
      </c>
      <c r="BM201" s="133">
        <f t="shared" si="1272"/>
        <v>0.04208449062</v>
      </c>
      <c r="BN201" s="133">
        <f t="shared" si="1272"/>
        <v>0.04231157662</v>
      </c>
      <c r="BO201" s="133">
        <f t="shared" si="1272"/>
        <v>0.04255370272</v>
      </c>
      <c r="BP201" s="133">
        <f t="shared" si="1272"/>
        <v>0.04281241428</v>
      </c>
      <c r="BQ201" s="133">
        <f t="shared" si="1272"/>
        <v>0.04308947588</v>
      </c>
      <c r="BR201" s="133">
        <f t="shared" si="1272"/>
        <v>0.0433869116</v>
      </c>
      <c r="BS201" s="133">
        <f t="shared" si="1272"/>
        <v>0.04370705461</v>
      </c>
      <c r="BU201" s="10">
        <v>522.0</v>
      </c>
      <c r="BV201" s="133">
        <f t="shared" ref="BV201:CE201" si="1273">BV91/AV91</f>
        <v>0.02967782347</v>
      </c>
      <c r="BW201" s="133">
        <f t="shared" si="1273"/>
        <v>0.03185496512</v>
      </c>
      <c r="BX201" s="133">
        <f t="shared" si="1273"/>
        <v>0.03148685503</v>
      </c>
      <c r="BY201" s="133">
        <f t="shared" si="1273"/>
        <v>0.03147091756</v>
      </c>
      <c r="BZ201" s="133">
        <f t="shared" si="1273"/>
        <v>0.03145395837</v>
      </c>
      <c r="CA201" s="133">
        <f t="shared" si="1273"/>
        <v>0.03143587596</v>
      </c>
      <c r="CB201" s="133">
        <f t="shared" si="1273"/>
        <v>0.03141655492</v>
      </c>
      <c r="CC201" s="133">
        <f t="shared" si="1273"/>
        <v>0.03139586347</v>
      </c>
      <c r="CD201" s="133">
        <f t="shared" si="1273"/>
        <v>0.03137365043</v>
      </c>
      <c r="CE201" s="133">
        <f t="shared" si="1273"/>
        <v>0.03134974158</v>
      </c>
      <c r="CG201" s="10">
        <v>185.0</v>
      </c>
      <c r="CH201" s="34">
        <f t="shared" ref="CH201:CQ201" si="1274">((CH$4-CH$5*$CG201+CH$6*$CG201^2/2+CH$7/$CG201)+CH$9)*CH$8</f>
        <v>5.252518919</v>
      </c>
      <c r="CI201" s="34">
        <f t="shared" si="1274"/>
        <v>3.295540541</v>
      </c>
      <c r="CJ201" s="34">
        <f t="shared" si="1274"/>
        <v>3.295540541</v>
      </c>
      <c r="CK201" s="34">
        <f t="shared" si="1274"/>
        <v>3.295540541</v>
      </c>
      <c r="CL201" s="34">
        <f t="shared" si="1274"/>
        <v>3.295540541</v>
      </c>
      <c r="CM201" s="34">
        <f t="shared" si="1274"/>
        <v>3.295540541</v>
      </c>
      <c r="CN201" s="34">
        <f t="shared" si="1274"/>
        <v>3.295540541</v>
      </c>
      <c r="CO201" s="34">
        <f t="shared" si="1274"/>
        <v>3.295540541</v>
      </c>
      <c r="CP201" s="34">
        <f t="shared" si="1274"/>
        <v>3.295540541</v>
      </c>
      <c r="CQ201" s="34">
        <f t="shared" si="1274"/>
        <v>3.295540541</v>
      </c>
      <c r="DA201" s="138"/>
      <c r="DB201" s="10">
        <v>1194.0</v>
      </c>
      <c r="DC201" s="143">
        <f t="shared" si="228"/>
        <v>0.0003846153846</v>
      </c>
      <c r="DD201" s="150">
        <f t="shared" si="309"/>
        <v>0.0005769230769</v>
      </c>
      <c r="DE201" s="74">
        <f t="shared" ref="DE201:DJ201" si="1275">(DE$18*$DB201+DE$19)*7</f>
        <v>0.0019954004</v>
      </c>
      <c r="DF201" s="74">
        <f t="shared" si="1275"/>
        <v>0.0049278306</v>
      </c>
      <c r="DG201" s="74">
        <f t="shared" si="1275"/>
        <v>0.005937575</v>
      </c>
      <c r="DH201" s="141">
        <f t="shared" si="1275"/>
        <v>0.0035542542</v>
      </c>
      <c r="DI201" s="74">
        <f t="shared" si="1275"/>
        <v>0.0042973518</v>
      </c>
      <c r="DJ201" s="74">
        <f t="shared" si="1275"/>
        <v>0.0041370658</v>
      </c>
      <c r="DK201" s="130"/>
      <c r="DL201" s="142"/>
    </row>
    <row r="202" ht="14.25" customHeight="1">
      <c r="A202" s="43"/>
      <c r="J202" s="112">
        <v>186.0</v>
      </c>
      <c r="K202" s="124">
        <v>1299.0</v>
      </c>
      <c r="L202" s="114">
        <f t="shared" si="91"/>
        <v>588.4183473</v>
      </c>
      <c r="M202" s="115">
        <f t="shared" si="92"/>
        <v>10.42706508</v>
      </c>
      <c r="N202" s="116">
        <f t="shared" si="47"/>
        <v>0.01772049619</v>
      </c>
      <c r="O202" s="116"/>
      <c r="P202" s="112">
        <v>186.0</v>
      </c>
      <c r="Q202" s="112">
        <v>1299.0</v>
      </c>
      <c r="R202" s="117">
        <f t="shared" si="48"/>
        <v>2029</v>
      </c>
      <c r="S202" s="39">
        <f t="shared" si="49"/>
        <v>599.6128798</v>
      </c>
      <c r="T202" s="39">
        <f t="shared" si="50"/>
        <v>0.000002274113244</v>
      </c>
      <c r="U202" s="117">
        <f t="shared" si="51"/>
        <v>2499</v>
      </c>
      <c r="V202" s="39">
        <f t="shared" si="52"/>
        <v>639.9996475</v>
      </c>
      <c r="W202" s="39">
        <f t="shared" si="53"/>
        <v>0.00001760357365</v>
      </c>
      <c r="X202" s="168"/>
      <c r="Y202" s="124">
        <v>1299.0</v>
      </c>
      <c r="Z202" s="168"/>
      <c r="AA202" s="125">
        <f t="shared" si="56"/>
        <v>599.6128776</v>
      </c>
      <c r="AB202" s="126">
        <f t="shared" si="57"/>
        <v>639.9996299</v>
      </c>
      <c r="AC202" s="64"/>
      <c r="AD202" s="168"/>
      <c r="AE202" s="168"/>
      <c r="AF202" s="168"/>
      <c r="AG202" s="168"/>
      <c r="AH202" s="168"/>
      <c r="AI202" s="168"/>
      <c r="AJ202" s="168"/>
      <c r="AK202" s="168"/>
      <c r="AL202" s="168"/>
      <c r="AM202" s="168"/>
      <c r="AN202" s="168"/>
      <c r="AO202" s="168"/>
      <c r="AP202" s="168"/>
      <c r="AQ202" s="168"/>
      <c r="AR202" s="168"/>
      <c r="AS202" s="168"/>
      <c r="AT202" s="1">
        <v>11.0</v>
      </c>
      <c r="AU202" s="1">
        <v>76.0</v>
      </c>
      <c r="AV202" s="83">
        <f t="shared" ref="AV202:BA202" si="1276">((AV$4 * $AU202 ^ AV$5 * EXP(-$AU202 * AV$6))+AV$8)*AV$7</f>
        <v>33.18197985</v>
      </c>
      <c r="AW202" s="83">
        <f t="shared" si="1276"/>
        <v>41.43013064</v>
      </c>
      <c r="AX202" s="83">
        <f t="shared" si="1276"/>
        <v>43.5931722</v>
      </c>
      <c r="AY202" s="83">
        <f t="shared" si="1276"/>
        <v>43.1931722</v>
      </c>
      <c r="AZ202" s="83">
        <f t="shared" si="1276"/>
        <v>42.7931722</v>
      </c>
      <c r="BA202" s="83">
        <f t="shared" si="1276"/>
        <v>42.3931722</v>
      </c>
      <c r="BB202" s="83"/>
      <c r="BC202" s="83"/>
      <c r="BD202" s="83"/>
      <c r="BE202" s="83"/>
      <c r="BI202" s="10">
        <v>529.0</v>
      </c>
      <c r="BJ202" s="133">
        <f t="shared" ref="BJ202:BS202" si="1277">BJ92/AV92</f>
        <v>0.04023796324</v>
      </c>
      <c r="BK202" s="133">
        <f t="shared" si="1277"/>
        <v>0.04058197798</v>
      </c>
      <c r="BL202" s="133">
        <f t="shared" si="1277"/>
        <v>0.04193278437</v>
      </c>
      <c r="BM202" s="133">
        <f t="shared" si="1277"/>
        <v>0.04215309301</v>
      </c>
      <c r="BN202" s="133">
        <f t="shared" si="1277"/>
        <v>0.04238786304</v>
      </c>
      <c r="BO202" s="133">
        <f t="shared" si="1277"/>
        <v>0.0426385667</v>
      </c>
      <c r="BP202" s="133">
        <f t="shared" si="1277"/>
        <v>0.04290688305</v>
      </c>
      <c r="BQ202" s="133">
        <f t="shared" si="1277"/>
        <v>0.04319473569</v>
      </c>
      <c r="BR202" s="133">
        <f t="shared" si="1277"/>
        <v>0.04350433891</v>
      </c>
      <c r="BS202" s="133">
        <f t="shared" si="1277"/>
        <v>0.04383825475</v>
      </c>
      <c r="BU202" s="10">
        <v>529.0</v>
      </c>
      <c r="BV202" s="133">
        <f t="shared" ref="BV202:CE202" si="1278">BV92/AV92</f>
        <v>0.02968820248</v>
      </c>
      <c r="BW202" s="133">
        <f t="shared" si="1278"/>
        <v>0.031897203</v>
      </c>
      <c r="BX202" s="133">
        <f t="shared" si="1278"/>
        <v>0.03153308421</v>
      </c>
      <c r="BY202" s="133">
        <f t="shared" si="1278"/>
        <v>0.03151824665</v>
      </c>
      <c r="BZ202" s="133">
        <f t="shared" si="1278"/>
        <v>0.03150243513</v>
      </c>
      <c r="CA202" s="133">
        <f t="shared" si="1278"/>
        <v>0.0314855505</v>
      </c>
      <c r="CB202" s="133">
        <f t="shared" si="1278"/>
        <v>0.03146747968</v>
      </c>
      <c r="CC202" s="133">
        <f t="shared" si="1278"/>
        <v>0.0314480931</v>
      </c>
      <c r="CD202" s="133">
        <f t="shared" si="1278"/>
        <v>0.03142724165</v>
      </c>
      <c r="CE202" s="133">
        <f t="shared" si="1278"/>
        <v>0.03140475277</v>
      </c>
      <c r="CG202" s="10">
        <v>186.0</v>
      </c>
      <c r="CH202" s="34">
        <f t="shared" ref="CH202:CQ202" si="1279">((CH$4-CH$5*$CG202+CH$6*$CG202^2/2+CH$7/$CG202)+CH$9)*CH$8</f>
        <v>5.257537634</v>
      </c>
      <c r="CI202" s="34">
        <f t="shared" si="1279"/>
        <v>3.29927957</v>
      </c>
      <c r="CJ202" s="34">
        <f t="shared" si="1279"/>
        <v>3.29927957</v>
      </c>
      <c r="CK202" s="34">
        <f t="shared" si="1279"/>
        <v>3.29927957</v>
      </c>
      <c r="CL202" s="34">
        <f t="shared" si="1279"/>
        <v>3.29927957</v>
      </c>
      <c r="CM202" s="34">
        <f t="shared" si="1279"/>
        <v>3.29927957</v>
      </c>
      <c r="CN202" s="34">
        <f t="shared" si="1279"/>
        <v>3.29927957</v>
      </c>
      <c r="CO202" s="34">
        <f t="shared" si="1279"/>
        <v>3.29927957</v>
      </c>
      <c r="CP202" s="34">
        <f t="shared" si="1279"/>
        <v>3.29927957</v>
      </c>
      <c r="CQ202" s="34">
        <f t="shared" si="1279"/>
        <v>3.29927957</v>
      </c>
      <c r="DA202" s="138"/>
      <c r="DB202" s="10">
        <v>1201.0</v>
      </c>
      <c r="DC202" s="143">
        <f t="shared" si="228"/>
        <v>0.0003846153846</v>
      </c>
      <c r="DD202" s="150">
        <f t="shared" si="309"/>
        <v>0.0005769230769</v>
      </c>
      <c r="DE202" s="74">
        <f t="shared" ref="DE202:DJ202" si="1280">(DE$18*$DB202+DE$19)*7</f>
        <v>0.0020068811</v>
      </c>
      <c r="DF202" s="74">
        <f t="shared" si="1280"/>
        <v>0.0049584899</v>
      </c>
      <c r="DG202" s="74">
        <f t="shared" si="1280"/>
        <v>0.0059710175</v>
      </c>
      <c r="DH202" s="141">
        <f t="shared" si="1280"/>
        <v>0.0035745843</v>
      </c>
      <c r="DI202" s="74">
        <f t="shared" si="1280"/>
        <v>0.0043146047</v>
      </c>
      <c r="DJ202" s="74">
        <f t="shared" si="1280"/>
        <v>0.0041436857</v>
      </c>
      <c r="DK202" s="130"/>
      <c r="DL202" s="142"/>
    </row>
    <row r="203" ht="14.25" customHeight="1">
      <c r="A203" s="43"/>
      <c r="J203" s="112">
        <v>187.0</v>
      </c>
      <c r="K203" s="124">
        <v>1306.0</v>
      </c>
      <c r="L203" s="114">
        <f t="shared" si="91"/>
        <v>588.4183473</v>
      </c>
      <c r="M203" s="115">
        <f t="shared" si="92"/>
        <v>10.42706508</v>
      </c>
      <c r="N203" s="116">
        <f t="shared" si="47"/>
        <v>0.01772049619</v>
      </c>
      <c r="O203" s="116"/>
      <c r="P203" s="112">
        <v>187.0</v>
      </c>
      <c r="Q203" s="112">
        <v>1306.0</v>
      </c>
      <c r="R203" s="117">
        <f t="shared" si="48"/>
        <v>2036</v>
      </c>
      <c r="S203" s="39">
        <f t="shared" si="49"/>
        <v>599.6233031</v>
      </c>
      <c r="T203" s="39">
        <f t="shared" si="50"/>
        <v>0.000002052938495</v>
      </c>
      <c r="U203" s="117">
        <f t="shared" si="51"/>
        <v>2506</v>
      </c>
      <c r="V203" s="39">
        <f t="shared" si="52"/>
        <v>639.999662</v>
      </c>
      <c r="W203" s="39">
        <f t="shared" si="53"/>
        <v>0.00001601420631</v>
      </c>
      <c r="X203" s="168"/>
      <c r="Y203" s="124">
        <v>1306.0</v>
      </c>
      <c r="Z203" s="168"/>
      <c r="AA203" s="125">
        <f t="shared" si="56"/>
        <v>599.623301</v>
      </c>
      <c r="AB203" s="126">
        <f t="shared" si="57"/>
        <v>639.9996459</v>
      </c>
      <c r="AC203" s="64"/>
      <c r="AD203" s="168"/>
      <c r="AE203" s="168"/>
      <c r="AF203" s="168"/>
      <c r="AG203" s="168"/>
      <c r="AH203" s="168"/>
      <c r="AI203" s="168"/>
      <c r="AJ203" s="168"/>
      <c r="AK203" s="168"/>
      <c r="AL203" s="168"/>
      <c r="AM203" s="168"/>
      <c r="AN203" s="168"/>
      <c r="AO203" s="168"/>
      <c r="AP203" s="168"/>
      <c r="AQ203" s="168"/>
      <c r="AR203" s="168"/>
      <c r="AS203" s="168"/>
      <c r="AT203" s="1">
        <v>11.0</v>
      </c>
      <c r="AU203" s="1">
        <v>77.0</v>
      </c>
      <c r="AV203" s="83">
        <f t="shared" ref="AV203:BA203" si="1281">((AV$4 * $AU203 ^ AV$5 * EXP(-$AU203 * AV$6))+AV$8)*AV$7</f>
        <v>33.20588945</v>
      </c>
      <c r="AW203" s="83">
        <f t="shared" si="1281"/>
        <v>41.39910083</v>
      </c>
      <c r="AX203" s="83">
        <f t="shared" si="1281"/>
        <v>43.55688701</v>
      </c>
      <c r="AY203" s="83">
        <f t="shared" si="1281"/>
        <v>43.15688701</v>
      </c>
      <c r="AZ203" s="83">
        <f t="shared" si="1281"/>
        <v>42.75688701</v>
      </c>
      <c r="BA203" s="83">
        <f t="shared" si="1281"/>
        <v>42.35688701</v>
      </c>
      <c r="BB203" s="83"/>
      <c r="BC203" s="83"/>
      <c r="BD203" s="83"/>
      <c r="BE203" s="83"/>
      <c r="BI203" s="10">
        <v>536.0</v>
      </c>
      <c r="BJ203" s="133">
        <f t="shared" ref="BJ203:BS203" si="1282">BJ93/AV93</f>
        <v>0.04026797884</v>
      </c>
      <c r="BK203" s="133">
        <f t="shared" si="1282"/>
        <v>0.04063558703</v>
      </c>
      <c r="BL203" s="133">
        <f t="shared" si="1282"/>
        <v>0.04199484323</v>
      </c>
      <c r="BM203" s="133">
        <f t="shared" si="1282"/>
        <v>0.04222228477</v>
      </c>
      <c r="BN203" s="133">
        <f t="shared" si="1282"/>
        <v>0.0424650142</v>
      </c>
      <c r="BO203" s="133">
        <f t="shared" si="1282"/>
        <v>0.04272462654</v>
      </c>
      <c r="BP203" s="133">
        <f t="shared" si="1282"/>
        <v>0.04300294666</v>
      </c>
      <c r="BQ203" s="133">
        <f t="shared" si="1282"/>
        <v>0.04330207228</v>
      </c>
      <c r="BR203" s="133">
        <f t="shared" si="1282"/>
        <v>0.04362442694</v>
      </c>
      <c r="BS203" s="133">
        <f t="shared" si="1282"/>
        <v>0.04397282576</v>
      </c>
      <c r="BU203" s="10">
        <v>536.0</v>
      </c>
      <c r="BV203" s="133">
        <f t="shared" ref="BV203:CE203" si="1283">BV93/AV93</f>
        <v>0.02969872191</v>
      </c>
      <c r="BW203" s="133">
        <f t="shared" si="1283"/>
        <v>0.03193967531</v>
      </c>
      <c r="BX203" s="133">
        <f t="shared" si="1283"/>
        <v>0.03157958587</v>
      </c>
      <c r="BY203" s="133">
        <f t="shared" si="1283"/>
        <v>0.03156591585</v>
      </c>
      <c r="BZ203" s="133">
        <f t="shared" si="1283"/>
        <v>0.03155132698</v>
      </c>
      <c r="CA203" s="133">
        <f t="shared" si="1283"/>
        <v>0.03153572338</v>
      </c>
      <c r="CB203" s="133">
        <f t="shared" si="1283"/>
        <v>0.03151899538</v>
      </c>
      <c r="CC203" s="133">
        <f t="shared" si="1283"/>
        <v>0.03150101691</v>
      </c>
      <c r="CD203" s="133">
        <f t="shared" si="1283"/>
        <v>0.03148164228</v>
      </c>
      <c r="CE203" s="133">
        <f t="shared" si="1283"/>
        <v>0.03146070232</v>
      </c>
      <c r="CG203" s="10">
        <v>187.0</v>
      </c>
      <c r="CH203" s="34">
        <f t="shared" ref="CH203:CQ203" si="1284">((CH$4-CH$5*$CG203+CH$6*$CG203^2/2+CH$7/$CG203)+CH$9)*CH$8</f>
        <v>5.262566845</v>
      </c>
      <c r="CI203" s="34">
        <f t="shared" si="1284"/>
        <v>3.30302139</v>
      </c>
      <c r="CJ203" s="34">
        <f t="shared" si="1284"/>
        <v>3.30302139</v>
      </c>
      <c r="CK203" s="34">
        <f t="shared" si="1284"/>
        <v>3.30302139</v>
      </c>
      <c r="CL203" s="34">
        <f t="shared" si="1284"/>
        <v>3.30302139</v>
      </c>
      <c r="CM203" s="34">
        <f t="shared" si="1284"/>
        <v>3.30302139</v>
      </c>
      <c r="CN203" s="34">
        <f t="shared" si="1284"/>
        <v>3.30302139</v>
      </c>
      <c r="CO203" s="34">
        <f t="shared" si="1284"/>
        <v>3.30302139</v>
      </c>
      <c r="CP203" s="34">
        <f t="shared" si="1284"/>
        <v>3.30302139</v>
      </c>
      <c r="CQ203" s="34">
        <f t="shared" si="1284"/>
        <v>3.30302139</v>
      </c>
      <c r="DA203" s="138"/>
      <c r="DB203" s="10">
        <v>1208.0</v>
      </c>
      <c r="DC203" s="143">
        <f t="shared" si="228"/>
        <v>0.0003846153846</v>
      </c>
      <c r="DD203" s="150">
        <f t="shared" si="309"/>
        <v>0.0005769230769</v>
      </c>
      <c r="DE203" s="74">
        <f t="shared" ref="DE203:DJ203" si="1285">(DE$18*$DB203+DE$19)*7</f>
        <v>0.0020183618</v>
      </c>
      <c r="DF203" s="74">
        <f t="shared" si="1285"/>
        <v>0.0049891492</v>
      </c>
      <c r="DG203" s="74">
        <f t="shared" si="1285"/>
        <v>0.00600446</v>
      </c>
      <c r="DH203" s="141">
        <f t="shared" si="1285"/>
        <v>0.0035949144</v>
      </c>
      <c r="DI203" s="74">
        <f t="shared" si="1285"/>
        <v>0.0043318576</v>
      </c>
      <c r="DJ203" s="74">
        <f t="shared" si="1285"/>
        <v>0.0041503056</v>
      </c>
      <c r="DK203" s="130"/>
      <c r="DL203" s="142"/>
    </row>
    <row r="204" ht="14.25" customHeight="1">
      <c r="A204" s="43"/>
      <c r="J204" s="112">
        <v>188.0</v>
      </c>
      <c r="K204" s="124">
        <v>1313.0</v>
      </c>
      <c r="L204" s="114">
        <f t="shared" si="91"/>
        <v>588.4183473</v>
      </c>
      <c r="M204" s="115">
        <f t="shared" si="92"/>
        <v>10.42706508</v>
      </c>
      <c r="N204" s="116">
        <f t="shared" si="47"/>
        <v>0.01772049619</v>
      </c>
      <c r="O204" s="116"/>
      <c r="P204" s="112">
        <v>188.0</v>
      </c>
      <c r="Q204" s="112">
        <v>1306.0</v>
      </c>
      <c r="R204" s="117">
        <f t="shared" si="48"/>
        <v>2036</v>
      </c>
      <c r="S204" s="39">
        <f t="shared" si="49"/>
        <v>599.6233031</v>
      </c>
      <c r="T204" s="39">
        <f t="shared" si="50"/>
        <v>0.000002052938495</v>
      </c>
      <c r="U204" s="117">
        <f t="shared" si="51"/>
        <v>2506</v>
      </c>
      <c r="V204" s="39">
        <f t="shared" si="52"/>
        <v>639.999662</v>
      </c>
      <c r="W204" s="39">
        <f t="shared" si="53"/>
        <v>0.00001601420631</v>
      </c>
      <c r="X204" s="168"/>
      <c r="Y204" s="124">
        <v>1313.0</v>
      </c>
      <c r="Z204" s="168"/>
      <c r="AA204" s="125">
        <f t="shared" si="56"/>
        <v>599.623301</v>
      </c>
      <c r="AB204" s="126">
        <f t="shared" si="57"/>
        <v>639.9996459</v>
      </c>
      <c r="AC204" s="64"/>
      <c r="AD204" s="168"/>
      <c r="AE204" s="168"/>
      <c r="AF204" s="168"/>
      <c r="AG204" s="168"/>
      <c r="AH204" s="168"/>
      <c r="AI204" s="168"/>
      <c r="AJ204" s="168"/>
      <c r="AK204" s="168"/>
      <c r="AL204" s="168"/>
      <c r="AM204" s="168"/>
      <c r="AN204" s="168"/>
      <c r="AO204" s="168"/>
      <c r="AP204" s="168"/>
      <c r="AQ204" s="168"/>
      <c r="AR204" s="168"/>
      <c r="AS204" s="168"/>
      <c r="AT204" s="1">
        <v>12.0</v>
      </c>
      <c r="AU204" s="1">
        <v>78.0</v>
      </c>
      <c r="AV204" s="83">
        <f t="shared" ref="AV204:BA204" si="1286">((AV$4 * $AU204 ^ AV$5 * EXP(-$AU204 * AV$6))+AV$8)*AV$7</f>
        <v>33.22864987</v>
      </c>
      <c r="AW204" s="83">
        <f t="shared" si="1286"/>
        <v>41.36685013</v>
      </c>
      <c r="AX204" s="83">
        <f t="shared" si="1286"/>
        <v>43.51909486</v>
      </c>
      <c r="AY204" s="83">
        <f t="shared" si="1286"/>
        <v>43.11909486</v>
      </c>
      <c r="AZ204" s="83">
        <f t="shared" si="1286"/>
        <v>42.71909486</v>
      </c>
      <c r="BA204" s="83">
        <f t="shared" si="1286"/>
        <v>42.31909486</v>
      </c>
      <c r="BB204" s="83"/>
      <c r="BC204" s="83"/>
      <c r="BD204" s="83"/>
      <c r="BE204" s="83"/>
      <c r="BI204" s="10">
        <v>543.0</v>
      </c>
      <c r="BJ204" s="133">
        <f t="shared" ref="BJ204:BS204" si="1287">BJ94/AV94</f>
        <v>0.04029824917</v>
      </c>
      <c r="BK204" s="133">
        <f t="shared" si="1287"/>
        <v>0.04068949386</v>
      </c>
      <c r="BL204" s="133">
        <f t="shared" si="1287"/>
        <v>0.0420572565</v>
      </c>
      <c r="BM204" s="133">
        <f t="shared" si="1287"/>
        <v>0.04229206775</v>
      </c>
      <c r="BN204" s="133">
        <f t="shared" si="1287"/>
        <v>0.04254304222</v>
      </c>
      <c r="BO204" s="133">
        <f t="shared" si="1287"/>
        <v>0.04281190829</v>
      </c>
      <c r="BP204" s="133">
        <f t="shared" si="1287"/>
        <v>0.04310064986</v>
      </c>
      <c r="BQ204" s="133">
        <f t="shared" si="1287"/>
        <v>0.04341155542</v>
      </c>
      <c r="BR204" s="133">
        <f t="shared" si="1287"/>
        <v>0.0437472788</v>
      </c>
      <c r="BS204" s="133">
        <f t="shared" si="1287"/>
        <v>0.04411091515</v>
      </c>
      <c r="BU204" s="10">
        <v>543.0</v>
      </c>
      <c r="BV204" s="133">
        <f t="shared" ref="BV204:CE204" si="1288">BV94/AV94</f>
        <v>0.02970937833</v>
      </c>
      <c r="BW204" s="133">
        <f t="shared" si="1288"/>
        <v>0.03198237819</v>
      </c>
      <c r="BX204" s="133">
        <f t="shared" si="1288"/>
        <v>0.0316263557</v>
      </c>
      <c r="BY204" s="133">
        <f t="shared" si="1288"/>
        <v>0.03161392369</v>
      </c>
      <c r="BZ204" s="133">
        <f t="shared" si="1288"/>
        <v>0.03160063592</v>
      </c>
      <c r="CA204" s="133">
        <f t="shared" si="1288"/>
        <v>0.03158640089</v>
      </c>
      <c r="CB204" s="133">
        <f t="shared" si="1288"/>
        <v>0.03157111356</v>
      </c>
      <c r="CC204" s="133">
        <f t="shared" si="1288"/>
        <v>0.03155465275</v>
      </c>
      <c r="CD204" s="133">
        <f t="shared" si="1288"/>
        <v>0.03153687798</v>
      </c>
      <c r="CE204" s="133">
        <f t="shared" si="1288"/>
        <v>0.03151762537</v>
      </c>
      <c r="CG204" s="10">
        <v>188.0</v>
      </c>
      <c r="CH204" s="34">
        <f t="shared" ref="CH204:CQ204" si="1289">((CH$4-CH$5*$CG204+CH$6*$CG204^2/2+CH$7/$CG204)+CH$9)*CH$8</f>
        <v>5.267606383</v>
      </c>
      <c r="CI204" s="34">
        <f t="shared" si="1289"/>
        <v>3.306765957</v>
      </c>
      <c r="CJ204" s="34">
        <f t="shared" si="1289"/>
        <v>3.306765957</v>
      </c>
      <c r="CK204" s="34">
        <f t="shared" si="1289"/>
        <v>3.306765957</v>
      </c>
      <c r="CL204" s="34">
        <f t="shared" si="1289"/>
        <v>3.306765957</v>
      </c>
      <c r="CM204" s="34">
        <f t="shared" si="1289"/>
        <v>3.306765957</v>
      </c>
      <c r="CN204" s="34">
        <f t="shared" si="1289"/>
        <v>3.306765957</v>
      </c>
      <c r="CO204" s="34">
        <f t="shared" si="1289"/>
        <v>3.306765957</v>
      </c>
      <c r="CP204" s="34">
        <f t="shared" si="1289"/>
        <v>3.306765957</v>
      </c>
      <c r="CQ204" s="34">
        <f t="shared" si="1289"/>
        <v>3.306765957</v>
      </c>
      <c r="DA204" s="138"/>
      <c r="DB204" s="10">
        <v>1215.0</v>
      </c>
      <c r="DC204" s="143">
        <f t="shared" si="228"/>
        <v>0.0003846153846</v>
      </c>
      <c r="DD204" s="150">
        <f t="shared" si="309"/>
        <v>0.0005769230769</v>
      </c>
      <c r="DE204" s="74">
        <f t="shared" ref="DE204:DJ204" si="1290">(DE$18*$DB204+DE$19)*7</f>
        <v>0.0020298425</v>
      </c>
      <c r="DF204" s="74">
        <f t="shared" si="1290"/>
        <v>0.0050198085</v>
      </c>
      <c r="DG204" s="74">
        <f t="shared" si="1290"/>
        <v>0.0060379025</v>
      </c>
      <c r="DH204" s="141">
        <f t="shared" si="1290"/>
        <v>0.0036152445</v>
      </c>
      <c r="DI204" s="74">
        <f t="shared" si="1290"/>
        <v>0.0043491105</v>
      </c>
      <c r="DJ204" s="74">
        <f t="shared" si="1290"/>
        <v>0.0041569255</v>
      </c>
      <c r="DK204" s="130"/>
      <c r="DL204" s="142"/>
    </row>
    <row r="205" ht="14.25" customHeight="1">
      <c r="A205" s="43"/>
      <c r="J205" s="112">
        <v>189.0</v>
      </c>
      <c r="K205" s="124">
        <v>1320.0</v>
      </c>
      <c r="L205" s="114">
        <f t="shared" si="91"/>
        <v>588.4183473</v>
      </c>
      <c r="M205" s="115">
        <f t="shared" si="92"/>
        <v>10.42706508</v>
      </c>
      <c r="N205" s="116">
        <f t="shared" si="47"/>
        <v>0.01772049619</v>
      </c>
      <c r="O205" s="116"/>
      <c r="P205" s="112">
        <v>189.0</v>
      </c>
      <c r="Q205" s="112">
        <v>1306.0</v>
      </c>
      <c r="R205" s="117">
        <f t="shared" si="48"/>
        <v>2036</v>
      </c>
      <c r="S205" s="39">
        <f t="shared" si="49"/>
        <v>599.6233031</v>
      </c>
      <c r="T205" s="39">
        <f t="shared" si="50"/>
        <v>0.000002052938495</v>
      </c>
      <c r="U205" s="117">
        <f t="shared" si="51"/>
        <v>2506</v>
      </c>
      <c r="V205" s="39">
        <f t="shared" si="52"/>
        <v>639.999662</v>
      </c>
      <c r="W205" s="39">
        <f t="shared" si="53"/>
        <v>0.00001601420631</v>
      </c>
      <c r="X205" s="168"/>
      <c r="Y205" s="124">
        <v>1320.0</v>
      </c>
      <c r="Z205" s="168"/>
      <c r="AA205" s="125">
        <f t="shared" si="56"/>
        <v>599.623301</v>
      </c>
      <c r="AB205" s="126">
        <f t="shared" si="57"/>
        <v>639.9996459</v>
      </c>
      <c r="AC205" s="64"/>
      <c r="AD205" s="168"/>
      <c r="AE205" s="168"/>
      <c r="AF205" s="168"/>
      <c r="AG205" s="168"/>
      <c r="AH205" s="168"/>
      <c r="AI205" s="168"/>
      <c r="AJ205" s="168"/>
      <c r="AK205" s="168"/>
      <c r="AL205" s="168"/>
      <c r="AM205" s="168"/>
      <c r="AN205" s="168"/>
      <c r="AO205" s="168"/>
      <c r="AP205" s="168"/>
      <c r="AQ205" s="168"/>
      <c r="AR205" s="168"/>
      <c r="AS205" s="168"/>
      <c r="AT205" s="1">
        <v>12.0</v>
      </c>
      <c r="AU205" s="1">
        <v>79.0</v>
      </c>
      <c r="AV205" s="83">
        <f t="shared" ref="AV205:BA205" si="1291">((AV$4 * $AU205 ^ AV$5 * EXP(-$AU205 * AV$6))+AV$8)*AV$7</f>
        <v>33.25028848</v>
      </c>
      <c r="AW205" s="83">
        <f t="shared" si="1291"/>
        <v>41.3334131</v>
      </c>
      <c r="AX205" s="83">
        <f t="shared" si="1291"/>
        <v>43.47983885</v>
      </c>
      <c r="AY205" s="83">
        <f t="shared" si="1291"/>
        <v>43.07983885</v>
      </c>
      <c r="AZ205" s="83">
        <f t="shared" si="1291"/>
        <v>42.67983885</v>
      </c>
      <c r="BA205" s="83">
        <f t="shared" si="1291"/>
        <v>42.27983885</v>
      </c>
      <c r="BB205" s="83"/>
      <c r="BC205" s="83"/>
      <c r="BD205" s="83"/>
      <c r="BE205" s="83"/>
      <c r="BI205" s="10">
        <v>550.0</v>
      </c>
      <c r="BJ205" s="133">
        <f t="shared" ref="BJ205:BS205" si="1292">BJ95/AV95</f>
        <v>0.0403287688</v>
      </c>
      <c r="BK205" s="133">
        <f t="shared" si="1292"/>
        <v>0.04074369362</v>
      </c>
      <c r="BL205" s="133">
        <f t="shared" si="1292"/>
        <v>0.04212001873</v>
      </c>
      <c r="BM205" s="133">
        <f t="shared" si="1292"/>
        <v>0.04236244428</v>
      </c>
      <c r="BN205" s="133">
        <f t="shared" si="1292"/>
        <v>0.04262196016</v>
      </c>
      <c r="BO205" s="133">
        <f t="shared" si="1292"/>
        <v>0.04290043962</v>
      </c>
      <c r="BP205" s="133">
        <f t="shared" si="1292"/>
        <v>0.04320004008</v>
      </c>
      <c r="BQ205" s="133">
        <f t="shared" si="1292"/>
        <v>0.04352325909</v>
      </c>
      <c r="BR205" s="133">
        <f t="shared" si="1292"/>
        <v>0.04387300417</v>
      </c>
      <c r="BS205" s="133">
        <f t="shared" si="1292"/>
        <v>0.04425268047</v>
      </c>
      <c r="BU205" s="10">
        <v>550.0</v>
      </c>
      <c r="BV205" s="133">
        <f t="shared" ref="BV205:CE205" si="1293">BV95/AV95</f>
        <v>0.02972016849</v>
      </c>
      <c r="BW205" s="133">
        <f t="shared" si="1293"/>
        <v>0.03202530795</v>
      </c>
      <c r="BX205" s="133">
        <f t="shared" si="1293"/>
        <v>0.03167338957</v>
      </c>
      <c r="BY205" s="133">
        <f t="shared" si="1293"/>
        <v>0.03166226899</v>
      </c>
      <c r="BZ205" s="133">
        <f t="shared" si="1293"/>
        <v>0.03165036445</v>
      </c>
      <c r="CA205" s="133">
        <f t="shared" si="1293"/>
        <v>0.03163759</v>
      </c>
      <c r="CB205" s="133">
        <f t="shared" si="1293"/>
        <v>0.03162384669</v>
      </c>
      <c r="CC205" s="133">
        <f t="shared" si="1293"/>
        <v>0.03160901995</v>
      </c>
      <c r="CD205" s="133">
        <f t="shared" si="1293"/>
        <v>0.03159297639</v>
      </c>
      <c r="CE205" s="133">
        <f t="shared" si="1293"/>
        <v>0.03157555983</v>
      </c>
      <c r="CG205" s="10">
        <v>189.0</v>
      </c>
      <c r="CH205" s="34">
        <f t="shared" ref="CH205:CQ205" si="1294">((CH$4-CH$5*$CG205+CH$6*$CG205^2/2+CH$7/$CG205)+CH$9)*CH$8</f>
        <v>5.272656085</v>
      </c>
      <c r="CI205" s="34">
        <f t="shared" si="1294"/>
        <v>3.310513228</v>
      </c>
      <c r="CJ205" s="34">
        <f t="shared" si="1294"/>
        <v>3.310513228</v>
      </c>
      <c r="CK205" s="34">
        <f t="shared" si="1294"/>
        <v>3.310513228</v>
      </c>
      <c r="CL205" s="34">
        <f t="shared" si="1294"/>
        <v>3.310513228</v>
      </c>
      <c r="CM205" s="34">
        <f t="shared" si="1294"/>
        <v>3.310513228</v>
      </c>
      <c r="CN205" s="34">
        <f t="shared" si="1294"/>
        <v>3.310513228</v>
      </c>
      <c r="CO205" s="34">
        <f t="shared" si="1294"/>
        <v>3.310513228</v>
      </c>
      <c r="CP205" s="34">
        <f t="shared" si="1294"/>
        <v>3.310513228</v>
      </c>
      <c r="CQ205" s="34">
        <f t="shared" si="1294"/>
        <v>3.310513228</v>
      </c>
      <c r="DA205" s="138"/>
      <c r="DB205" s="10">
        <v>1222.0</v>
      </c>
      <c r="DC205" s="143">
        <f t="shared" si="228"/>
        <v>0.0003846153846</v>
      </c>
      <c r="DD205" s="150">
        <f t="shared" si="309"/>
        <v>0.0005769230769</v>
      </c>
      <c r="DE205" s="74">
        <f t="shared" ref="DE205:DJ205" si="1295">(DE$18*$DB205+DE$19)*7</f>
        <v>0.0020413232</v>
      </c>
      <c r="DF205" s="74">
        <f t="shared" si="1295"/>
        <v>0.0050504678</v>
      </c>
      <c r="DG205" s="74">
        <f t="shared" si="1295"/>
        <v>0.006071345</v>
      </c>
      <c r="DH205" s="141">
        <f t="shared" si="1295"/>
        <v>0.0036355746</v>
      </c>
      <c r="DI205" s="74">
        <f t="shared" si="1295"/>
        <v>0.0043663634</v>
      </c>
      <c r="DJ205" s="74">
        <f t="shared" si="1295"/>
        <v>0.0041635454</v>
      </c>
      <c r="DK205" s="130"/>
      <c r="DL205" s="142"/>
    </row>
    <row r="206" ht="14.25" customHeight="1">
      <c r="A206" s="43"/>
      <c r="J206" s="112">
        <v>190.0</v>
      </c>
      <c r="K206" s="124">
        <v>1327.0</v>
      </c>
      <c r="L206" s="114">
        <f t="shared" si="91"/>
        <v>588.4183473</v>
      </c>
      <c r="M206" s="115">
        <f t="shared" si="92"/>
        <v>10.42706508</v>
      </c>
      <c r="N206" s="116">
        <f t="shared" si="47"/>
        <v>0.01772049619</v>
      </c>
      <c r="O206" s="116"/>
      <c r="P206" s="112">
        <v>190.0</v>
      </c>
      <c r="Q206" s="112">
        <v>1306.0</v>
      </c>
      <c r="R206" s="117">
        <f t="shared" si="48"/>
        <v>2036</v>
      </c>
      <c r="S206" s="39">
        <f t="shared" si="49"/>
        <v>599.6233031</v>
      </c>
      <c r="T206" s="39">
        <f t="shared" si="50"/>
        <v>0.000002052938495</v>
      </c>
      <c r="U206" s="117">
        <f t="shared" si="51"/>
        <v>2506</v>
      </c>
      <c r="V206" s="39">
        <f t="shared" si="52"/>
        <v>639.999662</v>
      </c>
      <c r="W206" s="39">
        <f t="shared" si="53"/>
        <v>0.00001601420631</v>
      </c>
      <c r="X206" s="168"/>
      <c r="Y206" s="124">
        <v>1327.0</v>
      </c>
      <c r="Z206" s="168"/>
      <c r="AA206" s="125">
        <f t="shared" si="56"/>
        <v>599.623301</v>
      </c>
      <c r="AB206" s="126">
        <f t="shared" si="57"/>
        <v>639.9996459</v>
      </c>
      <c r="AC206" s="64"/>
      <c r="AD206" s="168"/>
      <c r="AE206" s="168"/>
      <c r="AF206" s="168"/>
      <c r="AG206" s="168"/>
      <c r="AH206" s="168"/>
      <c r="AI206" s="168"/>
      <c r="AJ206" s="168"/>
      <c r="AK206" s="168"/>
      <c r="AL206" s="168"/>
      <c r="AM206" s="168"/>
      <c r="AN206" s="168"/>
      <c r="AO206" s="168"/>
      <c r="AP206" s="168"/>
      <c r="AQ206" s="168"/>
      <c r="AR206" s="168"/>
      <c r="AS206" s="168"/>
      <c r="AT206" s="1">
        <v>12.0</v>
      </c>
      <c r="AU206" s="1">
        <v>80.0</v>
      </c>
      <c r="AV206" s="83">
        <f t="shared" ref="AV206:BA206" si="1296">((AV$4 * $AU206 ^ AV$5 * EXP(-$AU206 * AV$6))+AV$8)*AV$7</f>
        <v>33.27083168</v>
      </c>
      <c r="AW206" s="83">
        <f t="shared" si="1296"/>
        <v>41.29882312</v>
      </c>
      <c r="AX206" s="83">
        <f t="shared" si="1296"/>
        <v>43.43916063</v>
      </c>
      <c r="AY206" s="83">
        <f t="shared" si="1296"/>
        <v>43.03916063</v>
      </c>
      <c r="AZ206" s="83">
        <f t="shared" si="1296"/>
        <v>42.63916063</v>
      </c>
      <c r="BA206" s="83">
        <f t="shared" si="1296"/>
        <v>42.23916063</v>
      </c>
      <c r="BB206" s="83"/>
      <c r="BC206" s="83"/>
      <c r="BD206" s="83"/>
      <c r="BE206" s="83"/>
      <c r="BI206" s="10">
        <v>557.0</v>
      </c>
      <c r="BJ206" s="133">
        <f t="shared" ref="BJ206:BS206" si="1297">BJ96/AV96</f>
        <v>0.04035953253</v>
      </c>
      <c r="BK206" s="133">
        <f t="shared" si="1297"/>
        <v>0.0407981817</v>
      </c>
      <c r="BL206" s="133">
        <f t="shared" si="1297"/>
        <v>0.04218312473</v>
      </c>
      <c r="BM206" s="133">
        <f t="shared" si="1297"/>
        <v>0.04243341719</v>
      </c>
      <c r="BN206" s="133">
        <f t="shared" si="1297"/>
        <v>0.04270178201</v>
      </c>
      <c r="BO206" s="133">
        <f t="shared" si="1297"/>
        <v>0.04299024987</v>
      </c>
      <c r="BP206" s="133">
        <f t="shared" si="1297"/>
        <v>0.04330116754</v>
      </c>
      <c r="BQ206" s="133">
        <f t="shared" si="1297"/>
        <v>0.04363726181</v>
      </c>
      <c r="BR206" s="133">
        <f t="shared" si="1297"/>
        <v>0.04400171976</v>
      </c>
      <c r="BS206" s="133">
        <f t="shared" si="1297"/>
        <v>0.04439829007</v>
      </c>
      <c r="BU206" s="10">
        <v>557.0</v>
      </c>
      <c r="BV206" s="133">
        <f t="shared" ref="BV206:CE206" si="1298">BV96/AV96</f>
        <v>0.02973108924</v>
      </c>
      <c r="BW206" s="133">
        <f t="shared" si="1298"/>
        <v>0.03206846106</v>
      </c>
      <c r="BX206" s="133">
        <f t="shared" si="1298"/>
        <v>0.03172068352</v>
      </c>
      <c r="BY206" s="133">
        <f t="shared" si="1298"/>
        <v>0.03171095087</v>
      </c>
      <c r="BZ206" s="133">
        <f t="shared" si="1298"/>
        <v>0.03170051548</v>
      </c>
      <c r="CA206" s="133">
        <f t="shared" si="1298"/>
        <v>0.03168929838</v>
      </c>
      <c r="CB206" s="133">
        <f t="shared" si="1298"/>
        <v>0.03167720832</v>
      </c>
      <c r="CC206" s="133">
        <f t="shared" si="1298"/>
        <v>0.03166413926</v>
      </c>
      <c r="CD206" s="133">
        <f t="shared" si="1298"/>
        <v>0.03164996728</v>
      </c>
      <c r="CE206" s="133">
        <f t="shared" si="1298"/>
        <v>0.03163454661</v>
      </c>
      <c r="CG206" s="10">
        <v>190.0</v>
      </c>
      <c r="CH206" s="34">
        <f t="shared" ref="CH206:CQ206" si="1299">((CH$4-CH$5*$CG206+CH$6*$CG206^2/2+CH$7/$CG206)+CH$9)*CH$8</f>
        <v>5.277715789</v>
      </c>
      <c r="CI206" s="34">
        <f t="shared" si="1299"/>
        <v>3.314263158</v>
      </c>
      <c r="CJ206" s="34">
        <f t="shared" si="1299"/>
        <v>3.314263158</v>
      </c>
      <c r="CK206" s="34">
        <f t="shared" si="1299"/>
        <v>3.314263158</v>
      </c>
      <c r="CL206" s="34">
        <f t="shared" si="1299"/>
        <v>3.314263158</v>
      </c>
      <c r="CM206" s="34">
        <f t="shared" si="1299"/>
        <v>3.314263158</v>
      </c>
      <c r="CN206" s="34">
        <f t="shared" si="1299"/>
        <v>3.314263158</v>
      </c>
      <c r="CO206" s="34">
        <f t="shared" si="1299"/>
        <v>3.314263158</v>
      </c>
      <c r="CP206" s="34">
        <f t="shared" si="1299"/>
        <v>3.314263158</v>
      </c>
      <c r="CQ206" s="34">
        <f t="shared" si="1299"/>
        <v>3.314263158</v>
      </c>
      <c r="DA206" s="138"/>
      <c r="DB206" s="10">
        <v>1229.0</v>
      </c>
      <c r="DC206" s="143">
        <f t="shared" si="228"/>
        <v>0.0003846153846</v>
      </c>
      <c r="DD206" s="150">
        <f t="shared" si="309"/>
        <v>0.0005769230769</v>
      </c>
      <c r="DE206" s="74">
        <f t="shared" ref="DE206:DJ206" si="1300">(DE$18*$DB206+DE$19)*7</f>
        <v>0.0020528039</v>
      </c>
      <c r="DF206" s="74">
        <f t="shared" si="1300"/>
        <v>0.0050811271</v>
      </c>
      <c r="DG206" s="74">
        <f t="shared" si="1300"/>
        <v>0.0061047875</v>
      </c>
      <c r="DH206" s="141">
        <f t="shared" si="1300"/>
        <v>0.0036559047</v>
      </c>
      <c r="DI206" s="74">
        <f t="shared" si="1300"/>
        <v>0.0043836163</v>
      </c>
      <c r="DJ206" s="74">
        <f t="shared" si="1300"/>
        <v>0.0041701653</v>
      </c>
      <c r="DK206" s="130"/>
      <c r="DL206" s="142"/>
    </row>
    <row r="207" ht="14.25" customHeight="1">
      <c r="A207" s="43"/>
      <c r="J207" s="112">
        <v>191.0</v>
      </c>
      <c r="K207" s="124">
        <v>1334.0</v>
      </c>
      <c r="L207" s="114">
        <f t="shared" si="91"/>
        <v>588.4183473</v>
      </c>
      <c r="M207" s="115">
        <f t="shared" si="92"/>
        <v>10.42706508</v>
      </c>
      <c r="N207" s="116">
        <f t="shared" si="47"/>
        <v>0.01772049619</v>
      </c>
      <c r="O207" s="116"/>
      <c r="P207" s="112">
        <v>191.0</v>
      </c>
      <c r="Q207" s="112">
        <v>1306.0</v>
      </c>
      <c r="R207" s="117">
        <f t="shared" si="48"/>
        <v>2036</v>
      </c>
      <c r="S207" s="39">
        <f t="shared" si="49"/>
        <v>599.6233031</v>
      </c>
      <c r="T207" s="39">
        <f t="shared" si="50"/>
        <v>0.000002052938495</v>
      </c>
      <c r="U207" s="117">
        <f t="shared" si="51"/>
        <v>2506</v>
      </c>
      <c r="V207" s="39">
        <f t="shared" si="52"/>
        <v>639.999662</v>
      </c>
      <c r="W207" s="39">
        <f t="shared" si="53"/>
        <v>0.00001601420631</v>
      </c>
      <c r="X207" s="168"/>
      <c r="Y207" s="124">
        <v>1334.0</v>
      </c>
      <c r="Z207" s="168"/>
      <c r="AA207" s="125">
        <f t="shared" si="56"/>
        <v>599.623301</v>
      </c>
      <c r="AB207" s="126">
        <f t="shared" si="57"/>
        <v>639.9996459</v>
      </c>
      <c r="AC207" s="64"/>
      <c r="AD207" s="168"/>
      <c r="AE207" s="168"/>
      <c r="AF207" s="168"/>
      <c r="AG207" s="168"/>
      <c r="AH207" s="168"/>
      <c r="AI207" s="168"/>
      <c r="AJ207" s="168"/>
      <c r="AK207" s="168"/>
      <c r="AL207" s="168"/>
      <c r="AM207" s="168"/>
      <c r="AN207" s="168"/>
      <c r="AO207" s="168"/>
      <c r="AP207" s="168"/>
      <c r="AQ207" s="168"/>
      <c r="AR207" s="168"/>
      <c r="AS207" s="168"/>
      <c r="AT207" s="1">
        <v>12.0</v>
      </c>
      <c r="AU207" s="1">
        <v>81.0</v>
      </c>
      <c r="AV207" s="83">
        <f t="shared" ref="AV207:BA207" si="1301">((AV$4 * $AU207 ^ AV$5 * EXP(-$AU207 * AV$6))+AV$8)*AV$7</f>
        <v>33.29030502</v>
      </c>
      <c r="AW207" s="83">
        <f t="shared" si="1301"/>
        <v>41.26311241</v>
      </c>
      <c r="AX207" s="83">
        <f t="shared" si="1301"/>
        <v>43.39710044</v>
      </c>
      <c r="AY207" s="83">
        <f t="shared" si="1301"/>
        <v>42.99710044</v>
      </c>
      <c r="AZ207" s="83">
        <f t="shared" si="1301"/>
        <v>42.59710044</v>
      </c>
      <c r="BA207" s="83">
        <f t="shared" si="1301"/>
        <v>42.19710044</v>
      </c>
      <c r="BB207" s="83"/>
      <c r="BC207" s="83"/>
      <c r="BD207" s="83"/>
      <c r="BE207" s="83"/>
      <c r="BI207" s="10">
        <v>564.0</v>
      </c>
      <c r="BJ207" s="133">
        <f t="shared" ref="BJ207:BS207" si="1302">BJ97/AV97</f>
        <v>0.04039053537</v>
      </c>
      <c r="BK207" s="133">
        <f t="shared" si="1302"/>
        <v>0.04085295366</v>
      </c>
      <c r="BL207" s="133">
        <f t="shared" si="1302"/>
        <v>0.0422465695</v>
      </c>
      <c r="BM207" s="133">
        <f t="shared" si="1302"/>
        <v>0.0425049898</v>
      </c>
      <c r="BN207" s="133">
        <f t="shared" si="1302"/>
        <v>0.04278252275</v>
      </c>
      <c r="BO207" s="133">
        <f t="shared" si="1302"/>
        <v>0.04308137013</v>
      </c>
      <c r="BP207" s="133">
        <f t="shared" si="1302"/>
        <v>0.0434040854</v>
      </c>
      <c r="BQ207" s="133">
        <f t="shared" si="1302"/>
        <v>0.04375364684</v>
      </c>
      <c r="BR207" s="133">
        <f t="shared" si="1302"/>
        <v>0.0441335498</v>
      </c>
      <c r="BS207" s="133">
        <f t="shared" si="1302"/>
        <v>0.0445479239</v>
      </c>
      <c r="BU207" s="10">
        <v>564.0</v>
      </c>
      <c r="BV207" s="133">
        <f t="shared" ref="BV207:CE207" si="1303">BV97/AV97</f>
        <v>0.02974213755</v>
      </c>
      <c r="BW207" s="133">
        <f t="shared" si="1303"/>
        <v>0.03211183411</v>
      </c>
      <c r="BX207" s="133">
        <f t="shared" si="1303"/>
        <v>0.03176823374</v>
      </c>
      <c r="BY207" s="133">
        <f t="shared" si="1303"/>
        <v>0.03175996871</v>
      </c>
      <c r="BZ207" s="133">
        <f t="shared" si="1303"/>
        <v>0.03175109241</v>
      </c>
      <c r="CA207" s="133">
        <f t="shared" si="1303"/>
        <v>0.0317415344</v>
      </c>
      <c r="CB207" s="133">
        <f t="shared" si="1303"/>
        <v>0.03173121304</v>
      </c>
      <c r="CC207" s="133">
        <f t="shared" si="1303"/>
        <v>0.03172003305</v>
      </c>
      <c r="CD207" s="133">
        <f t="shared" si="1303"/>
        <v>0.03170788265</v>
      </c>
      <c r="CE207" s="133">
        <f t="shared" si="1303"/>
        <v>0.03169462977</v>
      </c>
      <c r="CG207" s="10">
        <v>191.0</v>
      </c>
      <c r="CH207" s="34">
        <f t="shared" ref="CH207:CQ207" si="1304">((CH$4-CH$5*$CG207+CH$6*$CG207^2/2+CH$7/$CG207)+CH$9)*CH$8</f>
        <v>5.28278534</v>
      </c>
      <c r="CI207" s="34">
        <f t="shared" si="1304"/>
        <v>3.318015707</v>
      </c>
      <c r="CJ207" s="34">
        <f t="shared" si="1304"/>
        <v>3.318015707</v>
      </c>
      <c r="CK207" s="34">
        <f t="shared" si="1304"/>
        <v>3.318015707</v>
      </c>
      <c r="CL207" s="34">
        <f t="shared" si="1304"/>
        <v>3.318015707</v>
      </c>
      <c r="CM207" s="34">
        <f t="shared" si="1304"/>
        <v>3.318015707</v>
      </c>
      <c r="CN207" s="34">
        <f t="shared" si="1304"/>
        <v>3.318015707</v>
      </c>
      <c r="CO207" s="34">
        <f t="shared" si="1304"/>
        <v>3.318015707</v>
      </c>
      <c r="CP207" s="34">
        <f t="shared" si="1304"/>
        <v>3.318015707</v>
      </c>
      <c r="CQ207" s="34">
        <f t="shared" si="1304"/>
        <v>3.318015707</v>
      </c>
      <c r="DA207" s="138"/>
      <c r="DB207" s="10">
        <v>1236.0</v>
      </c>
      <c r="DC207" s="143">
        <f t="shared" si="228"/>
        <v>0.0003846153846</v>
      </c>
      <c r="DD207" s="150">
        <f t="shared" si="309"/>
        <v>0.0005769230769</v>
      </c>
      <c r="DE207" s="74">
        <f t="shared" ref="DE207:DJ207" si="1305">(DE$18*$DB207+DE$19)*7</f>
        <v>0.0020642846</v>
      </c>
      <c r="DF207" s="74">
        <f t="shared" si="1305"/>
        <v>0.0051117864</v>
      </c>
      <c r="DG207" s="74">
        <f t="shared" si="1305"/>
        <v>0.00613823</v>
      </c>
      <c r="DH207" s="141">
        <f t="shared" si="1305"/>
        <v>0.0036762348</v>
      </c>
      <c r="DI207" s="74">
        <f t="shared" si="1305"/>
        <v>0.0044008692</v>
      </c>
      <c r="DJ207" s="74">
        <f t="shared" si="1305"/>
        <v>0.0041767852</v>
      </c>
      <c r="DK207" s="130"/>
      <c r="DL207" s="142"/>
    </row>
    <row r="208" ht="14.25" customHeight="1">
      <c r="A208" s="43"/>
      <c r="J208" s="112">
        <v>192.0</v>
      </c>
      <c r="K208" s="124">
        <v>1341.0</v>
      </c>
      <c r="L208" s="114">
        <f t="shared" si="91"/>
        <v>588.4183473</v>
      </c>
      <c r="M208" s="115">
        <f t="shared" si="92"/>
        <v>10.42706508</v>
      </c>
      <c r="N208" s="116">
        <f t="shared" si="47"/>
        <v>0.01772049619</v>
      </c>
      <c r="O208" s="116"/>
      <c r="P208" s="112">
        <v>192.0</v>
      </c>
      <c r="Q208" s="112">
        <v>1306.0</v>
      </c>
      <c r="R208" s="117">
        <f t="shared" si="48"/>
        <v>2036</v>
      </c>
      <c r="S208" s="39">
        <f t="shared" si="49"/>
        <v>599.6233031</v>
      </c>
      <c r="T208" s="39">
        <f t="shared" si="50"/>
        <v>0.000002052938495</v>
      </c>
      <c r="U208" s="117">
        <f t="shared" si="51"/>
        <v>2506</v>
      </c>
      <c r="V208" s="39">
        <f t="shared" si="52"/>
        <v>639.999662</v>
      </c>
      <c r="W208" s="39">
        <f t="shared" si="53"/>
        <v>0.00001601420631</v>
      </c>
      <c r="X208" s="168"/>
      <c r="Y208" s="124">
        <v>1341.0</v>
      </c>
      <c r="Z208" s="168"/>
      <c r="AA208" s="125">
        <f t="shared" si="56"/>
        <v>599.623301</v>
      </c>
      <c r="AB208" s="126">
        <f t="shared" si="57"/>
        <v>639.9996459</v>
      </c>
      <c r="AC208" s="64"/>
      <c r="AD208" s="168"/>
      <c r="AE208" s="168"/>
      <c r="AF208" s="168"/>
      <c r="AG208" s="168"/>
      <c r="AH208" s="168"/>
      <c r="AI208" s="168"/>
      <c r="AJ208" s="168"/>
      <c r="AK208" s="168"/>
      <c r="AL208" s="168"/>
      <c r="AM208" s="168"/>
      <c r="AN208" s="168"/>
      <c r="AO208" s="168"/>
      <c r="AP208" s="168"/>
      <c r="AQ208" s="168"/>
      <c r="AR208" s="168"/>
      <c r="AS208" s="168"/>
      <c r="AT208" s="1">
        <v>12.0</v>
      </c>
      <c r="AU208" s="1">
        <v>82.0</v>
      </c>
      <c r="AV208" s="83">
        <f t="shared" ref="AV208:BA208" si="1306">((AV$4 * $AU208 ^ AV$5 * EXP(-$AU208 * AV$6))+AV$8)*AV$7</f>
        <v>33.30873318</v>
      </c>
      <c r="AW208" s="83">
        <f t="shared" si="1306"/>
        <v>41.22631213</v>
      </c>
      <c r="AX208" s="83">
        <f t="shared" si="1306"/>
        <v>43.35369717</v>
      </c>
      <c r="AY208" s="83">
        <f t="shared" si="1306"/>
        <v>42.95369717</v>
      </c>
      <c r="AZ208" s="83">
        <f t="shared" si="1306"/>
        <v>42.55369717</v>
      </c>
      <c r="BA208" s="83">
        <f t="shared" si="1306"/>
        <v>42.15369717</v>
      </c>
      <c r="BB208" s="83"/>
      <c r="BC208" s="83"/>
      <c r="BD208" s="83"/>
      <c r="BE208" s="83"/>
      <c r="BI208" s="10">
        <v>571.0</v>
      </c>
      <c r="BJ208" s="133">
        <f t="shared" ref="BJ208:BS208" si="1307">BJ98/AV98</f>
        <v>0.04042177249</v>
      </c>
      <c r="BK208" s="133">
        <f t="shared" si="1307"/>
        <v>0.04090800522</v>
      </c>
      <c r="BL208" s="133">
        <f t="shared" si="1307"/>
        <v>0.04231034826</v>
      </c>
      <c r="BM208" s="133">
        <f t="shared" si="1307"/>
        <v>0.04257716592</v>
      </c>
      <c r="BN208" s="133">
        <f t="shared" si="1307"/>
        <v>0.04286419835</v>
      </c>
      <c r="BO208" s="133">
        <f t="shared" si="1307"/>
        <v>0.04317383328</v>
      </c>
      <c r="BP208" s="133">
        <f t="shared" si="1307"/>
        <v>0.04350884989</v>
      </c>
      <c r="BQ208" s="133">
        <f t="shared" si="1307"/>
        <v>0.0438725025</v>
      </c>
      <c r="BR208" s="133">
        <f t="shared" si="1307"/>
        <v>0.04426862656</v>
      </c>
      <c r="BS208" s="133">
        <f t="shared" si="1307"/>
        <v>0.04470177452</v>
      </c>
      <c r="BU208" s="10">
        <v>571.0</v>
      </c>
      <c r="BV208" s="133">
        <f t="shared" ref="BV208:CE208" si="1308">BV98/AV98</f>
        <v>0.02975331051</v>
      </c>
      <c r="BW208" s="133">
        <f t="shared" si="1308"/>
        <v>0.03215542385</v>
      </c>
      <c r="BX208" s="133">
        <f t="shared" si="1308"/>
        <v>0.0318160366</v>
      </c>
      <c r="BY208" s="133">
        <f t="shared" si="1308"/>
        <v>0.03180932219</v>
      </c>
      <c r="BZ208" s="133">
        <f t="shared" si="1308"/>
        <v>0.03180209907</v>
      </c>
      <c r="CA208" s="133">
        <f t="shared" si="1308"/>
        <v>0.03179430718</v>
      </c>
      <c r="CB208" s="133">
        <f t="shared" si="1308"/>
        <v>0.03178587655</v>
      </c>
      <c r="CC208" s="133">
        <f t="shared" si="1308"/>
        <v>0.03177672531</v>
      </c>
      <c r="CD208" s="133">
        <f t="shared" si="1308"/>
        <v>0.03176675693</v>
      </c>
      <c r="CE208" s="133">
        <f t="shared" si="1308"/>
        <v>0.03175585685</v>
      </c>
      <c r="CG208" s="10">
        <v>192.0</v>
      </c>
      <c r="CH208" s="34">
        <f t="shared" ref="CH208:CQ208" si="1309">((CH$4-CH$5*$CG208+CH$6*$CG208^2/2+CH$7/$CG208)+CH$9)*CH$8</f>
        <v>5.287864583</v>
      </c>
      <c r="CI208" s="34">
        <f t="shared" si="1309"/>
        <v>3.321770833</v>
      </c>
      <c r="CJ208" s="34">
        <f t="shared" si="1309"/>
        <v>3.321770833</v>
      </c>
      <c r="CK208" s="34">
        <f t="shared" si="1309"/>
        <v>3.321770833</v>
      </c>
      <c r="CL208" s="34">
        <f t="shared" si="1309"/>
        <v>3.321770833</v>
      </c>
      <c r="CM208" s="34">
        <f t="shared" si="1309"/>
        <v>3.321770833</v>
      </c>
      <c r="CN208" s="34">
        <f t="shared" si="1309"/>
        <v>3.321770833</v>
      </c>
      <c r="CO208" s="34">
        <f t="shared" si="1309"/>
        <v>3.321770833</v>
      </c>
      <c r="CP208" s="34">
        <f t="shared" si="1309"/>
        <v>3.321770833</v>
      </c>
      <c r="CQ208" s="34">
        <f t="shared" si="1309"/>
        <v>3.321770833</v>
      </c>
      <c r="DA208" s="138"/>
      <c r="DB208" s="10">
        <v>1243.0</v>
      </c>
      <c r="DC208" s="143">
        <f t="shared" si="228"/>
        <v>0.0003846153846</v>
      </c>
      <c r="DD208" s="150">
        <f t="shared" si="309"/>
        <v>0.0005769230769</v>
      </c>
      <c r="DE208" s="74">
        <f t="shared" ref="DE208:DJ208" si="1310">(DE$18*$DB208+DE$19)*7</f>
        <v>0.0020757653</v>
      </c>
      <c r="DF208" s="74">
        <f t="shared" si="1310"/>
        <v>0.0051424457</v>
      </c>
      <c r="DG208" s="74">
        <f t="shared" si="1310"/>
        <v>0.0061716725</v>
      </c>
      <c r="DH208" s="141">
        <f t="shared" si="1310"/>
        <v>0.0036965649</v>
      </c>
      <c r="DI208" s="74">
        <f t="shared" si="1310"/>
        <v>0.0044181221</v>
      </c>
      <c r="DJ208" s="74">
        <f t="shared" si="1310"/>
        <v>0.0041834051</v>
      </c>
      <c r="DK208" s="130"/>
      <c r="DL208" s="142"/>
    </row>
    <row r="209" ht="14.25" customHeight="1">
      <c r="A209" s="43"/>
      <c r="J209" s="112">
        <v>193.0</v>
      </c>
      <c r="K209" s="124">
        <v>1348.0</v>
      </c>
      <c r="L209" s="114">
        <f t="shared" si="91"/>
        <v>588.4183473</v>
      </c>
      <c r="M209" s="115">
        <f t="shared" si="92"/>
        <v>10.42706508</v>
      </c>
      <c r="N209" s="116">
        <f t="shared" si="47"/>
        <v>0.01772049619</v>
      </c>
      <c r="O209" s="116"/>
      <c r="P209" s="112">
        <v>193.0</v>
      </c>
      <c r="Q209" s="112">
        <v>1306.0</v>
      </c>
      <c r="R209" s="117">
        <f t="shared" si="48"/>
        <v>2036</v>
      </c>
      <c r="S209" s="39">
        <f t="shared" si="49"/>
        <v>599.6233031</v>
      </c>
      <c r="T209" s="39">
        <f t="shared" si="50"/>
        <v>0.000002052938495</v>
      </c>
      <c r="U209" s="117">
        <f t="shared" si="51"/>
        <v>2506</v>
      </c>
      <c r="V209" s="39">
        <f t="shared" si="52"/>
        <v>639.999662</v>
      </c>
      <c r="W209" s="39">
        <f t="shared" si="53"/>
        <v>0.00001601420631</v>
      </c>
      <c r="X209" s="168"/>
      <c r="Y209" s="124">
        <v>1348.0</v>
      </c>
      <c r="Z209" s="168"/>
      <c r="AA209" s="125">
        <f t="shared" si="56"/>
        <v>599.623301</v>
      </c>
      <c r="AB209" s="126">
        <f t="shared" si="57"/>
        <v>639.9996459</v>
      </c>
      <c r="AC209" s="64"/>
      <c r="AD209" s="168"/>
      <c r="AE209" s="168"/>
      <c r="AF209" s="168"/>
      <c r="AG209" s="168"/>
      <c r="AH209" s="168"/>
      <c r="AI209" s="168"/>
      <c r="AJ209" s="168"/>
      <c r="AK209" s="168"/>
      <c r="AL209" s="168"/>
      <c r="AM209" s="168"/>
      <c r="AN209" s="168"/>
      <c r="AO209" s="168"/>
      <c r="AP209" s="168"/>
      <c r="AQ209" s="168"/>
      <c r="AR209" s="168"/>
      <c r="AS209" s="168"/>
      <c r="AT209" s="1">
        <v>12.0</v>
      </c>
      <c r="AU209" s="1">
        <v>83.0</v>
      </c>
      <c r="AV209" s="83">
        <f t="shared" ref="AV209:BA209" si="1311">((AV$4 * $AU209 ^ AV$5 * EXP(-$AU209 * AV$6))+AV$8)*AV$7</f>
        <v>33.32614005</v>
      </c>
      <c r="AW209" s="83">
        <f t="shared" si="1311"/>
        <v>41.18845238</v>
      </c>
      <c r="AX209" s="83">
        <f t="shared" si="1311"/>
        <v>43.30898845</v>
      </c>
      <c r="AY209" s="83">
        <f t="shared" si="1311"/>
        <v>42.90898845</v>
      </c>
      <c r="AZ209" s="83">
        <f t="shared" si="1311"/>
        <v>42.50898845</v>
      </c>
      <c r="BA209" s="83">
        <f t="shared" si="1311"/>
        <v>42.10898845</v>
      </c>
      <c r="BB209" s="83"/>
      <c r="BC209" s="83"/>
      <c r="BD209" s="83"/>
      <c r="BE209" s="83"/>
      <c r="BI209" s="10">
        <v>578.0</v>
      </c>
      <c r="BJ209" s="133">
        <f t="shared" ref="BJ209:BS209" si="1312">BJ99/AV99</f>
        <v>0.04045323928</v>
      </c>
      <c r="BK209" s="133">
        <f t="shared" si="1312"/>
        <v>0.04096333229</v>
      </c>
      <c r="BL209" s="133">
        <f t="shared" si="1312"/>
        <v>0.0423744564</v>
      </c>
      <c r="BM209" s="133">
        <f t="shared" si="1312"/>
        <v>0.04264994986</v>
      </c>
      <c r="BN209" s="133">
        <f t="shared" si="1312"/>
        <v>0.04294682578</v>
      </c>
      <c r="BO209" s="133">
        <f t="shared" si="1312"/>
        <v>0.04326767408</v>
      </c>
      <c r="BP209" s="133">
        <f t="shared" si="1312"/>
        <v>0.04361552052</v>
      </c>
      <c r="BQ209" s="133">
        <f t="shared" si="1312"/>
        <v>0.04399392246</v>
      </c>
      <c r="BR209" s="133">
        <f t="shared" si="1312"/>
        <v>0.04440709094</v>
      </c>
      <c r="BS209" s="133">
        <f t="shared" si="1312"/>
        <v>0.04486004803</v>
      </c>
      <c r="BU209" s="10">
        <v>578.0</v>
      </c>
      <c r="BV209" s="133">
        <f t="shared" ref="BV209:CE209" si="1313">BV99/AV99</f>
        <v>0.02976460533</v>
      </c>
      <c r="BW209" s="133">
        <f t="shared" si="1313"/>
        <v>0.03219922714</v>
      </c>
      <c r="BX209" s="133">
        <f t="shared" si="1313"/>
        <v>0.03186408858</v>
      </c>
      <c r="BY209" s="133">
        <f t="shared" si="1313"/>
        <v>0.03185901123</v>
      </c>
      <c r="BZ209" s="133">
        <f t="shared" si="1313"/>
        <v>0.0318535398</v>
      </c>
      <c r="CA209" s="133">
        <f t="shared" si="1313"/>
        <v>0.03184762655</v>
      </c>
      <c r="CB209" s="133">
        <f t="shared" si="1313"/>
        <v>0.03184121574</v>
      </c>
      <c r="CC209" s="133">
        <f t="shared" si="1313"/>
        <v>0.03183424178</v>
      </c>
      <c r="CD209" s="133">
        <f t="shared" si="1313"/>
        <v>0.03182662707</v>
      </c>
      <c r="CE209" s="133">
        <f t="shared" si="1313"/>
        <v>0.03181827906</v>
      </c>
      <c r="CG209" s="10">
        <v>193.0</v>
      </c>
      <c r="CH209" s="34">
        <f t="shared" ref="CH209:CQ209" si="1314">((CH$4-CH$5*$CG209+CH$6*$CG209^2/2+CH$7/$CG209)+CH$9)*CH$8</f>
        <v>5.292953368</v>
      </c>
      <c r="CI209" s="34">
        <f t="shared" si="1314"/>
        <v>3.325528497</v>
      </c>
      <c r="CJ209" s="34">
        <f t="shared" si="1314"/>
        <v>3.325528497</v>
      </c>
      <c r="CK209" s="34">
        <f t="shared" si="1314"/>
        <v>3.325528497</v>
      </c>
      <c r="CL209" s="34">
        <f t="shared" si="1314"/>
        <v>3.325528497</v>
      </c>
      <c r="CM209" s="34">
        <f t="shared" si="1314"/>
        <v>3.325528497</v>
      </c>
      <c r="CN209" s="34">
        <f t="shared" si="1314"/>
        <v>3.325528497</v>
      </c>
      <c r="CO209" s="34">
        <f t="shared" si="1314"/>
        <v>3.325528497</v>
      </c>
      <c r="CP209" s="34">
        <f t="shared" si="1314"/>
        <v>3.325528497</v>
      </c>
      <c r="CQ209" s="34">
        <f t="shared" si="1314"/>
        <v>3.325528497</v>
      </c>
      <c r="DA209" s="138"/>
      <c r="DB209" s="10">
        <v>1250.0</v>
      </c>
      <c r="DC209" s="143">
        <f t="shared" si="228"/>
        <v>0.0003846153846</v>
      </c>
      <c r="DD209" s="150">
        <f t="shared" si="309"/>
        <v>0.0005769230769</v>
      </c>
      <c r="DE209" s="74">
        <f t="shared" ref="DE209:DJ209" si="1315">(DE$18*$DB209+DE$19)*7</f>
        <v>0.002087246</v>
      </c>
      <c r="DF209" s="74">
        <f t="shared" si="1315"/>
        <v>0.005173105</v>
      </c>
      <c r="DG209" s="74">
        <f t="shared" si="1315"/>
        <v>0.006205115</v>
      </c>
      <c r="DH209" s="141">
        <f t="shared" si="1315"/>
        <v>0.003716895</v>
      </c>
      <c r="DI209" s="74">
        <f t="shared" si="1315"/>
        <v>0.004435375</v>
      </c>
      <c r="DJ209" s="74">
        <f t="shared" si="1315"/>
        <v>0.004190025</v>
      </c>
      <c r="DK209" s="130"/>
      <c r="DL209" s="142"/>
    </row>
    <row r="210" ht="14.25" customHeight="1">
      <c r="A210" s="43"/>
      <c r="J210" s="112">
        <v>194.0</v>
      </c>
      <c r="K210" s="124">
        <v>1355.0</v>
      </c>
      <c r="L210" s="114">
        <f t="shared" si="91"/>
        <v>588.4183473</v>
      </c>
      <c r="M210" s="115">
        <f t="shared" si="92"/>
        <v>10.42706508</v>
      </c>
      <c r="N210" s="116">
        <f t="shared" si="47"/>
        <v>0.01772049619</v>
      </c>
      <c r="O210" s="116"/>
      <c r="P210" s="112">
        <v>194.0</v>
      </c>
      <c r="Q210" s="112">
        <v>1306.0</v>
      </c>
      <c r="R210" s="117">
        <f t="shared" si="48"/>
        <v>2036</v>
      </c>
      <c r="S210" s="39">
        <f t="shared" si="49"/>
        <v>599.6233031</v>
      </c>
      <c r="T210" s="39">
        <f t="shared" si="50"/>
        <v>0.000002052938495</v>
      </c>
      <c r="U210" s="117">
        <f t="shared" si="51"/>
        <v>2506</v>
      </c>
      <c r="V210" s="39">
        <f t="shared" si="52"/>
        <v>639.999662</v>
      </c>
      <c r="W210" s="39">
        <f t="shared" si="53"/>
        <v>0.00001601420631</v>
      </c>
      <c r="X210" s="168"/>
      <c r="Y210" s="124">
        <v>1355.0</v>
      </c>
      <c r="Z210" s="168"/>
      <c r="AA210" s="125">
        <f t="shared" si="56"/>
        <v>599.623301</v>
      </c>
      <c r="AB210" s="126">
        <f t="shared" si="57"/>
        <v>639.9996459</v>
      </c>
      <c r="AC210" s="64"/>
      <c r="AD210" s="168"/>
      <c r="AE210" s="168"/>
      <c r="AF210" s="168"/>
      <c r="AG210" s="168"/>
      <c r="AH210" s="168"/>
      <c r="AI210" s="168"/>
      <c r="AJ210" s="168"/>
      <c r="AK210" s="168"/>
      <c r="AL210" s="168"/>
      <c r="AM210" s="168"/>
      <c r="AN210" s="168"/>
      <c r="AO210" s="168"/>
      <c r="AP210" s="168"/>
      <c r="AQ210" s="168"/>
      <c r="AR210" s="168"/>
      <c r="AS210" s="168"/>
      <c r="AT210" s="1">
        <v>12.0</v>
      </c>
      <c r="AU210" s="1">
        <v>84.0</v>
      </c>
      <c r="AV210" s="83">
        <f t="shared" ref="AV210:BA210" si="1316">((AV$4 * $AU210 ^ AV$5 * EXP(-$AU210 * AV$6))+AV$8)*AV$7</f>
        <v>33.34254872</v>
      </c>
      <c r="AW210" s="83">
        <f t="shared" si="1316"/>
        <v>41.14956228</v>
      </c>
      <c r="AX210" s="83">
        <f t="shared" si="1316"/>
        <v>43.26301069</v>
      </c>
      <c r="AY210" s="83">
        <f t="shared" si="1316"/>
        <v>42.86301069</v>
      </c>
      <c r="AZ210" s="83">
        <f t="shared" si="1316"/>
        <v>42.46301069</v>
      </c>
      <c r="BA210" s="83">
        <f t="shared" si="1316"/>
        <v>42.06301069</v>
      </c>
      <c r="BB210" s="83"/>
      <c r="BC210" s="83"/>
      <c r="BD210" s="83"/>
      <c r="BE210" s="83"/>
      <c r="BI210" s="10">
        <v>585.0</v>
      </c>
      <c r="BJ210" s="133">
        <f t="shared" ref="BJ210:BS210" si="1317">BJ100/AV100</f>
        <v>0.04048493128</v>
      </c>
      <c r="BK210" s="133">
        <f t="shared" si="1317"/>
        <v>0.04101893094</v>
      </c>
      <c r="BL210" s="133">
        <f t="shared" si="1317"/>
        <v>0.04243888951</v>
      </c>
      <c r="BM210" s="133">
        <f t="shared" si="1317"/>
        <v>0.04272334642</v>
      </c>
      <c r="BN210" s="133">
        <f t="shared" si="1317"/>
        <v>0.04303042309</v>
      </c>
      <c r="BO210" s="133">
        <f t="shared" si="1317"/>
        <v>0.04336292926</v>
      </c>
      <c r="BP210" s="133">
        <f t="shared" si="1317"/>
        <v>0.04372416019</v>
      </c>
      <c r="BQ210" s="133">
        <f t="shared" si="1317"/>
        <v>0.04411800614</v>
      </c>
      <c r="BR210" s="133">
        <f t="shared" si="1317"/>
        <v>0.04454909309</v>
      </c>
      <c r="BS210" s="133">
        <f t="shared" si="1317"/>
        <v>0.04502296528</v>
      </c>
      <c r="BU210" s="10">
        <v>585.0</v>
      </c>
      <c r="BV210" s="133">
        <f t="shared" ref="BV210:CE210" si="1318">BV100/AV100</f>
        <v>0.0297760193</v>
      </c>
      <c r="BW210" s="133">
        <f t="shared" si="1318"/>
        <v>0.03224324096</v>
      </c>
      <c r="BX210" s="133">
        <f t="shared" si="1318"/>
        <v>0.03191238633</v>
      </c>
      <c r="BY210" s="133">
        <f t="shared" si="1318"/>
        <v>0.03190903606</v>
      </c>
      <c r="BZ210" s="133">
        <f t="shared" si="1318"/>
        <v>0.03190541937</v>
      </c>
      <c r="CA210" s="133">
        <f t="shared" si="1318"/>
        <v>0.03190150318</v>
      </c>
      <c r="CB210" s="133">
        <f t="shared" si="1318"/>
        <v>0.03189724868</v>
      </c>
      <c r="CC210" s="133">
        <f t="shared" si="1318"/>
        <v>0.03189261005</v>
      </c>
      <c r="CD210" s="133">
        <f t="shared" si="1318"/>
        <v>0.0318875328</v>
      </c>
      <c r="CE210" s="133">
        <f t="shared" si="1318"/>
        <v>0.03188195163</v>
      </c>
      <c r="CG210" s="10">
        <v>194.0</v>
      </c>
      <c r="CH210" s="34">
        <f t="shared" ref="CH210:CQ210" si="1319">((CH$4-CH$5*$CG210+CH$6*$CG210^2/2+CH$7/$CG210)+CH$9)*CH$8</f>
        <v>5.298051546</v>
      </c>
      <c r="CI210" s="34">
        <f t="shared" si="1319"/>
        <v>3.32928866</v>
      </c>
      <c r="CJ210" s="34">
        <f t="shared" si="1319"/>
        <v>3.32928866</v>
      </c>
      <c r="CK210" s="34">
        <f t="shared" si="1319"/>
        <v>3.32928866</v>
      </c>
      <c r="CL210" s="34">
        <f t="shared" si="1319"/>
        <v>3.32928866</v>
      </c>
      <c r="CM210" s="34">
        <f t="shared" si="1319"/>
        <v>3.32928866</v>
      </c>
      <c r="CN210" s="34">
        <f t="shared" si="1319"/>
        <v>3.32928866</v>
      </c>
      <c r="CO210" s="34">
        <f t="shared" si="1319"/>
        <v>3.32928866</v>
      </c>
      <c r="CP210" s="34">
        <f t="shared" si="1319"/>
        <v>3.32928866</v>
      </c>
      <c r="CQ210" s="34">
        <f t="shared" si="1319"/>
        <v>3.32928866</v>
      </c>
      <c r="DA210" s="138"/>
      <c r="DB210" s="10">
        <v>1257.0</v>
      </c>
      <c r="DC210" s="143">
        <f t="shared" si="228"/>
        <v>0.0003846153846</v>
      </c>
      <c r="DD210" s="150">
        <f t="shared" si="309"/>
        <v>0.0005769230769</v>
      </c>
      <c r="DE210" s="74">
        <f t="shared" ref="DE210:DJ210" si="1320">(DE$18*$DB210+DE$19)*7</f>
        <v>0.0020987267</v>
      </c>
      <c r="DF210" s="74">
        <f t="shared" si="1320"/>
        <v>0.0052037643</v>
      </c>
      <c r="DG210" s="74">
        <f t="shared" si="1320"/>
        <v>0.0062385575</v>
      </c>
      <c r="DH210" s="141">
        <f t="shared" si="1320"/>
        <v>0.0037372251</v>
      </c>
      <c r="DI210" s="74">
        <f t="shared" si="1320"/>
        <v>0.0044526279</v>
      </c>
      <c r="DJ210" s="74">
        <f t="shared" si="1320"/>
        <v>0.0041966449</v>
      </c>
      <c r="DK210" s="130"/>
      <c r="DL210" s="142"/>
    </row>
    <row r="211" ht="14.25" customHeight="1">
      <c r="A211" s="43"/>
      <c r="J211" s="112">
        <v>195.0</v>
      </c>
      <c r="K211" s="124">
        <v>1362.0</v>
      </c>
      <c r="L211" s="114">
        <f t="shared" si="91"/>
        <v>588.4183473</v>
      </c>
      <c r="M211" s="115">
        <f t="shared" si="92"/>
        <v>10.42706508</v>
      </c>
      <c r="N211" s="116">
        <f t="shared" si="47"/>
        <v>0.01772049619</v>
      </c>
      <c r="O211" s="116"/>
      <c r="P211" s="112">
        <v>195.0</v>
      </c>
      <c r="Q211" s="112">
        <v>1306.0</v>
      </c>
      <c r="R211" s="117">
        <f t="shared" si="48"/>
        <v>2036</v>
      </c>
      <c r="S211" s="39">
        <f t="shared" si="49"/>
        <v>599.6233031</v>
      </c>
      <c r="T211" s="39">
        <f t="shared" si="50"/>
        <v>0.000002052938495</v>
      </c>
      <c r="U211" s="117">
        <f t="shared" si="51"/>
        <v>2506</v>
      </c>
      <c r="V211" s="39">
        <f t="shared" si="52"/>
        <v>639.999662</v>
      </c>
      <c r="W211" s="39">
        <f t="shared" si="53"/>
        <v>0.00001601420631</v>
      </c>
      <c r="X211" s="168"/>
      <c r="Y211" s="124">
        <v>1362.0</v>
      </c>
      <c r="Z211" s="168"/>
      <c r="AA211" s="125">
        <f t="shared" si="56"/>
        <v>599.623301</v>
      </c>
      <c r="AB211" s="126">
        <f t="shared" si="57"/>
        <v>639.9996459</v>
      </c>
      <c r="AC211" s="64"/>
      <c r="AD211" s="168"/>
      <c r="AE211" s="168"/>
      <c r="AF211" s="168"/>
      <c r="AG211" s="168"/>
      <c r="AH211" s="168"/>
      <c r="AI211" s="168"/>
      <c r="AJ211" s="168"/>
      <c r="AK211" s="168"/>
      <c r="AL211" s="168"/>
      <c r="AM211" s="168"/>
      <c r="AN211" s="168"/>
      <c r="AO211" s="168"/>
      <c r="AP211" s="168"/>
      <c r="AQ211" s="168"/>
      <c r="AR211" s="168"/>
      <c r="AS211" s="168"/>
      <c r="AT211" s="1">
        <v>13.0</v>
      </c>
      <c r="AU211" s="1">
        <v>85.0</v>
      </c>
      <c r="AV211" s="83">
        <f t="shared" ref="AV211:BA211" si="1321">((AV$4 * $AU211 ^ AV$5 * EXP(-$AU211 * AV$6))+AV$8)*AV$7</f>
        <v>33.35798158</v>
      </c>
      <c r="AW211" s="83">
        <f t="shared" si="1321"/>
        <v>41.10967</v>
      </c>
      <c r="AX211" s="83">
        <f t="shared" si="1321"/>
        <v>43.21579912</v>
      </c>
      <c r="AY211" s="83">
        <f t="shared" si="1321"/>
        <v>42.81579912</v>
      </c>
      <c r="AZ211" s="83">
        <f t="shared" si="1321"/>
        <v>42.41579912</v>
      </c>
      <c r="BA211" s="83">
        <f t="shared" si="1321"/>
        <v>42.01579912</v>
      </c>
      <c r="BB211" s="83"/>
      <c r="BC211" s="83"/>
      <c r="BD211" s="83"/>
      <c r="BE211" s="83"/>
      <c r="BI211" s="10">
        <v>592.0</v>
      </c>
      <c r="BJ211" s="133">
        <f t="shared" ref="BJ211:BS211" si="1322">BJ101/AV101</f>
        <v>0.0405168442</v>
      </c>
      <c r="BK211" s="133">
        <f t="shared" si="1322"/>
        <v>0.04107479737</v>
      </c>
      <c r="BL211" s="133">
        <f t="shared" si="1322"/>
        <v>0.04250364335</v>
      </c>
      <c r="BM211" s="133">
        <f t="shared" si="1322"/>
        <v>0.0427973609</v>
      </c>
      <c r="BN211" s="133">
        <f t="shared" si="1322"/>
        <v>0.04311500936</v>
      </c>
      <c r="BO211" s="133">
        <f t="shared" si="1322"/>
        <v>0.0434596376</v>
      </c>
      <c r="BP211" s="133">
        <f t="shared" si="1322"/>
        <v>0.04383483543</v>
      </c>
      <c r="BQ211" s="133">
        <f t="shared" si="1322"/>
        <v>0.04424485902</v>
      </c>
      <c r="BR211" s="133">
        <f t="shared" si="1322"/>
        <v>0.04469479313</v>
      </c>
      <c r="BS211" s="133">
        <f t="shared" si="1322"/>
        <v>0.04519076305</v>
      </c>
      <c r="BU211" s="10">
        <v>592.0</v>
      </c>
      <c r="BV211" s="133">
        <f t="shared" ref="BV211:CE211" si="1323">BV101/AV101</f>
        <v>0.02978754983</v>
      </c>
      <c r="BW211" s="133">
        <f t="shared" si="1323"/>
        <v>0.03228746244</v>
      </c>
      <c r="BX211" s="133">
        <f t="shared" si="1323"/>
        <v>0.03196092662</v>
      </c>
      <c r="BY211" s="133">
        <f t="shared" si="1323"/>
        <v>0.03195939715</v>
      </c>
      <c r="BZ211" s="133">
        <f t="shared" si="1323"/>
        <v>0.03195774308</v>
      </c>
      <c r="CA211" s="133">
        <f t="shared" si="1323"/>
        <v>0.03195594851</v>
      </c>
      <c r="CB211" s="133">
        <f t="shared" si="1323"/>
        <v>0.03195399476</v>
      </c>
      <c r="CC211" s="133">
        <f t="shared" si="1323"/>
        <v>0.03195185966</v>
      </c>
      <c r="CD211" s="133">
        <f t="shared" si="1323"/>
        <v>0.03194951674</v>
      </c>
      <c r="CE211" s="133">
        <f t="shared" si="1323"/>
        <v>0.0319469341</v>
      </c>
      <c r="CG211" s="10">
        <v>195.0</v>
      </c>
      <c r="CH211" s="34">
        <f t="shared" ref="CH211:CQ211" si="1324">((CH$4-CH$5*$CG211+CH$6*$CG211^2/2+CH$7/$CG211)+CH$9)*CH$8</f>
        <v>5.303158974</v>
      </c>
      <c r="CI211" s="34">
        <f t="shared" si="1324"/>
        <v>3.333051282</v>
      </c>
      <c r="CJ211" s="34">
        <f t="shared" si="1324"/>
        <v>3.333051282</v>
      </c>
      <c r="CK211" s="34">
        <f t="shared" si="1324"/>
        <v>3.333051282</v>
      </c>
      <c r="CL211" s="34">
        <f t="shared" si="1324"/>
        <v>3.333051282</v>
      </c>
      <c r="CM211" s="34">
        <f t="shared" si="1324"/>
        <v>3.333051282</v>
      </c>
      <c r="CN211" s="34">
        <f t="shared" si="1324"/>
        <v>3.333051282</v>
      </c>
      <c r="CO211" s="34">
        <f t="shared" si="1324"/>
        <v>3.333051282</v>
      </c>
      <c r="CP211" s="34">
        <f t="shared" si="1324"/>
        <v>3.333051282</v>
      </c>
      <c r="CQ211" s="34">
        <f t="shared" si="1324"/>
        <v>3.333051282</v>
      </c>
      <c r="DA211" s="138"/>
      <c r="DB211" s="10">
        <v>1264.0</v>
      </c>
      <c r="DC211" s="143">
        <f t="shared" si="228"/>
        <v>0.0003846153846</v>
      </c>
      <c r="DD211" s="150">
        <f t="shared" si="309"/>
        <v>0.0005769230769</v>
      </c>
      <c r="DE211" s="74">
        <f t="shared" ref="DE211:DJ211" si="1325">(DE$18*$DB211+DE$19)*7</f>
        <v>0.0021102074</v>
      </c>
      <c r="DF211" s="74">
        <f t="shared" si="1325"/>
        <v>0.0052344236</v>
      </c>
      <c r="DG211" s="74">
        <f t="shared" si="1325"/>
        <v>0.006272</v>
      </c>
      <c r="DH211" s="141">
        <f t="shared" si="1325"/>
        <v>0.0037575552</v>
      </c>
      <c r="DI211" s="74">
        <f t="shared" si="1325"/>
        <v>0.0044698808</v>
      </c>
      <c r="DJ211" s="74">
        <f t="shared" si="1325"/>
        <v>0.0042032648</v>
      </c>
      <c r="DK211" s="130"/>
      <c r="DL211" s="142"/>
    </row>
    <row r="212" ht="14.25" customHeight="1">
      <c r="A212" s="43"/>
      <c r="J212" s="112">
        <v>196.0</v>
      </c>
      <c r="K212" s="124">
        <v>1369.0</v>
      </c>
      <c r="L212" s="114">
        <f t="shared" si="91"/>
        <v>588.4183473</v>
      </c>
      <c r="M212" s="115">
        <f t="shared" si="92"/>
        <v>10.42706508</v>
      </c>
      <c r="N212" s="116">
        <f t="shared" si="47"/>
        <v>0.01772049619</v>
      </c>
      <c r="O212" s="116"/>
      <c r="P212" s="112">
        <v>196.0</v>
      </c>
      <c r="Q212" s="112">
        <v>1306.0</v>
      </c>
      <c r="R212" s="117">
        <f t="shared" si="48"/>
        <v>2036</v>
      </c>
      <c r="S212" s="39">
        <f t="shared" si="49"/>
        <v>599.6233031</v>
      </c>
      <c r="T212" s="39">
        <f t="shared" si="50"/>
        <v>0.000002052938495</v>
      </c>
      <c r="U212" s="117">
        <f t="shared" si="51"/>
        <v>2506</v>
      </c>
      <c r="V212" s="39">
        <f t="shared" si="52"/>
        <v>639.999662</v>
      </c>
      <c r="W212" s="39">
        <f t="shared" si="53"/>
        <v>0.00001601420631</v>
      </c>
      <c r="X212" s="168"/>
      <c r="Y212" s="124">
        <v>1369.0</v>
      </c>
      <c r="Z212" s="168"/>
      <c r="AA212" s="125">
        <f t="shared" si="56"/>
        <v>599.623301</v>
      </c>
      <c r="AB212" s="126">
        <f t="shared" si="57"/>
        <v>639.9996459</v>
      </c>
      <c r="AC212" s="64"/>
      <c r="AD212" s="168"/>
      <c r="AE212" s="168"/>
      <c r="AF212" s="168"/>
      <c r="AG212" s="168"/>
      <c r="AH212" s="168"/>
      <c r="AI212" s="168"/>
      <c r="AJ212" s="168"/>
      <c r="AK212" s="168"/>
      <c r="AL212" s="168"/>
      <c r="AM212" s="168"/>
      <c r="AN212" s="168"/>
      <c r="AO212" s="168"/>
      <c r="AP212" s="168"/>
      <c r="AQ212" s="168"/>
      <c r="AR212" s="168"/>
      <c r="AS212" s="168"/>
      <c r="AT212" s="1">
        <v>13.0</v>
      </c>
      <c r="AU212" s="1">
        <v>86.0</v>
      </c>
      <c r="AV212" s="83">
        <f t="shared" ref="AV212:BA212" si="1326">((AV$4 * $AU212 ^ AV$5 * EXP(-$AU212 * AV$6))+AV$8)*AV$7</f>
        <v>33.37246028</v>
      </c>
      <c r="AW212" s="83">
        <f t="shared" si="1326"/>
        <v>41.06880281</v>
      </c>
      <c r="AX212" s="83">
        <f t="shared" si="1326"/>
        <v>43.16738786</v>
      </c>
      <c r="AY212" s="83">
        <f t="shared" si="1326"/>
        <v>42.76738786</v>
      </c>
      <c r="AZ212" s="83">
        <f t="shared" si="1326"/>
        <v>42.36738786</v>
      </c>
      <c r="BA212" s="83">
        <f t="shared" si="1326"/>
        <v>41.96738786</v>
      </c>
      <c r="BB212" s="83"/>
      <c r="BC212" s="83"/>
      <c r="BD212" s="83"/>
      <c r="BE212" s="83"/>
      <c r="BI212" s="10">
        <v>599.0</v>
      </c>
      <c r="BJ212" s="133">
        <f t="shared" ref="BJ212:BS212" si="1327">BJ102/AV102</f>
        <v>0.04054897392</v>
      </c>
      <c r="BK212" s="133">
        <f t="shared" si="1327"/>
        <v>0.04113092795</v>
      </c>
      <c r="BL212" s="133">
        <f t="shared" si="1327"/>
        <v>0.04256871383</v>
      </c>
      <c r="BM212" s="133">
        <f t="shared" si="1327"/>
        <v>0.0428719991</v>
      </c>
      <c r="BN212" s="133">
        <f t="shared" si="1327"/>
        <v>0.04320060482</v>
      </c>
      <c r="BO212" s="133">
        <f t="shared" si="1327"/>
        <v>0.04355784001</v>
      </c>
      <c r="BP212" s="133">
        <f t="shared" si="1327"/>
        <v>0.04394761657</v>
      </c>
      <c r="BQ212" s="133">
        <f t="shared" si="1327"/>
        <v>0.04437459308</v>
      </c>
      <c r="BR212" s="133">
        <f t="shared" si="1327"/>
        <v>0.04484436191</v>
      </c>
      <c r="BS212" s="133">
        <f t="shared" si="1327"/>
        <v>0.04536369549</v>
      </c>
      <c r="BU212" s="10">
        <v>599.0</v>
      </c>
      <c r="BV212" s="133">
        <f t="shared" ref="BV212:CE212" si="1328">BV102/AV102</f>
        <v>0.02979919441</v>
      </c>
      <c r="BW212" s="133">
        <f t="shared" si="1328"/>
        <v>0.03233188877</v>
      </c>
      <c r="BX212" s="133">
        <f t="shared" si="1328"/>
        <v>0.03200970634</v>
      </c>
      <c r="BY212" s="133">
        <f t="shared" si="1328"/>
        <v>0.03201009528</v>
      </c>
      <c r="BZ212" s="133">
        <f t="shared" si="1328"/>
        <v>0.03201051669</v>
      </c>
      <c r="CA212" s="133">
        <f t="shared" si="1328"/>
        <v>0.03201097482</v>
      </c>
      <c r="CB212" s="133">
        <f t="shared" si="1328"/>
        <v>0.03201147468</v>
      </c>
      <c r="CC212" s="133">
        <f t="shared" si="1328"/>
        <v>0.03201202225</v>
      </c>
      <c r="CD212" s="133">
        <f t="shared" si="1328"/>
        <v>0.03201262469</v>
      </c>
      <c r="CE212" s="133">
        <f t="shared" si="1328"/>
        <v>0.0320132907</v>
      </c>
      <c r="CG212" s="10">
        <v>196.0</v>
      </c>
      <c r="CH212" s="34">
        <f t="shared" ref="CH212:CQ212" si="1329">((CH$4-CH$5*$CG212+CH$6*$CG212^2/2+CH$7/$CG212)+CH$9)*CH$8</f>
        <v>5.30827551</v>
      </c>
      <c r="CI212" s="34">
        <f t="shared" si="1329"/>
        <v>3.336816327</v>
      </c>
      <c r="CJ212" s="34">
        <f t="shared" si="1329"/>
        <v>3.336816327</v>
      </c>
      <c r="CK212" s="34">
        <f t="shared" si="1329"/>
        <v>3.336816327</v>
      </c>
      <c r="CL212" s="34">
        <f t="shared" si="1329"/>
        <v>3.336816327</v>
      </c>
      <c r="CM212" s="34">
        <f t="shared" si="1329"/>
        <v>3.336816327</v>
      </c>
      <c r="CN212" s="34">
        <f t="shared" si="1329"/>
        <v>3.336816327</v>
      </c>
      <c r="CO212" s="34">
        <f t="shared" si="1329"/>
        <v>3.336816327</v>
      </c>
      <c r="CP212" s="34">
        <f t="shared" si="1329"/>
        <v>3.336816327</v>
      </c>
      <c r="CQ212" s="34">
        <f t="shared" si="1329"/>
        <v>3.336816327</v>
      </c>
      <c r="DA212" s="138"/>
      <c r="DB212" s="10">
        <v>1271.0</v>
      </c>
      <c r="DC212" s="143">
        <f t="shared" si="228"/>
        <v>0.0003846153846</v>
      </c>
      <c r="DD212" s="150">
        <f t="shared" si="309"/>
        <v>0.0005769230769</v>
      </c>
      <c r="DE212" s="74">
        <f t="shared" ref="DE212:DJ212" si="1330">(DE$18*$DB212+DE$19)*7</f>
        <v>0.0021216881</v>
      </c>
      <c r="DF212" s="74">
        <f t="shared" si="1330"/>
        <v>0.0052650829</v>
      </c>
      <c r="DG212" s="74">
        <f t="shared" si="1330"/>
        <v>0.0063054425</v>
      </c>
      <c r="DH212" s="141">
        <f t="shared" si="1330"/>
        <v>0.0037778853</v>
      </c>
      <c r="DI212" s="74">
        <f t="shared" si="1330"/>
        <v>0.0044871337</v>
      </c>
      <c r="DJ212" s="74">
        <f t="shared" si="1330"/>
        <v>0.0042098847</v>
      </c>
      <c r="DK212" s="130"/>
      <c r="DL212" s="142"/>
    </row>
    <row r="213" ht="14.25" customHeight="1">
      <c r="A213" s="43"/>
      <c r="J213" s="112">
        <v>197.0</v>
      </c>
      <c r="K213" s="124">
        <v>1376.0</v>
      </c>
      <c r="L213" s="114">
        <f t="shared" si="91"/>
        <v>588.4183473</v>
      </c>
      <c r="M213" s="115">
        <f t="shared" si="92"/>
        <v>10.42706508</v>
      </c>
      <c r="N213" s="116">
        <f t="shared" si="47"/>
        <v>0.01772049619</v>
      </c>
      <c r="O213" s="116"/>
      <c r="P213" s="112">
        <v>197.0</v>
      </c>
      <c r="Q213" s="112">
        <v>1306.0</v>
      </c>
      <c r="R213" s="117">
        <f t="shared" si="48"/>
        <v>2036</v>
      </c>
      <c r="S213" s="39">
        <f t="shared" si="49"/>
        <v>599.6233031</v>
      </c>
      <c r="T213" s="39">
        <f t="shared" si="50"/>
        <v>0.000002052938495</v>
      </c>
      <c r="U213" s="117">
        <f t="shared" si="51"/>
        <v>2506</v>
      </c>
      <c r="V213" s="39">
        <f t="shared" si="52"/>
        <v>639.999662</v>
      </c>
      <c r="W213" s="39">
        <f t="shared" si="53"/>
        <v>0.00001601420631</v>
      </c>
      <c r="X213" s="70"/>
      <c r="Y213" s="124">
        <v>1376.0</v>
      </c>
      <c r="Z213" s="70"/>
      <c r="AA213" s="125">
        <f t="shared" si="56"/>
        <v>599.623301</v>
      </c>
      <c r="AB213" s="126">
        <f t="shared" si="57"/>
        <v>639.9996459</v>
      </c>
      <c r="AC213" s="64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1">
        <v>13.0</v>
      </c>
      <c r="AU213" s="1">
        <v>87.0</v>
      </c>
      <c r="AV213" s="83">
        <f t="shared" ref="AV213:BA213" si="1331">((AV$4 * $AU213 ^ AV$5 * EXP(-$AU213 * AV$6))+AV$8)*AV$7</f>
        <v>33.38600581</v>
      </c>
      <c r="AW213" s="83">
        <f t="shared" si="1331"/>
        <v>41.02698711</v>
      </c>
      <c r="AX213" s="83">
        <f t="shared" si="1331"/>
        <v>43.11780996</v>
      </c>
      <c r="AY213" s="83">
        <f t="shared" si="1331"/>
        <v>42.71780996</v>
      </c>
      <c r="AZ213" s="83">
        <f t="shared" si="1331"/>
        <v>42.31780996</v>
      </c>
      <c r="BA213" s="83">
        <f t="shared" si="1331"/>
        <v>41.91780996</v>
      </c>
      <c r="BB213" s="83"/>
      <c r="BC213" s="83"/>
      <c r="BD213" s="83"/>
      <c r="BE213" s="83"/>
      <c r="BI213" s="10">
        <v>606.0</v>
      </c>
      <c r="BJ213" s="133">
        <f t="shared" ref="BJ213:BS213" si="1332">BJ103/AV103</f>
        <v>0.04058131644</v>
      </c>
      <c r="BK213" s="133">
        <f t="shared" si="1332"/>
        <v>0.04118731918</v>
      </c>
      <c r="BL213" s="133">
        <f t="shared" si="1332"/>
        <v>0.04263409705</v>
      </c>
      <c r="BM213" s="133">
        <f t="shared" si="1332"/>
        <v>0.04294726732</v>
      </c>
      <c r="BN213" s="133">
        <f t="shared" si="1332"/>
        <v>0.04328723082</v>
      </c>
      <c r="BO213" s="133">
        <f t="shared" si="1332"/>
        <v>0.04365757963</v>
      </c>
      <c r="BP213" s="133">
        <f t="shared" si="1332"/>
        <v>0.04406257801</v>
      </c>
      <c r="BQ213" s="133">
        <f t="shared" si="1332"/>
        <v>0.04450732727</v>
      </c>
      <c r="BR213" s="133">
        <f t="shared" si="1332"/>
        <v>0.0449979818</v>
      </c>
      <c r="BS213" s="133">
        <f t="shared" si="1332"/>
        <v>0.0455420356</v>
      </c>
      <c r="BU213" s="10">
        <v>606.0</v>
      </c>
      <c r="BV213" s="133">
        <f t="shared" ref="BV213:CE213" si="1333">BV103/AV103</f>
        <v>0.02981095061</v>
      </c>
      <c r="BW213" s="133">
        <f t="shared" si="1333"/>
        <v>0.03237651729</v>
      </c>
      <c r="BX213" s="133">
        <f t="shared" si="1333"/>
        <v>0.03205872251</v>
      </c>
      <c r="BY213" s="133">
        <f t="shared" si="1333"/>
        <v>0.03206113146</v>
      </c>
      <c r="BZ213" s="133">
        <f t="shared" si="1333"/>
        <v>0.0320637465</v>
      </c>
      <c r="CA213" s="133">
        <f t="shared" si="1333"/>
        <v>0.03206659527</v>
      </c>
      <c r="CB213" s="133">
        <f t="shared" si="1333"/>
        <v>0.03206971058</v>
      </c>
      <c r="CC213" s="133">
        <f t="shared" si="1333"/>
        <v>0.03207313165</v>
      </c>
      <c r="CD213" s="133">
        <f t="shared" si="1333"/>
        <v>0.03207690583</v>
      </c>
      <c r="CE213" s="133">
        <f t="shared" si="1333"/>
        <v>0.03208109076</v>
      </c>
      <c r="CG213" s="10">
        <v>197.0</v>
      </c>
      <c r="CH213" s="34">
        <f t="shared" ref="CH213:CQ213" si="1334">((CH$4-CH$5*$CG213+CH$6*$CG213^2/2+CH$7/$CG213)+CH$9)*CH$8</f>
        <v>5.313401015</v>
      </c>
      <c r="CI213" s="34">
        <f t="shared" si="1334"/>
        <v>3.340583756</v>
      </c>
      <c r="CJ213" s="34">
        <f t="shared" si="1334"/>
        <v>3.340583756</v>
      </c>
      <c r="CK213" s="34">
        <f t="shared" si="1334"/>
        <v>3.340583756</v>
      </c>
      <c r="CL213" s="34">
        <f t="shared" si="1334"/>
        <v>3.340583756</v>
      </c>
      <c r="CM213" s="34">
        <f t="shared" si="1334"/>
        <v>3.340583756</v>
      </c>
      <c r="CN213" s="34">
        <f t="shared" si="1334"/>
        <v>3.340583756</v>
      </c>
      <c r="CO213" s="34">
        <f t="shared" si="1334"/>
        <v>3.340583756</v>
      </c>
      <c r="CP213" s="34">
        <f t="shared" si="1334"/>
        <v>3.340583756</v>
      </c>
      <c r="CQ213" s="34">
        <f t="shared" si="1334"/>
        <v>3.340583756</v>
      </c>
      <c r="DA213" s="138"/>
      <c r="DB213" s="10">
        <v>1278.0</v>
      </c>
      <c r="DC213" s="143">
        <f t="shared" si="228"/>
        <v>0.0003846153846</v>
      </c>
      <c r="DD213" s="150">
        <f t="shared" si="309"/>
        <v>0.0005769230769</v>
      </c>
      <c r="DE213" s="74">
        <f t="shared" ref="DE213:DJ213" si="1335">(DE$18*$DB213+DE$19)*7</f>
        <v>0.0021331688</v>
      </c>
      <c r="DF213" s="74">
        <f t="shared" si="1335"/>
        <v>0.0052957422</v>
      </c>
      <c r="DG213" s="74">
        <f t="shared" si="1335"/>
        <v>0.006338885</v>
      </c>
      <c r="DH213" s="141">
        <f t="shared" si="1335"/>
        <v>0.0037982154</v>
      </c>
      <c r="DI213" s="74">
        <f t="shared" si="1335"/>
        <v>0.0045043866</v>
      </c>
      <c r="DJ213" s="74">
        <f t="shared" si="1335"/>
        <v>0.0042165046</v>
      </c>
      <c r="DK213" s="130"/>
      <c r="DL213" s="142"/>
    </row>
    <row r="214" ht="14.25" customHeight="1">
      <c r="A214" s="43"/>
      <c r="J214" s="112">
        <v>198.0</v>
      </c>
      <c r="K214" s="124">
        <v>1383.0</v>
      </c>
      <c r="L214" s="114">
        <f t="shared" si="91"/>
        <v>588.4183473</v>
      </c>
      <c r="M214" s="115">
        <f t="shared" si="92"/>
        <v>10.42706508</v>
      </c>
      <c r="N214" s="116">
        <f t="shared" si="47"/>
        <v>0.01772049619</v>
      </c>
      <c r="O214" s="116"/>
      <c r="P214" s="112">
        <v>198.0</v>
      </c>
      <c r="Q214" s="112">
        <v>1306.0</v>
      </c>
      <c r="R214" s="117">
        <f t="shared" si="48"/>
        <v>2036</v>
      </c>
      <c r="S214" s="39">
        <f t="shared" si="49"/>
        <v>599.6233031</v>
      </c>
      <c r="T214" s="39">
        <f t="shared" si="50"/>
        <v>0.000002052938495</v>
      </c>
      <c r="U214" s="117">
        <f t="shared" si="51"/>
        <v>2506</v>
      </c>
      <c r="V214" s="39">
        <f t="shared" si="52"/>
        <v>639.999662</v>
      </c>
      <c r="W214" s="39">
        <f t="shared" si="53"/>
        <v>0.00001601420631</v>
      </c>
      <c r="X214" s="70"/>
      <c r="Y214" s="124">
        <v>1383.0</v>
      </c>
      <c r="Z214" s="70"/>
      <c r="AA214" s="125">
        <f t="shared" si="56"/>
        <v>599.623301</v>
      </c>
      <c r="AB214" s="126">
        <f t="shared" si="57"/>
        <v>639.9996459</v>
      </c>
      <c r="AC214" s="64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1">
        <v>13.0</v>
      </c>
      <c r="AU214" s="1">
        <v>88.0</v>
      </c>
      <c r="AV214" s="83">
        <f t="shared" ref="AV214:BA214" si="1336">((AV$4 * $AU214 ^ AV$5 * EXP(-$AU214 * AV$6))+AV$8)*AV$7</f>
        <v>33.39863851</v>
      </c>
      <c r="AW214" s="83">
        <f t="shared" si="1336"/>
        <v>40.98424845</v>
      </c>
      <c r="AX214" s="83">
        <f t="shared" si="1336"/>
        <v>43.06709742</v>
      </c>
      <c r="AY214" s="83">
        <f t="shared" si="1336"/>
        <v>42.66709742</v>
      </c>
      <c r="AZ214" s="83">
        <f t="shared" si="1336"/>
        <v>42.26709742</v>
      </c>
      <c r="BA214" s="83">
        <f t="shared" si="1336"/>
        <v>41.86709742</v>
      </c>
      <c r="BB214" s="83"/>
      <c r="BC214" s="83"/>
      <c r="BD214" s="83"/>
      <c r="BE214" s="83"/>
      <c r="BI214" s="10">
        <v>613.0</v>
      </c>
      <c r="BJ214" s="133">
        <f t="shared" ref="BJ214:BS214" si="1337">BJ104/AV104</f>
        <v>0.04061386794</v>
      </c>
      <c r="BK214" s="133">
        <f t="shared" si="1337"/>
        <v>0.04124396769</v>
      </c>
      <c r="BL214" s="133">
        <f t="shared" si="1337"/>
        <v>0.04269978923</v>
      </c>
      <c r="BM214" s="133">
        <f t="shared" si="1337"/>
        <v>0.04302317239</v>
      </c>
      <c r="BN214" s="133">
        <f t="shared" si="1337"/>
        <v>0.04337490991</v>
      </c>
      <c r="BO214" s="133">
        <f t="shared" si="1337"/>
        <v>0.04375890197</v>
      </c>
      <c r="BP214" s="133">
        <f t="shared" si="1337"/>
        <v>0.0441797984</v>
      </c>
      <c r="BQ214" s="133">
        <f t="shared" si="1337"/>
        <v>0.04464318791</v>
      </c>
      <c r="BR214" s="133">
        <f t="shared" si="1337"/>
        <v>0.04515584769</v>
      </c>
      <c r="BS214" s="133">
        <f t="shared" si="1337"/>
        <v>0.04572607698</v>
      </c>
      <c r="BU214" s="10">
        <v>613.0</v>
      </c>
      <c r="BV214" s="133">
        <f t="shared" ref="BV214:CE214" si="1338">BV104/AV104</f>
        <v>0.02982281612</v>
      </c>
      <c r="BW214" s="133">
        <f t="shared" si="1338"/>
        <v>0.03242134542</v>
      </c>
      <c r="BX214" s="133">
        <f t="shared" si="1338"/>
        <v>0.03210797226</v>
      </c>
      <c r="BY214" s="133">
        <f t="shared" si="1338"/>
        <v>0.03211250698</v>
      </c>
      <c r="BZ214" s="133">
        <f t="shared" si="1338"/>
        <v>0.03211743931</v>
      </c>
      <c r="CA214" s="133">
        <f t="shared" si="1338"/>
        <v>0.03212282394</v>
      </c>
      <c r="CB214" s="133">
        <f t="shared" si="1338"/>
        <v>0.03212872607</v>
      </c>
      <c r="CC214" s="133">
        <f t="shared" si="1338"/>
        <v>0.03213522406</v>
      </c>
      <c r="CD214" s="133">
        <f t="shared" si="1338"/>
        <v>0.03214241297</v>
      </c>
      <c r="CE214" s="133">
        <f t="shared" si="1338"/>
        <v>0.03215040915</v>
      </c>
      <c r="CG214" s="10">
        <v>198.0</v>
      </c>
      <c r="CH214" s="34">
        <f t="shared" ref="CH214:CQ214" si="1339">((CH$4-CH$5*$CG214+CH$6*$CG214^2/2+CH$7/$CG214)+CH$9)*CH$8</f>
        <v>5.318535354</v>
      </c>
      <c r="CI214" s="34">
        <f t="shared" si="1339"/>
        <v>3.344353535</v>
      </c>
      <c r="CJ214" s="34">
        <f t="shared" si="1339"/>
        <v>3.344353535</v>
      </c>
      <c r="CK214" s="34">
        <f t="shared" si="1339"/>
        <v>3.344353535</v>
      </c>
      <c r="CL214" s="34">
        <f t="shared" si="1339"/>
        <v>3.344353535</v>
      </c>
      <c r="CM214" s="34">
        <f t="shared" si="1339"/>
        <v>3.344353535</v>
      </c>
      <c r="CN214" s="34">
        <f t="shared" si="1339"/>
        <v>3.344353535</v>
      </c>
      <c r="CO214" s="34">
        <f t="shared" si="1339"/>
        <v>3.344353535</v>
      </c>
      <c r="CP214" s="34">
        <f t="shared" si="1339"/>
        <v>3.344353535</v>
      </c>
      <c r="CQ214" s="34">
        <f t="shared" si="1339"/>
        <v>3.344353535</v>
      </c>
      <c r="DA214" s="138"/>
      <c r="DB214" s="10">
        <v>1285.0</v>
      </c>
      <c r="DC214" s="143">
        <f t="shared" si="228"/>
        <v>0.0003846153846</v>
      </c>
      <c r="DD214" s="150">
        <f t="shared" si="309"/>
        <v>0.0005769230769</v>
      </c>
      <c r="DE214" s="74">
        <f t="shared" ref="DE214:DJ214" si="1340">(DE$18*$DB214+DE$19)*7</f>
        <v>0.0021446495</v>
      </c>
      <c r="DF214" s="74">
        <f t="shared" si="1340"/>
        <v>0.0053264015</v>
      </c>
      <c r="DG214" s="74">
        <f t="shared" si="1340"/>
        <v>0.0063723275</v>
      </c>
      <c r="DH214" s="141">
        <f t="shared" si="1340"/>
        <v>0.0038185455</v>
      </c>
      <c r="DI214" s="74">
        <f t="shared" si="1340"/>
        <v>0.0045216395</v>
      </c>
      <c r="DJ214" s="74">
        <f t="shared" si="1340"/>
        <v>0.0042231245</v>
      </c>
      <c r="DK214" s="130"/>
      <c r="DL214" s="142"/>
    </row>
    <row r="215" ht="14.25" customHeight="1">
      <c r="A215" s="43"/>
      <c r="J215" s="112">
        <v>199.0</v>
      </c>
      <c r="K215" s="124">
        <v>1390.0</v>
      </c>
      <c r="L215" s="114">
        <f t="shared" si="91"/>
        <v>588.4183473</v>
      </c>
      <c r="M215" s="115">
        <f t="shared" si="92"/>
        <v>10.42706508</v>
      </c>
      <c r="N215" s="116">
        <f t="shared" si="47"/>
        <v>0.01772049619</v>
      </c>
      <c r="O215" s="116"/>
      <c r="P215" s="112">
        <v>199.0</v>
      </c>
      <c r="Q215" s="112">
        <v>1306.0</v>
      </c>
      <c r="R215" s="117">
        <f t="shared" si="48"/>
        <v>2036</v>
      </c>
      <c r="S215" s="39">
        <f t="shared" si="49"/>
        <v>599.6233031</v>
      </c>
      <c r="T215" s="39">
        <f t="shared" si="50"/>
        <v>0.000002052938495</v>
      </c>
      <c r="U215" s="117">
        <f t="shared" si="51"/>
        <v>2506</v>
      </c>
      <c r="V215" s="39">
        <f t="shared" si="52"/>
        <v>639.999662</v>
      </c>
      <c r="W215" s="39">
        <f t="shared" si="53"/>
        <v>0.00001601420631</v>
      </c>
      <c r="X215" s="70"/>
      <c r="Y215" s="124">
        <v>1390.0</v>
      </c>
      <c r="Z215" s="70"/>
      <c r="AA215" s="125">
        <f t="shared" si="56"/>
        <v>599.623301</v>
      </c>
      <c r="AB215" s="126">
        <f t="shared" si="57"/>
        <v>639.9996459</v>
      </c>
      <c r="AC215" s="64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1">
        <v>13.0</v>
      </c>
      <c r="AU215" s="1">
        <v>89.0</v>
      </c>
      <c r="AV215" s="83">
        <f t="shared" ref="AV215:BA215" si="1341">((AV$4 * $AU215 ^ AV$5 * EXP(-$AU215 * AV$6))+AV$8)*AV$7</f>
        <v>33.41037811</v>
      </c>
      <c r="AW215" s="83">
        <f t="shared" si="1341"/>
        <v>40.94061162</v>
      </c>
      <c r="AX215" s="83">
        <f t="shared" si="1341"/>
        <v>43.0152813</v>
      </c>
      <c r="AY215" s="83">
        <f t="shared" si="1341"/>
        <v>42.6152813</v>
      </c>
      <c r="AZ215" s="83">
        <f t="shared" si="1341"/>
        <v>42.2152813</v>
      </c>
      <c r="BA215" s="83">
        <f t="shared" si="1341"/>
        <v>41.8152813</v>
      </c>
      <c r="BB215" s="83"/>
      <c r="BC215" s="83"/>
      <c r="BD215" s="83"/>
      <c r="BE215" s="83"/>
      <c r="BI215" s="10">
        <v>620.0</v>
      </c>
      <c r="BJ215" s="133">
        <f t="shared" ref="BJ215:BS215" si="1342">BJ105/AV105</f>
        <v>0.04064662472</v>
      </c>
      <c r="BK215" s="133">
        <f t="shared" si="1342"/>
        <v>0.04130087023</v>
      </c>
      <c r="BL215" s="133">
        <f t="shared" si="1342"/>
        <v>0.04276578675</v>
      </c>
      <c r="BM215" s="133">
        <f t="shared" si="1342"/>
        <v>0.04309972163</v>
      </c>
      <c r="BN215" s="133">
        <f t="shared" si="1342"/>
        <v>0.04346366586</v>
      </c>
      <c r="BO215" s="133">
        <f t="shared" si="1342"/>
        <v>0.04386185497</v>
      </c>
      <c r="BP215" s="133">
        <f t="shared" si="1342"/>
        <v>0.04429936093</v>
      </c>
      <c r="BQ215" s="133">
        <f t="shared" si="1342"/>
        <v>0.04478230933</v>
      </c>
      <c r="BR215" s="133">
        <f t="shared" si="1342"/>
        <v>0.04531816794</v>
      </c>
      <c r="BS215" s="133">
        <f t="shared" si="1342"/>
        <v>0.04591613567</v>
      </c>
      <c r="BU215" s="10">
        <v>620.0</v>
      </c>
      <c r="BV215" s="133">
        <f t="shared" ref="BV215:CE215" si="1343">BV105/AV105</f>
        <v>0.02983478867</v>
      </c>
      <c r="BW215" s="133">
        <f t="shared" si="1343"/>
        <v>0.03246637068</v>
      </c>
      <c r="BX215" s="133">
        <f t="shared" si="1343"/>
        <v>0.03215745283</v>
      </c>
      <c r="BY215" s="133">
        <f t="shared" si="1343"/>
        <v>0.03216422343</v>
      </c>
      <c r="BZ215" s="133">
        <f t="shared" si="1343"/>
        <v>0.03217160247</v>
      </c>
      <c r="CA215" s="133">
        <f t="shared" si="1343"/>
        <v>0.03217967583</v>
      </c>
      <c r="CB215" s="133">
        <f t="shared" si="1343"/>
        <v>0.03218854635</v>
      </c>
      <c r="CC215" s="133">
        <f t="shared" si="1343"/>
        <v>0.03219833822</v>
      </c>
      <c r="CD215" s="133">
        <f t="shared" si="1343"/>
        <v>0.03220920286</v>
      </c>
      <c r="CE215" s="133">
        <f t="shared" si="1343"/>
        <v>0.03222132677</v>
      </c>
      <c r="CG215" s="10">
        <v>199.0</v>
      </c>
      <c r="CH215" s="34">
        <f t="shared" ref="CH215:CQ215" si="1344">((CH$4-CH$5*$CG215+CH$6*$CG215^2/2+CH$7/$CG215)+CH$9)*CH$8</f>
        <v>5.323678392</v>
      </c>
      <c r="CI215" s="34">
        <f t="shared" si="1344"/>
        <v>3.348125628</v>
      </c>
      <c r="CJ215" s="34">
        <f t="shared" si="1344"/>
        <v>3.348125628</v>
      </c>
      <c r="CK215" s="34">
        <f t="shared" si="1344"/>
        <v>3.348125628</v>
      </c>
      <c r="CL215" s="34">
        <f t="shared" si="1344"/>
        <v>3.348125628</v>
      </c>
      <c r="CM215" s="34">
        <f t="shared" si="1344"/>
        <v>3.348125628</v>
      </c>
      <c r="CN215" s="34">
        <f t="shared" si="1344"/>
        <v>3.348125628</v>
      </c>
      <c r="CO215" s="34">
        <f t="shared" si="1344"/>
        <v>3.348125628</v>
      </c>
      <c r="CP215" s="34">
        <f t="shared" si="1344"/>
        <v>3.348125628</v>
      </c>
      <c r="CQ215" s="34">
        <f t="shared" si="1344"/>
        <v>3.348125628</v>
      </c>
      <c r="DA215" s="138"/>
      <c r="DB215" s="10">
        <v>1292.0</v>
      </c>
      <c r="DC215" s="143">
        <f t="shared" si="228"/>
        <v>0.0003846153846</v>
      </c>
      <c r="DD215" s="150">
        <f t="shared" si="309"/>
        <v>0.0005769230769</v>
      </c>
      <c r="DE215" s="74">
        <f t="shared" ref="DE215:DJ215" si="1345">(DE$18*$DB215+DE$19)*7</f>
        <v>0.0021561302</v>
      </c>
      <c r="DF215" s="74">
        <f t="shared" si="1345"/>
        <v>0.0053570608</v>
      </c>
      <c r="DG215" s="74">
        <f t="shared" si="1345"/>
        <v>0.00640577</v>
      </c>
      <c r="DH215" s="141">
        <f t="shared" si="1345"/>
        <v>0.0038388756</v>
      </c>
      <c r="DI215" s="74">
        <f t="shared" si="1345"/>
        <v>0.0045388924</v>
      </c>
      <c r="DJ215" s="74">
        <f t="shared" si="1345"/>
        <v>0.0042297444</v>
      </c>
      <c r="DK215" s="130"/>
      <c r="DL215" s="142"/>
    </row>
    <row r="216" ht="14.25" customHeight="1">
      <c r="A216" s="43"/>
      <c r="J216" s="112">
        <v>200.0</v>
      </c>
      <c r="K216" s="170">
        <v>1397.0</v>
      </c>
      <c r="L216" s="171">
        <f t="shared" si="91"/>
        <v>588.4183473</v>
      </c>
      <c r="M216" s="172">
        <f t="shared" si="92"/>
        <v>10.42706508</v>
      </c>
      <c r="N216" s="116">
        <f t="shared" si="47"/>
        <v>0.01772049619</v>
      </c>
      <c r="P216" s="112">
        <v>200.0</v>
      </c>
      <c r="Q216" s="112">
        <v>1306.0</v>
      </c>
      <c r="R216" s="117">
        <f t="shared" si="48"/>
        <v>2036</v>
      </c>
      <c r="S216" s="39">
        <f t="shared" si="49"/>
        <v>599.6233031</v>
      </c>
      <c r="T216" s="39">
        <f t="shared" si="50"/>
        <v>0.000002052938495</v>
      </c>
      <c r="U216" s="117">
        <f t="shared" si="51"/>
        <v>2506</v>
      </c>
      <c r="V216" s="39">
        <f t="shared" si="52"/>
        <v>639.999662</v>
      </c>
      <c r="W216" s="39">
        <f t="shared" si="53"/>
        <v>0.00001601420631</v>
      </c>
      <c r="X216" s="70"/>
      <c r="Y216" s="170">
        <v>1397.0</v>
      </c>
      <c r="Z216" s="173"/>
      <c r="AA216" s="174">
        <f t="shared" si="56"/>
        <v>599.623301</v>
      </c>
      <c r="AB216" s="175">
        <f t="shared" si="57"/>
        <v>639.9996459</v>
      </c>
      <c r="AC216" s="64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1">
        <v>13.0</v>
      </c>
      <c r="AU216" s="1">
        <v>90.0</v>
      </c>
      <c r="AV216" s="83">
        <f t="shared" ref="AV216:BA216" si="1346">((AV$4 * $AU216 ^ AV$5 * EXP(-$AU216 * AV$6))+AV$8)*AV$7</f>
        <v>33.42124372</v>
      </c>
      <c r="AW216" s="83">
        <f t="shared" si="1346"/>
        <v>40.89610061</v>
      </c>
      <c r="AX216" s="83">
        <f t="shared" si="1346"/>
        <v>42.96239167</v>
      </c>
      <c r="AY216" s="83">
        <f t="shared" si="1346"/>
        <v>42.56239167</v>
      </c>
      <c r="AZ216" s="83">
        <f t="shared" si="1346"/>
        <v>42.16239167</v>
      </c>
      <c r="BA216" s="83">
        <f t="shared" si="1346"/>
        <v>41.76239167</v>
      </c>
      <c r="BB216" s="83"/>
      <c r="BC216" s="83"/>
      <c r="BD216" s="83"/>
      <c r="BE216" s="83"/>
      <c r="BI216" s="10">
        <v>627.0</v>
      </c>
      <c r="BJ216" s="133">
        <f t="shared" ref="BJ216:BS216" si="1347">BJ106/AV106</f>
        <v>0.04067958319</v>
      </c>
      <c r="BK216" s="133">
        <f t="shared" si="1347"/>
        <v>0.04135802368</v>
      </c>
      <c r="BL216" s="133">
        <f t="shared" si="1347"/>
        <v>0.04283208612</v>
      </c>
      <c r="BM216" s="133">
        <f t="shared" si="1347"/>
        <v>0.04317692293</v>
      </c>
      <c r="BN216" s="133">
        <f t="shared" si="1347"/>
        <v>0.04355352371</v>
      </c>
      <c r="BO216" s="133">
        <f t="shared" si="1347"/>
        <v>0.04396648919</v>
      </c>
      <c r="BP216" s="133">
        <f t="shared" si="1347"/>
        <v>0.04442135363</v>
      </c>
      <c r="BQ216" s="133">
        <f t="shared" si="1347"/>
        <v>0.04492483433</v>
      </c>
      <c r="BR216" s="133">
        <f t="shared" si="1347"/>
        <v>0.04548516554</v>
      </c>
      <c r="BS216" s="133">
        <f t="shared" si="1347"/>
        <v>0.04611255232</v>
      </c>
      <c r="BU216" s="10">
        <v>627.0</v>
      </c>
      <c r="BV216" s="133">
        <f t="shared" ref="BV216:CE216" si="1348">BV106/AV106</f>
        <v>0.02984686609</v>
      </c>
      <c r="BW216" s="133">
        <f t="shared" si="1348"/>
        <v>0.03251159068</v>
      </c>
      <c r="BX216" s="133">
        <f t="shared" si="1348"/>
        <v>0.03220716157</v>
      </c>
      <c r="BY216" s="133">
        <f t="shared" si="1348"/>
        <v>0.03221628263</v>
      </c>
      <c r="BZ216" s="133">
        <f t="shared" si="1348"/>
        <v>0.03222624386</v>
      </c>
      <c r="CA216" s="133">
        <f t="shared" si="1348"/>
        <v>0.03223716695</v>
      </c>
      <c r="CB216" s="133">
        <f t="shared" si="1348"/>
        <v>0.03224919829</v>
      </c>
      <c r="CC216" s="133">
        <f t="shared" si="1348"/>
        <v>0.03226251554</v>
      </c>
      <c r="CD216" s="133">
        <f t="shared" si="1348"/>
        <v>0.0322773365</v>
      </c>
      <c r="CE216" s="133">
        <f t="shared" si="1348"/>
        <v>0.03229393112</v>
      </c>
      <c r="CG216" s="10">
        <v>200.0</v>
      </c>
      <c r="CH216" s="34">
        <f t="shared" ref="CH216:CQ216" si="1349">((CH$4-CH$5*$CG216+CH$6*$CG216^2/2+CH$7/$CG216)+CH$9)*CH$8</f>
        <v>5.32883</v>
      </c>
      <c r="CI216" s="34">
        <f t="shared" si="1349"/>
        <v>3.3519</v>
      </c>
      <c r="CJ216" s="34">
        <f t="shared" si="1349"/>
        <v>3.3519</v>
      </c>
      <c r="CK216" s="34">
        <f t="shared" si="1349"/>
        <v>3.3519</v>
      </c>
      <c r="CL216" s="34">
        <f t="shared" si="1349"/>
        <v>3.3519</v>
      </c>
      <c r="CM216" s="34">
        <f t="shared" si="1349"/>
        <v>3.3519</v>
      </c>
      <c r="CN216" s="34">
        <f t="shared" si="1349"/>
        <v>3.3519</v>
      </c>
      <c r="CO216" s="34">
        <f t="shared" si="1349"/>
        <v>3.3519</v>
      </c>
      <c r="CP216" s="34">
        <f t="shared" si="1349"/>
        <v>3.3519</v>
      </c>
      <c r="CQ216" s="34">
        <f t="shared" si="1349"/>
        <v>3.3519</v>
      </c>
      <c r="DA216" s="138"/>
      <c r="DB216" s="10">
        <v>1299.0</v>
      </c>
      <c r="DC216" s="143">
        <f t="shared" si="228"/>
        <v>0.0003846153846</v>
      </c>
      <c r="DD216" s="150">
        <f t="shared" si="309"/>
        <v>0.0005769230769</v>
      </c>
      <c r="DE216" s="74">
        <f t="shared" ref="DE216:DJ216" si="1350">(DE$18*$DB216+DE$19)*7</f>
        <v>0.0021676109</v>
      </c>
      <c r="DF216" s="74">
        <f t="shared" si="1350"/>
        <v>0.0053877201</v>
      </c>
      <c r="DG216" s="74">
        <f t="shared" si="1350"/>
        <v>0.0064392125</v>
      </c>
      <c r="DH216" s="141">
        <f t="shared" si="1350"/>
        <v>0.0038592057</v>
      </c>
      <c r="DI216" s="74">
        <f t="shared" si="1350"/>
        <v>0.0045561453</v>
      </c>
      <c r="DJ216" s="74">
        <f t="shared" si="1350"/>
        <v>0.0042363643</v>
      </c>
      <c r="DK216" s="130"/>
      <c r="DL216" s="142"/>
    </row>
    <row r="217" ht="14.25" customHeight="1">
      <c r="A217" s="43"/>
      <c r="Q217" s="112"/>
      <c r="S217" s="70"/>
      <c r="T217" s="70"/>
      <c r="U217" s="70"/>
      <c r="V217" s="70"/>
      <c r="W217" s="70"/>
      <c r="X217" s="70"/>
      <c r="Y217" s="70"/>
      <c r="Z217" s="70"/>
      <c r="AA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1">
        <v>13.0</v>
      </c>
      <c r="AU217" s="1">
        <v>91.0</v>
      </c>
      <c r="AV217" s="83">
        <f t="shared" ref="AV217:BA217" si="1351">((AV$4 * $AU217 ^ AV$5 * EXP(-$AU217 * AV$6))+AV$8)*AV$7</f>
        <v>33.43125391</v>
      </c>
      <c r="AW217" s="83">
        <f t="shared" si="1351"/>
        <v>40.85073871</v>
      </c>
      <c r="AX217" s="83">
        <f t="shared" si="1351"/>
        <v>42.90845773</v>
      </c>
      <c r="AY217" s="83">
        <f t="shared" si="1351"/>
        <v>42.50845773</v>
      </c>
      <c r="AZ217" s="83">
        <f t="shared" si="1351"/>
        <v>42.10845773</v>
      </c>
      <c r="BA217" s="83">
        <f t="shared" si="1351"/>
        <v>41.70845773</v>
      </c>
      <c r="BB217" s="83"/>
      <c r="BC217" s="83"/>
      <c r="BD217" s="83"/>
      <c r="BE217" s="83"/>
      <c r="BI217" s="10">
        <v>634.0</v>
      </c>
      <c r="BJ217" s="133">
        <f t="shared" ref="BJ217:BS217" si="1352">BJ107/AV107</f>
        <v>0.04071273991</v>
      </c>
      <c r="BK217" s="133">
        <f t="shared" si="1352"/>
        <v>0.04141542504</v>
      </c>
      <c r="BL217" s="133">
        <f t="shared" si="1352"/>
        <v>0.04289868399</v>
      </c>
      <c r="BM217" s="133">
        <f t="shared" si="1352"/>
        <v>0.04325478467</v>
      </c>
      <c r="BN217" s="133">
        <f t="shared" si="1352"/>
        <v>0.04364450983</v>
      </c>
      <c r="BO217" s="133">
        <f t="shared" si="1352"/>
        <v>0.04407285789</v>
      </c>
      <c r="BP217" s="133">
        <f t="shared" si="1352"/>
        <v>0.04454586964</v>
      </c>
      <c r="BQ217" s="133">
        <f t="shared" si="1352"/>
        <v>0.0450709149</v>
      </c>
      <c r="BR217" s="133">
        <f t="shared" si="1352"/>
        <v>0.04565707931</v>
      </c>
      <c r="BS217" s="133">
        <f t="shared" si="1352"/>
        <v>0.04631569448</v>
      </c>
      <c r="BU217" s="10">
        <v>634.0</v>
      </c>
      <c r="BV217" s="133">
        <f t="shared" ref="BV217:CE217" si="1353">BV107/AV107</f>
        <v>0.02985904629</v>
      </c>
      <c r="BW217" s="133">
        <f t="shared" si="1353"/>
        <v>0.03255700312</v>
      </c>
      <c r="BX217" s="133">
        <f t="shared" si="1353"/>
        <v>0.03225709592</v>
      </c>
      <c r="BY217" s="133">
        <f t="shared" si="1353"/>
        <v>0.03226868672</v>
      </c>
      <c r="BZ217" s="133">
        <f t="shared" si="1353"/>
        <v>0.03228137196</v>
      </c>
      <c r="CA217" s="133">
        <f t="shared" si="1353"/>
        <v>0.03229531435</v>
      </c>
      <c r="CB217" s="133">
        <f t="shared" si="1353"/>
        <v>0.03231071051</v>
      </c>
      <c r="CC217" s="133">
        <f t="shared" si="1353"/>
        <v>0.03232780032</v>
      </c>
      <c r="CD217" s="133">
        <f t="shared" si="1353"/>
        <v>0.03234687951</v>
      </c>
      <c r="CE217" s="133">
        <f t="shared" si="1353"/>
        <v>0.03236831691</v>
      </c>
      <c r="CG217" s="10">
        <v>201.0</v>
      </c>
      <c r="CH217" s="34">
        <f t="shared" ref="CH217:CQ217" si="1354">((CH$4-CH$5*$CG217+CH$6*$CG217^2/2+CH$7/$CG217)+CH$9)*CH$8</f>
        <v>5.33399005</v>
      </c>
      <c r="CI217" s="34">
        <f t="shared" si="1354"/>
        <v>3.355676617</v>
      </c>
      <c r="CJ217" s="34">
        <f t="shared" si="1354"/>
        <v>3.355676617</v>
      </c>
      <c r="CK217" s="34">
        <f t="shared" si="1354"/>
        <v>3.355676617</v>
      </c>
      <c r="CL217" s="34">
        <f t="shared" si="1354"/>
        <v>3.355676617</v>
      </c>
      <c r="CM217" s="34">
        <f t="shared" si="1354"/>
        <v>3.355676617</v>
      </c>
      <c r="CN217" s="34">
        <f t="shared" si="1354"/>
        <v>3.355676617</v>
      </c>
      <c r="CO217" s="34">
        <f t="shared" si="1354"/>
        <v>3.355676617</v>
      </c>
      <c r="CP217" s="34">
        <f t="shared" si="1354"/>
        <v>3.355676617</v>
      </c>
      <c r="CQ217" s="34">
        <f t="shared" si="1354"/>
        <v>3.355676617</v>
      </c>
      <c r="DA217" s="138"/>
      <c r="DB217" s="10">
        <v>1306.0</v>
      </c>
      <c r="DC217" s="143">
        <f t="shared" si="228"/>
        <v>0.0003846153846</v>
      </c>
      <c r="DD217" s="150">
        <f t="shared" si="309"/>
        <v>0.0005769230769</v>
      </c>
      <c r="DE217" s="74">
        <f t="shared" ref="DE217:DJ217" si="1355">(DE$18*$DB217+DE$19)*7</f>
        <v>0.0021790916</v>
      </c>
      <c r="DF217" s="74">
        <f t="shared" si="1355"/>
        <v>0.0054183794</v>
      </c>
      <c r="DG217" s="74">
        <f t="shared" si="1355"/>
        <v>0.006472655</v>
      </c>
      <c r="DH217" s="141">
        <f t="shared" si="1355"/>
        <v>0.0038795358</v>
      </c>
      <c r="DI217" s="74">
        <f t="shared" si="1355"/>
        <v>0.0045733982</v>
      </c>
      <c r="DJ217" s="74">
        <f t="shared" si="1355"/>
        <v>0.0042429842</v>
      </c>
      <c r="DK217" s="130"/>
      <c r="DL217" s="142"/>
    </row>
    <row r="218" ht="14.25" customHeight="1">
      <c r="A218" s="43"/>
      <c r="Q218" s="112"/>
      <c r="S218" s="70"/>
      <c r="T218" s="70"/>
      <c r="U218" s="70"/>
      <c r="V218" s="70"/>
      <c r="W218" s="70"/>
      <c r="X218" s="70"/>
      <c r="Y218" s="9" t="s">
        <v>169</v>
      </c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1">
        <v>14.0</v>
      </c>
      <c r="AU218" s="1">
        <v>92.0</v>
      </c>
      <c r="AV218" s="83">
        <f t="shared" ref="AV218:BA218" si="1356">((AV$4 * $AU218 ^ AV$5 * EXP(-$AU218 * AV$6))+AV$8)*AV$7</f>
        <v>33.44042668</v>
      </c>
      <c r="AW218" s="83">
        <f t="shared" si="1356"/>
        <v>40.8045485</v>
      </c>
      <c r="AX218" s="83">
        <f t="shared" si="1356"/>
        <v>42.85350779</v>
      </c>
      <c r="AY218" s="83">
        <f t="shared" si="1356"/>
        <v>42.45350779</v>
      </c>
      <c r="AZ218" s="83">
        <f t="shared" si="1356"/>
        <v>42.05350779</v>
      </c>
      <c r="BA218" s="83">
        <f t="shared" si="1356"/>
        <v>41.65350779</v>
      </c>
      <c r="BB218" s="83"/>
      <c r="BC218" s="83"/>
      <c r="BD218" s="83"/>
      <c r="BE218" s="83"/>
      <c r="BI218" s="10">
        <v>641.0</v>
      </c>
      <c r="BJ218" s="133">
        <f t="shared" ref="BJ218:BS218" si="1357">BJ108/AV108</f>
        <v>0.04074609156</v>
      </c>
      <c r="BK218" s="133">
        <f t="shared" si="1357"/>
        <v>0.04147307139</v>
      </c>
      <c r="BL218" s="133">
        <f t="shared" si="1357"/>
        <v>0.04296557711</v>
      </c>
      <c r="BM218" s="133">
        <f t="shared" si="1357"/>
        <v>0.04333331581</v>
      </c>
      <c r="BN218" s="133">
        <f t="shared" si="1357"/>
        <v>0.04373665194</v>
      </c>
      <c r="BO218" s="133">
        <f t="shared" si="1357"/>
        <v>0.04418101719</v>
      </c>
      <c r="BP218" s="133">
        <f t="shared" si="1357"/>
        <v>0.04467300753</v>
      </c>
      <c r="BQ218" s="133">
        <f t="shared" si="1357"/>
        <v>0.04522071286</v>
      </c>
      <c r="BR218" s="133">
        <f t="shared" si="1357"/>
        <v>0.0458341653</v>
      </c>
      <c r="BS218" s="133">
        <f t="shared" si="1357"/>
        <v>0.0465259593</v>
      </c>
      <c r="BU218" s="10">
        <v>641.0</v>
      </c>
      <c r="BV218" s="133">
        <f t="shared" ref="BV218:CE218" si="1358">BV108/AV108</f>
        <v>0.02987132724</v>
      </c>
      <c r="BW218" s="133">
        <f t="shared" si="1358"/>
        <v>0.03260260578</v>
      </c>
      <c r="BX218" s="133">
        <f t="shared" si="1358"/>
        <v>0.03230725342</v>
      </c>
      <c r="BY218" s="133">
        <f t="shared" si="1358"/>
        <v>0.03232143807</v>
      </c>
      <c r="BZ218" s="133">
        <f t="shared" si="1358"/>
        <v>0.03233699582</v>
      </c>
      <c r="CA218" s="133">
        <f t="shared" si="1358"/>
        <v>0.03235413616</v>
      </c>
      <c r="CB218" s="133">
        <f t="shared" si="1358"/>
        <v>0.03237311353</v>
      </c>
      <c r="CC218" s="133">
        <f t="shared" si="1358"/>
        <v>0.03239423998</v>
      </c>
      <c r="CD218" s="133">
        <f t="shared" si="1358"/>
        <v>0.03241790247</v>
      </c>
      <c r="CE218" s="133">
        <f t="shared" si="1358"/>
        <v>0.03244458679</v>
      </c>
      <c r="CG218" s="10">
        <v>202.0</v>
      </c>
      <c r="CH218" s="34">
        <f t="shared" ref="CH218:CQ218" si="1359">((CH$4-CH$5*$CG218+CH$6*$CG218^2/2+CH$7/$CG218)+CH$9)*CH$8</f>
        <v>5.339158416</v>
      </c>
      <c r="CI218" s="34">
        <f t="shared" si="1359"/>
        <v>3.359455446</v>
      </c>
      <c r="CJ218" s="34">
        <f t="shared" si="1359"/>
        <v>3.359455446</v>
      </c>
      <c r="CK218" s="34">
        <f t="shared" si="1359"/>
        <v>3.359455446</v>
      </c>
      <c r="CL218" s="34">
        <f t="shared" si="1359"/>
        <v>3.359455446</v>
      </c>
      <c r="CM218" s="34">
        <f t="shared" si="1359"/>
        <v>3.359455446</v>
      </c>
      <c r="CN218" s="34">
        <f t="shared" si="1359"/>
        <v>3.359455446</v>
      </c>
      <c r="CO218" s="34">
        <f t="shared" si="1359"/>
        <v>3.359455446</v>
      </c>
      <c r="CP218" s="34">
        <f t="shared" si="1359"/>
        <v>3.359455446</v>
      </c>
      <c r="CQ218" s="34">
        <f t="shared" si="1359"/>
        <v>3.359455446</v>
      </c>
      <c r="DA218" s="138"/>
      <c r="DB218" s="10">
        <v>1313.0</v>
      </c>
      <c r="DC218" s="143">
        <f t="shared" si="228"/>
        <v>0.0003846153846</v>
      </c>
      <c r="DD218" s="150">
        <f t="shared" si="309"/>
        <v>0.0005769230769</v>
      </c>
      <c r="DE218" s="74">
        <f t="shared" ref="DE218:DJ218" si="1360">(DE$18*$DB218+DE$19)*7</f>
        <v>0.0021905723</v>
      </c>
      <c r="DF218" s="74">
        <f t="shared" si="1360"/>
        <v>0.0054490387</v>
      </c>
      <c r="DG218" s="74">
        <f t="shared" si="1360"/>
        <v>0.0065060975</v>
      </c>
      <c r="DH218" s="141">
        <f t="shared" si="1360"/>
        <v>0.0038998659</v>
      </c>
      <c r="DI218" s="74">
        <f t="shared" si="1360"/>
        <v>0.0045906511</v>
      </c>
      <c r="DJ218" s="74">
        <f t="shared" si="1360"/>
        <v>0.0042496041</v>
      </c>
      <c r="DK218" s="130"/>
      <c r="DL218" s="142"/>
      <c r="EF218" s="9" t="str">
        <f t="array" ref="EF218">SPARKLINE(dairyplan25!EF220:EF419, {"charttype","line";"color","#244061";"empty","ignore";"nan","convert"})</f>
        <v>#N/A</v>
      </c>
      <c r="EG218" s="9" t="str">
        <f t="array" ref="EG218">SPARKLINE(dairyplan25!EG220:EG419, {"charttype","line";"color","#244061";"empty","ignore";"nan","convert"})</f>
        <v>#N/A</v>
      </c>
      <c r="EH218" s="9" t="str">
        <f t="array" ref="EH218">SPARKLINE(dairyplan25!EH220:EH419, {"charttype","line";"color","#244061";"empty","ignore";"nan","convert"})</f>
        <v>#N/A</v>
      </c>
      <c r="EI218" s="9" t="str">
        <f t="array" ref="EI218">SPARKLINE(dairyplan25!EI220:EI419, {"charttype","line";"color","#244061";"empty","ignore";"nan","convert"})</f>
        <v>#N/A</v>
      </c>
      <c r="EJ218" s="9" t="str">
        <f t="array" ref="EJ218">SPARKLINE(dairyplan25!EJ220:EJ419, {"charttype","line";"color","#244061";"empty","ignore";"nan","convert"})</f>
        <v>#N/A</v>
      </c>
      <c r="EK218" s="9" t="str">
        <f t="array" ref="EK218">SPARKLINE(dairyplan25!EK220:EK419, {"charttype","line";"color","#244061";"empty","ignore";"nan","convert"})</f>
        <v>#N/A</v>
      </c>
      <c r="EL218" s="9" t="str">
        <f t="array" ref="EL218">SPARKLINE(dairyplan25!EL220:EL419, {"charttype","line";"color","#244061";"empty","ignore";"nan","convert"})</f>
        <v>#N/A</v>
      </c>
      <c r="EM218" s="9" t="str">
        <f t="array" ref="EM218">SPARKLINE(dairyplan25!EM220:EM419, {"charttype","line";"color","#244061";"empty","ignore";"nan","convert"})</f>
        <v>#N/A</v>
      </c>
    </row>
    <row r="219" ht="14.25" customHeight="1">
      <c r="A219" s="43"/>
      <c r="S219" s="70"/>
      <c r="T219" s="70"/>
      <c r="U219" s="70"/>
      <c r="V219" s="70"/>
      <c r="W219" s="70"/>
      <c r="X219" s="70"/>
      <c r="Y219" s="9" t="s">
        <v>170</v>
      </c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1">
        <v>14.0</v>
      </c>
      <c r="AU219" s="1">
        <v>93.0</v>
      </c>
      <c r="AV219" s="83">
        <f t="shared" ref="AV219:BA219" si="1361">((AV$4 * $AU219 ^ AV$5 * EXP(-$AU219 * AV$6))+AV$8)*AV$7</f>
        <v>33.44877953</v>
      </c>
      <c r="AW219" s="83">
        <f t="shared" si="1361"/>
        <v>40.75755186</v>
      </c>
      <c r="AX219" s="83">
        <f t="shared" si="1361"/>
        <v>42.79756933</v>
      </c>
      <c r="AY219" s="83">
        <f t="shared" si="1361"/>
        <v>42.39756933</v>
      </c>
      <c r="AZ219" s="83">
        <f t="shared" si="1361"/>
        <v>41.99756933</v>
      </c>
      <c r="BA219" s="83">
        <f t="shared" si="1361"/>
        <v>41.59756933</v>
      </c>
      <c r="BB219" s="83"/>
      <c r="BC219" s="83"/>
      <c r="BD219" s="83"/>
      <c r="BE219" s="83"/>
      <c r="BI219" s="10">
        <v>648.0</v>
      </c>
      <c r="BJ219" s="133">
        <f t="shared" ref="BJ219:BS219" si="1362">BJ109/AV109</f>
        <v>0.04077963492</v>
      </c>
      <c r="BK219" s="133">
        <f t="shared" si="1362"/>
        <v>0.04153095995</v>
      </c>
      <c r="BL219" s="133">
        <f t="shared" si="1362"/>
        <v>0.04303276238</v>
      </c>
      <c r="BM219" s="133">
        <f t="shared" si="1362"/>
        <v>0.04341252586</v>
      </c>
      <c r="BN219" s="133">
        <f t="shared" si="1362"/>
        <v>0.04382997921</v>
      </c>
      <c r="BO219" s="133">
        <f t="shared" si="1362"/>
        <v>0.04429102624</v>
      </c>
      <c r="BP219" s="133">
        <f t="shared" si="1362"/>
        <v>0.04480287172</v>
      </c>
      <c r="BQ219" s="133">
        <f t="shared" si="1362"/>
        <v>0.04537440062</v>
      </c>
      <c r="BR219" s="133">
        <f t="shared" si="1362"/>
        <v>0.04601669826</v>
      </c>
      <c r="BS219" s="133">
        <f t="shared" si="1362"/>
        <v>0.04674377641</v>
      </c>
      <c r="BU219" s="10">
        <v>648.0</v>
      </c>
      <c r="BV219" s="133">
        <f t="shared" ref="BV219:CE219" si="1363">BV109/AV109</f>
        <v>0.02988370697</v>
      </c>
      <c r="BW219" s="133">
        <f t="shared" si="1363"/>
        <v>0.03264839653</v>
      </c>
      <c r="BX219" s="133">
        <f t="shared" si="1363"/>
        <v>0.03235763169</v>
      </c>
      <c r="BY219" s="133">
        <f t="shared" si="1363"/>
        <v>0.03237453938</v>
      </c>
      <c r="BZ219" s="133">
        <f t="shared" si="1363"/>
        <v>0.03239312508</v>
      </c>
      <c r="CA219" s="133">
        <f t="shared" si="1363"/>
        <v>0.03241365165</v>
      </c>
      <c r="CB219" s="133">
        <f t="shared" si="1363"/>
        <v>0.03243643985</v>
      </c>
      <c r="CC219" s="133">
        <f t="shared" si="1363"/>
        <v>0.03246188525</v>
      </c>
      <c r="CD219" s="133">
        <f t="shared" si="1363"/>
        <v>0.03249048139</v>
      </c>
      <c r="CE219" s="133">
        <f t="shared" si="1363"/>
        <v>0.03252285209</v>
      </c>
      <c r="CG219" s="10">
        <v>203.0</v>
      </c>
      <c r="CH219" s="34">
        <f t="shared" ref="CH219:CQ219" si="1364">((CH$4-CH$5*$CG219+CH$6*$CG219^2/2+CH$7/$CG219)+CH$9)*CH$8</f>
        <v>5.344334975</v>
      </c>
      <c r="CI219" s="34">
        <f t="shared" si="1364"/>
        <v>3.363236453</v>
      </c>
      <c r="CJ219" s="34">
        <f t="shared" si="1364"/>
        <v>3.363236453</v>
      </c>
      <c r="CK219" s="34">
        <f t="shared" si="1364"/>
        <v>3.363236453</v>
      </c>
      <c r="CL219" s="34">
        <f t="shared" si="1364"/>
        <v>3.363236453</v>
      </c>
      <c r="CM219" s="34">
        <f t="shared" si="1364"/>
        <v>3.363236453</v>
      </c>
      <c r="CN219" s="34">
        <f t="shared" si="1364"/>
        <v>3.363236453</v>
      </c>
      <c r="CO219" s="34">
        <f t="shared" si="1364"/>
        <v>3.363236453</v>
      </c>
      <c r="CP219" s="34">
        <f t="shared" si="1364"/>
        <v>3.363236453</v>
      </c>
      <c r="CQ219" s="34">
        <f t="shared" si="1364"/>
        <v>3.363236453</v>
      </c>
      <c r="DA219" s="138"/>
      <c r="DB219" s="10">
        <v>1320.0</v>
      </c>
      <c r="DC219" s="143">
        <f t="shared" si="228"/>
        <v>0.0003846153846</v>
      </c>
      <c r="DD219" s="150">
        <f t="shared" si="309"/>
        <v>0.0005769230769</v>
      </c>
      <c r="DE219" s="74">
        <f t="shared" ref="DE219:DJ219" si="1365">(DE$18*$DB219+DE$19)*7</f>
        <v>0.002202053</v>
      </c>
      <c r="DF219" s="74">
        <f t="shared" si="1365"/>
        <v>0.005479698</v>
      </c>
      <c r="DG219" s="74">
        <f t="shared" si="1365"/>
        <v>0.00653954</v>
      </c>
      <c r="DH219" s="141">
        <f t="shared" si="1365"/>
        <v>0.003920196</v>
      </c>
      <c r="DI219" s="74">
        <f t="shared" si="1365"/>
        <v>0.004607904</v>
      </c>
      <c r="DJ219" s="74">
        <f t="shared" si="1365"/>
        <v>0.004256224</v>
      </c>
      <c r="DK219" s="130"/>
      <c r="DL219" s="142"/>
    </row>
    <row r="220" ht="14.25" customHeight="1">
      <c r="A220" s="43"/>
      <c r="Y220" s="70" t="s">
        <v>171</v>
      </c>
      <c r="Z220" s="70" t="s">
        <v>171</v>
      </c>
      <c r="AA220" s="70" t="s">
        <v>172</v>
      </c>
      <c r="AB220" s="9" t="s">
        <v>173</v>
      </c>
      <c r="AC220" s="70" t="s">
        <v>174</v>
      </c>
      <c r="AT220" s="1">
        <v>14.0</v>
      </c>
      <c r="AU220" s="1">
        <v>94.0</v>
      </c>
      <c r="AV220" s="83">
        <f t="shared" ref="AV220:BA220" si="1366">((AV$4 * $AU220 ^ AV$5 * EXP(-$AU220 * AV$6))+AV$8)*AV$7</f>
        <v>33.45632942</v>
      </c>
      <c r="AW220" s="83">
        <f t="shared" si="1366"/>
        <v>40.70977007</v>
      </c>
      <c r="AX220" s="83">
        <f t="shared" si="1366"/>
        <v>42.74066903</v>
      </c>
      <c r="AY220" s="83">
        <f t="shared" si="1366"/>
        <v>42.34066903</v>
      </c>
      <c r="AZ220" s="83">
        <f t="shared" si="1366"/>
        <v>41.94066903</v>
      </c>
      <c r="BA220" s="83">
        <f t="shared" si="1366"/>
        <v>41.54066903</v>
      </c>
      <c r="BB220" s="83"/>
      <c r="BC220" s="83"/>
      <c r="BD220" s="83"/>
      <c r="BE220" s="83"/>
      <c r="BI220" s="10">
        <v>655.0</v>
      </c>
      <c r="BJ220" s="133">
        <f t="shared" ref="BJ220:BS220" si="1367">BJ110/AV110</f>
        <v>0.04081336687</v>
      </c>
      <c r="BK220" s="133">
        <f t="shared" si="1367"/>
        <v>0.04158908801</v>
      </c>
      <c r="BL220" s="133">
        <f t="shared" si="1367"/>
        <v>0.0431002368</v>
      </c>
      <c r="BM220" s="133">
        <f t="shared" si="1367"/>
        <v>0.04349242488</v>
      </c>
      <c r="BN220" s="133">
        <f t="shared" si="1367"/>
        <v>0.04392452229</v>
      </c>
      <c r="BO220" s="133">
        <f t="shared" si="1367"/>
        <v>0.04440294738</v>
      </c>
      <c r="BP220" s="133">
        <f t="shared" si="1367"/>
        <v>0.04493557278</v>
      </c>
      <c r="BQ220" s="133">
        <f t="shared" si="1367"/>
        <v>0.04553216201</v>
      </c>
      <c r="BR220" s="133">
        <f t="shared" si="1367"/>
        <v>0.04620497338</v>
      </c>
      <c r="BS220" s="133">
        <f t="shared" si="1367"/>
        <v>0.04696961132</v>
      </c>
      <c r="BU220" s="10">
        <v>655.0</v>
      </c>
      <c r="BV220" s="133">
        <f t="shared" ref="BV220:CE220" si="1368">BV110/AV110</f>
        <v>0.02989618359</v>
      </c>
      <c r="BW220" s="133">
        <f t="shared" si="1368"/>
        <v>0.0326943733</v>
      </c>
      <c r="BX220" s="133">
        <f t="shared" si="1368"/>
        <v>0.03240822846</v>
      </c>
      <c r="BY220" s="133">
        <f t="shared" si="1368"/>
        <v>0.0324279936</v>
      </c>
      <c r="BZ220" s="133">
        <f t="shared" si="1368"/>
        <v>0.03244977005</v>
      </c>
      <c r="CA220" s="133">
        <f t="shared" si="1368"/>
        <v>0.03247388129</v>
      </c>
      <c r="CB220" s="133">
        <f t="shared" si="1368"/>
        <v>0.03250072407</v>
      </c>
      <c r="CC220" s="133">
        <f t="shared" si="1368"/>
        <v>0.03253079044</v>
      </c>
      <c r="CD220" s="133">
        <f t="shared" si="1368"/>
        <v>0.03256469818</v>
      </c>
      <c r="CE220" s="133">
        <f t="shared" si="1368"/>
        <v>0.03260323372</v>
      </c>
      <c r="CG220" s="10">
        <v>204.0</v>
      </c>
      <c r="CH220" s="34">
        <f t="shared" ref="CH220:CQ220" si="1369">((CH$4-CH$5*$CG220+CH$6*$CG220^2/2+CH$7/$CG220)+CH$9)*CH$8</f>
        <v>5.349519608</v>
      </c>
      <c r="CI220" s="34">
        <f t="shared" si="1369"/>
        <v>3.367019608</v>
      </c>
      <c r="CJ220" s="34">
        <f t="shared" si="1369"/>
        <v>3.367019608</v>
      </c>
      <c r="CK220" s="34">
        <f t="shared" si="1369"/>
        <v>3.367019608</v>
      </c>
      <c r="CL220" s="34">
        <f t="shared" si="1369"/>
        <v>3.367019608</v>
      </c>
      <c r="CM220" s="34">
        <f t="shared" si="1369"/>
        <v>3.367019608</v>
      </c>
      <c r="CN220" s="34">
        <f t="shared" si="1369"/>
        <v>3.367019608</v>
      </c>
      <c r="CO220" s="34">
        <f t="shared" si="1369"/>
        <v>3.367019608</v>
      </c>
      <c r="CP220" s="34">
        <f t="shared" si="1369"/>
        <v>3.367019608</v>
      </c>
      <c r="CQ220" s="34">
        <f t="shared" si="1369"/>
        <v>3.367019608</v>
      </c>
      <c r="DA220" s="138"/>
      <c r="DB220" s="10">
        <v>1327.0</v>
      </c>
      <c r="DC220" s="143">
        <f t="shared" si="228"/>
        <v>0.0003846153846</v>
      </c>
      <c r="DD220" s="150">
        <f t="shared" si="309"/>
        <v>0.0005769230769</v>
      </c>
      <c r="DE220" s="74">
        <f t="shared" ref="DE220:DJ220" si="1370">(DE$18*$DB220+DE$19)*7</f>
        <v>0.0022135337</v>
      </c>
      <c r="DF220" s="74">
        <f t="shared" si="1370"/>
        <v>0.0055103573</v>
      </c>
      <c r="DG220" s="74">
        <f t="shared" si="1370"/>
        <v>0.0065729825</v>
      </c>
      <c r="DH220" s="141">
        <f t="shared" si="1370"/>
        <v>0.0039405261</v>
      </c>
      <c r="DI220" s="74">
        <f t="shared" si="1370"/>
        <v>0.0046251569</v>
      </c>
      <c r="DJ220" s="74">
        <f t="shared" si="1370"/>
        <v>0.0042628439</v>
      </c>
      <c r="DK220" s="130"/>
      <c r="DL220" s="142"/>
    </row>
    <row r="221" ht="14.25" customHeight="1">
      <c r="A221" s="43"/>
      <c r="Y221" s="176">
        <v>0.0</v>
      </c>
      <c r="Z221" s="176">
        <v>30.0</v>
      </c>
      <c r="AA221" s="70">
        <f t="shared" ref="AA221:AA227" si="1376">(Z221+Y221)/2</f>
        <v>15</v>
      </c>
      <c r="AB221" s="177">
        <v>0.494</v>
      </c>
      <c r="AC221" s="64">
        <f t="shared" ref="AC221:AC227" si="1377">AB221/$AB$221</f>
        <v>1</v>
      </c>
      <c r="AT221" s="1">
        <v>14.0</v>
      </c>
      <c r="AU221" s="1">
        <v>95.0</v>
      </c>
      <c r="AV221" s="83">
        <f t="shared" ref="AV221:BA221" si="1371">((AV$4 * $AU221 ^ AV$5 * EXP(-$AU221 * AV$6))+AV$8)*AV$7</f>
        <v>33.46309287</v>
      </c>
      <c r="AW221" s="83">
        <f t="shared" si="1371"/>
        <v>40.66122373</v>
      </c>
      <c r="AX221" s="83">
        <f t="shared" si="1371"/>
        <v>42.68283278</v>
      </c>
      <c r="AY221" s="83">
        <f t="shared" si="1371"/>
        <v>42.28283278</v>
      </c>
      <c r="AZ221" s="83">
        <f t="shared" si="1371"/>
        <v>41.88283278</v>
      </c>
      <c r="BA221" s="83">
        <f t="shared" si="1371"/>
        <v>41.48283278</v>
      </c>
      <c r="BB221" s="83"/>
      <c r="BC221" s="83"/>
      <c r="BD221" s="83"/>
      <c r="BE221" s="83"/>
      <c r="BI221" s="10">
        <v>662.0</v>
      </c>
      <c r="BJ221" s="133">
        <f t="shared" ref="BJ221:BS221" si="1372">BJ111/AV111</f>
        <v>0.04084728442</v>
      </c>
      <c r="BK221" s="133">
        <f t="shared" si="1372"/>
        <v>0.04164745299</v>
      </c>
      <c r="BL221" s="133">
        <f t="shared" si="1372"/>
        <v>0.04316799748</v>
      </c>
      <c r="BM221" s="133">
        <f t="shared" si="1372"/>
        <v>0.04357302355</v>
      </c>
      <c r="BN221" s="133">
        <f t="shared" si="1372"/>
        <v>0.04402031336</v>
      </c>
      <c r="BO221" s="133">
        <f t="shared" si="1372"/>
        <v>0.04451684629</v>
      </c>
      <c r="BP221" s="133">
        <f t="shared" si="1372"/>
        <v>0.04507122794</v>
      </c>
      <c r="BQ221" s="133">
        <f t="shared" si="1372"/>
        <v>0.04569419318</v>
      </c>
      <c r="BR221" s="133">
        <f t="shared" si="1372"/>
        <v>0.04639930807</v>
      </c>
      <c r="BS221" s="133">
        <f t="shared" si="1372"/>
        <v>0.04720396908</v>
      </c>
      <c r="BU221" s="10">
        <v>662.0</v>
      </c>
      <c r="BV221" s="133">
        <f t="shared" ref="BV221:CE221" si="1373">BV111/AV111</f>
        <v>0.02990875526</v>
      </c>
      <c r="BW221" s="133">
        <f t="shared" si="1373"/>
        <v>0.03274053411</v>
      </c>
      <c r="BX221" s="133">
        <f t="shared" si="1373"/>
        <v>0.03245904151</v>
      </c>
      <c r="BY221" s="133">
        <f t="shared" si="1373"/>
        <v>0.03248180398</v>
      </c>
      <c r="BZ221" s="133">
        <f t="shared" si="1373"/>
        <v>0.03250694167</v>
      </c>
      <c r="CA221" s="133">
        <f t="shared" si="1373"/>
        <v>0.03253484682</v>
      </c>
      <c r="CB221" s="133">
        <f t="shared" si="1373"/>
        <v>0.03256600308</v>
      </c>
      <c r="CC221" s="133">
        <f t="shared" si="1373"/>
        <v>0.03260101373</v>
      </c>
      <c r="CD221" s="133">
        <f t="shared" si="1373"/>
        <v>0.03264064119</v>
      </c>
      <c r="CE221" s="133">
        <f t="shared" si="1373"/>
        <v>0.03268586314</v>
      </c>
      <c r="CG221" s="10">
        <v>205.0</v>
      </c>
      <c r="CH221" s="34">
        <f t="shared" ref="CH221:CQ221" si="1374">((CH$4-CH$5*$CG221+CH$6*$CG221^2/2+CH$7/$CG221)+CH$9)*CH$8</f>
        <v>5.354712195</v>
      </c>
      <c r="CI221" s="34">
        <f t="shared" si="1374"/>
        <v>3.370804878</v>
      </c>
      <c r="CJ221" s="34">
        <f t="shared" si="1374"/>
        <v>3.370804878</v>
      </c>
      <c r="CK221" s="34">
        <f t="shared" si="1374"/>
        <v>3.370804878</v>
      </c>
      <c r="CL221" s="34">
        <f t="shared" si="1374"/>
        <v>3.370804878</v>
      </c>
      <c r="CM221" s="34">
        <f t="shared" si="1374"/>
        <v>3.370804878</v>
      </c>
      <c r="CN221" s="34">
        <f t="shared" si="1374"/>
        <v>3.370804878</v>
      </c>
      <c r="CO221" s="34">
        <f t="shared" si="1374"/>
        <v>3.370804878</v>
      </c>
      <c r="CP221" s="34">
        <f t="shared" si="1374"/>
        <v>3.370804878</v>
      </c>
      <c r="CQ221" s="34">
        <f t="shared" si="1374"/>
        <v>3.370804878</v>
      </c>
      <c r="DA221" s="138"/>
      <c r="DB221" s="10">
        <v>1334.0</v>
      </c>
      <c r="DC221" s="143">
        <f t="shared" si="228"/>
        <v>0.0003846153846</v>
      </c>
      <c r="DD221" s="150">
        <f t="shared" si="309"/>
        <v>0.0005769230769</v>
      </c>
      <c r="DE221" s="74">
        <f t="shared" ref="DE221:DJ221" si="1375">(DE$18*$DB221+DE$19)*7</f>
        <v>0.0022250144</v>
      </c>
      <c r="DF221" s="74">
        <f t="shared" si="1375"/>
        <v>0.0055410166</v>
      </c>
      <c r="DG221" s="74">
        <f t="shared" si="1375"/>
        <v>0.006606425</v>
      </c>
      <c r="DH221" s="141">
        <f t="shared" si="1375"/>
        <v>0.0039608562</v>
      </c>
      <c r="DI221" s="74">
        <f t="shared" si="1375"/>
        <v>0.0046424098</v>
      </c>
      <c r="DJ221" s="74">
        <f t="shared" si="1375"/>
        <v>0.0042694638</v>
      </c>
      <c r="DK221" s="130"/>
      <c r="DL221" s="142"/>
    </row>
    <row r="222" ht="14.25" customHeight="1">
      <c r="A222" s="43"/>
      <c r="Y222" s="176">
        <v>31.0</v>
      </c>
      <c r="Z222" s="102">
        <v>90.0</v>
      </c>
      <c r="AA222" s="70">
        <f t="shared" si="1376"/>
        <v>60.5</v>
      </c>
      <c r="AB222" s="177">
        <v>0.48</v>
      </c>
      <c r="AC222" s="64">
        <f t="shared" si="1377"/>
        <v>0.971659919</v>
      </c>
      <c r="AT222" s="1">
        <v>14.0</v>
      </c>
      <c r="AU222" s="1">
        <v>96.0</v>
      </c>
      <c r="AV222" s="83">
        <f t="shared" ref="AV222:BA222" si="1378">((AV$4 * $AU222 ^ AV$5 * EXP(-$AU222 * AV$6))+AV$8)*AV$7</f>
        <v>33.46908589</v>
      </c>
      <c r="AW222" s="83">
        <f t="shared" si="1378"/>
        <v>40.6119329</v>
      </c>
      <c r="AX222" s="83">
        <f t="shared" si="1378"/>
        <v>42.62408576</v>
      </c>
      <c r="AY222" s="83">
        <f t="shared" si="1378"/>
        <v>42.22408576</v>
      </c>
      <c r="AZ222" s="83">
        <f t="shared" si="1378"/>
        <v>41.82408576</v>
      </c>
      <c r="BA222" s="83">
        <f t="shared" si="1378"/>
        <v>41.42408576</v>
      </c>
      <c r="BB222" s="83"/>
      <c r="BC222" s="83"/>
      <c r="BD222" s="83"/>
      <c r="BE222" s="83"/>
      <c r="BI222" s="10">
        <v>669.0</v>
      </c>
      <c r="BJ222" s="133">
        <f t="shared" ref="BJ222:BS222" si="1379">BJ112/AV112</f>
        <v>0.04088138467</v>
      </c>
      <c r="BK222" s="133">
        <f t="shared" si="1379"/>
        <v>0.04170605236</v>
      </c>
      <c r="BL222" s="133">
        <f t="shared" si="1379"/>
        <v>0.04323604163</v>
      </c>
      <c r="BM222" s="133">
        <f t="shared" si="1379"/>
        <v>0.04365433311</v>
      </c>
      <c r="BN222" s="133">
        <f t="shared" si="1379"/>
        <v>0.04411738626</v>
      </c>
      <c r="BO222" s="133">
        <f t="shared" si="1379"/>
        <v>0.04463279222</v>
      </c>
      <c r="BP222" s="133">
        <f t="shared" si="1379"/>
        <v>0.04520996146</v>
      </c>
      <c r="BQ222" s="133">
        <f t="shared" si="1379"/>
        <v>0.04586070362</v>
      </c>
      <c r="BR222" s="133">
        <f t="shared" si="1379"/>
        <v>0.04660004411</v>
      </c>
      <c r="BS222" s="133">
        <f t="shared" si="1379"/>
        <v>0.04744739857</v>
      </c>
      <c r="BU222" s="10">
        <v>669.0</v>
      </c>
      <c r="BV222" s="133">
        <f t="shared" ref="BV222:CE222" si="1380">BV112/AV112</f>
        <v>0.02992142021</v>
      </c>
      <c r="BW222" s="133">
        <f t="shared" si="1380"/>
        <v>0.03278687704</v>
      </c>
      <c r="BX222" s="133">
        <f t="shared" si="1380"/>
        <v>0.03251006874</v>
      </c>
      <c r="BY222" s="133">
        <f t="shared" si="1380"/>
        <v>0.03253597407</v>
      </c>
      <c r="BZ222" s="133">
        <f t="shared" si="1380"/>
        <v>0.03256465156</v>
      </c>
      <c r="CA222" s="133">
        <f t="shared" si="1380"/>
        <v>0.03259657131</v>
      </c>
      <c r="CB222" s="133">
        <f t="shared" si="1380"/>
        <v>0.03263231615</v>
      </c>
      <c r="CC222" s="133">
        <f t="shared" si="1380"/>
        <v>0.03267261746</v>
      </c>
      <c r="CD222" s="133">
        <f t="shared" si="1380"/>
        <v>0.03271840578</v>
      </c>
      <c r="CE222" s="133">
        <f t="shared" si="1380"/>
        <v>0.03277088354</v>
      </c>
      <c r="CG222" s="10">
        <v>206.0</v>
      </c>
      <c r="CH222" s="34">
        <f t="shared" ref="CH222:CQ222" si="1381">((CH$4-CH$5*$CG222+CH$6*$CG222^2/2+CH$7/$CG222)+CH$9)*CH$8</f>
        <v>5.359912621</v>
      </c>
      <c r="CI222" s="34">
        <f t="shared" si="1381"/>
        <v>3.374592233</v>
      </c>
      <c r="CJ222" s="34">
        <f t="shared" si="1381"/>
        <v>3.374592233</v>
      </c>
      <c r="CK222" s="34">
        <f t="shared" si="1381"/>
        <v>3.374592233</v>
      </c>
      <c r="CL222" s="34">
        <f t="shared" si="1381"/>
        <v>3.374592233</v>
      </c>
      <c r="CM222" s="34">
        <f t="shared" si="1381"/>
        <v>3.374592233</v>
      </c>
      <c r="CN222" s="34">
        <f t="shared" si="1381"/>
        <v>3.374592233</v>
      </c>
      <c r="CO222" s="34">
        <f t="shared" si="1381"/>
        <v>3.374592233</v>
      </c>
      <c r="CP222" s="34">
        <f t="shared" si="1381"/>
        <v>3.374592233</v>
      </c>
      <c r="CQ222" s="34">
        <f t="shared" si="1381"/>
        <v>3.374592233</v>
      </c>
      <c r="DA222" s="138"/>
      <c r="DB222" s="10">
        <v>1341.0</v>
      </c>
      <c r="DC222" s="143">
        <f t="shared" si="228"/>
        <v>0.0003846153846</v>
      </c>
      <c r="DD222" s="150">
        <f t="shared" si="309"/>
        <v>0.0005769230769</v>
      </c>
      <c r="DE222" s="74">
        <f t="shared" ref="DE222:DJ222" si="1382">(DE$18*$DB222+DE$19)*7</f>
        <v>0.0022364951</v>
      </c>
      <c r="DF222" s="74">
        <f t="shared" si="1382"/>
        <v>0.0055716759</v>
      </c>
      <c r="DG222" s="74">
        <f t="shared" si="1382"/>
        <v>0.0066398675</v>
      </c>
      <c r="DH222" s="141">
        <f t="shared" si="1382"/>
        <v>0.0039811863</v>
      </c>
      <c r="DI222" s="74">
        <f t="shared" si="1382"/>
        <v>0.0046596627</v>
      </c>
      <c r="DJ222" s="74">
        <f t="shared" si="1382"/>
        <v>0.0042760837</v>
      </c>
      <c r="DK222" s="130"/>
      <c r="DL222" s="142"/>
    </row>
    <row r="223" ht="14.25" customHeight="1">
      <c r="A223" s="43"/>
      <c r="Y223" s="176">
        <v>91.0</v>
      </c>
      <c r="Z223" s="102">
        <v>150.0</v>
      </c>
      <c r="AA223" s="70">
        <f t="shared" si="1376"/>
        <v>120.5</v>
      </c>
      <c r="AB223" s="177">
        <v>0.482</v>
      </c>
      <c r="AC223" s="64">
        <f t="shared" si="1377"/>
        <v>0.975708502</v>
      </c>
      <c r="AT223" s="1">
        <v>14.0</v>
      </c>
      <c r="AU223" s="1">
        <v>97.0</v>
      </c>
      <c r="AV223" s="83">
        <f t="shared" ref="AV223:BA223" si="1383">((AV$4 * $AU223 ^ AV$5 * EXP(-$AU223 * AV$6))+AV$8)*AV$7</f>
        <v>33.47432408</v>
      </c>
      <c r="AW223" s="83">
        <f t="shared" si="1383"/>
        <v>40.56191703</v>
      </c>
      <c r="AX223" s="83">
        <f t="shared" si="1383"/>
        <v>42.56445242</v>
      </c>
      <c r="AY223" s="83">
        <f t="shared" si="1383"/>
        <v>42.16445242</v>
      </c>
      <c r="AZ223" s="83">
        <f t="shared" si="1383"/>
        <v>41.76445242</v>
      </c>
      <c r="BA223" s="83">
        <f t="shared" si="1383"/>
        <v>41.36445242</v>
      </c>
      <c r="BB223" s="83"/>
      <c r="BC223" s="83"/>
      <c r="BD223" s="83"/>
      <c r="BE223" s="83"/>
      <c r="BI223" s="10">
        <v>676.0</v>
      </c>
      <c r="BJ223" s="133">
        <f t="shared" ref="BJ223:BS223" si="1384">BJ113/AV113</f>
        <v>0.0409156648</v>
      </c>
      <c r="BK223" s="133">
        <f t="shared" si="1384"/>
        <v>0.04176488372</v>
      </c>
      <c r="BL223" s="133">
        <f t="shared" si="1384"/>
        <v>0.04330436656</v>
      </c>
      <c r="BM223" s="133">
        <f t="shared" si="1384"/>
        <v>0.04373636544</v>
      </c>
      <c r="BN223" s="133">
        <f t="shared" si="1384"/>
        <v>0.04421577649</v>
      </c>
      <c r="BO223" s="133">
        <f t="shared" si="1384"/>
        <v>0.04475085818</v>
      </c>
      <c r="BP223" s="133">
        <f t="shared" si="1384"/>
        <v>0.04535190519</v>
      </c>
      <c r="BQ223" s="133">
        <f t="shared" si="1384"/>
        <v>0.04603191722</v>
      </c>
      <c r="BR223" s="133">
        <f t="shared" si="1384"/>
        <v>0.0468075499</v>
      </c>
      <c r="BS223" s="133">
        <f t="shared" si="1384"/>
        <v>0.0477004972</v>
      </c>
      <c r="BU223" s="10">
        <v>676.0</v>
      </c>
      <c r="BV223" s="133">
        <f t="shared" ref="BV223:CE223" si="1385">BV113/AV113</f>
        <v>0.02993417673</v>
      </c>
      <c r="BW223" s="133">
        <f t="shared" si="1385"/>
        <v>0.03283340025</v>
      </c>
      <c r="BX223" s="133">
        <f t="shared" si="1385"/>
        <v>0.03256130809</v>
      </c>
      <c r="BY223" s="133">
        <f t="shared" si="1385"/>
        <v>0.03259050773</v>
      </c>
      <c r="BZ223" s="133">
        <f t="shared" si="1385"/>
        <v>0.03262291204</v>
      </c>
      <c r="CA223" s="133">
        <f t="shared" si="1385"/>
        <v>0.03265907924</v>
      </c>
      <c r="CB223" s="133">
        <f t="shared" si="1385"/>
        <v>0.03269970516</v>
      </c>
      <c r="CC223" s="133">
        <f t="shared" si="1385"/>
        <v>0.03274566848</v>
      </c>
      <c r="CD223" s="133">
        <f t="shared" si="1385"/>
        <v>0.03279809498</v>
      </c>
      <c r="CE223" s="133">
        <f t="shared" si="1385"/>
        <v>0.03285845101</v>
      </c>
      <c r="CG223" s="10">
        <v>207.0</v>
      </c>
      <c r="CH223" s="34">
        <f t="shared" ref="CH223:CQ223" si="1386">((CH$4-CH$5*$CG223+CH$6*$CG223^2/2+CH$7/$CG223)+CH$9)*CH$8</f>
        <v>5.365120773</v>
      </c>
      <c r="CI223" s="34">
        <f t="shared" si="1386"/>
        <v>3.378381643</v>
      </c>
      <c r="CJ223" s="34">
        <f t="shared" si="1386"/>
        <v>3.378381643</v>
      </c>
      <c r="CK223" s="34">
        <f t="shared" si="1386"/>
        <v>3.378381643</v>
      </c>
      <c r="CL223" s="34">
        <f t="shared" si="1386"/>
        <v>3.378381643</v>
      </c>
      <c r="CM223" s="34">
        <f t="shared" si="1386"/>
        <v>3.378381643</v>
      </c>
      <c r="CN223" s="34">
        <f t="shared" si="1386"/>
        <v>3.378381643</v>
      </c>
      <c r="CO223" s="34">
        <f t="shared" si="1386"/>
        <v>3.378381643</v>
      </c>
      <c r="CP223" s="34">
        <f t="shared" si="1386"/>
        <v>3.378381643</v>
      </c>
      <c r="CQ223" s="34">
        <f t="shared" si="1386"/>
        <v>3.378381643</v>
      </c>
      <c r="DA223" s="138"/>
      <c r="DB223" s="10">
        <v>1348.0</v>
      </c>
      <c r="DC223" s="143">
        <f t="shared" si="228"/>
        <v>0.0003846153846</v>
      </c>
      <c r="DD223" s="150">
        <f t="shared" si="309"/>
        <v>0.0005769230769</v>
      </c>
      <c r="DE223" s="74">
        <f t="shared" ref="DE223:DJ223" si="1387">(DE$18*$DB223+DE$19)*7</f>
        <v>0.0022479758</v>
      </c>
      <c r="DF223" s="74">
        <f t="shared" si="1387"/>
        <v>0.0056023352</v>
      </c>
      <c r="DG223" s="74">
        <f t="shared" si="1387"/>
        <v>0.00667331</v>
      </c>
      <c r="DH223" s="141">
        <f t="shared" si="1387"/>
        <v>0.0040015164</v>
      </c>
      <c r="DI223" s="74">
        <f t="shared" si="1387"/>
        <v>0.0046769156</v>
      </c>
      <c r="DJ223" s="74">
        <f t="shared" si="1387"/>
        <v>0.0042827036</v>
      </c>
      <c r="DK223" s="130"/>
      <c r="DL223" s="142"/>
    </row>
    <row r="224" ht="14.25" customHeight="1">
      <c r="A224" s="43"/>
      <c r="Y224" s="176">
        <v>151.0</v>
      </c>
      <c r="Z224" s="176">
        <v>210.0</v>
      </c>
      <c r="AA224" s="70">
        <f t="shared" si="1376"/>
        <v>180.5</v>
      </c>
      <c r="AB224" s="177">
        <v>0.48</v>
      </c>
      <c r="AC224" s="64">
        <f t="shared" si="1377"/>
        <v>0.971659919</v>
      </c>
      <c r="AT224" s="1">
        <v>14.0</v>
      </c>
      <c r="AU224" s="1">
        <v>98.0</v>
      </c>
      <c r="AV224" s="83">
        <f t="shared" ref="AV224:BA224" si="1388">((AV$4 * $AU224 ^ AV$5 * EXP(-$AU224 * AV$6))+AV$8)*AV$7</f>
        <v>33.47882258</v>
      </c>
      <c r="AW224" s="83">
        <f t="shared" si="1388"/>
        <v>40.51119502</v>
      </c>
      <c r="AX224" s="83">
        <f t="shared" si="1388"/>
        <v>42.5039565</v>
      </c>
      <c r="AY224" s="83">
        <f t="shared" si="1388"/>
        <v>42.1039565</v>
      </c>
      <c r="AZ224" s="83">
        <f t="shared" si="1388"/>
        <v>41.7039565</v>
      </c>
      <c r="BA224" s="83">
        <f t="shared" si="1388"/>
        <v>41.3039565</v>
      </c>
      <c r="BB224" s="83"/>
      <c r="BC224" s="83"/>
      <c r="BD224" s="83"/>
      <c r="BE224" s="83"/>
      <c r="BI224" s="10">
        <v>683.0</v>
      </c>
      <c r="BJ224" s="133">
        <f t="shared" ref="BJ224:BS224" si="1389">BJ114/AV114</f>
        <v>0.04095012209</v>
      </c>
      <c r="BK224" s="133">
        <f t="shared" si="1389"/>
        <v>0.04182394472</v>
      </c>
      <c r="BL224" s="133">
        <f t="shared" si="1389"/>
        <v>0.0433729697</v>
      </c>
      <c r="BM224" s="133">
        <f t="shared" si="1389"/>
        <v>0.04381913304</v>
      </c>
      <c r="BN224" s="133">
        <f t="shared" si="1389"/>
        <v>0.04431552133</v>
      </c>
      <c r="BO224" s="133">
        <f t="shared" si="1389"/>
        <v>0.04487112117</v>
      </c>
      <c r="BP224" s="133">
        <f t="shared" si="1389"/>
        <v>0.04549719909</v>
      </c>
      <c r="BQ224" s="133">
        <f t="shared" si="1389"/>
        <v>0.04620807349</v>
      </c>
      <c r="BR224" s="133">
        <f t="shared" si="1389"/>
        <v>0.0470222231</v>
      </c>
      <c r="BS224" s="133">
        <f t="shared" si="1389"/>
        <v>0.04796391639</v>
      </c>
      <c r="BU224" s="10">
        <v>683.0</v>
      </c>
      <c r="BV224" s="133">
        <f t="shared" ref="BV224:CE224" si="1390">BV114/AV114</f>
        <v>0.02994702313</v>
      </c>
      <c r="BW224" s="133">
        <f t="shared" si="1390"/>
        <v>0.03288010194</v>
      </c>
      <c r="BX224" s="133">
        <f t="shared" si="1390"/>
        <v>0.0326127576</v>
      </c>
      <c r="BY224" s="133">
        <f t="shared" si="1390"/>
        <v>0.03264540909</v>
      </c>
      <c r="BZ224" s="133">
        <f t="shared" si="1390"/>
        <v>0.03268173619</v>
      </c>
      <c r="CA224" s="133">
        <f t="shared" si="1390"/>
        <v>0.03272239656</v>
      </c>
      <c r="CB224" s="133">
        <f t="shared" si="1390"/>
        <v>0.03276821471</v>
      </c>
      <c r="CC224" s="133">
        <f t="shared" si="1390"/>
        <v>0.03282023851</v>
      </c>
      <c r="CD224" s="133">
        <f t="shared" si="1390"/>
        <v>0.03287982028</v>
      </c>
      <c r="CE224" s="133">
        <f t="shared" si="1390"/>
        <v>0.03294873606</v>
      </c>
      <c r="CG224" s="10">
        <v>208.0</v>
      </c>
      <c r="CH224" s="34">
        <f t="shared" ref="CH224:CQ224" si="1391">((CH$4-CH$5*$CG224+CH$6*$CG224^2/2+CH$7/$CG224)+CH$9)*CH$8</f>
        <v>5.370336538</v>
      </c>
      <c r="CI224" s="34">
        <f t="shared" si="1391"/>
        <v>3.382173077</v>
      </c>
      <c r="CJ224" s="34">
        <f t="shared" si="1391"/>
        <v>3.382173077</v>
      </c>
      <c r="CK224" s="34">
        <f t="shared" si="1391"/>
        <v>3.382173077</v>
      </c>
      <c r="CL224" s="34">
        <f t="shared" si="1391"/>
        <v>3.382173077</v>
      </c>
      <c r="CM224" s="34">
        <f t="shared" si="1391"/>
        <v>3.382173077</v>
      </c>
      <c r="CN224" s="34">
        <f t="shared" si="1391"/>
        <v>3.382173077</v>
      </c>
      <c r="CO224" s="34">
        <f t="shared" si="1391"/>
        <v>3.382173077</v>
      </c>
      <c r="CP224" s="34">
        <f t="shared" si="1391"/>
        <v>3.382173077</v>
      </c>
      <c r="CQ224" s="34">
        <f t="shared" si="1391"/>
        <v>3.382173077</v>
      </c>
      <c r="DA224" s="138"/>
      <c r="DB224" s="10">
        <v>1355.0</v>
      </c>
      <c r="DC224" s="143">
        <f t="shared" si="228"/>
        <v>0.0003846153846</v>
      </c>
      <c r="DD224" s="150">
        <f t="shared" si="309"/>
        <v>0.0005769230769</v>
      </c>
      <c r="DE224" s="74">
        <f t="shared" ref="DE224:DJ224" si="1392">(DE$18*$DB224+DE$19)*7</f>
        <v>0.0022594565</v>
      </c>
      <c r="DF224" s="74">
        <f t="shared" si="1392"/>
        <v>0.0056329945</v>
      </c>
      <c r="DG224" s="74">
        <f t="shared" si="1392"/>
        <v>0.0067067525</v>
      </c>
      <c r="DH224" s="141">
        <f t="shared" si="1392"/>
        <v>0.0040218465</v>
      </c>
      <c r="DI224" s="74">
        <f t="shared" si="1392"/>
        <v>0.0046941685</v>
      </c>
      <c r="DJ224" s="74">
        <f t="shared" si="1392"/>
        <v>0.0042893235</v>
      </c>
      <c r="DK224" s="130"/>
      <c r="DL224" s="142"/>
    </row>
    <row r="225" ht="14.25" customHeight="1">
      <c r="A225" s="43"/>
      <c r="Y225" s="176">
        <v>211.0</v>
      </c>
      <c r="Z225" s="176">
        <v>270.0</v>
      </c>
      <c r="AA225" s="70">
        <f t="shared" si="1376"/>
        <v>240.5</v>
      </c>
      <c r="AB225" s="177">
        <v>0.488</v>
      </c>
      <c r="AC225" s="64">
        <f t="shared" si="1377"/>
        <v>0.987854251</v>
      </c>
      <c r="AT225" s="1">
        <v>15.0</v>
      </c>
      <c r="AU225" s="1">
        <v>99.0</v>
      </c>
      <c r="AV225" s="83">
        <f t="shared" ref="AV225:BA225" si="1393">((AV$4 * $AU225 ^ AV$5 * EXP(-$AU225 * AV$6))+AV$8)*AV$7</f>
        <v>33.48259614</v>
      </c>
      <c r="AW225" s="83">
        <f t="shared" si="1393"/>
        <v>40.45978525</v>
      </c>
      <c r="AX225" s="83">
        <f t="shared" si="1393"/>
        <v>42.44262112</v>
      </c>
      <c r="AY225" s="83">
        <f t="shared" si="1393"/>
        <v>42.04262112</v>
      </c>
      <c r="AZ225" s="83">
        <f t="shared" si="1393"/>
        <v>41.64262112</v>
      </c>
      <c r="BA225" s="83">
        <f t="shared" si="1393"/>
        <v>41.24262112</v>
      </c>
      <c r="BB225" s="83"/>
      <c r="BC225" s="83"/>
      <c r="BD225" s="83"/>
      <c r="BE225" s="83"/>
      <c r="BI225" s="10">
        <v>690.0</v>
      </c>
      <c r="BJ225" s="133">
        <f t="shared" ref="BJ225:BS225" si="1394">BJ115/AV115</f>
        <v>0.04098475393</v>
      </c>
      <c r="BK225" s="133">
        <f t="shared" si="1394"/>
        <v>0.04188323311</v>
      </c>
      <c r="BL225" s="133">
        <f t="shared" si="1394"/>
        <v>0.04344184853</v>
      </c>
      <c r="BM225" s="133">
        <f t="shared" si="1394"/>
        <v>0.04390264905</v>
      </c>
      <c r="BN225" s="133">
        <f t="shared" si="1394"/>
        <v>0.0444166599</v>
      </c>
      <c r="BO225" s="133">
        <f t="shared" si="1394"/>
        <v>0.04499366242</v>
      </c>
      <c r="BP225" s="133">
        <f t="shared" si="1394"/>
        <v>0.04564599181</v>
      </c>
      <c r="BQ225" s="133">
        <f t="shared" si="1394"/>
        <v>0.0463894289</v>
      </c>
      <c r="BR225" s="133">
        <f t="shared" si="1394"/>
        <v>0.04724449349</v>
      </c>
      <c r="BS225" s="133">
        <f t="shared" si="1394"/>
        <v>0.04823836768</v>
      </c>
      <c r="BU225" s="10">
        <v>690.0</v>
      </c>
      <c r="BV225" s="133">
        <f t="shared" ref="BV225:CE225" si="1395">BV115/AV115</f>
        <v>0.02995995782</v>
      </c>
      <c r="BW225" s="133">
        <f t="shared" si="1395"/>
        <v>0.0329269804</v>
      </c>
      <c r="BX225" s="133">
        <f t="shared" si="1395"/>
        <v>0.03266441535</v>
      </c>
      <c r="BY225" s="133">
        <f t="shared" si="1395"/>
        <v>0.03270068264</v>
      </c>
      <c r="BZ225" s="133">
        <f t="shared" si="1395"/>
        <v>0.03274113784</v>
      </c>
      <c r="CA225" s="133">
        <f t="shared" si="1395"/>
        <v>0.0327865508</v>
      </c>
      <c r="CB225" s="133">
        <f t="shared" si="1395"/>
        <v>0.03283789236</v>
      </c>
      <c r="CC225" s="133">
        <f t="shared" si="1395"/>
        <v>0.03289640455</v>
      </c>
      <c r="CD225" s="133">
        <f t="shared" si="1395"/>
        <v>0.03296370237</v>
      </c>
      <c r="CE225" s="133">
        <f t="shared" si="1395"/>
        <v>0.0330419252</v>
      </c>
      <c r="CG225" s="10">
        <v>209.0</v>
      </c>
      <c r="CH225" s="34">
        <f t="shared" ref="CH225:CQ225" si="1396">((CH$4-CH$5*$CG225+CH$6*$CG225^2/2+CH$7/$CG225)+CH$9)*CH$8</f>
        <v>5.375559809</v>
      </c>
      <c r="CI225" s="34">
        <f t="shared" si="1396"/>
        <v>3.385966507</v>
      </c>
      <c r="CJ225" s="34">
        <f t="shared" si="1396"/>
        <v>3.385966507</v>
      </c>
      <c r="CK225" s="34">
        <f t="shared" si="1396"/>
        <v>3.385966507</v>
      </c>
      <c r="CL225" s="34">
        <f t="shared" si="1396"/>
        <v>3.385966507</v>
      </c>
      <c r="CM225" s="34">
        <f t="shared" si="1396"/>
        <v>3.385966507</v>
      </c>
      <c r="CN225" s="34">
        <f t="shared" si="1396"/>
        <v>3.385966507</v>
      </c>
      <c r="CO225" s="34">
        <f t="shared" si="1396"/>
        <v>3.385966507</v>
      </c>
      <c r="CP225" s="34">
        <f t="shared" si="1396"/>
        <v>3.385966507</v>
      </c>
      <c r="CQ225" s="34">
        <f t="shared" si="1396"/>
        <v>3.385966507</v>
      </c>
      <c r="DA225" s="138"/>
      <c r="DB225" s="10">
        <v>1362.0</v>
      </c>
      <c r="DC225" s="143">
        <f t="shared" si="228"/>
        <v>0.0003846153846</v>
      </c>
      <c r="DD225" s="150">
        <f t="shared" si="309"/>
        <v>0.0005769230769</v>
      </c>
      <c r="DE225" s="74">
        <f t="shared" ref="DE225:DJ225" si="1397">(DE$18*$DB225+DE$19)*7</f>
        <v>0.0022709372</v>
      </c>
      <c r="DF225" s="74">
        <f t="shared" si="1397"/>
        <v>0.0056636538</v>
      </c>
      <c r="DG225" s="74">
        <f t="shared" si="1397"/>
        <v>0.006740195</v>
      </c>
      <c r="DH225" s="141">
        <f t="shared" si="1397"/>
        <v>0.0040421766</v>
      </c>
      <c r="DI225" s="74">
        <f t="shared" si="1397"/>
        <v>0.0047114214</v>
      </c>
      <c r="DJ225" s="74">
        <f t="shared" si="1397"/>
        <v>0.0042959434</v>
      </c>
      <c r="DK225" s="130"/>
      <c r="DL225" s="142"/>
    </row>
    <row r="226" ht="14.25" customHeight="1">
      <c r="A226" s="43"/>
      <c r="Y226" s="176">
        <v>271.0</v>
      </c>
      <c r="Z226" s="176">
        <v>330.0</v>
      </c>
      <c r="AA226" s="70">
        <f t="shared" si="1376"/>
        <v>300.5</v>
      </c>
      <c r="AB226" s="177">
        <v>0.491</v>
      </c>
      <c r="AC226" s="64">
        <f t="shared" si="1377"/>
        <v>0.9939271255</v>
      </c>
      <c r="AT226" s="1">
        <v>15.0</v>
      </c>
      <c r="AU226" s="1">
        <v>100.0</v>
      </c>
      <c r="AV226" s="83">
        <f t="shared" ref="AV226:BA226" si="1398">((AV$4 * $AU226 ^ AV$5 * EXP(-$AU226 * AV$6))+AV$8)*AV$7</f>
        <v>33.4856591</v>
      </c>
      <c r="AW226" s="83">
        <f t="shared" si="1398"/>
        <v>40.40770558</v>
      </c>
      <c r="AX226" s="83">
        <f t="shared" si="1398"/>
        <v>42.38046872</v>
      </c>
      <c r="AY226" s="83">
        <f t="shared" si="1398"/>
        <v>41.98046872</v>
      </c>
      <c r="AZ226" s="83">
        <f t="shared" si="1398"/>
        <v>41.58046872</v>
      </c>
      <c r="BA226" s="83">
        <f t="shared" si="1398"/>
        <v>41.18046872</v>
      </c>
      <c r="BB226" s="83"/>
      <c r="BC226" s="83"/>
      <c r="BD226" s="83"/>
      <c r="BE226" s="83"/>
      <c r="BI226" s="10">
        <v>697.0</v>
      </c>
      <c r="BJ226" s="133">
        <f t="shared" ref="BJ226:BS226" si="1399">BJ116/AV116</f>
        <v>0.04101955775</v>
      </c>
      <c r="BK226" s="133">
        <f t="shared" si="1399"/>
        <v>0.04194274671</v>
      </c>
      <c r="BL226" s="133">
        <f t="shared" si="1399"/>
        <v>0.04351100066</v>
      </c>
      <c r="BM226" s="133">
        <f t="shared" si="1399"/>
        <v>0.04398692729</v>
      </c>
      <c r="BN226" s="133">
        <f t="shared" si="1399"/>
        <v>0.04451923328</v>
      </c>
      <c r="BO226" s="133">
        <f t="shared" si="1399"/>
        <v>0.04511856762</v>
      </c>
      <c r="BP226" s="133">
        <f t="shared" si="1399"/>
        <v>0.04579844136</v>
      </c>
      <c r="BQ226" s="133">
        <f t="shared" si="1399"/>
        <v>0.04657625837</v>
      </c>
      <c r="BR226" s="133">
        <f t="shared" si="1399"/>
        <v>0.04747482621</v>
      </c>
      <c r="BS226" s="133">
        <f t="shared" si="1399"/>
        <v>0.04852462978</v>
      </c>
      <c r="BU226" s="10">
        <v>697.0</v>
      </c>
      <c r="BV226" s="133">
        <f t="shared" ref="BV226:CE226" si="1400">BV116/AV116</f>
        <v>0.02997297923</v>
      </c>
      <c r="BW226" s="133">
        <f t="shared" si="1400"/>
        <v>0.03297403396</v>
      </c>
      <c r="BX226" s="133">
        <f t="shared" si="1400"/>
        <v>0.03271627952</v>
      </c>
      <c r="BY226" s="133">
        <f t="shared" si="1400"/>
        <v>0.03275633316</v>
      </c>
      <c r="BZ226" s="133">
        <f t="shared" si="1400"/>
        <v>0.03280113163</v>
      </c>
      <c r="CA226" s="133">
        <f t="shared" si="1400"/>
        <v>0.03285157117</v>
      </c>
      <c r="CB226" s="133">
        <f t="shared" si="1400"/>
        <v>0.03290878884</v>
      </c>
      <c r="CC226" s="133">
        <f t="shared" si="1400"/>
        <v>0.03297424935</v>
      </c>
      <c r="CD226" s="133">
        <f t="shared" si="1400"/>
        <v>0.03304987215</v>
      </c>
      <c r="CE226" s="133">
        <f t="shared" si="1400"/>
        <v>0.03313822284</v>
      </c>
      <c r="CG226" s="10">
        <v>210.0</v>
      </c>
      <c r="CH226" s="34">
        <f t="shared" ref="CH226:CQ226" si="1401">((CH$4-CH$5*$CG226+CH$6*$CG226^2/2+CH$7/$CG226)+CH$9)*CH$8</f>
        <v>5.380790476</v>
      </c>
      <c r="CI226" s="34">
        <f t="shared" si="1401"/>
        <v>3.389761905</v>
      </c>
      <c r="CJ226" s="34">
        <f t="shared" si="1401"/>
        <v>3.389761905</v>
      </c>
      <c r="CK226" s="34">
        <f t="shared" si="1401"/>
        <v>3.389761905</v>
      </c>
      <c r="CL226" s="34">
        <f t="shared" si="1401"/>
        <v>3.389761905</v>
      </c>
      <c r="CM226" s="34">
        <f t="shared" si="1401"/>
        <v>3.389761905</v>
      </c>
      <c r="CN226" s="34">
        <f t="shared" si="1401"/>
        <v>3.389761905</v>
      </c>
      <c r="CO226" s="34">
        <f t="shared" si="1401"/>
        <v>3.389761905</v>
      </c>
      <c r="CP226" s="34">
        <f t="shared" si="1401"/>
        <v>3.389761905</v>
      </c>
      <c r="CQ226" s="34">
        <f t="shared" si="1401"/>
        <v>3.389761905</v>
      </c>
      <c r="DA226" s="138"/>
      <c r="DB226" s="10">
        <v>1369.0</v>
      </c>
      <c r="DC226" s="143">
        <f t="shared" si="228"/>
        <v>0.0003846153846</v>
      </c>
      <c r="DD226" s="150">
        <f t="shared" si="309"/>
        <v>0.0005769230769</v>
      </c>
      <c r="DE226" s="74">
        <f t="shared" ref="DE226:DJ226" si="1402">(DE$18*$DB226+DE$19)*7</f>
        <v>0.0022824179</v>
      </c>
      <c r="DF226" s="74">
        <f t="shared" si="1402"/>
        <v>0.0056943131</v>
      </c>
      <c r="DG226" s="74">
        <f t="shared" si="1402"/>
        <v>0.0067736375</v>
      </c>
      <c r="DH226" s="141">
        <f t="shared" si="1402"/>
        <v>0.0040625067</v>
      </c>
      <c r="DI226" s="74">
        <f t="shared" si="1402"/>
        <v>0.0047286743</v>
      </c>
      <c r="DJ226" s="74">
        <f t="shared" si="1402"/>
        <v>0.0043025633</v>
      </c>
      <c r="DK226" s="130"/>
      <c r="DL226" s="142"/>
    </row>
    <row r="227" ht="14.25" customHeight="1">
      <c r="A227" s="43"/>
      <c r="Y227" s="176">
        <v>331.0</v>
      </c>
      <c r="Z227" s="176">
        <v>390.0</v>
      </c>
      <c r="AA227" s="70">
        <f t="shared" si="1376"/>
        <v>360.5</v>
      </c>
      <c r="AB227" s="177">
        <v>0.494</v>
      </c>
      <c r="AC227" s="64">
        <f t="shared" si="1377"/>
        <v>1</v>
      </c>
      <c r="AT227" s="1">
        <v>15.0</v>
      </c>
      <c r="AU227" s="1">
        <v>101.0</v>
      </c>
      <c r="AV227" s="83">
        <f t="shared" ref="AV227:BA227" si="1403">((AV$4 * $AU227 ^ AV$5 * EXP(-$AU227 * AV$6))+AV$8)*AV$7</f>
        <v>33.48802541</v>
      </c>
      <c r="AW227" s="83">
        <f t="shared" si="1403"/>
        <v>40.35497337</v>
      </c>
      <c r="AX227" s="83">
        <f t="shared" si="1403"/>
        <v>42.31752115</v>
      </c>
      <c r="AY227" s="83">
        <f t="shared" si="1403"/>
        <v>41.91752115</v>
      </c>
      <c r="AZ227" s="83">
        <f t="shared" si="1403"/>
        <v>41.51752115</v>
      </c>
      <c r="BA227" s="83">
        <f t="shared" si="1403"/>
        <v>41.11752115</v>
      </c>
      <c r="BB227" s="83"/>
      <c r="BC227" s="83"/>
      <c r="BD227" s="83"/>
      <c r="BE227" s="83"/>
      <c r="BI227" s="10">
        <v>704.0</v>
      </c>
      <c r="BJ227" s="133">
        <f t="shared" ref="BJ227:BS227" si="1404">BJ117/AV117</f>
        <v>0.04105453109</v>
      </c>
      <c r="BK227" s="133">
        <f t="shared" si="1404"/>
        <v>0.04200248341</v>
      </c>
      <c r="BL227" s="133">
        <f t="shared" si="1404"/>
        <v>0.04358042375</v>
      </c>
      <c r="BM227" s="133">
        <f t="shared" si="1404"/>
        <v>0.04407198226</v>
      </c>
      <c r="BN227" s="133">
        <f t="shared" si="1404"/>
        <v>0.04462328457</v>
      </c>
      <c r="BO227" s="133">
        <f t="shared" si="1404"/>
        <v>0.04524592725</v>
      </c>
      <c r="BP227" s="133">
        <f t="shared" si="1404"/>
        <v>0.04595471577</v>
      </c>
      <c r="BQ227" s="133">
        <f t="shared" si="1404"/>
        <v>0.04676885688</v>
      </c>
      <c r="BR227" s="133">
        <f t="shared" si="1404"/>
        <v>0.04771372544</v>
      </c>
      <c r="BS227" s="133">
        <f t="shared" si="1404"/>
        <v>0.0488235566</v>
      </c>
      <c r="BU227" s="10">
        <v>704.0</v>
      </c>
      <c r="BV227" s="133">
        <f t="shared" ref="BV227:CE227" si="1405">BV117/AV117</f>
        <v>0.02998608585</v>
      </c>
      <c r="BW227" s="133">
        <f t="shared" si="1405"/>
        <v>0.03302126101</v>
      </c>
      <c r="BX227" s="133">
        <f t="shared" si="1405"/>
        <v>0.03276834834</v>
      </c>
      <c r="BY227" s="133">
        <f t="shared" si="1405"/>
        <v>0.03281236576</v>
      </c>
      <c r="BZ227" s="133">
        <f t="shared" si="1405"/>
        <v>0.03286173305</v>
      </c>
      <c r="CA227" s="133">
        <f t="shared" si="1405"/>
        <v>0.03291748862</v>
      </c>
      <c r="CB227" s="133">
        <f t="shared" si="1405"/>
        <v>0.03298095827</v>
      </c>
      <c r="CC227" s="133">
        <f t="shared" si="1405"/>
        <v>0.03305386189</v>
      </c>
      <c r="CD227" s="133">
        <f t="shared" si="1405"/>
        <v>0.03313847172</v>
      </c>
      <c r="CE227" s="133">
        <f t="shared" si="1405"/>
        <v>0.0332378534</v>
      </c>
      <c r="CG227" s="10">
        <v>211.0</v>
      </c>
      <c r="CH227" s="34">
        <f t="shared" ref="CH227:CQ227" si="1406">((CH$4-CH$5*$CG227+CH$6*$CG227^2/2+CH$7/$CG227)+CH$9)*CH$8</f>
        <v>5.386028436</v>
      </c>
      <c r="CI227" s="34">
        <f t="shared" si="1406"/>
        <v>3.393559242</v>
      </c>
      <c r="CJ227" s="34">
        <f t="shared" si="1406"/>
        <v>3.393559242</v>
      </c>
      <c r="CK227" s="34">
        <f t="shared" si="1406"/>
        <v>3.393559242</v>
      </c>
      <c r="CL227" s="34">
        <f t="shared" si="1406"/>
        <v>3.393559242</v>
      </c>
      <c r="CM227" s="34">
        <f t="shared" si="1406"/>
        <v>3.393559242</v>
      </c>
      <c r="CN227" s="34">
        <f t="shared" si="1406"/>
        <v>3.393559242</v>
      </c>
      <c r="CO227" s="34">
        <f t="shared" si="1406"/>
        <v>3.393559242</v>
      </c>
      <c r="CP227" s="34">
        <f t="shared" si="1406"/>
        <v>3.393559242</v>
      </c>
      <c r="CQ227" s="34">
        <f t="shared" si="1406"/>
        <v>3.393559242</v>
      </c>
      <c r="DA227" s="138"/>
      <c r="DB227" s="10">
        <v>1376.0</v>
      </c>
      <c r="DC227" s="143">
        <f t="shared" si="228"/>
        <v>0.0003846153846</v>
      </c>
      <c r="DD227" s="150">
        <f t="shared" si="309"/>
        <v>0.0005769230769</v>
      </c>
      <c r="DE227" s="74">
        <f t="shared" ref="DE227:DJ227" si="1407">(DE$18*$DB227+DE$19)*7</f>
        <v>0.0022938986</v>
      </c>
      <c r="DF227" s="74">
        <f t="shared" si="1407"/>
        <v>0.0057249724</v>
      </c>
      <c r="DG227" s="74">
        <f t="shared" si="1407"/>
        <v>0.00680708</v>
      </c>
      <c r="DH227" s="141">
        <f t="shared" si="1407"/>
        <v>0.0040828368</v>
      </c>
      <c r="DI227" s="74">
        <f t="shared" si="1407"/>
        <v>0.0047459272</v>
      </c>
      <c r="DJ227" s="74">
        <f t="shared" si="1407"/>
        <v>0.0043091832</v>
      </c>
      <c r="DK227" s="130"/>
      <c r="DL227" s="142"/>
    </row>
    <row r="228" ht="14.25" customHeight="1">
      <c r="A228" s="43"/>
      <c r="Y228" s="9" t="s">
        <v>175</v>
      </c>
      <c r="AT228" s="1">
        <v>15.0</v>
      </c>
      <c r="AU228" s="1">
        <v>102.0</v>
      </c>
      <c r="AV228" s="83">
        <f t="shared" ref="AV228:BA228" si="1408">((AV$4 * $AU228 ^ AV$5 * EXP(-$AU228 * AV$6))+AV$8)*AV$7</f>
        <v>33.48970866</v>
      </c>
      <c r="AW228" s="83">
        <f t="shared" si="1408"/>
        <v>40.30160552</v>
      </c>
      <c r="AX228" s="83">
        <f t="shared" si="1408"/>
        <v>42.25379967</v>
      </c>
      <c r="AY228" s="83">
        <f t="shared" si="1408"/>
        <v>41.85379967</v>
      </c>
      <c r="AZ228" s="83">
        <f t="shared" si="1408"/>
        <v>41.45379967</v>
      </c>
      <c r="BA228" s="83">
        <f t="shared" si="1408"/>
        <v>41.05379967</v>
      </c>
      <c r="BB228" s="83"/>
      <c r="BC228" s="83"/>
      <c r="BD228" s="83"/>
      <c r="BE228" s="83"/>
      <c r="BI228" s="10">
        <v>711.0</v>
      </c>
      <c r="BJ228" s="133">
        <f t="shared" ref="BJ228:BS228" si="1409">BJ118/AV118</f>
        <v>0.04108967157</v>
      </c>
      <c r="BK228" s="133">
        <f t="shared" si="1409"/>
        <v>0.04206244119</v>
      </c>
      <c r="BL228" s="133">
        <f t="shared" si="1409"/>
        <v>0.04365011557</v>
      </c>
      <c r="BM228" s="133">
        <f t="shared" si="1409"/>
        <v>0.04415782918</v>
      </c>
      <c r="BN228" s="133">
        <f t="shared" si="1409"/>
        <v>0.04472885902</v>
      </c>
      <c r="BO228" s="133">
        <f t="shared" si="1409"/>
        <v>0.04537583685</v>
      </c>
      <c r="BP228" s="133">
        <f t="shared" si="1409"/>
        <v>0.0461149939</v>
      </c>
      <c r="BQ228" s="133">
        <f t="shared" si="1409"/>
        <v>0.04696754126</v>
      </c>
      <c r="BR228" s="133">
        <f t="shared" si="1409"/>
        <v>0.04796173848</v>
      </c>
      <c r="BS228" s="133">
        <f t="shared" si="1409"/>
        <v>0.04913608646</v>
      </c>
      <c r="BU228" s="10">
        <v>711.0</v>
      </c>
      <c r="BV228" s="133">
        <f t="shared" ref="BV228:CE228" si="1410">BV118/AV118</f>
        <v>0.02999927621</v>
      </c>
      <c r="BW228" s="133">
        <f t="shared" si="1410"/>
        <v>0.03306866</v>
      </c>
      <c r="BX228" s="133">
        <f t="shared" si="1410"/>
        <v>0.03282062009</v>
      </c>
      <c r="BY228" s="133">
        <f t="shared" si="1410"/>
        <v>0.03286878592</v>
      </c>
      <c r="BZ228" s="133">
        <f t="shared" si="1410"/>
        <v>0.03292295844</v>
      </c>
      <c r="CA228" s="133">
        <f t="shared" si="1410"/>
        <v>0.032984336</v>
      </c>
      <c r="CB228" s="133">
        <f t="shared" si="1410"/>
        <v>0.03305445843</v>
      </c>
      <c r="CC228" s="133">
        <f t="shared" si="1410"/>
        <v>0.03313533798</v>
      </c>
      <c r="CD228" s="133">
        <f t="shared" si="1410"/>
        <v>0.03322965559</v>
      </c>
      <c r="CE228" s="133">
        <f t="shared" si="1410"/>
        <v>0.03334106376</v>
      </c>
      <c r="CG228" s="10">
        <v>212.0</v>
      </c>
      <c r="CH228" s="34">
        <f t="shared" ref="CH228:CQ228" si="1411">((CH$4-CH$5*$CG228+CH$6*$CG228^2/2+CH$7/$CG228)+CH$9)*CH$8</f>
        <v>5.391273585</v>
      </c>
      <c r="CI228" s="34">
        <f t="shared" si="1411"/>
        <v>3.397358491</v>
      </c>
      <c r="CJ228" s="34">
        <f t="shared" si="1411"/>
        <v>3.397358491</v>
      </c>
      <c r="CK228" s="34">
        <f t="shared" si="1411"/>
        <v>3.397358491</v>
      </c>
      <c r="CL228" s="34">
        <f t="shared" si="1411"/>
        <v>3.397358491</v>
      </c>
      <c r="CM228" s="34">
        <f t="shared" si="1411"/>
        <v>3.397358491</v>
      </c>
      <c r="CN228" s="34">
        <f t="shared" si="1411"/>
        <v>3.397358491</v>
      </c>
      <c r="CO228" s="34">
        <f t="shared" si="1411"/>
        <v>3.397358491</v>
      </c>
      <c r="CP228" s="34">
        <f t="shared" si="1411"/>
        <v>3.397358491</v>
      </c>
      <c r="CQ228" s="34">
        <f t="shared" si="1411"/>
        <v>3.397358491</v>
      </c>
      <c r="DA228" s="138"/>
      <c r="DB228" s="10">
        <v>1383.0</v>
      </c>
      <c r="DC228" s="143">
        <f t="shared" si="228"/>
        <v>0.0003846153846</v>
      </c>
      <c r="DD228" s="150">
        <f t="shared" si="309"/>
        <v>0.0005769230769</v>
      </c>
      <c r="DE228" s="74">
        <f t="shared" ref="DE228:DJ228" si="1412">(DE$18*$DB228+DE$19)*7</f>
        <v>0.0023053793</v>
      </c>
      <c r="DF228" s="74">
        <f t="shared" si="1412"/>
        <v>0.0057556317</v>
      </c>
      <c r="DG228" s="74">
        <f t="shared" si="1412"/>
        <v>0.0068405225</v>
      </c>
      <c r="DH228" s="141">
        <f t="shared" si="1412"/>
        <v>0.0041031669</v>
      </c>
      <c r="DI228" s="74">
        <f t="shared" si="1412"/>
        <v>0.0047631801</v>
      </c>
      <c r="DJ228" s="74">
        <f t="shared" si="1412"/>
        <v>0.0043158031</v>
      </c>
      <c r="DK228" s="130"/>
      <c r="DL228" s="142"/>
    </row>
    <row r="229" ht="14.25" customHeight="1">
      <c r="A229" s="43"/>
      <c r="Y229" s="9" t="s">
        <v>176</v>
      </c>
      <c r="AT229" s="1">
        <v>15.0</v>
      </c>
      <c r="AU229" s="1">
        <v>103.0</v>
      </c>
      <c r="AV229" s="83">
        <f t="shared" ref="AV229:BA229" si="1413">((AV$4 * $AU229 ^ AV$5 * EXP(-$AU229 * AV$6))+AV$8)*AV$7</f>
        <v>33.49072207</v>
      </c>
      <c r="AW229" s="83">
        <f t="shared" si="1413"/>
        <v>40.24761846</v>
      </c>
      <c r="AX229" s="83">
        <f t="shared" si="1413"/>
        <v>42.18932495</v>
      </c>
      <c r="AY229" s="83">
        <f t="shared" si="1413"/>
        <v>41.78932495</v>
      </c>
      <c r="AZ229" s="83">
        <f t="shared" si="1413"/>
        <v>41.38932495</v>
      </c>
      <c r="BA229" s="83">
        <f t="shared" si="1413"/>
        <v>40.98932495</v>
      </c>
      <c r="BB229" s="83"/>
      <c r="BC229" s="83"/>
      <c r="BD229" s="83"/>
      <c r="BE229" s="83"/>
      <c r="BI229" s="10">
        <v>718.0</v>
      </c>
      <c r="BJ229" s="133">
        <f t="shared" ref="BJ229:BS229" si="1414">BJ119/AV119</f>
        <v>0.04112497687</v>
      </c>
      <c r="BK229" s="133">
        <f t="shared" si="1414"/>
        <v>0.04212261807</v>
      </c>
      <c r="BL229" s="133">
        <f t="shared" si="1414"/>
        <v>0.04372007395</v>
      </c>
      <c r="BM229" s="133">
        <f t="shared" si="1414"/>
        <v>0.04424448398</v>
      </c>
      <c r="BN229" s="133">
        <f t="shared" si="1414"/>
        <v>0.04483600411</v>
      </c>
      <c r="BO229" s="133">
        <f t="shared" si="1414"/>
        <v>0.04550839736</v>
      </c>
      <c r="BP229" s="133">
        <f t="shared" si="1414"/>
        <v>0.04627946626</v>
      </c>
      <c r="BQ229" s="133">
        <f t="shared" si="1414"/>
        <v>0.04717265229</v>
      </c>
      <c r="BR229" s="133">
        <f t="shared" si="1414"/>
        <v>0.04821946045</v>
      </c>
      <c r="BS229" s="133">
        <f t="shared" si="1414"/>
        <v>0.04946325273</v>
      </c>
      <c r="BU229" s="10">
        <v>718.0</v>
      </c>
      <c r="BV229" s="133">
        <f t="shared" ref="BV229:CE229" si="1415">BV119/AV119</f>
        <v>0.03001254888</v>
      </c>
      <c r="BW229" s="133">
        <f t="shared" si="1415"/>
        <v>0.03311622943</v>
      </c>
      <c r="BX229" s="133">
        <f t="shared" si="1415"/>
        <v>0.03287309312</v>
      </c>
      <c r="BY229" s="133">
        <f t="shared" si="1415"/>
        <v>0.03292559942</v>
      </c>
      <c r="BZ229" s="133">
        <f t="shared" si="1415"/>
        <v>0.03298482508</v>
      </c>
      <c r="CA229" s="133">
        <f t="shared" si="1415"/>
        <v>0.03305214812</v>
      </c>
      <c r="CB229" s="133">
        <f t="shared" si="1415"/>
        <v>0.03312935102</v>
      </c>
      <c r="CC229" s="133">
        <f t="shared" si="1415"/>
        <v>0.03321878083</v>
      </c>
      <c r="CD229" s="133">
        <f t="shared" si="1415"/>
        <v>0.03332359198</v>
      </c>
      <c r="CE229" s="133">
        <f t="shared" si="1415"/>
        <v>0.03344812608</v>
      </c>
      <c r="CG229" s="10">
        <v>213.0</v>
      </c>
      <c r="CH229" s="34">
        <f t="shared" ref="CH229:CQ229" si="1416">((CH$4-CH$5*$CG229+CH$6*$CG229^2/2+CH$7/$CG229)+CH$9)*CH$8</f>
        <v>5.396525822</v>
      </c>
      <c r="CI229" s="34">
        <f t="shared" si="1416"/>
        <v>3.401159624</v>
      </c>
      <c r="CJ229" s="34">
        <f t="shared" si="1416"/>
        <v>3.401159624</v>
      </c>
      <c r="CK229" s="34">
        <f t="shared" si="1416"/>
        <v>3.401159624</v>
      </c>
      <c r="CL229" s="34">
        <f t="shared" si="1416"/>
        <v>3.401159624</v>
      </c>
      <c r="CM229" s="34">
        <f t="shared" si="1416"/>
        <v>3.401159624</v>
      </c>
      <c r="CN229" s="34">
        <f t="shared" si="1416"/>
        <v>3.401159624</v>
      </c>
      <c r="CO229" s="34">
        <f t="shared" si="1416"/>
        <v>3.401159624</v>
      </c>
      <c r="CP229" s="34">
        <f t="shared" si="1416"/>
        <v>3.401159624</v>
      </c>
      <c r="CQ229" s="34">
        <f t="shared" si="1416"/>
        <v>3.401159624</v>
      </c>
      <c r="DA229" s="138"/>
      <c r="DB229" s="10">
        <v>1390.0</v>
      </c>
      <c r="DC229" s="143">
        <f t="shared" si="228"/>
        <v>0.0003846153846</v>
      </c>
      <c r="DD229" s="150">
        <f t="shared" si="309"/>
        <v>0.0005769230769</v>
      </c>
      <c r="DE229" s="74">
        <f t="shared" ref="DE229:DJ229" si="1417">(DE$18*$DB229+DE$19)*7</f>
        <v>0.00231686</v>
      </c>
      <c r="DF229" s="74">
        <f t="shared" si="1417"/>
        <v>0.005786291</v>
      </c>
      <c r="DG229" s="74">
        <f t="shared" si="1417"/>
        <v>0.006873965</v>
      </c>
      <c r="DH229" s="141">
        <f t="shared" si="1417"/>
        <v>0.004123497</v>
      </c>
      <c r="DI229" s="74">
        <f t="shared" si="1417"/>
        <v>0.004780433</v>
      </c>
      <c r="DJ229" s="74">
        <f t="shared" si="1417"/>
        <v>0.004322423</v>
      </c>
      <c r="DK229" s="130"/>
      <c r="DL229" s="142"/>
    </row>
    <row r="230" ht="14.25" customHeight="1">
      <c r="A230" s="43"/>
      <c r="Y230" s="9" t="s">
        <v>177</v>
      </c>
      <c r="AT230" s="1">
        <v>15.0</v>
      </c>
      <c r="AU230" s="1">
        <v>104.0</v>
      </c>
      <c r="AV230" s="83">
        <f t="shared" ref="AV230:BA230" si="1418">((AV$4 * $AU230 ^ AV$5 * EXP(-$AU230 * AV$6))+AV$8)*AV$7</f>
        <v>33.49107854</v>
      </c>
      <c r="AW230" s="83">
        <f t="shared" si="1418"/>
        <v>40.19302817</v>
      </c>
      <c r="AX230" s="83">
        <f t="shared" si="1418"/>
        <v>42.12411713</v>
      </c>
      <c r="AY230" s="83">
        <f t="shared" si="1418"/>
        <v>41.72411713</v>
      </c>
      <c r="AZ230" s="83">
        <f t="shared" si="1418"/>
        <v>41.32411713</v>
      </c>
      <c r="BA230" s="83">
        <f t="shared" si="1418"/>
        <v>40.92411713</v>
      </c>
      <c r="BB230" s="83"/>
      <c r="BC230" s="83"/>
      <c r="BD230" s="83"/>
      <c r="BE230" s="83"/>
      <c r="BI230" s="10">
        <v>725.0</v>
      </c>
      <c r="BJ230" s="133">
        <f t="shared" ref="BJ230:BS230" si="1419">BJ120/AV120</f>
        <v>0.04116044474</v>
      </c>
      <c r="BK230" s="133">
        <f t="shared" si="1419"/>
        <v>0.04218301216</v>
      </c>
      <c r="BL230" s="133">
        <f t="shared" si="1419"/>
        <v>0.04379029679</v>
      </c>
      <c r="BM230" s="133">
        <f t="shared" si="1419"/>
        <v>0.04433196337</v>
      </c>
      <c r="BN230" s="133">
        <f t="shared" si="1419"/>
        <v>0.0449447697</v>
      </c>
      <c r="BO230" s="133">
        <f t="shared" si="1419"/>
        <v>0.04564371544</v>
      </c>
      <c r="BP230" s="133">
        <f t="shared" si="1419"/>
        <v>0.04644833596</v>
      </c>
      <c r="BQ230" s="133">
        <f t="shared" si="1419"/>
        <v>0.04738455683</v>
      </c>
      <c r="BR230" s="133">
        <f t="shared" si="1419"/>
        <v>0.04848753948</v>
      </c>
      <c r="BS230" s="133">
        <f t="shared" si="1419"/>
        <v>0.04980619606</v>
      </c>
      <c r="BU230" s="10">
        <v>725.0</v>
      </c>
      <c r="BV230" s="133">
        <f t="shared" ref="BV230:CE230" si="1420">BV120/AV120</f>
        <v>0.03002590248</v>
      </c>
      <c r="BW230" s="133">
        <f t="shared" si="1420"/>
        <v>0.03316396785</v>
      </c>
      <c r="BX230" s="133">
        <f t="shared" si="1420"/>
        <v>0.03292576585</v>
      </c>
      <c r="BY230" s="133">
        <f t="shared" si="1420"/>
        <v>0.03298281243</v>
      </c>
      <c r="BZ230" s="133">
        <f t="shared" si="1420"/>
        <v>0.03304735123</v>
      </c>
      <c r="CA230" s="133">
        <f t="shared" si="1420"/>
        <v>0.03312096195</v>
      </c>
      <c r="CB230" s="133">
        <f t="shared" si="1420"/>
        <v>0.033205702</v>
      </c>
      <c r="CC230" s="133">
        <f t="shared" si="1420"/>
        <v>0.03330430178</v>
      </c>
      <c r="CD230" s="133">
        <f t="shared" si="1420"/>
        <v>0.03342046437</v>
      </c>
      <c r="CE230" s="133">
        <f t="shared" si="1420"/>
        <v>0.03355934105</v>
      </c>
      <c r="CG230" s="10">
        <v>214.0</v>
      </c>
      <c r="CH230" s="34">
        <f t="shared" ref="CH230:CQ230" si="1421">((CH$4-CH$5*$CG230+CH$6*$CG230^2/2+CH$7/$CG230)+CH$9)*CH$8</f>
        <v>5.401785047</v>
      </c>
      <c r="CI230" s="34">
        <f t="shared" si="1421"/>
        <v>3.404962617</v>
      </c>
      <c r="CJ230" s="34">
        <f t="shared" si="1421"/>
        <v>3.404962617</v>
      </c>
      <c r="CK230" s="34">
        <f t="shared" si="1421"/>
        <v>3.404962617</v>
      </c>
      <c r="CL230" s="34">
        <f t="shared" si="1421"/>
        <v>3.404962617</v>
      </c>
      <c r="CM230" s="34">
        <f t="shared" si="1421"/>
        <v>3.404962617</v>
      </c>
      <c r="CN230" s="34">
        <f t="shared" si="1421"/>
        <v>3.404962617</v>
      </c>
      <c r="CO230" s="34">
        <f t="shared" si="1421"/>
        <v>3.404962617</v>
      </c>
      <c r="CP230" s="34">
        <f t="shared" si="1421"/>
        <v>3.404962617</v>
      </c>
      <c r="CQ230" s="34">
        <f t="shared" si="1421"/>
        <v>3.404962617</v>
      </c>
      <c r="DB230" s="10">
        <v>1397.0</v>
      </c>
      <c r="DC230" s="143">
        <f t="shared" si="228"/>
        <v>0.0003846153846</v>
      </c>
      <c r="DD230" s="150">
        <f t="shared" si="309"/>
        <v>0.0005769230769</v>
      </c>
      <c r="DE230" s="74">
        <f t="shared" ref="DE230:DJ230" si="1422">(DE$18*$DB230+DE$19)*7</f>
        <v>0.0023283407</v>
      </c>
      <c r="DF230" s="74">
        <f t="shared" si="1422"/>
        <v>0.0058169503</v>
      </c>
      <c r="DG230" s="74">
        <f t="shared" si="1422"/>
        <v>0.0069074075</v>
      </c>
      <c r="DH230" s="141">
        <f t="shared" si="1422"/>
        <v>0.0041438271</v>
      </c>
      <c r="DI230" s="74">
        <f t="shared" si="1422"/>
        <v>0.0047976859</v>
      </c>
      <c r="DJ230" s="74">
        <f t="shared" si="1422"/>
        <v>0.0043290429</v>
      </c>
      <c r="DK230" s="130"/>
      <c r="DL230" s="142"/>
    </row>
    <row r="231" ht="14.25" customHeight="1">
      <c r="A231" s="43"/>
      <c r="Y231" s="42" t="s">
        <v>178</v>
      </c>
      <c r="AT231" s="1">
        <v>15.0</v>
      </c>
      <c r="AU231" s="1">
        <v>105.0</v>
      </c>
      <c r="AV231" s="83">
        <f t="shared" ref="AV231:BA231" si="1423">((AV$4 * $AU231 ^ AV$5 * EXP(-$AU231 * AV$6))+AV$8)*AV$7</f>
        <v>33.49079061</v>
      </c>
      <c r="AW231" s="83">
        <f t="shared" si="1423"/>
        <v>40.13785023</v>
      </c>
      <c r="AX231" s="83">
        <f t="shared" si="1423"/>
        <v>42.05819578</v>
      </c>
      <c r="AY231" s="83">
        <f t="shared" si="1423"/>
        <v>41.65819578</v>
      </c>
      <c r="AZ231" s="83">
        <f t="shared" si="1423"/>
        <v>41.25819578</v>
      </c>
      <c r="BA231" s="83">
        <f t="shared" si="1423"/>
        <v>40.85819578</v>
      </c>
      <c r="BB231" s="83"/>
      <c r="BC231" s="83"/>
      <c r="BD231" s="83"/>
      <c r="BE231" s="83"/>
      <c r="CG231" s="10">
        <v>215.0</v>
      </c>
      <c r="CH231" s="34">
        <f t="shared" ref="CH231:CQ231" si="1424">((CH$4-CH$5*$CG231+CH$6*$CG231^2/2+CH$7/$CG231)+CH$9)*CH$8</f>
        <v>5.407051163</v>
      </c>
      <c r="CI231" s="34">
        <f t="shared" si="1424"/>
        <v>3.408767442</v>
      </c>
      <c r="CJ231" s="34">
        <f t="shared" si="1424"/>
        <v>3.408767442</v>
      </c>
      <c r="CK231" s="34">
        <f t="shared" si="1424"/>
        <v>3.408767442</v>
      </c>
      <c r="CL231" s="34">
        <f t="shared" si="1424"/>
        <v>3.408767442</v>
      </c>
      <c r="CM231" s="34">
        <f t="shared" si="1424"/>
        <v>3.408767442</v>
      </c>
      <c r="CN231" s="34">
        <f t="shared" si="1424"/>
        <v>3.408767442</v>
      </c>
      <c r="CO231" s="34">
        <f t="shared" si="1424"/>
        <v>3.408767442</v>
      </c>
      <c r="CP231" s="34">
        <f t="shared" si="1424"/>
        <v>3.408767442</v>
      </c>
      <c r="CQ231" s="34">
        <f t="shared" si="1424"/>
        <v>3.408767442</v>
      </c>
    </row>
    <row r="232" ht="14.25" customHeight="1">
      <c r="Y232" s="9" t="s">
        <v>179</v>
      </c>
      <c r="AS232" s="9">
        <v>15.0</v>
      </c>
      <c r="AT232" s="1">
        <f t="shared" ref="AT232:AT431" si="1427">AT127+$AS$232</f>
        <v>16</v>
      </c>
      <c r="AU232" s="1">
        <v>106.0</v>
      </c>
      <c r="AV232" s="83">
        <f t="shared" ref="AV232:BA232" si="1425">((AV$4 * $AU232 ^ AV$5 * EXP(-$AU232 * AV$6))+AV$8)*AV$7</f>
        <v>33.48987051</v>
      </c>
      <c r="AW232" s="83">
        <f t="shared" si="1425"/>
        <v>40.08209978</v>
      </c>
      <c r="AX232" s="83">
        <f t="shared" si="1425"/>
        <v>41.99158</v>
      </c>
      <c r="AY232" s="83">
        <f t="shared" si="1425"/>
        <v>41.59158</v>
      </c>
      <c r="AZ232" s="83">
        <f t="shared" si="1425"/>
        <v>41.19158</v>
      </c>
      <c r="BA232" s="83">
        <f t="shared" si="1425"/>
        <v>40.79158</v>
      </c>
      <c r="BB232" s="83"/>
      <c r="BC232" s="83"/>
      <c r="BD232" s="83"/>
      <c r="BE232" s="83"/>
      <c r="CG232" s="10">
        <v>216.0</v>
      </c>
      <c r="CH232" s="34">
        <f t="shared" ref="CH232:CQ232" si="1426">((CH$4-CH$5*$CG232+CH$6*$CG232^2/2+CH$7/$CG232)+CH$9)*CH$8</f>
        <v>5.412324074</v>
      </c>
      <c r="CI232" s="34">
        <f t="shared" si="1426"/>
        <v>3.412574074</v>
      </c>
      <c r="CJ232" s="34">
        <f t="shared" si="1426"/>
        <v>3.412574074</v>
      </c>
      <c r="CK232" s="34">
        <f t="shared" si="1426"/>
        <v>3.412574074</v>
      </c>
      <c r="CL232" s="34">
        <f t="shared" si="1426"/>
        <v>3.412574074</v>
      </c>
      <c r="CM232" s="34">
        <f t="shared" si="1426"/>
        <v>3.412574074</v>
      </c>
      <c r="CN232" s="34">
        <f t="shared" si="1426"/>
        <v>3.412574074</v>
      </c>
      <c r="CO232" s="34">
        <f t="shared" si="1426"/>
        <v>3.412574074</v>
      </c>
      <c r="CP232" s="34">
        <f t="shared" si="1426"/>
        <v>3.412574074</v>
      </c>
      <c r="CQ232" s="34">
        <f t="shared" si="1426"/>
        <v>3.412574074</v>
      </c>
      <c r="DC232" s="32" t="s">
        <v>23</v>
      </c>
      <c r="DD232" s="32" t="s">
        <v>23</v>
      </c>
      <c r="DE232" s="135" t="s">
        <v>35</v>
      </c>
      <c r="DF232" s="32" t="s">
        <v>35</v>
      </c>
      <c r="DG232" s="32" t="s">
        <v>35</v>
      </c>
      <c r="DH232" s="135" t="s">
        <v>35</v>
      </c>
      <c r="DI232" s="32" t="s">
        <v>35</v>
      </c>
      <c r="DJ232" s="32" t="s">
        <v>35</v>
      </c>
      <c r="DK232" s="32"/>
      <c r="DL232" s="178" t="s">
        <v>180</v>
      </c>
    </row>
    <row r="233" ht="14.25" customHeight="1">
      <c r="Z233" s="9" t="s">
        <v>181</v>
      </c>
      <c r="AT233" s="1">
        <f t="shared" si="1427"/>
        <v>16</v>
      </c>
      <c r="AU233" s="1">
        <v>107.0</v>
      </c>
      <c r="AV233" s="83">
        <f t="shared" ref="AV233:BA233" si="1428">((AV$4 * $AU233 ^ AV$5 * EXP(-$AU233 * AV$6))+AV$8)*AV$7</f>
        <v>33.48833018</v>
      </c>
      <c r="AW233" s="83">
        <f t="shared" si="1428"/>
        <v>40.02579158</v>
      </c>
      <c r="AX233" s="83">
        <f t="shared" si="1428"/>
        <v>41.92428837</v>
      </c>
      <c r="AY233" s="83">
        <f t="shared" si="1428"/>
        <v>41.52428837</v>
      </c>
      <c r="AZ233" s="83">
        <f t="shared" si="1428"/>
        <v>41.12428837</v>
      </c>
      <c r="BA233" s="83">
        <f t="shared" si="1428"/>
        <v>40.72428837</v>
      </c>
      <c r="BB233" s="83"/>
      <c r="BC233" s="83"/>
      <c r="BD233" s="83"/>
      <c r="BE233" s="83"/>
      <c r="CG233" s="10">
        <v>217.0</v>
      </c>
      <c r="CH233" s="34">
        <f t="shared" ref="CH233:CQ233" si="1429">((CH$4-CH$5*$CG233+CH$6*$CG233^2/2+CH$7/$CG233)+CH$9)*CH$8</f>
        <v>5.417603687</v>
      </c>
      <c r="CI233" s="34">
        <f t="shared" si="1429"/>
        <v>3.416382488</v>
      </c>
      <c r="CJ233" s="34">
        <f t="shared" si="1429"/>
        <v>3.416382488</v>
      </c>
      <c r="CK233" s="34">
        <f t="shared" si="1429"/>
        <v>3.416382488</v>
      </c>
      <c r="CL233" s="34">
        <f t="shared" si="1429"/>
        <v>3.416382488</v>
      </c>
      <c r="CM233" s="34">
        <f t="shared" si="1429"/>
        <v>3.416382488</v>
      </c>
      <c r="CN233" s="34">
        <f t="shared" si="1429"/>
        <v>3.416382488</v>
      </c>
      <c r="CO233" s="34">
        <f t="shared" si="1429"/>
        <v>3.416382488</v>
      </c>
      <c r="CP233" s="34">
        <f t="shared" si="1429"/>
        <v>3.416382488</v>
      </c>
      <c r="CQ233" s="34">
        <f t="shared" si="1429"/>
        <v>3.416382488</v>
      </c>
      <c r="DC233" s="32" t="s">
        <v>146</v>
      </c>
      <c r="DD233" s="32" t="s">
        <v>147</v>
      </c>
      <c r="DE233" s="135" t="s">
        <v>148</v>
      </c>
      <c r="DF233" s="32" t="s">
        <v>149</v>
      </c>
      <c r="DG233" s="32" t="s">
        <v>150</v>
      </c>
      <c r="DH233" s="135" t="s">
        <v>151</v>
      </c>
      <c r="DI233" s="32" t="s">
        <v>152</v>
      </c>
      <c r="DJ233" s="32" t="s">
        <v>153</v>
      </c>
      <c r="DK233" s="32"/>
      <c r="DL233" s="32"/>
    </row>
    <row r="234" ht="14.25" customHeight="1">
      <c r="AT234" s="1">
        <f t="shared" si="1427"/>
        <v>16</v>
      </c>
      <c r="AU234" s="1">
        <v>108.0</v>
      </c>
      <c r="AV234" s="83">
        <f t="shared" ref="AV234:BA234" si="1430">((AV$4 * $AU234 ^ AV$5 * EXP(-$AU234 * AV$6))+AV$8)*AV$7</f>
        <v>33.48618124</v>
      </c>
      <c r="AW234" s="83">
        <f t="shared" si="1430"/>
        <v>39.96894</v>
      </c>
      <c r="AX234" s="83">
        <f t="shared" si="1430"/>
        <v>41.85633899</v>
      </c>
      <c r="AY234" s="83">
        <f t="shared" si="1430"/>
        <v>41.45633899</v>
      </c>
      <c r="AZ234" s="83">
        <f t="shared" si="1430"/>
        <v>41.05633899</v>
      </c>
      <c r="BA234" s="83">
        <f t="shared" si="1430"/>
        <v>40.65633899</v>
      </c>
      <c r="BB234" s="83"/>
      <c r="BC234" s="83"/>
      <c r="BD234" s="83"/>
      <c r="BE234" s="83"/>
      <c r="BG234" s="161" t="s">
        <v>182</v>
      </c>
      <c r="BH234" s="1"/>
      <c r="BI234" s="1"/>
      <c r="BJ234" s="83"/>
      <c r="BK234" s="83"/>
      <c r="BL234" s="83"/>
      <c r="BS234" s="161" t="s">
        <v>183</v>
      </c>
      <c r="BT234" s="1"/>
      <c r="BU234" s="1"/>
      <c r="BV234" s="83"/>
      <c r="BW234" s="83"/>
      <c r="BX234" s="83"/>
      <c r="CG234" s="10">
        <v>218.0</v>
      </c>
      <c r="CH234" s="34">
        <f t="shared" ref="CH234:CQ234" si="1431">((CH$4-CH$5*$CG234+CH$6*$CG234^2/2+CH$7/$CG234)+CH$9)*CH$8</f>
        <v>5.422889908</v>
      </c>
      <c r="CI234" s="34">
        <f t="shared" si="1431"/>
        <v>3.420192661</v>
      </c>
      <c r="CJ234" s="34">
        <f t="shared" si="1431"/>
        <v>3.420192661</v>
      </c>
      <c r="CK234" s="34">
        <f t="shared" si="1431"/>
        <v>3.420192661</v>
      </c>
      <c r="CL234" s="34">
        <f t="shared" si="1431"/>
        <v>3.420192661</v>
      </c>
      <c r="CM234" s="34">
        <f t="shared" si="1431"/>
        <v>3.420192661</v>
      </c>
      <c r="CN234" s="34">
        <f t="shared" si="1431"/>
        <v>3.420192661</v>
      </c>
      <c r="CO234" s="34">
        <f t="shared" si="1431"/>
        <v>3.420192661</v>
      </c>
      <c r="CP234" s="34">
        <f t="shared" si="1431"/>
        <v>3.420192661</v>
      </c>
      <c r="CQ234" s="34">
        <f t="shared" si="1431"/>
        <v>3.420192661</v>
      </c>
      <c r="DB234" s="32" t="s">
        <v>106</v>
      </c>
      <c r="DC234" s="102">
        <v>1.0</v>
      </c>
      <c r="DD234" s="102">
        <v>1.0</v>
      </c>
      <c r="DE234" s="179">
        <v>1.0</v>
      </c>
      <c r="DF234" s="102">
        <v>1.0</v>
      </c>
      <c r="DG234" s="102">
        <v>1.0</v>
      </c>
      <c r="DH234" s="179">
        <v>1.0</v>
      </c>
      <c r="DI234" s="102">
        <v>1.0</v>
      </c>
      <c r="DJ234" s="102">
        <v>1.0</v>
      </c>
      <c r="DK234" s="102"/>
      <c r="DL234" s="32" t="s">
        <v>184</v>
      </c>
    </row>
    <row r="235" ht="14.25" customHeight="1">
      <c r="AT235" s="1">
        <f t="shared" si="1427"/>
        <v>16</v>
      </c>
      <c r="AU235" s="1">
        <v>109.0</v>
      </c>
      <c r="AV235" s="83">
        <f t="shared" ref="AV235:BA235" si="1432">((AV$4 * $AU235 ^ AV$5 * EXP(-$AU235 * AV$6))+AV$8)*AV$7</f>
        <v>33.48343501</v>
      </c>
      <c r="AW235" s="83">
        <f t="shared" si="1432"/>
        <v>39.91155904</v>
      </c>
      <c r="AX235" s="83">
        <f t="shared" si="1432"/>
        <v>41.78774949</v>
      </c>
      <c r="AY235" s="83">
        <f t="shared" si="1432"/>
        <v>41.38774949</v>
      </c>
      <c r="AZ235" s="83">
        <f t="shared" si="1432"/>
        <v>40.98774949</v>
      </c>
      <c r="BA235" s="83">
        <f t="shared" si="1432"/>
        <v>40.58774949</v>
      </c>
      <c r="BB235" s="83"/>
      <c r="BC235" s="83"/>
      <c r="BD235" s="83"/>
      <c r="BE235" s="83"/>
      <c r="BG235" s="161"/>
      <c r="BH235" s="11" t="s">
        <v>106</v>
      </c>
      <c r="BI235" s="87" t="s">
        <v>109</v>
      </c>
      <c r="BJ235" s="13" t="s">
        <v>97</v>
      </c>
      <c r="BK235" s="13" t="s">
        <v>132</v>
      </c>
      <c r="BL235" s="13" t="s">
        <v>133</v>
      </c>
      <c r="BS235" s="161"/>
      <c r="BT235" s="11" t="s">
        <v>106</v>
      </c>
      <c r="BU235" s="87" t="s">
        <v>109</v>
      </c>
      <c r="BV235" s="13" t="s">
        <v>97</v>
      </c>
      <c r="BW235" s="13" t="s">
        <v>132</v>
      </c>
      <c r="BX235" s="13" t="s">
        <v>133</v>
      </c>
      <c r="CG235" s="10">
        <v>219.0</v>
      </c>
      <c r="CH235" s="34">
        <f t="shared" ref="CH235:CQ235" si="1433">((CH$4-CH$5*$CG235+CH$6*$CG235^2/2+CH$7/$CG235)+CH$9)*CH$8</f>
        <v>5.428182648</v>
      </c>
      <c r="CI235" s="34">
        <f t="shared" si="1433"/>
        <v>3.424004566</v>
      </c>
      <c r="CJ235" s="34">
        <f t="shared" si="1433"/>
        <v>3.424004566</v>
      </c>
      <c r="CK235" s="34">
        <f t="shared" si="1433"/>
        <v>3.424004566</v>
      </c>
      <c r="CL235" s="34">
        <f t="shared" si="1433"/>
        <v>3.424004566</v>
      </c>
      <c r="CM235" s="34">
        <f t="shared" si="1433"/>
        <v>3.424004566</v>
      </c>
      <c r="CN235" s="34">
        <f t="shared" si="1433"/>
        <v>3.424004566</v>
      </c>
      <c r="CO235" s="34">
        <f t="shared" si="1433"/>
        <v>3.424004566</v>
      </c>
      <c r="CP235" s="34">
        <f t="shared" si="1433"/>
        <v>3.424004566</v>
      </c>
      <c r="CQ235" s="34">
        <f t="shared" si="1433"/>
        <v>3.424004566</v>
      </c>
      <c r="DB235" s="1">
        <v>1.0</v>
      </c>
      <c r="DC235" s="34">
        <f t="shared" ref="DC235:DJ235" si="1434">MAX(DC234*(1-DC31),0)</f>
        <v>0.995</v>
      </c>
      <c r="DD235" s="34">
        <f t="shared" si="1434"/>
        <v>1</v>
      </c>
      <c r="DE235" s="180">
        <f t="shared" si="1434"/>
        <v>0.9965363379</v>
      </c>
      <c r="DF235" s="34">
        <f t="shared" si="1434"/>
        <v>0.9982637353</v>
      </c>
      <c r="DG235" s="34">
        <f t="shared" si="1434"/>
        <v>0.996767524</v>
      </c>
      <c r="DH235" s="180">
        <f t="shared" si="1434"/>
        <v>0.9965128502</v>
      </c>
      <c r="DI235" s="34">
        <f t="shared" si="1434"/>
        <v>0.9985809172</v>
      </c>
      <c r="DJ235" s="34">
        <f t="shared" si="1434"/>
        <v>0.9974095373</v>
      </c>
      <c r="DK235" s="34"/>
      <c r="DL235" s="142">
        <v>0.0012879112328767121</v>
      </c>
    </row>
    <row r="236" ht="14.25" customHeight="1">
      <c r="AT236" s="1">
        <f t="shared" si="1427"/>
        <v>16</v>
      </c>
      <c r="AU236" s="1">
        <v>110.0</v>
      </c>
      <c r="AV236" s="83">
        <f t="shared" ref="AV236:BA236" si="1435">((AV$4 * $AU236 ^ AV$5 * EXP(-$AU236 * AV$6))+AV$8)*AV$7</f>
        <v>33.48010256</v>
      </c>
      <c r="AW236" s="83">
        <f t="shared" si="1435"/>
        <v>39.85366233</v>
      </c>
      <c r="AX236" s="83">
        <f t="shared" si="1435"/>
        <v>41.71853708</v>
      </c>
      <c r="AY236" s="83">
        <f t="shared" si="1435"/>
        <v>41.31853708</v>
      </c>
      <c r="AZ236" s="83">
        <f t="shared" si="1435"/>
        <v>40.91853708</v>
      </c>
      <c r="BA236" s="83">
        <f t="shared" si="1435"/>
        <v>40.51853708</v>
      </c>
      <c r="BB236" s="83"/>
      <c r="BC236" s="83"/>
      <c r="BD236" s="83"/>
      <c r="BE236" s="83"/>
      <c r="BG236" s="163"/>
      <c r="BH236" s="1">
        <f t="shared" ref="BH236:BH263" si="1441">IF(BI236&lt;8, 1, IF(BI236 &lt;15, 2, IF(BI236 &lt;22, 3, IF(BI236 &lt; 29, 4))))</f>
        <v>1</v>
      </c>
      <c r="BI236" s="1">
        <v>1.0</v>
      </c>
      <c r="BJ236" s="83">
        <f t="shared" ref="BJ236:BL236" si="1436">((BJ$4 * $BI236 ^ BJ$5 * EXP(-$BI236 * BJ$6))+BJ$8)*BJ$7</f>
        <v>0.7117962203</v>
      </c>
      <c r="BK236" s="83">
        <f t="shared" si="1436"/>
        <v>1.05281631</v>
      </c>
      <c r="BL236" s="83">
        <f t="shared" si="1436"/>
        <v>1.046850191</v>
      </c>
      <c r="BS236" s="163"/>
      <c r="BT236" s="1">
        <f t="shared" ref="BT236:BT263" si="1443">IF(BU236&lt;8, 1, IF(BU236 &lt;15, 2, IF(BU236 &lt;22, 3, IF(BU236 &lt; 29, 4))))</f>
        <v>1</v>
      </c>
      <c r="BU236" s="1">
        <v>1.0</v>
      </c>
      <c r="BV236" s="83">
        <f t="shared" ref="BV236:BX236" si="1437"> ((BV$4 * $BU236 ^ BV$5 * EXP(-$BU236 * BV$6))+BV$8)*BV$7</f>
        <v>0.5199112296</v>
      </c>
      <c r="BW236" s="83">
        <f t="shared" si="1437"/>
        <v>0.8233665724</v>
      </c>
      <c r="BX236" s="83">
        <f t="shared" si="1437"/>
        <v>0.7891992586</v>
      </c>
      <c r="CG236" s="10">
        <v>220.0</v>
      </c>
      <c r="CH236" s="34">
        <f t="shared" ref="CH236:CQ236" si="1438">((CH$4-CH$5*$CG236+CH$6*$CG236^2/2+CH$7/$CG236)+CH$9)*CH$8</f>
        <v>5.433481818</v>
      </c>
      <c r="CI236" s="34">
        <f t="shared" si="1438"/>
        <v>3.427818182</v>
      </c>
      <c r="CJ236" s="34">
        <f t="shared" si="1438"/>
        <v>3.427818182</v>
      </c>
      <c r="CK236" s="34">
        <f t="shared" si="1438"/>
        <v>3.427818182</v>
      </c>
      <c r="CL236" s="34">
        <f t="shared" si="1438"/>
        <v>3.427818182</v>
      </c>
      <c r="CM236" s="34">
        <f t="shared" si="1438"/>
        <v>3.427818182</v>
      </c>
      <c r="CN236" s="34">
        <f t="shared" si="1438"/>
        <v>3.427818182</v>
      </c>
      <c r="CO236" s="34">
        <f t="shared" si="1438"/>
        <v>3.427818182</v>
      </c>
      <c r="CP236" s="34">
        <f t="shared" si="1438"/>
        <v>3.427818182</v>
      </c>
      <c r="CQ236" s="34">
        <f t="shared" si="1438"/>
        <v>3.427818182</v>
      </c>
      <c r="DB236" s="9">
        <v>2.0</v>
      </c>
      <c r="DC236" s="34">
        <f t="shared" ref="DC236:DJ236" si="1439">MAX(DC235*(1-DC32),0)</f>
        <v>0.990025</v>
      </c>
      <c r="DD236" s="34">
        <f t="shared" si="1439"/>
        <v>1</v>
      </c>
      <c r="DE236" s="180">
        <f t="shared" si="1439"/>
        <v>0.9936285371</v>
      </c>
      <c r="DF236" s="34">
        <f t="shared" si="1439"/>
        <v>0.9963347215</v>
      </c>
      <c r="DG236" s="34">
        <f t="shared" si="1439"/>
        <v>0.993189145</v>
      </c>
      <c r="DH236" s="180">
        <f t="shared" si="1439"/>
        <v>0.9927521453</v>
      </c>
      <c r="DI236" s="34">
        <f t="shared" si="1439"/>
        <v>0.9964013734</v>
      </c>
      <c r="DJ236" s="34">
        <f t="shared" si="1439"/>
        <v>0.9935100198</v>
      </c>
      <c r="DK236" s="34"/>
      <c r="DL236" s="142">
        <v>0.0012496612328767123</v>
      </c>
    </row>
    <row r="237" ht="14.25" customHeight="1">
      <c r="AT237" s="1">
        <f t="shared" si="1427"/>
        <v>16</v>
      </c>
      <c r="AU237" s="1">
        <v>111.0</v>
      </c>
      <c r="AV237" s="83">
        <f t="shared" ref="AV237:BA237" si="1440">((AV$4 * $AU237 ^ AV$5 * EXP(-$AU237 * AV$6))+AV$8)*AV$7</f>
        <v>33.47619469</v>
      </c>
      <c r="AW237" s="83">
        <f t="shared" si="1440"/>
        <v>39.79526318</v>
      </c>
      <c r="AX237" s="83">
        <f t="shared" si="1440"/>
        <v>41.6487185</v>
      </c>
      <c r="AY237" s="83">
        <f t="shared" si="1440"/>
        <v>41.2487185</v>
      </c>
      <c r="AZ237" s="83">
        <f t="shared" si="1440"/>
        <v>40.8487185</v>
      </c>
      <c r="BA237" s="83">
        <f t="shared" si="1440"/>
        <v>40.4487185</v>
      </c>
      <c r="BB237" s="83"/>
      <c r="BC237" s="83"/>
      <c r="BD237" s="83"/>
      <c r="BE237" s="83"/>
      <c r="BG237" s="165"/>
      <c r="BH237" s="1">
        <f t="shared" si="1441"/>
        <v>1</v>
      </c>
      <c r="BI237" s="1">
        <v>2.0</v>
      </c>
      <c r="BJ237" s="83">
        <f t="shared" ref="BJ237:BL237" si="1442">((BJ$4 * $BI237 ^ BJ$5 * EXP(-$BI237 * BJ$6))+BJ$8)*BJ$7</f>
        <v>0.8017342682</v>
      </c>
      <c r="BK237" s="83">
        <f t="shared" si="1442"/>
        <v>1.161324313</v>
      </c>
      <c r="BL237" s="83">
        <f t="shared" si="1442"/>
        <v>1.176179731</v>
      </c>
      <c r="BS237" s="165"/>
      <c r="BT237" s="1">
        <f t="shared" si="1443"/>
        <v>1</v>
      </c>
      <c r="BU237" s="1">
        <v>2.0</v>
      </c>
      <c r="BV237" s="83">
        <f t="shared" ref="BV237:BX237" si="1444"> ((BV$4 * $BU237 ^ BV$5 * EXP(-$BU237 * BV$6))+BV$8)*BV$7</f>
        <v>0.5886149544</v>
      </c>
      <c r="BW237" s="83">
        <f t="shared" si="1444"/>
        <v>0.9087302166</v>
      </c>
      <c r="BX237" s="83">
        <f t="shared" si="1444"/>
        <v>0.8864523812</v>
      </c>
      <c r="CG237" s="10">
        <v>221.0</v>
      </c>
      <c r="CH237" s="34">
        <f t="shared" ref="CH237:CQ237" si="1445">((CH$4-CH$5*$CG237+CH$6*$CG237^2/2+CH$7/$CG237)+CH$9)*CH$8</f>
        <v>5.43878733</v>
      </c>
      <c r="CI237" s="34">
        <f t="shared" si="1445"/>
        <v>3.431633484</v>
      </c>
      <c r="CJ237" s="34">
        <f t="shared" si="1445"/>
        <v>3.431633484</v>
      </c>
      <c r="CK237" s="34">
        <f t="shared" si="1445"/>
        <v>3.431633484</v>
      </c>
      <c r="CL237" s="34">
        <f t="shared" si="1445"/>
        <v>3.431633484</v>
      </c>
      <c r="CM237" s="34">
        <f t="shared" si="1445"/>
        <v>3.431633484</v>
      </c>
      <c r="CN237" s="34">
        <f t="shared" si="1445"/>
        <v>3.431633484</v>
      </c>
      <c r="CO237" s="34">
        <f t="shared" si="1445"/>
        <v>3.431633484</v>
      </c>
      <c r="CP237" s="34">
        <f t="shared" si="1445"/>
        <v>3.431633484</v>
      </c>
      <c r="CQ237" s="34">
        <f t="shared" si="1445"/>
        <v>3.431633484</v>
      </c>
      <c r="DB237" s="9">
        <v>3.0</v>
      </c>
      <c r="DC237" s="34">
        <f t="shared" ref="DC237:DJ237" si="1446">MAX(DC236*(1-DC33),0)</f>
        <v>0.985074875</v>
      </c>
      <c r="DD237" s="34">
        <f t="shared" si="1446"/>
        <v>1</v>
      </c>
      <c r="DE237" s="180">
        <f t="shared" si="1446"/>
        <v>0.9913080778</v>
      </c>
      <c r="DF237" s="34">
        <f t="shared" si="1446"/>
        <v>0.9944423915</v>
      </c>
      <c r="DG237" s="34">
        <f t="shared" si="1446"/>
        <v>0.9897922854</v>
      </c>
      <c r="DH237" s="180">
        <f t="shared" si="1446"/>
        <v>0.9889502284</v>
      </c>
      <c r="DI237" s="34">
        <f t="shared" si="1446"/>
        <v>0.9936414873</v>
      </c>
      <c r="DJ237" s="34">
        <f t="shared" si="1446"/>
        <v>0.9886931296</v>
      </c>
      <c r="DK237" s="34"/>
      <c r="DL237" s="142">
        <v>0.0011908312328767123</v>
      </c>
    </row>
    <row r="238" ht="14.25" customHeight="1">
      <c r="AT238" s="1">
        <f t="shared" si="1427"/>
        <v>16</v>
      </c>
      <c r="AU238" s="1">
        <v>112.0</v>
      </c>
      <c r="AV238" s="83">
        <f t="shared" ref="AV238:BA238" si="1447">((AV$4 * $AU238 ^ AV$5 * EXP(-$AU238 * AV$6))+AV$8)*AV$7</f>
        <v>33.4717219</v>
      </c>
      <c r="AW238" s="83">
        <f t="shared" si="1447"/>
        <v>39.73637454</v>
      </c>
      <c r="AX238" s="83">
        <f t="shared" si="1447"/>
        <v>41.5783101</v>
      </c>
      <c r="AY238" s="83">
        <f t="shared" si="1447"/>
        <v>41.1783101</v>
      </c>
      <c r="AZ238" s="83">
        <f t="shared" si="1447"/>
        <v>40.7783101</v>
      </c>
      <c r="BA238" s="83">
        <f t="shared" si="1447"/>
        <v>40.3783101</v>
      </c>
      <c r="BB238" s="83"/>
      <c r="BC238" s="83"/>
      <c r="BD238" s="83"/>
      <c r="BE238" s="83"/>
      <c r="BG238" s="165"/>
      <c r="BH238" s="1">
        <f t="shared" si="1441"/>
        <v>1</v>
      </c>
      <c r="BI238" s="1">
        <v>3.0</v>
      </c>
      <c r="BJ238" s="83">
        <f t="shared" ref="BJ238:BL238" si="1448">((BJ$4 * $BI238 ^ BJ$5 * EXP(-$BI238 * BJ$6))+BJ$8)*BJ$7</f>
        <v>0.8588719008</v>
      </c>
      <c r="BK238" s="83">
        <f t="shared" si="1448"/>
        <v>1.228466597</v>
      </c>
      <c r="BL238" s="83">
        <f t="shared" si="1448"/>
        <v>1.25739993</v>
      </c>
      <c r="BS238" s="165"/>
      <c r="BT238" s="1">
        <f t="shared" si="1443"/>
        <v>1</v>
      </c>
      <c r="BU238" s="1">
        <v>3.0</v>
      </c>
      <c r="BV238" s="83">
        <f t="shared" ref="BV238:BX238" si="1449"> ((BV$4 * $BU238 ^ BV$5 * EXP(-$BU238 * BV$6))+BV$8)*BV$7</f>
        <v>0.632440281</v>
      </c>
      <c r="BW238" s="83">
        <f t="shared" si="1449"/>
        <v>0.9615805631</v>
      </c>
      <c r="BX238" s="83">
        <f t="shared" si="1449"/>
        <v>0.9475119919</v>
      </c>
      <c r="CG238" s="10">
        <v>222.0</v>
      </c>
      <c r="CH238" s="34">
        <f t="shared" ref="CH238:CQ238" si="1450">((CH$4-CH$5*$CG238+CH$6*$CG238^2/2+CH$7/$CG238)+CH$9)*CH$8</f>
        <v>5.444099099</v>
      </c>
      <c r="CI238" s="34">
        <f t="shared" si="1450"/>
        <v>3.43545045</v>
      </c>
      <c r="CJ238" s="34">
        <f t="shared" si="1450"/>
        <v>3.43545045</v>
      </c>
      <c r="CK238" s="34">
        <f t="shared" si="1450"/>
        <v>3.43545045</v>
      </c>
      <c r="CL238" s="34">
        <f t="shared" si="1450"/>
        <v>3.43545045</v>
      </c>
      <c r="CM238" s="34">
        <f t="shared" si="1450"/>
        <v>3.43545045</v>
      </c>
      <c r="CN238" s="34">
        <f t="shared" si="1450"/>
        <v>3.43545045</v>
      </c>
      <c r="CO238" s="34">
        <f t="shared" si="1450"/>
        <v>3.43545045</v>
      </c>
      <c r="CP238" s="34">
        <f t="shared" si="1450"/>
        <v>3.43545045</v>
      </c>
      <c r="CQ238" s="34">
        <f t="shared" si="1450"/>
        <v>3.43545045</v>
      </c>
      <c r="DB238" s="9">
        <v>4.0</v>
      </c>
      <c r="DC238" s="34">
        <f t="shared" ref="DC238:DJ238" si="1451">MAX(DC237*(1-DC34),0)</f>
        <v>0.9801495006</v>
      </c>
      <c r="DD238" s="34">
        <f t="shared" si="1451"/>
        <v>1</v>
      </c>
      <c r="DE238" s="180">
        <f t="shared" si="1451"/>
        <v>0.9895151651</v>
      </c>
      <c r="DF238" s="34">
        <f t="shared" si="1451"/>
        <v>0.9927275865</v>
      </c>
      <c r="DG238" s="34">
        <f t="shared" si="1451"/>
        <v>0.9868265781</v>
      </c>
      <c r="DH238" s="180">
        <f t="shared" si="1451"/>
        <v>0.9853268801</v>
      </c>
      <c r="DI238" s="34">
        <f t="shared" si="1451"/>
        <v>0.9906005877</v>
      </c>
      <c r="DJ238" s="34">
        <f t="shared" si="1451"/>
        <v>0.9835251619</v>
      </c>
      <c r="DK238" s="34"/>
      <c r="DL238" s="142">
        <v>0.0011114212328767123</v>
      </c>
    </row>
    <row r="239" ht="14.25" customHeight="1">
      <c r="AT239" s="1">
        <f t="shared" si="1427"/>
        <v>17</v>
      </c>
      <c r="AU239" s="1">
        <v>113.0</v>
      </c>
      <c r="AV239" s="83">
        <f t="shared" ref="AV239:BA239" si="1452">((AV$4 * $AU239 ^ AV$5 * EXP(-$AU239 * AV$6))+AV$8)*AV$7</f>
        <v>33.46669449</v>
      </c>
      <c r="AW239" s="83">
        <f t="shared" si="1452"/>
        <v>39.67700905</v>
      </c>
      <c r="AX239" s="83">
        <f t="shared" si="1452"/>
        <v>41.50732779</v>
      </c>
      <c r="AY239" s="83">
        <f t="shared" si="1452"/>
        <v>41.10732779</v>
      </c>
      <c r="AZ239" s="83">
        <f t="shared" si="1452"/>
        <v>40.70732779</v>
      </c>
      <c r="BA239" s="83">
        <f t="shared" si="1452"/>
        <v>40.30732779</v>
      </c>
      <c r="BB239" s="83"/>
      <c r="BC239" s="83"/>
      <c r="BD239" s="83"/>
      <c r="BE239" s="83"/>
      <c r="BG239" s="165"/>
      <c r="BH239" s="1">
        <f t="shared" si="1441"/>
        <v>1</v>
      </c>
      <c r="BI239" s="1">
        <v>4.0</v>
      </c>
      <c r="BJ239" s="83">
        <f t="shared" ref="BJ239:BL239" si="1453">((BJ$4 * $BI239 ^ BJ$5 * EXP(-$BI239 * BJ$6))+BJ$8)*BJ$7</f>
        <v>0.9013852712</v>
      </c>
      <c r="BK239" s="83">
        <f t="shared" si="1453"/>
        <v>1.277395491</v>
      </c>
      <c r="BL239" s="83">
        <f t="shared" si="1453"/>
        <v>1.317146301</v>
      </c>
      <c r="BS239" s="165"/>
      <c r="BT239" s="1">
        <f t="shared" si="1443"/>
        <v>1</v>
      </c>
      <c r="BU239" s="1">
        <v>4.0</v>
      </c>
      <c r="BV239" s="83">
        <f t="shared" ref="BV239:BX239" si="1454"> ((BV$4 * $BU239 ^ BV$5 * EXP(-$BU239 * BV$6))+BV$8)*BV$7</f>
        <v>0.6651325869</v>
      </c>
      <c r="BW239" s="83">
        <f t="shared" si="1454"/>
        <v>1.000109733</v>
      </c>
      <c r="BX239" s="83">
        <f t="shared" si="1454"/>
        <v>0.992419581</v>
      </c>
      <c r="CG239" s="10">
        <v>223.0</v>
      </c>
      <c r="CH239" s="34">
        <f t="shared" ref="CH239:CQ239" si="1455">((CH$4-CH$5*$CG239+CH$6*$CG239^2/2+CH$7/$CG239)+CH$9)*CH$8</f>
        <v>5.44941704</v>
      </c>
      <c r="CI239" s="34">
        <f t="shared" si="1455"/>
        <v>3.439269058</v>
      </c>
      <c r="CJ239" s="34">
        <f t="shared" si="1455"/>
        <v>3.439269058</v>
      </c>
      <c r="CK239" s="34">
        <f t="shared" si="1455"/>
        <v>3.439269058</v>
      </c>
      <c r="CL239" s="34">
        <f t="shared" si="1455"/>
        <v>3.439269058</v>
      </c>
      <c r="CM239" s="34">
        <f t="shared" si="1455"/>
        <v>3.439269058</v>
      </c>
      <c r="CN239" s="34">
        <f t="shared" si="1455"/>
        <v>3.439269058</v>
      </c>
      <c r="CO239" s="34">
        <f t="shared" si="1455"/>
        <v>3.439269058</v>
      </c>
      <c r="CP239" s="34">
        <f t="shared" si="1455"/>
        <v>3.439269058</v>
      </c>
      <c r="CQ239" s="34">
        <f t="shared" si="1455"/>
        <v>3.439269058</v>
      </c>
      <c r="DB239" s="9">
        <v>5.0</v>
      </c>
      <c r="DC239" s="34">
        <f t="shared" ref="DC239:DJ239" si="1456">MAX(DC238*(1-DC35),0)</f>
        <v>0.9752487531</v>
      </c>
      <c r="DD239" s="34">
        <f t="shared" si="1456"/>
        <v>1</v>
      </c>
      <c r="DE239" s="180">
        <f t="shared" si="1456"/>
        <v>0.988147019</v>
      </c>
      <c r="DF239" s="34">
        <f t="shared" si="1456"/>
        <v>0.9912522651</v>
      </c>
      <c r="DG239" s="34">
        <f t="shared" si="1456"/>
        <v>0.9843561121</v>
      </c>
      <c r="DH239" s="180">
        <f t="shared" si="1456"/>
        <v>0.9820399545</v>
      </c>
      <c r="DI239" s="34">
        <f t="shared" si="1456"/>
        <v>0.9875653973</v>
      </c>
      <c r="DJ239" s="34">
        <f t="shared" si="1456"/>
        <v>0.9785099808</v>
      </c>
      <c r="DK239" s="34"/>
      <c r="DL239" s="142">
        <v>0.0010114312328767124</v>
      </c>
    </row>
    <row r="240" ht="14.25" customHeight="1">
      <c r="AT240" s="1">
        <f t="shared" si="1427"/>
        <v>17</v>
      </c>
      <c r="AU240" s="1">
        <v>114.0</v>
      </c>
      <c r="AV240" s="83">
        <f t="shared" ref="AV240:BA240" si="1457">((AV$4 * $AU240 ^ AV$5 * EXP(-$AU240 * AV$6))+AV$8)*AV$7</f>
        <v>33.46112248</v>
      </c>
      <c r="AW240" s="83">
        <f t="shared" si="1457"/>
        <v>39.61717903</v>
      </c>
      <c r="AX240" s="83">
        <f t="shared" si="1457"/>
        <v>41.43578713</v>
      </c>
      <c r="AY240" s="83">
        <f t="shared" si="1457"/>
        <v>41.03578713</v>
      </c>
      <c r="AZ240" s="83">
        <f t="shared" si="1457"/>
        <v>40.63578713</v>
      </c>
      <c r="BA240" s="83">
        <f t="shared" si="1457"/>
        <v>40.23578713</v>
      </c>
      <c r="BB240" s="83"/>
      <c r="BC240" s="83"/>
      <c r="BD240" s="83"/>
      <c r="BE240" s="83"/>
      <c r="BG240" s="165"/>
      <c r="BH240" s="1">
        <f t="shared" si="1441"/>
        <v>1</v>
      </c>
      <c r="BI240" s="1">
        <v>5.0</v>
      </c>
      <c r="BJ240" s="83">
        <f t="shared" ref="BJ240:BL240" si="1458">((BJ$4 * $BI240 ^ BJ$5 * EXP(-$BI240 * BJ$6))+BJ$8)*BJ$7</f>
        <v>0.9354209961</v>
      </c>
      <c r="BK240" s="83">
        <f t="shared" si="1458"/>
        <v>1.315850117</v>
      </c>
      <c r="BL240" s="83">
        <f t="shared" si="1458"/>
        <v>1.364429932</v>
      </c>
      <c r="BS240" s="165"/>
      <c r="BT240" s="1">
        <f t="shared" si="1443"/>
        <v>1</v>
      </c>
      <c r="BU240" s="1">
        <v>5.0</v>
      </c>
      <c r="BV240" s="83">
        <f t="shared" ref="BV240:BX240" si="1459"> ((BV$4 * $BU240 ^ BV$5 * EXP(-$BU240 * BV$6))+BV$8)*BV$7</f>
        <v>0.6913553161</v>
      </c>
      <c r="BW240" s="83">
        <f t="shared" si="1459"/>
        <v>1.030400893</v>
      </c>
      <c r="BX240" s="83">
        <f t="shared" si="1459"/>
        <v>1.027954239</v>
      </c>
      <c r="CG240" s="10">
        <v>224.0</v>
      </c>
      <c r="CH240" s="34">
        <f t="shared" ref="CH240:CQ240" si="1460">((CH$4-CH$5*$CG240+CH$6*$CG240^2/2+CH$7/$CG240)+CH$9)*CH$8</f>
        <v>5.454741071</v>
      </c>
      <c r="CI240" s="34">
        <f t="shared" si="1460"/>
        <v>3.443089286</v>
      </c>
      <c r="CJ240" s="34">
        <f t="shared" si="1460"/>
        <v>3.443089286</v>
      </c>
      <c r="CK240" s="34">
        <f t="shared" si="1460"/>
        <v>3.443089286</v>
      </c>
      <c r="CL240" s="34">
        <f t="shared" si="1460"/>
        <v>3.443089286</v>
      </c>
      <c r="CM240" s="34">
        <f t="shared" si="1460"/>
        <v>3.443089286</v>
      </c>
      <c r="CN240" s="34">
        <f t="shared" si="1460"/>
        <v>3.443089286</v>
      </c>
      <c r="CO240" s="34">
        <f t="shared" si="1460"/>
        <v>3.443089286</v>
      </c>
      <c r="CP240" s="34">
        <f t="shared" si="1460"/>
        <v>3.443089286</v>
      </c>
      <c r="CQ240" s="34">
        <f t="shared" si="1460"/>
        <v>3.443089286</v>
      </c>
      <c r="DB240" s="9">
        <v>6.0</v>
      </c>
      <c r="DC240" s="34">
        <f t="shared" ref="DC240:DJ240" si="1461">MAX(DC239*(1-DC36),0)</f>
        <v>0.9703725094</v>
      </c>
      <c r="DD240" s="34">
        <f t="shared" si="1461"/>
        <v>1</v>
      </c>
      <c r="DE240" s="180">
        <f t="shared" si="1461"/>
        <v>0.9870928692</v>
      </c>
      <c r="DF240" s="34">
        <f t="shared" si="1461"/>
        <v>0.9900137593</v>
      </c>
      <c r="DG240" s="34">
        <f t="shared" si="1461"/>
        <v>0.9823338879</v>
      </c>
      <c r="DH240" s="180">
        <f t="shared" si="1461"/>
        <v>0.9791613366</v>
      </c>
      <c r="DI240" s="34">
        <f t="shared" si="1461"/>
        <v>0.9847273266</v>
      </c>
      <c r="DJ240" s="34">
        <f t="shared" si="1461"/>
        <v>0.9739509099</v>
      </c>
      <c r="DK240" s="34"/>
      <c r="DL240" s="142">
        <v>8.908612328767124E-4</v>
      </c>
    </row>
    <row r="241" ht="14.25" customHeight="1">
      <c r="AT241" s="1">
        <f t="shared" si="1427"/>
        <v>17</v>
      </c>
      <c r="AU241" s="1">
        <v>115.0</v>
      </c>
      <c r="AV241" s="83">
        <f t="shared" ref="AV241:BA241" si="1462">((AV$4 * $AU241 ^ AV$5 * EXP(-$AU241 * AV$6))+AV$8)*AV$7</f>
        <v>33.45501568</v>
      </c>
      <c r="AW241" s="83">
        <f t="shared" si="1462"/>
        <v>39.5568965</v>
      </c>
      <c r="AX241" s="83">
        <f t="shared" si="1462"/>
        <v>41.36370326</v>
      </c>
      <c r="AY241" s="83">
        <f t="shared" si="1462"/>
        <v>40.96370326</v>
      </c>
      <c r="AZ241" s="83">
        <f t="shared" si="1462"/>
        <v>40.56370326</v>
      </c>
      <c r="BA241" s="83">
        <f t="shared" si="1462"/>
        <v>40.16370326</v>
      </c>
      <c r="BB241" s="83"/>
      <c r="BC241" s="83"/>
      <c r="BD241" s="83"/>
      <c r="BE241" s="83"/>
      <c r="BG241" s="165"/>
      <c r="BH241" s="1">
        <f t="shared" si="1441"/>
        <v>1</v>
      </c>
      <c r="BI241" s="1">
        <v>6.0</v>
      </c>
      <c r="BJ241" s="83">
        <f t="shared" ref="BJ241:BL241" si="1463">((BJ$4 * $BI241 ^ BJ$5 * EXP(-$BI241 * BJ$6))+BJ$8)*BJ$7</f>
        <v>0.9638593086</v>
      </c>
      <c r="BK241" s="83">
        <f t="shared" si="1463"/>
        <v>1.347429835</v>
      </c>
      <c r="BL241" s="83">
        <f t="shared" si="1463"/>
        <v>1.4034758</v>
      </c>
      <c r="BS241" s="165"/>
      <c r="BT241" s="1">
        <f t="shared" si="1443"/>
        <v>1</v>
      </c>
      <c r="BU241" s="1">
        <v>6.0</v>
      </c>
      <c r="BV241" s="83">
        <f t="shared" ref="BV241:BX241" si="1464"> ((BV$4 * $BU241 ^ BV$5 * EXP(-$BU241 * BV$6))+BV$8)*BV$7</f>
        <v>0.7132984785</v>
      </c>
      <c r="BW241" s="83">
        <f t="shared" si="1464"/>
        <v>1.055283888</v>
      </c>
      <c r="BX241" s="83">
        <f t="shared" si="1464"/>
        <v>1.057294079</v>
      </c>
      <c r="CG241" s="10">
        <v>225.0</v>
      </c>
      <c r="CH241" s="34">
        <f t="shared" ref="CH241:CQ241" si="1465">((CH$4-CH$5*$CG241+CH$6*$CG241^2/2+CH$7/$CG241)+CH$9)*CH$8</f>
        <v>5.460071111</v>
      </c>
      <c r="CI241" s="34">
        <f t="shared" si="1465"/>
        <v>3.446911111</v>
      </c>
      <c r="CJ241" s="34">
        <f t="shared" si="1465"/>
        <v>3.446911111</v>
      </c>
      <c r="CK241" s="34">
        <f t="shared" si="1465"/>
        <v>3.446911111</v>
      </c>
      <c r="CL241" s="34">
        <f t="shared" si="1465"/>
        <v>3.446911111</v>
      </c>
      <c r="CM241" s="34">
        <f t="shared" si="1465"/>
        <v>3.446911111</v>
      </c>
      <c r="CN241" s="34">
        <f t="shared" si="1465"/>
        <v>3.446911111</v>
      </c>
      <c r="CO241" s="34">
        <f t="shared" si="1465"/>
        <v>3.446911111</v>
      </c>
      <c r="CP241" s="34">
        <f t="shared" si="1465"/>
        <v>3.446911111</v>
      </c>
      <c r="CQ241" s="34">
        <f t="shared" si="1465"/>
        <v>3.446911111</v>
      </c>
      <c r="DB241" s="9">
        <v>7.0</v>
      </c>
      <c r="DC241" s="34">
        <f t="shared" ref="DC241:DJ241" si="1466">MAX(DC240*(1-DC37),0)</f>
        <v>0.9655206468</v>
      </c>
      <c r="DD241" s="34">
        <f t="shared" si="1466"/>
        <v>1</v>
      </c>
      <c r="DE241" s="180">
        <f t="shared" si="1466"/>
        <v>0.9862563205</v>
      </c>
      <c r="DF241" s="34">
        <f t="shared" si="1466"/>
        <v>0.9889633317</v>
      </c>
      <c r="DG241" s="34">
        <f t="shared" si="1466"/>
        <v>0.9806585472</v>
      </c>
      <c r="DH241" s="180">
        <f t="shared" si="1466"/>
        <v>0.9766771368</v>
      </c>
      <c r="DI241" s="34">
        <f t="shared" si="1466"/>
        <v>0.9821482099</v>
      </c>
      <c r="DJ241" s="34">
        <f t="shared" si="1466"/>
        <v>0.9699082335</v>
      </c>
      <c r="DK241" s="34"/>
      <c r="DL241" s="142">
        <v>7.497112328767123E-4</v>
      </c>
    </row>
    <row r="242" ht="14.25" customHeight="1">
      <c r="A242" s="43"/>
      <c r="AT242" s="1">
        <f t="shared" si="1427"/>
        <v>17</v>
      </c>
      <c r="AU242" s="1">
        <v>116.0</v>
      </c>
      <c r="AV242" s="83">
        <f t="shared" ref="AV242:BA242" si="1467">((AV$4 * $AU242 ^ AV$5 * EXP(-$AU242 * AV$6))+AV$8)*AV$7</f>
        <v>33.44838364</v>
      </c>
      <c r="AW242" s="83">
        <f t="shared" si="1467"/>
        <v>39.49617318</v>
      </c>
      <c r="AX242" s="83">
        <f t="shared" si="1467"/>
        <v>41.29109097</v>
      </c>
      <c r="AY242" s="83">
        <f t="shared" si="1467"/>
        <v>40.89109097</v>
      </c>
      <c r="AZ242" s="83">
        <f t="shared" si="1467"/>
        <v>40.49109097</v>
      </c>
      <c r="BA242" s="83">
        <f t="shared" si="1467"/>
        <v>40.09109097</v>
      </c>
      <c r="BB242" s="83"/>
      <c r="BC242" s="83"/>
      <c r="BD242" s="83"/>
      <c r="BE242" s="83"/>
      <c r="BG242" s="165"/>
      <c r="BH242" s="1">
        <f t="shared" si="1441"/>
        <v>1</v>
      </c>
      <c r="BI242" s="1">
        <v>7.0</v>
      </c>
      <c r="BJ242" s="83">
        <f t="shared" ref="BJ242:BL242" si="1468">((BJ$4 * $BI242 ^ BJ$5 * EXP(-$BI242 * BJ$6))+BJ$8)*BJ$7</f>
        <v>0.9882975358</v>
      </c>
      <c r="BK242" s="83">
        <f t="shared" si="1468"/>
        <v>1.374119677</v>
      </c>
      <c r="BL242" s="83">
        <f t="shared" si="1468"/>
        <v>1.43662859</v>
      </c>
      <c r="BS242" s="165"/>
      <c r="BT242" s="1">
        <f t="shared" si="1443"/>
        <v>1</v>
      </c>
      <c r="BU242" s="1">
        <v>7.0</v>
      </c>
      <c r="BV242" s="83">
        <f t="shared" ref="BV242:BX242" si="1469"> ((BV$4 * $BU242 ^ BV$5 * EXP(-$BU242 * BV$6))+BV$8)*BV$7</f>
        <v>0.7321786561</v>
      </c>
      <c r="BW242" s="83">
        <f t="shared" si="1469"/>
        <v>1.076319637</v>
      </c>
      <c r="BX242" s="83">
        <f t="shared" si="1469"/>
        <v>1.082202661</v>
      </c>
      <c r="CG242" s="10">
        <v>226.0</v>
      </c>
      <c r="CH242" s="34">
        <f t="shared" ref="CH242:CQ242" si="1470">((CH$4-CH$5*$CG242+CH$6*$CG242^2/2+CH$7/$CG242)+CH$9)*CH$8</f>
        <v>5.46540708</v>
      </c>
      <c r="CI242" s="34">
        <f t="shared" si="1470"/>
        <v>3.450734513</v>
      </c>
      <c r="CJ242" s="34">
        <f t="shared" si="1470"/>
        <v>3.450734513</v>
      </c>
      <c r="CK242" s="34">
        <f t="shared" si="1470"/>
        <v>3.450734513</v>
      </c>
      <c r="CL242" s="34">
        <f t="shared" si="1470"/>
        <v>3.450734513</v>
      </c>
      <c r="CM242" s="34">
        <f t="shared" si="1470"/>
        <v>3.450734513</v>
      </c>
      <c r="CN242" s="34">
        <f t="shared" si="1470"/>
        <v>3.450734513</v>
      </c>
      <c r="CO242" s="34">
        <f t="shared" si="1470"/>
        <v>3.450734513</v>
      </c>
      <c r="CP242" s="34">
        <f t="shared" si="1470"/>
        <v>3.450734513</v>
      </c>
      <c r="CQ242" s="34">
        <f t="shared" si="1470"/>
        <v>3.450734513</v>
      </c>
      <c r="DB242" s="9">
        <v>8.0</v>
      </c>
      <c r="DC242" s="34">
        <f t="shared" ref="DC242:DJ242" si="1471">MAX(DC241*(1-DC38),0)</f>
        <v>0.9651492927</v>
      </c>
      <c r="DD242" s="34">
        <f t="shared" si="1471"/>
        <v>1</v>
      </c>
      <c r="DE242" s="180">
        <f t="shared" si="1471"/>
        <v>0.9855654564</v>
      </c>
      <c r="DF242" s="34">
        <f t="shared" si="1471"/>
        <v>0.9880290192</v>
      </c>
      <c r="DG242" s="34">
        <f t="shared" si="1471"/>
        <v>0.9792142008</v>
      </c>
      <c r="DH242" s="180">
        <f t="shared" si="1471"/>
        <v>0.9745112446</v>
      </c>
      <c r="DI242" s="34">
        <f t="shared" si="1471"/>
        <v>0.9797728604</v>
      </c>
      <c r="DJ242" s="34">
        <f t="shared" si="1471"/>
        <v>0.9662467469</v>
      </c>
      <c r="DK242" s="34"/>
      <c r="DL242" s="142">
        <v>6.151131757338552E-4</v>
      </c>
    </row>
    <row r="243" ht="14.25" customHeight="1">
      <c r="A243" s="43"/>
      <c r="AT243" s="1">
        <f t="shared" si="1427"/>
        <v>17</v>
      </c>
      <c r="AU243" s="1">
        <v>117.0</v>
      </c>
      <c r="AV243" s="83">
        <f t="shared" ref="AV243:BA243" si="1472">((AV$4 * $AU243 ^ AV$5 * EXP(-$AU243 * AV$6))+AV$8)*AV$7</f>
        <v>33.44123572</v>
      </c>
      <c r="AW243" s="83">
        <f t="shared" si="1472"/>
        <v>39.43502052</v>
      </c>
      <c r="AX243" s="83">
        <f t="shared" si="1472"/>
        <v>41.2179647</v>
      </c>
      <c r="AY243" s="83">
        <f t="shared" si="1472"/>
        <v>40.8179647</v>
      </c>
      <c r="AZ243" s="83">
        <f t="shared" si="1472"/>
        <v>40.4179647</v>
      </c>
      <c r="BA243" s="83">
        <f t="shared" si="1472"/>
        <v>40.0179647</v>
      </c>
      <c r="BB243" s="83"/>
      <c r="BC243" s="83"/>
      <c r="BD243" s="83"/>
      <c r="BE243" s="83"/>
      <c r="BG243" s="165"/>
      <c r="BH243" s="1">
        <f t="shared" si="1441"/>
        <v>2</v>
      </c>
      <c r="BI243" s="1">
        <v>8.0</v>
      </c>
      <c r="BJ243" s="83">
        <f t="shared" ref="BJ243:BL243" si="1473">((BJ$4 * $BI243 ^ BJ$5 * EXP(-$BI243 * BJ$6))+BJ$8)*BJ$7</f>
        <v>1.00971998</v>
      </c>
      <c r="BK243" s="83">
        <f t="shared" si="1473"/>
        <v>1.397137446</v>
      </c>
      <c r="BL243" s="83">
        <f t="shared" si="1473"/>
        <v>1.465334195</v>
      </c>
      <c r="BS243" s="165"/>
      <c r="BT243" s="1">
        <f t="shared" si="1443"/>
        <v>2</v>
      </c>
      <c r="BU243" s="1">
        <v>8.0</v>
      </c>
      <c r="BV243" s="83">
        <f t="shared" ref="BV243:BX243" si="1474"> ((BV$4 * $BU243 ^ BV$5 * EXP(-$BU243 * BV$6))+BV$8)*BV$7</f>
        <v>0.7487465614</v>
      </c>
      <c r="BW243" s="83">
        <f t="shared" si="1474"/>
        <v>1.094465892</v>
      </c>
      <c r="BX243" s="83">
        <f t="shared" si="1474"/>
        <v>1.103767444</v>
      </c>
      <c r="CG243" s="10">
        <v>227.0</v>
      </c>
      <c r="CH243" s="34">
        <f t="shared" ref="CH243:CQ243" si="1475">((CH$4-CH$5*$CG243+CH$6*$CG243^2/2+CH$7/$CG243)+CH$9)*CH$8</f>
        <v>5.470748899</v>
      </c>
      <c r="CI243" s="34">
        <f t="shared" si="1475"/>
        <v>3.454559471</v>
      </c>
      <c r="CJ243" s="34">
        <f t="shared" si="1475"/>
        <v>3.454559471</v>
      </c>
      <c r="CK243" s="34">
        <f t="shared" si="1475"/>
        <v>3.454559471</v>
      </c>
      <c r="CL243" s="34">
        <f t="shared" si="1475"/>
        <v>3.454559471</v>
      </c>
      <c r="CM243" s="34">
        <f t="shared" si="1475"/>
        <v>3.454559471</v>
      </c>
      <c r="CN243" s="34">
        <f t="shared" si="1475"/>
        <v>3.454559471</v>
      </c>
      <c r="CO243" s="34">
        <f t="shared" si="1475"/>
        <v>3.454559471</v>
      </c>
      <c r="CP243" s="34">
        <f t="shared" si="1475"/>
        <v>3.454559471</v>
      </c>
      <c r="CQ243" s="34">
        <f t="shared" si="1475"/>
        <v>3.454559471</v>
      </c>
      <c r="DB243" s="9">
        <v>9.0</v>
      </c>
      <c r="DC243" s="34">
        <f t="shared" ref="DC243:DJ243" si="1476">MAX(DC242*(1-DC39),0)</f>
        <v>0.9647780814</v>
      </c>
      <c r="DD243" s="34">
        <f t="shared" si="1476"/>
        <v>1</v>
      </c>
      <c r="DE243" s="180">
        <f t="shared" si="1476"/>
        <v>0.9849708191</v>
      </c>
      <c r="DF243" s="34">
        <f t="shared" si="1476"/>
        <v>0.9871428522</v>
      </c>
      <c r="DG243" s="34">
        <f t="shared" si="1476"/>
        <v>0.9778940955</v>
      </c>
      <c r="DH243" s="180">
        <f t="shared" si="1476"/>
        <v>0.9725718316</v>
      </c>
      <c r="DI243" s="34">
        <f t="shared" si="1476"/>
        <v>0.9774871115</v>
      </c>
      <c r="DJ243" s="34">
        <f t="shared" si="1476"/>
        <v>0.9627695526</v>
      </c>
      <c r="DK243" s="34"/>
      <c r="DL243" s="142">
        <v>5.301650088767124E-4</v>
      </c>
    </row>
    <row r="244" ht="14.25" customHeight="1">
      <c r="A244" s="43"/>
      <c r="AT244" s="1">
        <f t="shared" si="1427"/>
        <v>17</v>
      </c>
      <c r="AU244" s="1">
        <v>118.0</v>
      </c>
      <c r="AV244" s="83">
        <f t="shared" ref="AV244:BA244" si="1477">((AV$4 * $AU244 ^ AV$5 * EXP(-$AU244 * AV$6))+AV$8)*AV$7</f>
        <v>33.43358104</v>
      </c>
      <c r="AW244" s="83">
        <f t="shared" si="1477"/>
        <v>39.37344968</v>
      </c>
      <c r="AX244" s="83">
        <f t="shared" si="1477"/>
        <v>41.14433852</v>
      </c>
      <c r="AY244" s="83">
        <f t="shared" si="1477"/>
        <v>40.74433852</v>
      </c>
      <c r="AZ244" s="83">
        <f t="shared" si="1477"/>
        <v>40.34433852</v>
      </c>
      <c r="BA244" s="83">
        <f t="shared" si="1477"/>
        <v>39.94433852</v>
      </c>
      <c r="BB244" s="83"/>
      <c r="BC244" s="83"/>
      <c r="BD244" s="83"/>
      <c r="BE244" s="83"/>
      <c r="BG244" s="165"/>
      <c r="BH244" s="1">
        <f t="shared" si="1441"/>
        <v>2</v>
      </c>
      <c r="BI244" s="1">
        <v>9.0</v>
      </c>
      <c r="BJ244" s="83">
        <f t="shared" ref="BJ244:BL244" si="1478">((BJ$4 * $BI244 ^ BJ$5 * EXP(-$BI244 * BJ$6))+BJ$8)*BJ$7</f>
        <v>1.028778965</v>
      </c>
      <c r="BK244" s="83">
        <f t="shared" si="1478"/>
        <v>1.417287271</v>
      </c>
      <c r="BL244" s="83">
        <f t="shared" si="1478"/>
        <v>1.490551588</v>
      </c>
      <c r="BS244" s="165"/>
      <c r="BT244" s="1">
        <f t="shared" si="1443"/>
        <v>2</v>
      </c>
      <c r="BU244" s="1">
        <v>9.0</v>
      </c>
      <c r="BV244" s="83">
        <f t="shared" ref="BV244:BX244" si="1479"> ((BV$4 * $BU244 ^ BV$5 * EXP(-$BU244 * BV$6))+BV$8)*BV$7</f>
        <v>0.7635002964</v>
      </c>
      <c r="BW244" s="83">
        <f t="shared" si="1479"/>
        <v>1.110355141</v>
      </c>
      <c r="BX244" s="83">
        <f t="shared" si="1479"/>
        <v>1.122709626</v>
      </c>
      <c r="CG244" s="10">
        <v>228.0</v>
      </c>
      <c r="CH244" s="34">
        <f t="shared" ref="CH244:CQ244" si="1480">((CH$4-CH$5*$CG244+CH$6*$CG244^2/2+CH$7/$CG244)+CH$9)*CH$8</f>
        <v>5.476096491</v>
      </c>
      <c r="CI244" s="34">
        <f t="shared" si="1480"/>
        <v>3.458385965</v>
      </c>
      <c r="CJ244" s="34">
        <f t="shared" si="1480"/>
        <v>3.458385965</v>
      </c>
      <c r="CK244" s="34">
        <f t="shared" si="1480"/>
        <v>3.458385965</v>
      </c>
      <c r="CL244" s="34">
        <f t="shared" si="1480"/>
        <v>3.458385965</v>
      </c>
      <c r="CM244" s="34">
        <f t="shared" si="1480"/>
        <v>3.458385965</v>
      </c>
      <c r="CN244" s="34">
        <f t="shared" si="1480"/>
        <v>3.458385965</v>
      </c>
      <c r="CO244" s="34">
        <f t="shared" si="1480"/>
        <v>3.458385965</v>
      </c>
      <c r="CP244" s="34">
        <f t="shared" si="1480"/>
        <v>3.458385965</v>
      </c>
      <c r="CQ244" s="34">
        <f t="shared" si="1480"/>
        <v>3.458385965</v>
      </c>
      <c r="DB244" s="9">
        <v>10.0</v>
      </c>
      <c r="DC244" s="34">
        <f t="shared" ref="DC244:DJ244" si="1481">MAX(DC243*(1-DC40),0)</f>
        <v>0.964407013</v>
      </c>
      <c r="DD244" s="34">
        <f t="shared" si="1481"/>
        <v>1</v>
      </c>
      <c r="DE244" s="180">
        <f t="shared" si="1481"/>
        <v>0.9844312932</v>
      </c>
      <c r="DF244" s="34">
        <f t="shared" si="1481"/>
        <v>0.9862725394</v>
      </c>
      <c r="DG244" s="34">
        <f t="shared" si="1481"/>
        <v>0.9766085541</v>
      </c>
      <c r="DH244" s="180">
        <f t="shared" si="1481"/>
        <v>0.9708207464</v>
      </c>
      <c r="DI244" s="34">
        <f t="shared" si="1481"/>
        <v>0.9752206971</v>
      </c>
      <c r="DJ244" s="34">
        <f t="shared" si="1481"/>
        <v>0.9594366269</v>
      </c>
      <c r="DK244" s="34"/>
      <c r="DL244" s="142">
        <v>5.301650088767124E-4</v>
      </c>
    </row>
    <row r="245" ht="14.25" customHeight="1">
      <c r="A245" s="84"/>
      <c r="AT245" s="1">
        <f t="shared" si="1427"/>
        <v>17</v>
      </c>
      <c r="AU245" s="1">
        <v>119.0</v>
      </c>
      <c r="AV245" s="83">
        <f t="shared" ref="AV245:BA245" si="1482">((AV$4 * $AU245 ^ AV$5 * EXP(-$AU245 * AV$6))+AV$8)*AV$7</f>
        <v>33.42542854</v>
      </c>
      <c r="AW245" s="83">
        <f t="shared" si="1482"/>
        <v>39.31147156</v>
      </c>
      <c r="AX245" s="83">
        <f t="shared" si="1482"/>
        <v>41.07022618</v>
      </c>
      <c r="AY245" s="83">
        <f t="shared" si="1482"/>
        <v>40.67022618</v>
      </c>
      <c r="AZ245" s="83">
        <f t="shared" si="1482"/>
        <v>40.27022618</v>
      </c>
      <c r="BA245" s="83">
        <f t="shared" si="1482"/>
        <v>39.87022618</v>
      </c>
      <c r="BB245" s="83"/>
      <c r="BC245" s="83"/>
      <c r="BD245" s="83"/>
      <c r="BE245" s="83"/>
      <c r="BG245" s="165"/>
      <c r="BH245" s="1">
        <f t="shared" si="1441"/>
        <v>2</v>
      </c>
      <c r="BI245" s="1">
        <v>10.0</v>
      </c>
      <c r="BJ245" s="83">
        <f t="shared" ref="BJ245:BL245" si="1483">((BJ$4 * $BI245 ^ BJ$5 * EXP(-$BI245 * BJ$6))+BJ$8)*BJ$7</f>
        <v>1.045930548</v>
      </c>
      <c r="BK245" s="83">
        <f t="shared" si="1483"/>
        <v>1.435129606</v>
      </c>
      <c r="BL245" s="83">
        <f t="shared" si="1483"/>
        <v>1.512951747</v>
      </c>
      <c r="BS245" s="165"/>
      <c r="BT245" s="1">
        <f t="shared" si="1443"/>
        <v>2</v>
      </c>
      <c r="BU245" s="1">
        <v>10.0</v>
      </c>
      <c r="BV245" s="83">
        <f t="shared" ref="BV245:BX245" si="1484"> ((BV$4 * $BU245 ^ BV$5 * EXP(-$BU245 * BV$6))+BV$8)*BV$7</f>
        <v>0.776788455</v>
      </c>
      <c r="BW245" s="83">
        <f t="shared" si="1484"/>
        <v>1.124428257</v>
      </c>
      <c r="BX245" s="83">
        <f t="shared" si="1484"/>
        <v>1.139533794</v>
      </c>
      <c r="CG245" s="10">
        <v>229.0</v>
      </c>
      <c r="CH245" s="34">
        <f t="shared" ref="CH245:CQ245" si="1485">((CH$4-CH$5*$CG245+CH$6*$CG245^2/2+CH$7/$CG245)+CH$9)*CH$8</f>
        <v>5.481449782</v>
      </c>
      <c r="CI245" s="34">
        <f t="shared" si="1485"/>
        <v>3.462213974</v>
      </c>
      <c r="CJ245" s="34">
        <f t="shared" si="1485"/>
        <v>3.462213974</v>
      </c>
      <c r="CK245" s="34">
        <f t="shared" si="1485"/>
        <v>3.462213974</v>
      </c>
      <c r="CL245" s="34">
        <f t="shared" si="1485"/>
        <v>3.462213974</v>
      </c>
      <c r="CM245" s="34">
        <f t="shared" si="1485"/>
        <v>3.462213974</v>
      </c>
      <c r="CN245" s="34">
        <f t="shared" si="1485"/>
        <v>3.462213974</v>
      </c>
      <c r="CO245" s="34">
        <f t="shared" si="1485"/>
        <v>3.462213974</v>
      </c>
      <c r="CP245" s="34">
        <f t="shared" si="1485"/>
        <v>3.462213974</v>
      </c>
      <c r="CQ245" s="34">
        <f t="shared" si="1485"/>
        <v>3.462213974</v>
      </c>
      <c r="DB245" s="9">
        <v>11.0</v>
      </c>
      <c r="DC245" s="34">
        <f t="shared" ref="DC245:DJ245" si="1486">MAX(DC244*(1-DC41),0)</f>
        <v>0.9640360872</v>
      </c>
      <c r="DD245" s="34">
        <f t="shared" si="1486"/>
        <v>1</v>
      </c>
      <c r="DE245" s="180">
        <f t="shared" si="1486"/>
        <v>0.9839452766</v>
      </c>
      <c r="DF245" s="34">
        <f t="shared" si="1486"/>
        <v>0.9854238409</v>
      </c>
      <c r="DG245" s="34">
        <f t="shared" si="1486"/>
        <v>0.9754122857</v>
      </c>
      <c r="DH245" s="180">
        <f t="shared" si="1486"/>
        <v>0.9692717251</v>
      </c>
      <c r="DI245" s="34">
        <f t="shared" si="1486"/>
        <v>0.9730281258</v>
      </c>
      <c r="DJ245" s="34">
        <f t="shared" si="1486"/>
        <v>0.9563445681</v>
      </c>
      <c r="DK245" s="34"/>
      <c r="DL245" s="142">
        <v>5.301650088767124E-4</v>
      </c>
    </row>
    <row r="246" ht="14.25" customHeight="1">
      <c r="A246" s="84"/>
      <c r="AT246" s="1">
        <f t="shared" si="1427"/>
        <v>18</v>
      </c>
      <c r="AU246" s="1">
        <v>120.0</v>
      </c>
      <c r="AV246" s="83">
        <f t="shared" ref="AV246:BA246" si="1487">((AV$4 * $AU246 ^ AV$5 * EXP(-$AU246 * AV$6))+AV$8)*AV$7</f>
        <v>33.41678694</v>
      </c>
      <c r="AW246" s="83">
        <f t="shared" si="1487"/>
        <v>39.2490968</v>
      </c>
      <c r="AX246" s="83">
        <f t="shared" si="1487"/>
        <v>40.99564111</v>
      </c>
      <c r="AY246" s="83">
        <f t="shared" si="1487"/>
        <v>40.59564111</v>
      </c>
      <c r="AZ246" s="83">
        <f t="shared" si="1487"/>
        <v>40.19564111</v>
      </c>
      <c r="BA246" s="83">
        <f t="shared" si="1487"/>
        <v>39.79564111</v>
      </c>
      <c r="BB246" s="83"/>
      <c r="BC246" s="83"/>
      <c r="BD246" s="83"/>
      <c r="BE246" s="83"/>
      <c r="BG246" s="165"/>
      <c r="BH246" s="1">
        <f t="shared" si="1441"/>
        <v>2</v>
      </c>
      <c r="BI246" s="1">
        <v>11.0</v>
      </c>
      <c r="BJ246" s="83">
        <f t="shared" ref="BJ246:BL246" si="1488">((BJ$4 * $BI246 ^ BJ$5 * EXP(-$BI246 * BJ$6))+BJ$8)*BJ$7</f>
        <v>1.061506929</v>
      </c>
      <c r="BK246" s="83">
        <f t="shared" si="1488"/>
        <v>1.45107161</v>
      </c>
      <c r="BL246" s="83">
        <f t="shared" si="1488"/>
        <v>1.533023824</v>
      </c>
      <c r="BS246" s="165"/>
      <c r="BT246" s="1">
        <f t="shared" si="1443"/>
        <v>2</v>
      </c>
      <c r="BU246" s="1">
        <v>11.0</v>
      </c>
      <c r="BV246" s="83">
        <f t="shared" ref="BV246:BX246" si="1489"> ((BV$4 * $BU246 ^ BV$5 * EXP(-$BU246 * BV$6))+BV$8)*BV$7</f>
        <v>0.7888651907</v>
      </c>
      <c r="BW246" s="83">
        <f t="shared" si="1489"/>
        <v>1.137005555</v>
      </c>
      <c r="BX246" s="83">
        <f t="shared" si="1489"/>
        <v>1.154607779</v>
      </c>
      <c r="CG246" s="10">
        <v>230.0</v>
      </c>
      <c r="CH246" s="34">
        <f t="shared" ref="CH246:CQ246" si="1490">((CH$4-CH$5*$CG246+CH$6*$CG246^2/2+CH$7/$CG246)+CH$9)*CH$8</f>
        <v>5.486808696</v>
      </c>
      <c r="CI246" s="34">
        <f t="shared" si="1490"/>
        <v>3.466043478</v>
      </c>
      <c r="CJ246" s="34">
        <f t="shared" si="1490"/>
        <v>3.466043478</v>
      </c>
      <c r="CK246" s="34">
        <f t="shared" si="1490"/>
        <v>3.466043478</v>
      </c>
      <c r="CL246" s="34">
        <f t="shared" si="1490"/>
        <v>3.466043478</v>
      </c>
      <c r="CM246" s="34">
        <f t="shared" si="1490"/>
        <v>3.466043478</v>
      </c>
      <c r="CN246" s="34">
        <f t="shared" si="1490"/>
        <v>3.466043478</v>
      </c>
      <c r="CO246" s="34">
        <f t="shared" si="1490"/>
        <v>3.466043478</v>
      </c>
      <c r="CP246" s="34">
        <f t="shared" si="1490"/>
        <v>3.466043478</v>
      </c>
      <c r="CQ246" s="34">
        <f t="shared" si="1490"/>
        <v>3.466043478</v>
      </c>
      <c r="DB246" s="9">
        <v>12.0</v>
      </c>
      <c r="DC246" s="34">
        <f t="shared" ref="DC246:DJ246" si="1491">MAX(DC245*(1-DC42),0)</f>
        <v>0.9636653041</v>
      </c>
      <c r="DD246" s="34">
        <f t="shared" si="1491"/>
        <v>1</v>
      </c>
      <c r="DE246" s="180">
        <f t="shared" si="1491"/>
        <v>0.9834732985</v>
      </c>
      <c r="DF246" s="34">
        <f t="shared" si="1491"/>
        <v>0.9846035264</v>
      </c>
      <c r="DG246" s="34">
        <f t="shared" si="1491"/>
        <v>0.9742653454</v>
      </c>
      <c r="DH246" s="180">
        <f t="shared" si="1491"/>
        <v>0.9677614293</v>
      </c>
      <c r="DI246" s="34">
        <f t="shared" si="1491"/>
        <v>0.9708408819</v>
      </c>
      <c r="DJ246" s="34">
        <f t="shared" si="1491"/>
        <v>0.9532657607</v>
      </c>
      <c r="DK246" s="34"/>
      <c r="DL246" s="142">
        <v>5.301650088767124E-4</v>
      </c>
    </row>
    <row r="247" ht="14.25" customHeight="1">
      <c r="A247" s="84"/>
      <c r="AT247" s="1">
        <f t="shared" si="1427"/>
        <v>18</v>
      </c>
      <c r="AU247" s="1">
        <v>121.0</v>
      </c>
      <c r="AV247" s="83">
        <f t="shared" ref="AV247:BA247" si="1492">((AV$4 * $AU247 ^ AV$5 * EXP(-$AU247 * AV$6))+AV$8)*AV$7</f>
        <v>33.40766476</v>
      </c>
      <c r="AW247" s="83">
        <f t="shared" si="1492"/>
        <v>39.18633578</v>
      </c>
      <c r="AX247" s="83">
        <f t="shared" si="1492"/>
        <v>40.92059641</v>
      </c>
      <c r="AY247" s="83">
        <f t="shared" si="1492"/>
        <v>40.52059641</v>
      </c>
      <c r="AZ247" s="83">
        <f t="shared" si="1492"/>
        <v>40.12059641</v>
      </c>
      <c r="BA247" s="83">
        <f t="shared" si="1492"/>
        <v>39.72059641</v>
      </c>
      <c r="BB247" s="83"/>
      <c r="BC247" s="83"/>
      <c r="BD247" s="83"/>
      <c r="BE247" s="83"/>
      <c r="BG247" s="165"/>
      <c r="BH247" s="1">
        <f t="shared" si="1441"/>
        <v>2</v>
      </c>
      <c r="BI247" s="1">
        <v>12.0</v>
      </c>
      <c r="BJ247" s="83">
        <f t="shared" ref="BJ247:BL247" si="1493">((BJ$4 * $BI247 ^ BJ$5 * EXP(-$BI247 * BJ$6))+BJ$8)*BJ$7</f>
        <v>1.07575809</v>
      </c>
      <c r="BK247" s="83">
        <f t="shared" si="1493"/>
        <v>1.465418961</v>
      </c>
      <c r="BL247" s="83">
        <f t="shared" si="1493"/>
        <v>1.551136219</v>
      </c>
      <c r="BS247" s="165"/>
      <c r="BT247" s="1">
        <f t="shared" si="1443"/>
        <v>2</v>
      </c>
      <c r="BU247" s="1">
        <v>12.0</v>
      </c>
      <c r="BV247" s="83">
        <f t="shared" ref="BV247:BX247" si="1494"> ((BV$4 * $BU247 ^ BV$5 * EXP(-$BU247 * BV$6))+BV$8)*BV$7</f>
        <v>0.7999219126</v>
      </c>
      <c r="BW247" s="83">
        <f t="shared" si="1494"/>
        <v>1.148327534</v>
      </c>
      <c r="BX247" s="83">
        <f t="shared" si="1494"/>
        <v>1.168208597</v>
      </c>
      <c r="CG247" s="10">
        <v>231.0</v>
      </c>
      <c r="CH247" s="34">
        <f t="shared" ref="CH247:CQ247" si="1495">((CH$4-CH$5*$CG247+CH$6*$CG247^2/2+CH$7/$CG247)+CH$9)*CH$8</f>
        <v>5.49217316</v>
      </c>
      <c r="CI247" s="34">
        <f t="shared" si="1495"/>
        <v>3.469874459</v>
      </c>
      <c r="CJ247" s="34">
        <f t="shared" si="1495"/>
        <v>3.469874459</v>
      </c>
      <c r="CK247" s="34">
        <f t="shared" si="1495"/>
        <v>3.469874459</v>
      </c>
      <c r="CL247" s="34">
        <f t="shared" si="1495"/>
        <v>3.469874459</v>
      </c>
      <c r="CM247" s="34">
        <f t="shared" si="1495"/>
        <v>3.469874459</v>
      </c>
      <c r="CN247" s="34">
        <f t="shared" si="1495"/>
        <v>3.469874459</v>
      </c>
      <c r="CO247" s="34">
        <f t="shared" si="1495"/>
        <v>3.469874459</v>
      </c>
      <c r="CP247" s="34">
        <f t="shared" si="1495"/>
        <v>3.469874459</v>
      </c>
      <c r="CQ247" s="34">
        <f t="shared" si="1495"/>
        <v>3.469874459</v>
      </c>
      <c r="DB247" s="9">
        <v>13.0</v>
      </c>
      <c r="DC247" s="34">
        <f t="shared" ref="DC247:DJ247" si="1496">MAX(DC246*(1-DC43),0)</f>
        <v>0.9632946636</v>
      </c>
      <c r="DD247" s="34">
        <f t="shared" si="1496"/>
        <v>1</v>
      </c>
      <c r="DE247" s="180">
        <f t="shared" si="1496"/>
        <v>0.9830144618</v>
      </c>
      <c r="DF247" s="34">
        <f t="shared" si="1496"/>
        <v>0.9838094195</v>
      </c>
      <c r="DG247" s="34">
        <f t="shared" si="1496"/>
        <v>0.9731636124</v>
      </c>
      <c r="DH247" s="180">
        <f t="shared" si="1496"/>
        <v>0.9662885463</v>
      </c>
      <c r="DI247" s="34">
        <f t="shared" si="1496"/>
        <v>0.9686590961</v>
      </c>
      <c r="DJ247" s="34">
        <f t="shared" si="1496"/>
        <v>0.9501997141</v>
      </c>
      <c r="DK247" s="34"/>
      <c r="DL247" s="142">
        <v>5.301650088767124E-4</v>
      </c>
    </row>
    <row r="248" ht="14.25" customHeight="1">
      <c r="A248" s="84"/>
      <c r="AT248" s="1">
        <f t="shared" si="1427"/>
        <v>18</v>
      </c>
      <c r="AU248" s="1">
        <v>122.0</v>
      </c>
      <c r="AV248" s="83">
        <f t="shared" ref="AV248:BA248" si="1497">((AV$4 * $AU248 ^ AV$5 * EXP(-$AU248 * AV$6))+AV$8)*AV$7</f>
        <v>33.39807035</v>
      </c>
      <c r="AW248" s="83">
        <f t="shared" si="1497"/>
        <v>39.12319865</v>
      </c>
      <c r="AX248" s="83">
        <f t="shared" si="1497"/>
        <v>40.84510488</v>
      </c>
      <c r="AY248" s="83">
        <f t="shared" si="1497"/>
        <v>40.44510488</v>
      </c>
      <c r="AZ248" s="83">
        <f t="shared" si="1497"/>
        <v>40.04510488</v>
      </c>
      <c r="BA248" s="83">
        <f t="shared" si="1497"/>
        <v>39.64510488</v>
      </c>
      <c r="BB248" s="83"/>
      <c r="BC248" s="83"/>
      <c r="BD248" s="83"/>
      <c r="BE248" s="83"/>
      <c r="BG248" s="165"/>
      <c r="BH248" s="1">
        <f t="shared" si="1441"/>
        <v>2</v>
      </c>
      <c r="BI248" s="1">
        <v>13.0</v>
      </c>
      <c r="BJ248" s="83">
        <f t="shared" ref="BJ248:BL248" si="1498">((BJ$4 * $BI248 ^ BJ$5 * EXP(-$BI248 * BJ$6))+BJ$8)*BJ$7</f>
        <v>1.088877182</v>
      </c>
      <c r="BK248" s="83">
        <f t="shared" si="1498"/>
        <v>1.478407359</v>
      </c>
      <c r="BL248" s="83">
        <f t="shared" si="1498"/>
        <v>1.56757382</v>
      </c>
      <c r="BS248" s="165"/>
      <c r="BT248" s="1">
        <f t="shared" si="1443"/>
        <v>2</v>
      </c>
      <c r="BU248" s="1">
        <v>13.0</v>
      </c>
      <c r="BV248" s="83">
        <f t="shared" ref="BV248:BX248" si="1499"> ((BV$4 * $BU248 ^ BV$5 * EXP(-$BU248 * BV$6))+BV$8)*BV$7</f>
        <v>0.8101066275</v>
      </c>
      <c r="BW248" s="83">
        <f t="shared" si="1499"/>
        <v>1.158579654</v>
      </c>
      <c r="BX248" s="83">
        <f t="shared" si="1499"/>
        <v>1.180550464</v>
      </c>
      <c r="CG248" s="10">
        <v>232.0</v>
      </c>
      <c r="CH248" s="34">
        <f t="shared" ref="CH248:CQ248" si="1500">((CH$4-CH$5*$CG248+CH$6*$CG248^2/2+CH$7/$CG248)+CH$9)*CH$8</f>
        <v>5.497543103</v>
      </c>
      <c r="CI248" s="34">
        <f t="shared" si="1500"/>
        <v>3.473706897</v>
      </c>
      <c r="CJ248" s="34">
        <f t="shared" si="1500"/>
        <v>3.473706897</v>
      </c>
      <c r="CK248" s="34">
        <f t="shared" si="1500"/>
        <v>3.473706897</v>
      </c>
      <c r="CL248" s="34">
        <f t="shared" si="1500"/>
        <v>3.473706897</v>
      </c>
      <c r="CM248" s="34">
        <f t="shared" si="1500"/>
        <v>3.473706897</v>
      </c>
      <c r="CN248" s="34">
        <f t="shared" si="1500"/>
        <v>3.473706897</v>
      </c>
      <c r="CO248" s="34">
        <f t="shared" si="1500"/>
        <v>3.473706897</v>
      </c>
      <c r="CP248" s="34">
        <f t="shared" si="1500"/>
        <v>3.473706897</v>
      </c>
      <c r="CQ248" s="34">
        <f t="shared" si="1500"/>
        <v>3.473706897</v>
      </c>
      <c r="DB248" s="9">
        <v>14.0</v>
      </c>
      <c r="DC248" s="34">
        <f t="shared" ref="DC248:DJ248" si="1501">MAX(DC247*(1-DC44),0)</f>
        <v>0.9629241656</v>
      </c>
      <c r="DD248" s="34">
        <f t="shared" si="1501"/>
        <v>1</v>
      </c>
      <c r="DE248" s="180">
        <f t="shared" si="1501"/>
        <v>0.9825678714</v>
      </c>
      <c r="DF248" s="34">
        <f t="shared" si="1501"/>
        <v>0.9830393528</v>
      </c>
      <c r="DG248" s="34">
        <f t="shared" si="1501"/>
        <v>0.9721029908</v>
      </c>
      <c r="DH248" s="180">
        <f t="shared" si="1501"/>
        <v>0.9648517748</v>
      </c>
      <c r="DI248" s="34">
        <f t="shared" si="1501"/>
        <v>0.966482898</v>
      </c>
      <c r="DJ248" s="34">
        <f t="shared" si="1501"/>
        <v>0.9471459434</v>
      </c>
      <c r="DK248" s="34"/>
      <c r="DL248" s="142">
        <v>5.301650088767124E-4</v>
      </c>
    </row>
    <row r="249" ht="14.25" customHeight="1">
      <c r="A249" s="84"/>
      <c r="AT249" s="1">
        <f t="shared" si="1427"/>
        <v>18</v>
      </c>
      <c r="AU249" s="1">
        <v>123.0</v>
      </c>
      <c r="AV249" s="83">
        <f t="shared" ref="AV249:BA249" si="1502">((AV$4 * $AU249 ^ AV$5 * EXP(-$AU249 * AV$6))+AV$8)*AV$7</f>
        <v>33.38801186</v>
      </c>
      <c r="AW249" s="83">
        <f t="shared" si="1502"/>
        <v>39.05969533</v>
      </c>
      <c r="AX249" s="83">
        <f t="shared" si="1502"/>
        <v>40.76917902</v>
      </c>
      <c r="AY249" s="83">
        <f t="shared" si="1502"/>
        <v>40.36917902</v>
      </c>
      <c r="AZ249" s="83">
        <f t="shared" si="1502"/>
        <v>39.96917902</v>
      </c>
      <c r="BA249" s="83">
        <f t="shared" si="1502"/>
        <v>39.56917902</v>
      </c>
      <c r="BB249" s="83"/>
      <c r="BC249" s="83"/>
      <c r="BD249" s="83"/>
      <c r="BE249" s="83"/>
      <c r="BG249" s="165"/>
      <c r="BH249" s="1">
        <f t="shared" si="1441"/>
        <v>2</v>
      </c>
      <c r="BI249" s="1">
        <v>14.0</v>
      </c>
      <c r="BJ249" s="83">
        <f t="shared" ref="BJ249:BL249" si="1503">((BJ$4 * $BI249 ^ BJ$5 * EXP(-$BI249 * BJ$6))+BJ$8)*BJ$7</f>
        <v>1.101016756</v>
      </c>
      <c r="BK249" s="83">
        <f t="shared" si="1503"/>
        <v>1.490222624</v>
      </c>
      <c r="BL249" s="83">
        <f t="shared" si="1503"/>
        <v>1.582561828</v>
      </c>
      <c r="BS249" s="165"/>
      <c r="BT249" s="1">
        <f t="shared" si="1443"/>
        <v>2</v>
      </c>
      <c r="BU249" s="1">
        <v>14.0</v>
      </c>
      <c r="BV249" s="83">
        <f t="shared" ref="BV249:BX249" si="1504"> ((BV$4 * $BU249 ^ BV$5 * EXP(-$BU249 * BV$6))+BV$8)*BV$7</f>
        <v>0.8195363121</v>
      </c>
      <c r="BW249" s="83">
        <f t="shared" si="1504"/>
        <v>1.16790813</v>
      </c>
      <c r="BX249" s="83">
        <f t="shared" si="1504"/>
        <v>1.191802705</v>
      </c>
      <c r="CG249" s="10">
        <v>233.0</v>
      </c>
      <c r="CH249" s="34">
        <f t="shared" ref="CH249:CQ249" si="1505">((CH$4-CH$5*$CG249+CH$6*$CG249^2/2+CH$7/$CG249)+CH$9)*CH$8</f>
        <v>5.502918455</v>
      </c>
      <c r="CI249" s="34">
        <f t="shared" si="1505"/>
        <v>3.477540773</v>
      </c>
      <c r="CJ249" s="34">
        <f t="shared" si="1505"/>
        <v>3.477540773</v>
      </c>
      <c r="CK249" s="34">
        <f t="shared" si="1505"/>
        <v>3.477540773</v>
      </c>
      <c r="CL249" s="34">
        <f t="shared" si="1505"/>
        <v>3.477540773</v>
      </c>
      <c r="CM249" s="34">
        <f t="shared" si="1505"/>
        <v>3.477540773</v>
      </c>
      <c r="CN249" s="34">
        <f t="shared" si="1505"/>
        <v>3.477540773</v>
      </c>
      <c r="CO249" s="34">
        <f t="shared" si="1505"/>
        <v>3.477540773</v>
      </c>
      <c r="CP249" s="34">
        <f t="shared" si="1505"/>
        <v>3.477540773</v>
      </c>
      <c r="CQ249" s="34">
        <f t="shared" si="1505"/>
        <v>3.477540773</v>
      </c>
      <c r="DB249" s="9">
        <v>15.0</v>
      </c>
      <c r="DC249" s="34">
        <f t="shared" ref="DC249:DJ249" si="1506">MAX(DC248*(1-DC45),0)</f>
        <v>0.9625538102</v>
      </c>
      <c r="DD249" s="34">
        <f t="shared" si="1506"/>
        <v>1</v>
      </c>
      <c r="DE249" s="180">
        <f t="shared" si="1506"/>
        <v>0.9821326345</v>
      </c>
      <c r="DF249" s="34">
        <f t="shared" si="1506"/>
        <v>0.9822911678</v>
      </c>
      <c r="DG249" s="34">
        <f t="shared" si="1506"/>
        <v>0.9710794082</v>
      </c>
      <c r="DH249" s="180">
        <f t="shared" si="1506"/>
        <v>0.9634498247</v>
      </c>
      <c r="DI249" s="34">
        <f t="shared" si="1506"/>
        <v>0.9643124157</v>
      </c>
      <c r="DJ249" s="34">
        <f t="shared" si="1506"/>
        <v>0.9441039696</v>
      </c>
      <c r="DK249" s="34"/>
      <c r="DL249" s="142">
        <v>5.301650088767124E-4</v>
      </c>
    </row>
    <row r="250" ht="14.25" customHeight="1">
      <c r="A250" s="84"/>
      <c r="AT250" s="1">
        <f t="shared" si="1427"/>
        <v>18</v>
      </c>
      <c r="AU250" s="1">
        <v>124.0</v>
      </c>
      <c r="AV250" s="83">
        <f t="shared" ref="AV250:BA250" si="1507">((AV$4 * $AU250 ^ AV$5 * EXP(-$AU250 * AV$6))+AV$8)*AV$7</f>
        <v>33.37749728</v>
      </c>
      <c r="AW250" s="83">
        <f t="shared" si="1507"/>
        <v>38.99583548</v>
      </c>
      <c r="AX250" s="83">
        <f t="shared" si="1507"/>
        <v>40.69283105</v>
      </c>
      <c r="AY250" s="83">
        <f t="shared" si="1507"/>
        <v>40.29283105</v>
      </c>
      <c r="AZ250" s="83">
        <f t="shared" si="1507"/>
        <v>39.89283105</v>
      </c>
      <c r="BA250" s="83">
        <f t="shared" si="1507"/>
        <v>39.49283105</v>
      </c>
      <c r="BB250" s="83"/>
      <c r="BC250" s="83"/>
      <c r="BD250" s="83"/>
      <c r="BE250" s="83"/>
      <c r="BG250" s="165"/>
      <c r="BH250" s="1">
        <f t="shared" si="1441"/>
        <v>3</v>
      </c>
      <c r="BI250" s="1">
        <v>15.0</v>
      </c>
      <c r="BJ250" s="83">
        <f t="shared" ref="BJ250:BL250" si="1508">((BJ$4 * $BI250 ^ BJ$5 * EXP(-$BI250 * BJ$6))+BJ$8)*BJ$7</f>
        <v>1.112299545</v>
      </c>
      <c r="BK250" s="83">
        <f t="shared" si="1508"/>
        <v>1.501014004</v>
      </c>
      <c r="BL250" s="83">
        <f t="shared" si="1508"/>
        <v>1.596281581</v>
      </c>
      <c r="BS250" s="165"/>
      <c r="BT250" s="1">
        <f t="shared" si="1443"/>
        <v>3</v>
      </c>
      <c r="BU250" s="1">
        <v>15.0</v>
      </c>
      <c r="BV250" s="83">
        <f t="shared" ref="BV250:BX250" si="1509"> ((BV$4 * $BU250 ^ BV$5 * EXP(-$BU250 * BV$6))+BV$8)*BV$7</f>
        <v>0.8283051385</v>
      </c>
      <c r="BW250" s="83">
        <f t="shared" si="1509"/>
        <v>1.176430415</v>
      </c>
      <c r="BX250" s="83">
        <f t="shared" si="1509"/>
        <v>1.202101663</v>
      </c>
      <c r="CG250" s="10">
        <v>234.0</v>
      </c>
      <c r="CH250" s="34">
        <f t="shared" ref="CH250:CQ250" si="1510">((CH$4-CH$5*$CG250+CH$6*$CG250^2/2+CH$7/$CG250)+CH$9)*CH$8</f>
        <v>5.508299145</v>
      </c>
      <c r="CI250" s="34">
        <f t="shared" si="1510"/>
        <v>3.481376068</v>
      </c>
      <c r="CJ250" s="34">
        <f t="shared" si="1510"/>
        <v>3.481376068</v>
      </c>
      <c r="CK250" s="34">
        <f t="shared" si="1510"/>
        <v>3.481376068</v>
      </c>
      <c r="CL250" s="34">
        <f t="shared" si="1510"/>
        <v>3.481376068</v>
      </c>
      <c r="CM250" s="34">
        <f t="shared" si="1510"/>
        <v>3.481376068</v>
      </c>
      <c r="CN250" s="34">
        <f t="shared" si="1510"/>
        <v>3.481376068</v>
      </c>
      <c r="CO250" s="34">
        <f t="shared" si="1510"/>
        <v>3.481376068</v>
      </c>
      <c r="CP250" s="34">
        <f t="shared" si="1510"/>
        <v>3.481376068</v>
      </c>
      <c r="CQ250" s="34">
        <f t="shared" si="1510"/>
        <v>3.481376068</v>
      </c>
      <c r="DB250" s="9">
        <v>16.0</v>
      </c>
      <c r="DC250" s="34">
        <f t="shared" ref="DC250:DJ250" si="1511">MAX(DC249*(1-DC46),0)</f>
        <v>0.9621835972</v>
      </c>
      <c r="DD250" s="34">
        <f t="shared" si="1511"/>
        <v>1</v>
      </c>
      <c r="DE250" s="180">
        <f t="shared" si="1511"/>
        <v>0.9817078602</v>
      </c>
      <c r="DF250" s="34">
        <f t="shared" si="1511"/>
        <v>0.9815627137</v>
      </c>
      <c r="DG250" s="34">
        <f t="shared" si="1511"/>
        <v>0.9700888135</v>
      </c>
      <c r="DH250" s="180">
        <f t="shared" si="1511"/>
        <v>0.9620814164</v>
      </c>
      <c r="DI250" s="34">
        <f t="shared" si="1511"/>
        <v>0.9621477764</v>
      </c>
      <c r="DJ250" s="34">
        <f t="shared" si="1511"/>
        <v>0.9410733192</v>
      </c>
      <c r="DK250" s="34"/>
      <c r="DL250" s="142">
        <v>5.301650088767124E-4</v>
      </c>
    </row>
    <row r="251" ht="14.25" customHeight="1">
      <c r="A251" s="84"/>
      <c r="AT251" s="1">
        <f t="shared" si="1427"/>
        <v>18</v>
      </c>
      <c r="AU251" s="1">
        <v>125.0</v>
      </c>
      <c r="AV251" s="83">
        <f t="shared" ref="AV251:BA251" si="1512">((AV$4 * $AU251 ^ AV$5 * EXP(-$AU251 * AV$6))+AV$8)*AV$7</f>
        <v>33.3665344</v>
      </c>
      <c r="AW251" s="83">
        <f t="shared" si="1512"/>
        <v>38.93162857</v>
      </c>
      <c r="AX251" s="83">
        <f t="shared" si="1512"/>
        <v>40.61607289</v>
      </c>
      <c r="AY251" s="83">
        <f t="shared" si="1512"/>
        <v>40.21607289</v>
      </c>
      <c r="AZ251" s="83">
        <f t="shared" si="1512"/>
        <v>39.81607289</v>
      </c>
      <c r="BA251" s="83">
        <f t="shared" si="1512"/>
        <v>39.41607289</v>
      </c>
      <c r="BB251" s="83"/>
      <c r="BC251" s="83"/>
      <c r="BD251" s="83"/>
      <c r="BE251" s="83"/>
      <c r="BG251" s="165"/>
      <c r="BH251" s="1">
        <f t="shared" si="1441"/>
        <v>3</v>
      </c>
      <c r="BI251" s="1">
        <v>16.0</v>
      </c>
      <c r="BJ251" s="83">
        <f t="shared" ref="BJ251:BL251" si="1513">((BJ$4 * $BI251 ^ BJ$5 * EXP(-$BI251 * BJ$6))+BJ$8)*BJ$7</f>
        <v>1.122825862</v>
      </c>
      <c r="BK251" s="83">
        <f t="shared" si="1513"/>
        <v>1.510903311</v>
      </c>
      <c r="BL251" s="83">
        <f t="shared" si="1513"/>
        <v>1.608881422</v>
      </c>
      <c r="BS251" s="165"/>
      <c r="BT251" s="1">
        <f t="shared" si="1443"/>
        <v>3</v>
      </c>
      <c r="BU251" s="1">
        <v>16.0</v>
      </c>
      <c r="BV251" s="83">
        <f t="shared" ref="BV251:BX251" si="1514"> ((BV$4 * $BU251 ^ BV$5 * EXP(-$BU251 * BV$6))+BV$8)*BV$7</f>
        <v>0.8364901244</v>
      </c>
      <c r="BW251" s="83">
        <f t="shared" si="1514"/>
        <v>1.184242372</v>
      </c>
      <c r="BX251" s="83">
        <f t="shared" si="1514"/>
        <v>1.211558868</v>
      </c>
      <c r="CG251" s="10">
        <v>235.0</v>
      </c>
      <c r="CH251" s="34">
        <f t="shared" ref="CH251:CQ251" si="1515">((CH$4-CH$5*$CG251+CH$6*$CG251^2/2+CH$7/$CG251)+CH$9)*CH$8</f>
        <v>5.513685106</v>
      </c>
      <c r="CI251" s="34">
        <f t="shared" si="1515"/>
        <v>3.485212766</v>
      </c>
      <c r="CJ251" s="34">
        <f t="shared" si="1515"/>
        <v>3.485212766</v>
      </c>
      <c r="CK251" s="34">
        <f t="shared" si="1515"/>
        <v>3.485212766</v>
      </c>
      <c r="CL251" s="34">
        <f t="shared" si="1515"/>
        <v>3.485212766</v>
      </c>
      <c r="CM251" s="34">
        <f t="shared" si="1515"/>
        <v>3.485212766</v>
      </c>
      <c r="CN251" s="34">
        <f t="shared" si="1515"/>
        <v>3.485212766</v>
      </c>
      <c r="CO251" s="34">
        <f t="shared" si="1515"/>
        <v>3.485212766</v>
      </c>
      <c r="CP251" s="34">
        <f t="shared" si="1515"/>
        <v>3.485212766</v>
      </c>
      <c r="CQ251" s="34">
        <f t="shared" si="1515"/>
        <v>3.485212766</v>
      </c>
      <c r="DB251" s="9">
        <v>17.0</v>
      </c>
      <c r="DC251" s="34">
        <f t="shared" ref="DC251:DJ251" si="1516">MAX(DC250*(1-DC47),0)</f>
        <v>0.9618135266</v>
      </c>
      <c r="DD251" s="34">
        <f t="shared" si="1516"/>
        <v>1</v>
      </c>
      <c r="DE251" s="180">
        <f t="shared" si="1516"/>
        <v>0.9812926594</v>
      </c>
      <c r="DF251" s="34">
        <f t="shared" si="1516"/>
        <v>0.9808518477</v>
      </c>
      <c r="DG251" s="34">
        <f t="shared" si="1516"/>
        <v>0.969127176</v>
      </c>
      <c r="DH251" s="180">
        <f t="shared" si="1516"/>
        <v>0.9607452806</v>
      </c>
      <c r="DI251" s="34">
        <f t="shared" si="1516"/>
        <v>0.9599891056</v>
      </c>
      <c r="DJ251" s="34">
        <f t="shared" si="1516"/>
        <v>0.9380535245</v>
      </c>
      <c r="DK251" s="34"/>
      <c r="DL251" s="142">
        <v>5.301650088767124E-4</v>
      </c>
    </row>
    <row r="252" ht="14.25" customHeight="1">
      <c r="A252" s="84"/>
      <c r="AT252" s="1">
        <f t="shared" si="1427"/>
        <v>18</v>
      </c>
      <c r="AU252" s="1">
        <v>126.0</v>
      </c>
      <c r="AV252" s="83">
        <f t="shared" ref="AV252:BA252" si="1517">((AV$4 * $AU252 ^ AV$5 * EXP(-$AU252 * AV$6))+AV$8)*AV$7</f>
        <v>33.35513087</v>
      </c>
      <c r="AW252" s="83">
        <f t="shared" si="1517"/>
        <v>38.86708384</v>
      </c>
      <c r="AX252" s="83">
        <f t="shared" si="1517"/>
        <v>40.53891622</v>
      </c>
      <c r="AY252" s="83">
        <f t="shared" si="1517"/>
        <v>40.13891622</v>
      </c>
      <c r="AZ252" s="83">
        <f t="shared" si="1517"/>
        <v>39.73891622</v>
      </c>
      <c r="BA252" s="83">
        <f t="shared" si="1517"/>
        <v>39.33891622</v>
      </c>
      <c r="BB252" s="83"/>
      <c r="BC252" s="83"/>
      <c r="BD252" s="83"/>
      <c r="BE252" s="83"/>
      <c r="BG252" s="165"/>
      <c r="BH252" s="1">
        <f t="shared" si="1441"/>
        <v>3</v>
      </c>
      <c r="BI252" s="1">
        <v>17.0</v>
      </c>
      <c r="BJ252" s="83">
        <f t="shared" ref="BJ252:BL252" si="1518">((BJ$4 * $BI252 ^ BJ$5 * EXP(-$BI252 * BJ$6))+BJ$8)*BJ$7</f>
        <v>1.132678826</v>
      </c>
      <c r="BK252" s="83">
        <f t="shared" si="1518"/>
        <v>1.519991338</v>
      </c>
      <c r="BL252" s="83">
        <f t="shared" si="1518"/>
        <v>1.620484378</v>
      </c>
      <c r="BS252" s="165"/>
      <c r="BT252" s="1">
        <f t="shared" si="1443"/>
        <v>3</v>
      </c>
      <c r="BU252" s="1">
        <v>17.0</v>
      </c>
      <c r="BV252" s="83">
        <f t="shared" ref="BV252:BX252" si="1519"> ((BV$4 * $BU252 ^ BV$5 * EXP(-$BU252 * BV$6))+BV$8)*BV$7</f>
        <v>0.8441551213</v>
      </c>
      <c r="BW252" s="83">
        <f t="shared" si="1519"/>
        <v>1.191423328</v>
      </c>
      <c r="BX252" s="83">
        <f t="shared" si="1519"/>
        <v>1.220266816</v>
      </c>
      <c r="CG252" s="10">
        <v>236.0</v>
      </c>
      <c r="CH252" s="34">
        <f t="shared" ref="CH252:CQ252" si="1520">((CH$4-CH$5*$CG252+CH$6*$CG252^2/2+CH$7/$CG252)+CH$9)*CH$8</f>
        <v>5.519076271</v>
      </c>
      <c r="CI252" s="34">
        <f t="shared" si="1520"/>
        <v>3.489050847</v>
      </c>
      <c r="CJ252" s="34">
        <f t="shared" si="1520"/>
        <v>3.489050847</v>
      </c>
      <c r="CK252" s="34">
        <f t="shared" si="1520"/>
        <v>3.489050847</v>
      </c>
      <c r="CL252" s="34">
        <f t="shared" si="1520"/>
        <v>3.489050847</v>
      </c>
      <c r="CM252" s="34">
        <f t="shared" si="1520"/>
        <v>3.489050847</v>
      </c>
      <c r="CN252" s="34">
        <f t="shared" si="1520"/>
        <v>3.489050847</v>
      </c>
      <c r="CO252" s="34">
        <f t="shared" si="1520"/>
        <v>3.489050847</v>
      </c>
      <c r="CP252" s="34">
        <f t="shared" si="1520"/>
        <v>3.489050847</v>
      </c>
      <c r="CQ252" s="34">
        <f t="shared" si="1520"/>
        <v>3.489050847</v>
      </c>
      <c r="DB252" s="9">
        <v>18.0</v>
      </c>
      <c r="DC252" s="34">
        <f t="shared" ref="DC252:DJ252" si="1521">MAX(DC251*(1-DC48),0)</f>
        <v>0.9614435983</v>
      </c>
      <c r="DD252" s="34">
        <f t="shared" si="1521"/>
        <v>0.9994230769</v>
      </c>
      <c r="DE252" s="180">
        <f t="shared" si="1521"/>
        <v>0.980886145</v>
      </c>
      <c r="DF252" s="34">
        <f t="shared" si="1521"/>
        <v>0.980156434</v>
      </c>
      <c r="DG252" s="34">
        <f t="shared" si="1521"/>
        <v>0.9681904835</v>
      </c>
      <c r="DH252" s="180">
        <f t="shared" si="1521"/>
        <v>0.9594401574</v>
      </c>
      <c r="DI252" s="34">
        <f t="shared" si="1521"/>
        <v>0.9578365281</v>
      </c>
      <c r="DJ252" s="34">
        <f t="shared" si="1521"/>
        <v>0.9350441235</v>
      </c>
      <c r="DK252" s="34"/>
      <c r="DL252" s="142">
        <v>5.301650088767124E-4</v>
      </c>
    </row>
    <row r="253" ht="14.25" customHeight="1">
      <c r="A253" s="84"/>
      <c r="AT253" s="1">
        <f t="shared" si="1427"/>
        <v>19</v>
      </c>
      <c r="AU253" s="1">
        <v>127.0</v>
      </c>
      <c r="AV253" s="83">
        <f t="shared" ref="AV253:BA253" si="1522">((AV$4 * $AU253 ^ AV$5 * EXP(-$AU253 * AV$6))+AV$8)*AV$7</f>
        <v>33.34329416</v>
      </c>
      <c r="AW253" s="83">
        <f t="shared" si="1522"/>
        <v>38.80221033</v>
      </c>
      <c r="AX253" s="83">
        <f t="shared" si="1522"/>
        <v>40.46137242</v>
      </c>
      <c r="AY253" s="83">
        <f t="shared" si="1522"/>
        <v>40.06137242</v>
      </c>
      <c r="AZ253" s="83">
        <f t="shared" si="1522"/>
        <v>39.66137242</v>
      </c>
      <c r="BA253" s="83">
        <f t="shared" si="1522"/>
        <v>39.26137242</v>
      </c>
      <c r="BB253" s="83"/>
      <c r="BC253" s="83"/>
      <c r="BD253" s="83"/>
      <c r="BE253" s="83"/>
      <c r="BG253" s="165"/>
      <c r="BH253" s="1">
        <f t="shared" si="1441"/>
        <v>3</v>
      </c>
      <c r="BI253" s="1">
        <v>18.0</v>
      </c>
      <c r="BJ253" s="83">
        <f t="shared" ref="BJ253:BL253" si="1523">((BJ$4 * $BI253 ^ BJ$5 * EXP(-$BI253 * BJ$6))+BJ$8)*BJ$7</f>
        <v>1.141928136</v>
      </c>
      <c r="BK253" s="83">
        <f t="shared" si="1523"/>
        <v>1.528362501</v>
      </c>
      <c r="BL253" s="83">
        <f t="shared" si="1523"/>
        <v>1.631193699</v>
      </c>
      <c r="BS253" s="165"/>
      <c r="BT253" s="1">
        <f t="shared" si="1443"/>
        <v>3</v>
      </c>
      <c r="BU253" s="1">
        <v>18.0</v>
      </c>
      <c r="BV253" s="83">
        <f t="shared" ref="BV253:BX253" si="1524"> ((BV$4 * $BU253 ^ BV$5 * EXP(-$BU253 * BV$6))+BV$8)*BV$7</f>
        <v>0.8513536995</v>
      </c>
      <c r="BW253" s="83">
        <f t="shared" si="1524"/>
        <v>1.198039724</v>
      </c>
      <c r="BX253" s="83">
        <f t="shared" si="1524"/>
        <v>1.228303129</v>
      </c>
      <c r="CG253" s="10">
        <v>237.0</v>
      </c>
      <c r="CH253" s="34">
        <f t="shared" ref="CH253:CQ253" si="1525">((CH$4-CH$5*$CG253+CH$6*$CG253^2/2+CH$7/$CG253)+CH$9)*CH$8</f>
        <v>5.524472574</v>
      </c>
      <c r="CI253" s="34">
        <f t="shared" si="1525"/>
        <v>3.492890295</v>
      </c>
      <c r="CJ253" s="34">
        <f t="shared" si="1525"/>
        <v>3.492890295</v>
      </c>
      <c r="CK253" s="34">
        <f t="shared" si="1525"/>
        <v>3.492890295</v>
      </c>
      <c r="CL253" s="34">
        <f t="shared" si="1525"/>
        <v>3.492890295</v>
      </c>
      <c r="CM253" s="34">
        <f t="shared" si="1525"/>
        <v>3.492890295</v>
      </c>
      <c r="CN253" s="34">
        <f t="shared" si="1525"/>
        <v>3.492890295</v>
      </c>
      <c r="CO253" s="34">
        <f t="shared" si="1525"/>
        <v>3.492890295</v>
      </c>
      <c r="CP253" s="34">
        <f t="shared" si="1525"/>
        <v>3.492890295</v>
      </c>
      <c r="CQ253" s="34">
        <f t="shared" si="1525"/>
        <v>3.492890295</v>
      </c>
      <c r="DB253" s="9">
        <v>19.0</v>
      </c>
      <c r="DC253" s="34">
        <f t="shared" ref="DC253:DJ253" si="1526">MAX(DC252*(1-DC49),0)</f>
        <v>0.9610738123</v>
      </c>
      <c r="DD253" s="34">
        <f t="shared" si="1526"/>
        <v>0.9988464867</v>
      </c>
      <c r="DE253" s="180">
        <f t="shared" si="1526"/>
        <v>0.9804874315</v>
      </c>
      <c r="DF253" s="34">
        <f t="shared" si="1526"/>
        <v>0.9794743437</v>
      </c>
      <c r="DG253" s="34">
        <f t="shared" si="1526"/>
        <v>0.9672747418</v>
      </c>
      <c r="DH253" s="180">
        <f t="shared" si="1526"/>
        <v>0.9581647964</v>
      </c>
      <c r="DI253" s="34">
        <f t="shared" si="1526"/>
        <v>0.955690167</v>
      </c>
      <c r="DJ253" s="34">
        <f t="shared" si="1526"/>
        <v>0.9320446596</v>
      </c>
      <c r="DK253" s="34"/>
      <c r="DL253" s="142">
        <v>5.301650088767124E-4</v>
      </c>
    </row>
    <row r="254" ht="14.25" customHeight="1">
      <c r="A254" s="84"/>
      <c r="AT254" s="1">
        <f t="shared" si="1427"/>
        <v>19</v>
      </c>
      <c r="AU254" s="1">
        <v>128.0</v>
      </c>
      <c r="AV254" s="83">
        <f t="shared" ref="AV254:BA254" si="1527">((AV$4 * $AU254 ^ AV$5 * EXP(-$AU254 * AV$6))+AV$8)*AV$7</f>
        <v>33.3310316</v>
      </c>
      <c r="AW254" s="83">
        <f t="shared" si="1527"/>
        <v>38.73701686</v>
      </c>
      <c r="AX254" s="83">
        <f t="shared" si="1527"/>
        <v>40.38345264</v>
      </c>
      <c r="AY254" s="83">
        <f t="shared" si="1527"/>
        <v>39.98345264</v>
      </c>
      <c r="AZ254" s="83">
        <f t="shared" si="1527"/>
        <v>39.58345264</v>
      </c>
      <c r="BA254" s="83">
        <f t="shared" si="1527"/>
        <v>39.18345264</v>
      </c>
      <c r="BB254" s="83"/>
      <c r="BC254" s="83"/>
      <c r="BD254" s="83"/>
      <c r="BE254" s="83"/>
      <c r="BG254" s="165"/>
      <c r="BH254" s="1">
        <f t="shared" si="1441"/>
        <v>3</v>
      </c>
      <c r="BI254" s="1">
        <v>19.0</v>
      </c>
      <c r="BJ254" s="83">
        <f t="shared" ref="BJ254:BL254" si="1528">((BJ$4 * $BI254 ^ BJ$5 * EXP(-$BI254 * BJ$6))+BJ$8)*BJ$7</f>
        <v>1.150632853</v>
      </c>
      <c r="BK254" s="83">
        <f t="shared" si="1528"/>
        <v>1.536088252</v>
      </c>
      <c r="BL254" s="83">
        <f t="shared" si="1528"/>
        <v>1.641096955</v>
      </c>
      <c r="BS254" s="165"/>
      <c r="BT254" s="1">
        <f t="shared" si="1443"/>
        <v>3</v>
      </c>
      <c r="BU254" s="1">
        <v>19.0</v>
      </c>
      <c r="BV254" s="83">
        <f t="shared" ref="BV254:BX254" si="1529"> ((BV$4 * $BU254 ^ BV$5 * EXP(-$BU254 * BV$6))+BV$8)*BV$7</f>
        <v>0.8581312769</v>
      </c>
      <c r="BW254" s="83">
        <f t="shared" si="1529"/>
        <v>1.204147803</v>
      </c>
      <c r="BX254" s="83">
        <f t="shared" si="1529"/>
        <v>1.235733642</v>
      </c>
      <c r="CG254" s="10">
        <v>238.0</v>
      </c>
      <c r="CH254" s="34">
        <f t="shared" ref="CH254:CQ254" si="1530">((CH$4-CH$5*$CG254+CH$6*$CG254^2/2+CH$7/$CG254)+CH$9)*CH$8</f>
        <v>5.52987395</v>
      </c>
      <c r="CI254" s="34">
        <f t="shared" si="1530"/>
        <v>3.496731092</v>
      </c>
      <c r="CJ254" s="34">
        <f t="shared" si="1530"/>
        <v>3.496731092</v>
      </c>
      <c r="CK254" s="34">
        <f t="shared" si="1530"/>
        <v>3.496731092</v>
      </c>
      <c r="CL254" s="34">
        <f t="shared" si="1530"/>
        <v>3.496731092</v>
      </c>
      <c r="CM254" s="34">
        <f t="shared" si="1530"/>
        <v>3.496731092</v>
      </c>
      <c r="CN254" s="34">
        <f t="shared" si="1530"/>
        <v>3.496731092</v>
      </c>
      <c r="CO254" s="34">
        <f t="shared" si="1530"/>
        <v>3.496731092</v>
      </c>
      <c r="CP254" s="34">
        <f t="shared" si="1530"/>
        <v>3.496731092</v>
      </c>
      <c r="CQ254" s="34">
        <f t="shared" si="1530"/>
        <v>3.496731092</v>
      </c>
      <c r="DB254" s="9">
        <v>20.0</v>
      </c>
      <c r="DC254" s="34">
        <f t="shared" ref="DC254:DJ254" si="1531">MAX(DC253*(1-DC50),0)</f>
        <v>0.9607041685</v>
      </c>
      <c r="DD254" s="34">
        <f t="shared" si="1531"/>
        <v>0.9982702291</v>
      </c>
      <c r="DE254" s="180">
        <f t="shared" si="1531"/>
        <v>0.980095635</v>
      </c>
      <c r="DF254" s="34">
        <f t="shared" si="1531"/>
        <v>0.9788034545</v>
      </c>
      <c r="DG254" s="34">
        <f t="shared" si="1531"/>
        <v>0.9663759729</v>
      </c>
      <c r="DH254" s="180">
        <f t="shared" si="1531"/>
        <v>0.9569179562</v>
      </c>
      <c r="DI254" s="34">
        <f t="shared" si="1531"/>
        <v>0.9535501445</v>
      </c>
      <c r="DJ254" s="34">
        <f t="shared" si="1531"/>
        <v>0.9290546818</v>
      </c>
      <c r="DK254" s="34"/>
      <c r="DL254" s="142">
        <v>5.301650088767124E-4</v>
      </c>
    </row>
    <row r="255" ht="14.25" customHeight="1">
      <c r="A255" s="84"/>
      <c r="AT255" s="1">
        <f t="shared" si="1427"/>
        <v>19</v>
      </c>
      <c r="AU255" s="1">
        <v>129.0</v>
      </c>
      <c r="AV255" s="83">
        <f t="shared" ref="AV255:BA255" si="1532">((AV$4 * $AU255 ^ AV$5 * EXP(-$AU255 * AV$6))+AV$8)*AV$7</f>
        <v>33.31835033</v>
      </c>
      <c r="AW255" s="83">
        <f t="shared" si="1532"/>
        <v>38.67151206</v>
      </c>
      <c r="AX255" s="83">
        <f t="shared" si="1532"/>
        <v>40.30516777</v>
      </c>
      <c r="AY255" s="83">
        <f t="shared" si="1532"/>
        <v>39.90516777</v>
      </c>
      <c r="AZ255" s="83">
        <f t="shared" si="1532"/>
        <v>39.50516777</v>
      </c>
      <c r="BA255" s="83">
        <f t="shared" si="1532"/>
        <v>39.10516777</v>
      </c>
      <c r="BB255" s="83"/>
      <c r="BC255" s="83"/>
      <c r="BD255" s="83"/>
      <c r="BE255" s="83"/>
      <c r="BG255" s="165"/>
      <c r="BH255" s="1">
        <f t="shared" si="1441"/>
        <v>3</v>
      </c>
      <c r="BI255" s="1">
        <v>20.0</v>
      </c>
      <c r="BJ255" s="83">
        <f t="shared" ref="BJ255:BL255" si="1533">((BJ$4 * $BI255 ^ BJ$5 * EXP(-$BI255 * BJ$6))+BJ$8)*BJ$7</f>
        <v>1.158843493</v>
      </c>
      <c r="BK255" s="83">
        <f t="shared" si="1533"/>
        <v>1.543229645</v>
      </c>
      <c r="BL255" s="83">
        <f t="shared" si="1533"/>
        <v>1.650269115</v>
      </c>
      <c r="BS255" s="165"/>
      <c r="BT255" s="1">
        <f t="shared" si="1443"/>
        <v>3</v>
      </c>
      <c r="BU255" s="1">
        <v>20.0</v>
      </c>
      <c r="BV255" s="83">
        <f t="shared" ref="BV255:BX255" si="1534"> ((BV$4 * $BU255 ^ BV$5 * EXP(-$BU255 * BV$6))+BV$8)*BV$7</f>
        <v>0.8645267195</v>
      </c>
      <c r="BW255" s="83">
        <f t="shared" si="1534"/>
        <v>1.209795621</v>
      </c>
      <c r="BX255" s="83">
        <f t="shared" si="1534"/>
        <v>1.242614714</v>
      </c>
      <c r="CG255" s="10">
        <v>239.0</v>
      </c>
      <c r="CH255" s="34">
        <f t="shared" ref="CH255:CQ255" si="1535">((CH$4-CH$5*$CG255+CH$6*$CG255^2/2+CH$7/$CG255)+CH$9)*CH$8</f>
        <v>5.535280335</v>
      </c>
      <c r="CI255" s="34">
        <f t="shared" si="1535"/>
        <v>3.500573222</v>
      </c>
      <c r="CJ255" s="34">
        <f t="shared" si="1535"/>
        <v>3.500573222</v>
      </c>
      <c r="CK255" s="34">
        <f t="shared" si="1535"/>
        <v>3.500573222</v>
      </c>
      <c r="CL255" s="34">
        <f t="shared" si="1535"/>
        <v>3.500573222</v>
      </c>
      <c r="CM255" s="34">
        <f t="shared" si="1535"/>
        <v>3.500573222</v>
      </c>
      <c r="CN255" s="34">
        <f t="shared" si="1535"/>
        <v>3.500573222</v>
      </c>
      <c r="CO255" s="34">
        <f t="shared" si="1535"/>
        <v>3.500573222</v>
      </c>
      <c r="CP255" s="34">
        <f t="shared" si="1535"/>
        <v>3.500573222</v>
      </c>
      <c r="CQ255" s="34">
        <f t="shared" si="1535"/>
        <v>3.500573222</v>
      </c>
      <c r="DB255" s="9">
        <v>21.0</v>
      </c>
      <c r="DC255" s="34">
        <f t="shared" ref="DC255:DJ255" si="1536">MAX(DC254*(1-DC51),0)</f>
        <v>0.9603346669</v>
      </c>
      <c r="DD255" s="34">
        <f t="shared" si="1536"/>
        <v>0.997694304</v>
      </c>
      <c r="DE255" s="180">
        <f t="shared" si="1536"/>
        <v>0.9797098732</v>
      </c>
      <c r="DF255" s="34">
        <f t="shared" si="1536"/>
        <v>0.9781416503</v>
      </c>
      <c r="DG255" s="34">
        <f t="shared" si="1536"/>
        <v>0.9654902151</v>
      </c>
      <c r="DH255" s="180">
        <f t="shared" si="1536"/>
        <v>0.955698404</v>
      </c>
      <c r="DI255" s="34">
        <f t="shared" si="1536"/>
        <v>0.9514165814</v>
      </c>
      <c r="DJ255" s="34">
        <f t="shared" si="1536"/>
        <v>0.9260737445</v>
      </c>
      <c r="DK255" s="34"/>
      <c r="DL255" s="142">
        <v>5.301650088767124E-4</v>
      </c>
    </row>
    <row r="256" ht="14.25" customHeight="1">
      <c r="A256" s="84"/>
      <c r="AT256" s="1">
        <f t="shared" si="1427"/>
        <v>19</v>
      </c>
      <c r="AU256" s="1">
        <v>130.0</v>
      </c>
      <c r="AV256" s="83">
        <f t="shared" ref="AV256:BA256" si="1537">((AV$4 * $AU256 ^ AV$5 * EXP(-$AU256 * AV$6))+AV$8)*AV$7</f>
        <v>33.30525739</v>
      </c>
      <c r="AW256" s="83">
        <f t="shared" si="1537"/>
        <v>38.60570437</v>
      </c>
      <c r="AX256" s="83">
        <f t="shared" si="1537"/>
        <v>40.22652845</v>
      </c>
      <c r="AY256" s="83">
        <f t="shared" si="1537"/>
        <v>39.82652845</v>
      </c>
      <c r="AZ256" s="83">
        <f t="shared" si="1537"/>
        <v>39.42652845</v>
      </c>
      <c r="BA256" s="83">
        <f t="shared" si="1537"/>
        <v>39.02652845</v>
      </c>
      <c r="BB256" s="83"/>
      <c r="BC256" s="83"/>
      <c r="BD256" s="83"/>
      <c r="BE256" s="83"/>
      <c r="BG256" s="165"/>
      <c r="BH256" s="1">
        <f t="shared" si="1441"/>
        <v>3</v>
      </c>
      <c r="BI256" s="1">
        <v>21.0</v>
      </c>
      <c r="BJ256" s="83">
        <f t="shared" ref="BJ256:BL256" si="1538">((BJ$4 * $BI256 ^ BJ$5 * EXP(-$BI256 * BJ$6))+BJ$8)*BJ$7</f>
        <v>1.166603628</v>
      </c>
      <c r="BK256" s="83">
        <f t="shared" si="1538"/>
        <v>1.549839288</v>
      </c>
      <c r="BL256" s="83">
        <f t="shared" si="1538"/>
        <v>1.658774895</v>
      </c>
      <c r="BS256" s="165"/>
      <c r="BT256" s="1">
        <f t="shared" si="1443"/>
        <v>3</v>
      </c>
      <c r="BU256" s="1">
        <v>21.0</v>
      </c>
      <c r="BV256" s="83">
        <f t="shared" ref="BV256:BX256" si="1539"> ((BV$4 * $BU256 ^ BV$5 * EXP(-$BU256 * BV$6))+BV$8)*BV$7</f>
        <v>0.8705735645</v>
      </c>
      <c r="BW256" s="83">
        <f t="shared" si="1539"/>
        <v>1.215024592</v>
      </c>
      <c r="BX256" s="83">
        <f t="shared" si="1539"/>
        <v>1.248994995</v>
      </c>
      <c r="CG256" s="10">
        <v>240.0</v>
      </c>
      <c r="CH256" s="34">
        <f t="shared" ref="CH256:CQ256" si="1540">((CH$4-CH$5*$CG256+CH$6*$CG256^2/2+CH$7/$CG256)+CH$9)*CH$8</f>
        <v>5.540691667</v>
      </c>
      <c r="CI256" s="34">
        <f t="shared" si="1540"/>
        <v>3.504416667</v>
      </c>
      <c r="CJ256" s="34">
        <f t="shared" si="1540"/>
        <v>3.504416667</v>
      </c>
      <c r="CK256" s="34">
        <f t="shared" si="1540"/>
        <v>3.504416667</v>
      </c>
      <c r="CL256" s="34">
        <f t="shared" si="1540"/>
        <v>3.504416667</v>
      </c>
      <c r="CM256" s="34">
        <f t="shared" si="1540"/>
        <v>3.504416667</v>
      </c>
      <c r="CN256" s="34">
        <f t="shared" si="1540"/>
        <v>3.504416667</v>
      </c>
      <c r="CO256" s="34">
        <f t="shared" si="1540"/>
        <v>3.504416667</v>
      </c>
      <c r="CP256" s="34">
        <f t="shared" si="1540"/>
        <v>3.504416667</v>
      </c>
      <c r="CQ256" s="34">
        <f t="shared" si="1540"/>
        <v>3.504416667</v>
      </c>
      <c r="DB256" s="9">
        <v>22.0</v>
      </c>
      <c r="DC256" s="34">
        <f t="shared" ref="DC256:DJ256" si="1541">MAX(DC255*(1-DC52),0)</f>
        <v>0.9599653074</v>
      </c>
      <c r="DD256" s="34">
        <f t="shared" si="1541"/>
        <v>0.9971187111</v>
      </c>
      <c r="DE256" s="180">
        <f t="shared" si="1541"/>
        <v>0.9793292655</v>
      </c>
      <c r="DF256" s="34">
        <f t="shared" si="1541"/>
        <v>0.977486821</v>
      </c>
      <c r="DG256" s="34">
        <f t="shared" si="1541"/>
        <v>0.9646135214</v>
      </c>
      <c r="DH256" s="180">
        <f t="shared" si="1541"/>
        <v>0.954504915</v>
      </c>
      <c r="DI256" s="34">
        <f t="shared" si="1541"/>
        <v>0.9492895976</v>
      </c>
      <c r="DJ256" s="34">
        <f t="shared" si="1541"/>
        <v>0.9231014077</v>
      </c>
      <c r="DK256" s="34"/>
      <c r="DL256" s="142">
        <v>5.301650088767124E-4</v>
      </c>
    </row>
    <row r="257" ht="14.25" customHeight="1">
      <c r="A257" s="84"/>
      <c r="AT257" s="1">
        <f t="shared" si="1427"/>
        <v>19</v>
      </c>
      <c r="AU257" s="1">
        <v>131.0</v>
      </c>
      <c r="AV257" s="83">
        <f t="shared" ref="AV257:BA257" si="1542">((AV$4 * $AU257 ^ AV$5 * EXP(-$AU257 * AV$6))+AV$8)*AV$7</f>
        <v>33.29175963</v>
      </c>
      <c r="AW257" s="83">
        <f t="shared" si="1542"/>
        <v>38.53960206</v>
      </c>
      <c r="AX257" s="83">
        <f t="shared" si="1542"/>
        <v>40.1475451</v>
      </c>
      <c r="AY257" s="83">
        <f t="shared" si="1542"/>
        <v>39.7475451</v>
      </c>
      <c r="AZ257" s="83">
        <f t="shared" si="1542"/>
        <v>39.3475451</v>
      </c>
      <c r="BA257" s="83">
        <f t="shared" si="1542"/>
        <v>38.9475451</v>
      </c>
      <c r="BB257" s="83"/>
      <c r="BC257" s="83"/>
      <c r="BD257" s="83"/>
      <c r="BE257" s="83"/>
      <c r="BG257" s="165"/>
      <c r="BH257" s="1">
        <f t="shared" si="1441"/>
        <v>4</v>
      </c>
      <c r="BI257" s="1">
        <v>22.0</v>
      </c>
      <c r="BJ257" s="83">
        <f t="shared" ref="BJ257:BL257" si="1543">((BJ$4 * $BI257 ^ BJ$5 * EXP(-$BI257 * BJ$6))+BJ$8)*BJ$7</f>
        <v>1.173951118</v>
      </c>
      <c r="BK257" s="83">
        <f t="shared" si="1543"/>
        <v>1.555962857</v>
      </c>
      <c r="BL257" s="83">
        <f t="shared" si="1543"/>
        <v>1.666670583</v>
      </c>
      <c r="BS257" s="165"/>
      <c r="BT257" s="1">
        <f t="shared" si="1443"/>
        <v>4</v>
      </c>
      <c r="BU257" s="1">
        <v>22.0</v>
      </c>
      <c r="BV257" s="83">
        <f t="shared" ref="BV257:BX257" si="1544"> ((BV$4 * $BU257 ^ BV$5 * EXP(-$BU257 * BV$6))+BV$8)*BV$7</f>
        <v>0.8763009681</v>
      </c>
      <c r="BW257" s="83">
        <f t="shared" si="1544"/>
        <v>1.219870673</v>
      </c>
      <c r="BX257" s="83">
        <f t="shared" si="1544"/>
        <v>1.254916799</v>
      </c>
      <c r="CG257" s="10">
        <v>241.0</v>
      </c>
      <c r="CH257" s="34">
        <f t="shared" ref="CH257:CQ257" si="1545">((CH$4-CH$5*$CG257+CH$6*$CG257^2/2+CH$7/$CG257)+CH$9)*CH$8</f>
        <v>5.546107884</v>
      </c>
      <c r="CI257" s="34">
        <f t="shared" si="1545"/>
        <v>3.508261411</v>
      </c>
      <c r="CJ257" s="34">
        <f t="shared" si="1545"/>
        <v>3.508261411</v>
      </c>
      <c r="CK257" s="34">
        <f t="shared" si="1545"/>
        <v>3.508261411</v>
      </c>
      <c r="CL257" s="34">
        <f t="shared" si="1545"/>
        <v>3.508261411</v>
      </c>
      <c r="CM257" s="34">
        <f t="shared" si="1545"/>
        <v>3.508261411</v>
      </c>
      <c r="CN257" s="34">
        <f t="shared" si="1545"/>
        <v>3.508261411</v>
      </c>
      <c r="CO257" s="34">
        <f t="shared" si="1545"/>
        <v>3.508261411</v>
      </c>
      <c r="CP257" s="34">
        <f t="shared" si="1545"/>
        <v>3.508261411</v>
      </c>
      <c r="CQ257" s="34">
        <f t="shared" si="1545"/>
        <v>3.508261411</v>
      </c>
      <c r="DB257" s="9">
        <v>23.0</v>
      </c>
      <c r="DC257" s="34">
        <f t="shared" ref="DC257:DJ257" si="1546">MAX(DC256*(1-DC53),0)</f>
        <v>0.95959609</v>
      </c>
      <c r="DD257" s="34">
        <f t="shared" si="1546"/>
        <v>0.9965434503</v>
      </c>
      <c r="DE257" s="180">
        <f t="shared" si="1546"/>
        <v>0.9789529326</v>
      </c>
      <c r="DF257" s="34">
        <f t="shared" si="1546"/>
        <v>0.9768368624</v>
      </c>
      <c r="DG257" s="34">
        <f t="shared" si="1546"/>
        <v>0.9637419599</v>
      </c>
      <c r="DH257" s="180">
        <f t="shared" si="1546"/>
        <v>0.9533362726</v>
      </c>
      <c r="DI257" s="34">
        <f t="shared" si="1546"/>
        <v>0.9471693114</v>
      </c>
      <c r="DJ257" s="34">
        <f t="shared" si="1546"/>
        <v>0.9201372365</v>
      </c>
      <c r="DK257" s="34"/>
      <c r="DL257" s="142">
        <v>5.301650088767124E-4</v>
      </c>
    </row>
    <row r="258" ht="14.25" customHeight="1">
      <c r="A258" s="84"/>
      <c r="AT258" s="1">
        <f t="shared" si="1427"/>
        <v>19</v>
      </c>
      <c r="AU258" s="1">
        <v>132.0</v>
      </c>
      <c r="AV258" s="83">
        <f t="shared" ref="AV258:BA258" si="1547">((AV$4 * $AU258 ^ AV$5 * EXP(-$AU258 * AV$6))+AV$8)*AV$7</f>
        <v>33.27786379</v>
      </c>
      <c r="AW258" s="83">
        <f t="shared" si="1547"/>
        <v>38.47321318</v>
      </c>
      <c r="AX258" s="83">
        <f t="shared" si="1547"/>
        <v>40.06822789</v>
      </c>
      <c r="AY258" s="83">
        <f t="shared" si="1547"/>
        <v>39.66822789</v>
      </c>
      <c r="AZ258" s="83">
        <f t="shared" si="1547"/>
        <v>39.26822789</v>
      </c>
      <c r="BA258" s="83">
        <f t="shared" si="1547"/>
        <v>38.86822789</v>
      </c>
      <c r="BB258" s="83"/>
      <c r="BC258" s="83"/>
      <c r="BD258" s="83"/>
      <c r="BE258" s="83"/>
      <c r="BG258" s="165"/>
      <c r="BH258" s="1">
        <f t="shared" si="1441"/>
        <v>4</v>
      </c>
      <c r="BI258" s="1">
        <v>23.0</v>
      </c>
      <c r="BJ258" s="83">
        <f t="shared" ref="BJ258:BL258" si="1548">((BJ$4 * $BI258 ^ BJ$5 * EXP(-$BI258 * BJ$6))+BJ$8)*BJ$7</f>
        <v>1.180919091</v>
      </c>
      <c r="BK258" s="83">
        <f t="shared" si="1548"/>
        <v>1.561640281</v>
      </c>
      <c r="BL258" s="83">
        <f t="shared" si="1548"/>
        <v>1.674005467</v>
      </c>
      <c r="BS258" s="165"/>
      <c r="BT258" s="1">
        <f t="shared" si="1443"/>
        <v>4</v>
      </c>
      <c r="BU258" s="1">
        <v>23.0</v>
      </c>
      <c r="BV258" s="83">
        <f t="shared" ref="BV258:BX258" si="1549"> ((BV$4 * $BU258 ^ BV$5 * EXP(-$BU258 * BV$6))+BV$8)*BV$7</f>
        <v>0.8817344497</v>
      </c>
      <c r="BW258" s="83">
        <f t="shared" si="1549"/>
        <v>1.224365298</v>
      </c>
      <c r="BX258" s="83">
        <f t="shared" si="1549"/>
        <v>1.260417176</v>
      </c>
      <c r="CG258" s="10">
        <v>242.0</v>
      </c>
      <c r="CH258" s="34">
        <f t="shared" ref="CH258:CQ258" si="1550">((CH$4-CH$5*$CG258+CH$6*$CG258^2/2+CH$7/$CG258)+CH$9)*CH$8</f>
        <v>5.551528926</v>
      </c>
      <c r="CI258" s="34">
        <f t="shared" si="1550"/>
        <v>3.512107438</v>
      </c>
      <c r="CJ258" s="34">
        <f t="shared" si="1550"/>
        <v>3.512107438</v>
      </c>
      <c r="CK258" s="34">
        <f t="shared" si="1550"/>
        <v>3.512107438</v>
      </c>
      <c r="CL258" s="34">
        <f t="shared" si="1550"/>
        <v>3.512107438</v>
      </c>
      <c r="CM258" s="34">
        <f t="shared" si="1550"/>
        <v>3.512107438</v>
      </c>
      <c r="CN258" s="34">
        <f t="shared" si="1550"/>
        <v>3.512107438</v>
      </c>
      <c r="CO258" s="34">
        <f t="shared" si="1550"/>
        <v>3.512107438</v>
      </c>
      <c r="CP258" s="34">
        <f t="shared" si="1550"/>
        <v>3.512107438</v>
      </c>
      <c r="CQ258" s="34">
        <f t="shared" si="1550"/>
        <v>3.512107438</v>
      </c>
      <c r="DB258" s="9">
        <v>24.0</v>
      </c>
      <c r="DC258" s="34">
        <f t="shared" ref="DC258:DJ258" si="1551">MAX(DC257*(1-DC54),0)</f>
        <v>0.9592270146</v>
      </c>
      <c r="DD258" s="34">
        <f t="shared" si="1551"/>
        <v>0.9959685214</v>
      </c>
      <c r="DE258" s="180">
        <f t="shared" si="1551"/>
        <v>0.9785799966</v>
      </c>
      <c r="DF258" s="34">
        <f t="shared" si="1551"/>
        <v>0.9761896759</v>
      </c>
      <c r="DG258" s="34">
        <f t="shared" si="1551"/>
        <v>0.9628716127</v>
      </c>
      <c r="DH258" s="180">
        <f t="shared" si="1551"/>
        <v>0.9521912675</v>
      </c>
      <c r="DI258" s="34">
        <f t="shared" si="1551"/>
        <v>0.9450558402</v>
      </c>
      <c r="DJ258" s="34">
        <f t="shared" si="1551"/>
        <v>0.9171808017</v>
      </c>
      <c r="DK258" s="34"/>
      <c r="DL258" s="142">
        <v>5.301650088767124E-4</v>
      </c>
    </row>
    <row r="259" ht="14.25" customHeight="1">
      <c r="A259" s="84"/>
      <c r="AT259" s="1">
        <f t="shared" si="1427"/>
        <v>19</v>
      </c>
      <c r="AU259" s="1">
        <v>133.0</v>
      </c>
      <c r="AV259" s="83">
        <f t="shared" ref="AV259:BA259" si="1552">((AV$4 * $AU259 ^ AV$5 * EXP(-$AU259 * AV$6))+AV$8)*AV$7</f>
        <v>33.26357647</v>
      </c>
      <c r="AW259" s="83">
        <f t="shared" si="1552"/>
        <v>38.40654563</v>
      </c>
      <c r="AX259" s="83">
        <f t="shared" si="1552"/>
        <v>39.98858679</v>
      </c>
      <c r="AY259" s="83">
        <f t="shared" si="1552"/>
        <v>39.58858679</v>
      </c>
      <c r="AZ259" s="83">
        <f t="shared" si="1552"/>
        <v>39.18858679</v>
      </c>
      <c r="BA259" s="83">
        <f t="shared" si="1552"/>
        <v>38.78858679</v>
      </c>
      <c r="BB259" s="83"/>
      <c r="BC259" s="83"/>
      <c r="BD259" s="83"/>
      <c r="BE259" s="83"/>
      <c r="BG259" s="165"/>
      <c r="BH259" s="1">
        <f t="shared" si="1441"/>
        <v>4</v>
      </c>
      <c r="BI259" s="1">
        <v>24.0</v>
      </c>
      <c r="BJ259" s="83">
        <f t="shared" ref="BJ259:BL259" si="1553">((BJ$4 * $BI259 ^ BJ$5 * EXP(-$BI259 * BJ$6))+BJ$8)*BJ$7</f>
        <v>1.187536706</v>
      </c>
      <c r="BK259" s="83">
        <f t="shared" si="1553"/>
        <v>1.566906684</v>
      </c>
      <c r="BL259" s="83">
        <f t="shared" si="1553"/>
        <v>1.680822975</v>
      </c>
      <c r="BS259" s="165"/>
      <c r="BT259" s="1">
        <f t="shared" si="1443"/>
        <v>4</v>
      </c>
      <c r="BU259" s="1">
        <v>24.0</v>
      </c>
      <c r="BV259" s="83">
        <f t="shared" ref="BV259:BX259" si="1554"> ((BV$4 * $BU259 ^ BV$5 * EXP(-$BU259 * BV$6))+BV$8)*BV$7</f>
        <v>0.8868964832</v>
      </c>
      <c r="BW259" s="83">
        <f t="shared" si="1554"/>
        <v>1.228536119</v>
      </c>
      <c r="BX259" s="83">
        <f t="shared" si="1554"/>
        <v>1.265528772</v>
      </c>
      <c r="CG259" s="10">
        <v>243.0</v>
      </c>
      <c r="CH259" s="34">
        <f t="shared" ref="CH259:CQ259" si="1555">((CH$4-CH$5*$CG259+CH$6*$CG259^2/2+CH$7/$CG259)+CH$9)*CH$8</f>
        <v>5.556954733</v>
      </c>
      <c r="CI259" s="34">
        <f t="shared" si="1555"/>
        <v>3.515954733</v>
      </c>
      <c r="CJ259" s="34">
        <f t="shared" si="1555"/>
        <v>3.515954733</v>
      </c>
      <c r="CK259" s="34">
        <f t="shared" si="1555"/>
        <v>3.515954733</v>
      </c>
      <c r="CL259" s="34">
        <f t="shared" si="1555"/>
        <v>3.515954733</v>
      </c>
      <c r="CM259" s="34">
        <f t="shared" si="1555"/>
        <v>3.515954733</v>
      </c>
      <c r="CN259" s="34">
        <f t="shared" si="1555"/>
        <v>3.515954733</v>
      </c>
      <c r="CO259" s="34">
        <f t="shared" si="1555"/>
        <v>3.515954733</v>
      </c>
      <c r="CP259" s="34">
        <f t="shared" si="1555"/>
        <v>3.515954733</v>
      </c>
      <c r="CQ259" s="34">
        <f t="shared" si="1555"/>
        <v>3.515954733</v>
      </c>
      <c r="DB259" s="9">
        <v>25.0</v>
      </c>
      <c r="DC259" s="34">
        <f t="shared" ref="DC259:DJ259" si="1556">MAX(DC258*(1-DC55),0)</f>
        <v>0.9588580811</v>
      </c>
      <c r="DD259" s="34">
        <f t="shared" si="1556"/>
        <v>0.9953939242</v>
      </c>
      <c r="DE259" s="180">
        <f t="shared" si="1556"/>
        <v>0.978209581</v>
      </c>
      <c r="DF259" s="34">
        <f t="shared" si="1556"/>
        <v>0.9755431685</v>
      </c>
      <c r="DG259" s="34">
        <f t="shared" si="1556"/>
        <v>0.9619985762</v>
      </c>
      <c r="DH259" s="180">
        <f t="shared" si="1556"/>
        <v>0.951068698</v>
      </c>
      <c r="DI259" s="34">
        <f t="shared" si="1556"/>
        <v>0.9429493003</v>
      </c>
      <c r="DJ259" s="34">
        <f t="shared" si="1556"/>
        <v>0.9142316792</v>
      </c>
      <c r="DK259" s="34"/>
      <c r="DL259" s="142">
        <v>5.301650088767124E-4</v>
      </c>
    </row>
    <row r="260" ht="14.25" customHeight="1">
      <c r="A260" s="84"/>
      <c r="AT260" s="1">
        <f t="shared" si="1427"/>
        <v>20</v>
      </c>
      <c r="AU260" s="1">
        <v>134.0</v>
      </c>
      <c r="AV260" s="83">
        <f t="shared" ref="AV260:BA260" si="1557">((AV$4 * $AU260 ^ AV$5 * EXP(-$AU260 * AV$6))+AV$8)*AV$7</f>
        <v>33.2489041</v>
      </c>
      <c r="AW260" s="83">
        <f t="shared" si="1557"/>
        <v>38.33960715</v>
      </c>
      <c r="AX260" s="83">
        <f t="shared" si="1557"/>
        <v>39.90863154</v>
      </c>
      <c r="AY260" s="83">
        <f t="shared" si="1557"/>
        <v>39.50863154</v>
      </c>
      <c r="AZ260" s="83">
        <f t="shared" si="1557"/>
        <v>39.10863154</v>
      </c>
      <c r="BA260" s="83">
        <f t="shared" si="1557"/>
        <v>38.70863154</v>
      </c>
      <c r="BB260" s="83"/>
      <c r="BC260" s="83"/>
      <c r="BD260" s="83"/>
      <c r="BE260" s="83"/>
      <c r="BG260" s="165"/>
      <c r="BH260" s="1">
        <f t="shared" si="1441"/>
        <v>4</v>
      </c>
      <c r="BI260" s="1">
        <v>25.0</v>
      </c>
      <c r="BJ260" s="83">
        <f t="shared" ref="BJ260:BL260" si="1558">((BJ$4 * $BI260 ^ BJ$5 * EXP(-$BI260 * BJ$6))+BJ$8)*BJ$7</f>
        <v>1.193829778</v>
      </c>
      <c r="BK260" s="83">
        <f t="shared" si="1558"/>
        <v>1.571793138</v>
      </c>
      <c r="BL260" s="83">
        <f t="shared" si="1558"/>
        <v>1.687161583</v>
      </c>
      <c r="BS260" s="165"/>
      <c r="BT260" s="1">
        <f t="shared" si="1443"/>
        <v>4</v>
      </c>
      <c r="BU260" s="1">
        <v>25.0</v>
      </c>
      <c r="BV260" s="83">
        <f t="shared" ref="BV260:BX260" si="1559"> ((BV$4 * $BU260 ^ BV$5 * EXP(-$BU260 * BV$6))+BV$8)*BV$7</f>
        <v>0.8918069717</v>
      </c>
      <c r="BW260" s="83">
        <f t="shared" si="1559"/>
        <v>1.232407598</v>
      </c>
      <c r="BX260" s="83">
        <f t="shared" si="1559"/>
        <v>1.270280507</v>
      </c>
      <c r="CG260" s="10">
        <v>244.0</v>
      </c>
      <c r="CH260" s="34">
        <f t="shared" ref="CH260:CQ260" si="1560">((CH$4-CH$5*$CG260+CH$6*$CG260^2/2+CH$7/$CG260)+CH$9)*CH$8</f>
        <v>5.562385246</v>
      </c>
      <c r="CI260" s="34">
        <f t="shared" si="1560"/>
        <v>3.519803279</v>
      </c>
      <c r="CJ260" s="34">
        <f t="shared" si="1560"/>
        <v>3.519803279</v>
      </c>
      <c r="CK260" s="34">
        <f t="shared" si="1560"/>
        <v>3.519803279</v>
      </c>
      <c r="CL260" s="34">
        <f t="shared" si="1560"/>
        <v>3.519803279</v>
      </c>
      <c r="CM260" s="34">
        <f t="shared" si="1560"/>
        <v>3.519803279</v>
      </c>
      <c r="CN260" s="34">
        <f t="shared" si="1560"/>
        <v>3.519803279</v>
      </c>
      <c r="CO260" s="34">
        <f t="shared" si="1560"/>
        <v>3.519803279</v>
      </c>
      <c r="CP260" s="34">
        <f t="shared" si="1560"/>
        <v>3.519803279</v>
      </c>
      <c r="CQ260" s="34">
        <f t="shared" si="1560"/>
        <v>3.519803279</v>
      </c>
      <c r="DB260" s="9">
        <v>26.0</v>
      </c>
      <c r="DC260" s="34">
        <f t="shared" ref="DC260:DJ260" si="1561">MAX(DC259*(1-DC56),0)</f>
        <v>0.9584892895</v>
      </c>
      <c r="DD260" s="34">
        <f t="shared" si="1561"/>
        <v>0.9948196584</v>
      </c>
      <c r="DE260" s="180">
        <f t="shared" si="1561"/>
        <v>0.9778408106</v>
      </c>
      <c r="DF260" s="34">
        <f t="shared" si="1561"/>
        <v>0.9748952529</v>
      </c>
      <c r="DG260" s="34">
        <f t="shared" si="1561"/>
        <v>0.961118961</v>
      </c>
      <c r="DH260" s="180">
        <f t="shared" si="1561"/>
        <v>0.949967369</v>
      </c>
      <c r="DI260" s="34">
        <f t="shared" si="1561"/>
        <v>0.9408498066</v>
      </c>
      <c r="DJ260" s="34">
        <f t="shared" si="1561"/>
        <v>0.9112894501</v>
      </c>
      <c r="DK260" s="34"/>
      <c r="DL260" s="142">
        <v>5.301650088767124E-4</v>
      </c>
    </row>
    <row r="261" ht="14.25" customHeight="1">
      <c r="A261" s="84"/>
      <c r="AT261" s="1">
        <f t="shared" si="1427"/>
        <v>20</v>
      </c>
      <c r="AU261" s="1">
        <v>135.0</v>
      </c>
      <c r="AV261" s="83">
        <f t="shared" ref="AV261:BA261" si="1562">((AV$4 * $AU261 ^ AV$5 * EXP(-$AU261 * AV$6))+AV$8)*AV$7</f>
        <v>33.23385304</v>
      </c>
      <c r="AW261" s="83">
        <f t="shared" si="1562"/>
        <v>38.27240528</v>
      </c>
      <c r="AX261" s="83">
        <f t="shared" si="1562"/>
        <v>39.82837167</v>
      </c>
      <c r="AY261" s="83">
        <f t="shared" si="1562"/>
        <v>39.42837167</v>
      </c>
      <c r="AZ261" s="83">
        <f t="shared" si="1562"/>
        <v>39.02837167</v>
      </c>
      <c r="BA261" s="83">
        <f t="shared" si="1562"/>
        <v>38.62837167</v>
      </c>
      <c r="BB261" s="83"/>
      <c r="BC261" s="83"/>
      <c r="BD261" s="83"/>
      <c r="BE261" s="83"/>
      <c r="BG261" s="167"/>
      <c r="BH261" s="1">
        <f t="shared" si="1441"/>
        <v>4</v>
      </c>
      <c r="BI261" s="1">
        <v>26.0</v>
      </c>
      <c r="BJ261" s="83">
        <f t="shared" ref="BJ261:BL261" si="1563">((BJ$4 * $BI261 ^ BJ$5 * EXP(-$BI261 * BJ$6))+BJ$8)*BJ$7</f>
        <v>1.199821278</v>
      </c>
      <c r="BK261" s="83">
        <f t="shared" si="1563"/>
        <v>1.576327271</v>
      </c>
      <c r="BL261" s="83">
        <f t="shared" si="1563"/>
        <v>1.693055559</v>
      </c>
      <c r="BS261" s="167"/>
      <c r="BT261" s="1">
        <f t="shared" si="1443"/>
        <v>4</v>
      </c>
      <c r="BU261" s="1">
        <v>26.0</v>
      </c>
      <c r="BV261" s="83">
        <f t="shared" ref="BV261:BX261" si="1564"> ((BV$4 * $BU261 ^ BV$5 * EXP(-$BU261 * BV$6))+BV$8)*BV$7</f>
        <v>0.8964836321</v>
      </c>
      <c r="BW261" s="83">
        <f t="shared" si="1564"/>
        <v>1.236001491</v>
      </c>
      <c r="BX261" s="83">
        <f t="shared" si="1564"/>
        <v>1.274698142</v>
      </c>
      <c r="CG261" s="10">
        <v>245.0</v>
      </c>
      <c r="CH261" s="34">
        <f t="shared" ref="CH261:CQ261" si="1565">((CH$4-CH$5*$CG261+CH$6*$CG261^2/2+CH$7/$CG261)+CH$9)*CH$8</f>
        <v>5.567820408</v>
      </c>
      <c r="CI261" s="34">
        <f t="shared" si="1565"/>
        <v>3.523653061</v>
      </c>
      <c r="CJ261" s="34">
        <f t="shared" si="1565"/>
        <v>3.523653061</v>
      </c>
      <c r="CK261" s="34">
        <f t="shared" si="1565"/>
        <v>3.523653061</v>
      </c>
      <c r="CL261" s="34">
        <f t="shared" si="1565"/>
        <v>3.523653061</v>
      </c>
      <c r="CM261" s="34">
        <f t="shared" si="1565"/>
        <v>3.523653061</v>
      </c>
      <c r="CN261" s="34">
        <f t="shared" si="1565"/>
        <v>3.523653061</v>
      </c>
      <c r="CO261" s="34">
        <f t="shared" si="1565"/>
        <v>3.523653061</v>
      </c>
      <c r="CP261" s="34">
        <f t="shared" si="1565"/>
        <v>3.523653061</v>
      </c>
      <c r="CQ261" s="34">
        <f t="shared" si="1565"/>
        <v>3.523653061</v>
      </c>
      <c r="DB261" s="9">
        <v>27.0</v>
      </c>
      <c r="DC261" s="34">
        <f t="shared" ref="DC261:DJ261" si="1566">MAX(DC260*(1-DC57),0)</f>
        <v>0.9581206398</v>
      </c>
      <c r="DD261" s="34">
        <f t="shared" si="1566"/>
        <v>0.994245724</v>
      </c>
      <c r="DE261" s="180">
        <f t="shared" si="1566"/>
        <v>0.9774728118</v>
      </c>
      <c r="DF261" s="34">
        <f t="shared" si="1566"/>
        <v>0.9742438471</v>
      </c>
      <c r="DG261" s="34">
        <f t="shared" si="1566"/>
        <v>0.9602288918</v>
      </c>
      <c r="DH261" s="180">
        <f t="shared" si="1566"/>
        <v>0.9488860926</v>
      </c>
      <c r="DI261" s="34">
        <f t="shared" si="1566"/>
        <v>0.9387574731</v>
      </c>
      <c r="DJ261" s="34">
        <f t="shared" si="1566"/>
        <v>0.908353701</v>
      </c>
      <c r="DK261" s="34"/>
      <c r="DL261" s="142">
        <v>5.301650088767124E-4</v>
      </c>
    </row>
    <row r="262" ht="14.25" customHeight="1">
      <c r="A262" s="84"/>
      <c r="AT262" s="1">
        <f t="shared" si="1427"/>
        <v>20</v>
      </c>
      <c r="AU262" s="1">
        <v>136.0</v>
      </c>
      <c r="AV262" s="83">
        <f t="shared" ref="AV262:BA262" si="1567">((AV$4 * $AU262 ^ AV$5 * EXP(-$AU262 * AV$6))+AV$8)*AV$7</f>
        <v>33.21842948</v>
      </c>
      <c r="AW262" s="83">
        <f t="shared" si="1567"/>
        <v>38.20494742</v>
      </c>
      <c r="AX262" s="83">
        <f t="shared" si="1567"/>
        <v>39.7478165</v>
      </c>
      <c r="AY262" s="83">
        <f t="shared" si="1567"/>
        <v>39.3478165</v>
      </c>
      <c r="AZ262" s="83">
        <f t="shared" si="1567"/>
        <v>38.9478165</v>
      </c>
      <c r="BA262" s="83">
        <f t="shared" si="1567"/>
        <v>38.5478165</v>
      </c>
      <c r="BB262" s="83"/>
      <c r="BC262" s="83"/>
      <c r="BD262" s="83"/>
      <c r="BE262" s="83"/>
      <c r="BG262" s="168"/>
      <c r="BH262" s="1">
        <f t="shared" si="1441"/>
        <v>4</v>
      </c>
      <c r="BI262" s="1">
        <v>27.0</v>
      </c>
      <c r="BJ262" s="83">
        <f t="shared" ref="BJ262:BL262" si="1568">((BJ$4 * $BI262 ^ BJ$5 * EXP(-$BI262 * BJ$6))+BJ$8)*BJ$7</f>
        <v>1.205531743</v>
      </c>
      <c r="BK262" s="83">
        <f t="shared" si="1568"/>
        <v>1.580533773</v>
      </c>
      <c r="BL262" s="83">
        <f t="shared" si="1568"/>
        <v>1.698535566</v>
      </c>
      <c r="BS262" s="168"/>
      <c r="BT262" s="1">
        <f t="shared" si="1443"/>
        <v>4</v>
      </c>
      <c r="BU262" s="1">
        <v>27.0</v>
      </c>
      <c r="BV262" s="83">
        <f t="shared" ref="BV262:BX262" si="1569"> ((BV$4 * $BU262 ^ BV$5 * EXP(-$BU262 * BV$6))+BV$8)*BV$7</f>
        <v>0.9009423103</v>
      </c>
      <c r="BW262" s="83">
        <f t="shared" si="1569"/>
        <v>1.239337236</v>
      </c>
      <c r="BX262" s="83">
        <f t="shared" si="1569"/>
        <v>1.278804723</v>
      </c>
      <c r="CG262" s="10">
        <v>246.0</v>
      </c>
      <c r="CH262" s="34">
        <f t="shared" ref="CH262:CQ262" si="1570">((CH$4-CH$5*$CG262+CH$6*$CG262^2/2+CH$7/$CG262)+CH$9)*CH$8</f>
        <v>5.573260163</v>
      </c>
      <c r="CI262" s="34">
        <f t="shared" si="1570"/>
        <v>3.527504065</v>
      </c>
      <c r="CJ262" s="34">
        <f t="shared" si="1570"/>
        <v>3.527504065</v>
      </c>
      <c r="CK262" s="34">
        <f t="shared" si="1570"/>
        <v>3.527504065</v>
      </c>
      <c r="CL262" s="34">
        <f t="shared" si="1570"/>
        <v>3.527504065</v>
      </c>
      <c r="CM262" s="34">
        <f t="shared" si="1570"/>
        <v>3.527504065</v>
      </c>
      <c r="CN262" s="34">
        <f t="shared" si="1570"/>
        <v>3.527504065</v>
      </c>
      <c r="CO262" s="34">
        <f t="shared" si="1570"/>
        <v>3.527504065</v>
      </c>
      <c r="CP262" s="34">
        <f t="shared" si="1570"/>
        <v>3.527504065</v>
      </c>
      <c r="CQ262" s="34">
        <f t="shared" si="1570"/>
        <v>3.527504065</v>
      </c>
      <c r="DB262" s="9">
        <v>28.0</v>
      </c>
      <c r="DC262" s="34">
        <f t="shared" ref="DC262:DJ262" si="1571">MAX(DC261*(1-DC58),0)</f>
        <v>0.9577521319</v>
      </c>
      <c r="DD262" s="34">
        <f t="shared" si="1571"/>
        <v>0.9936721207</v>
      </c>
      <c r="DE262" s="180">
        <f t="shared" si="1571"/>
        <v>0.9771047119</v>
      </c>
      <c r="DF262" s="34">
        <f t="shared" si="1571"/>
        <v>0.9735868748</v>
      </c>
      <c r="DG262" s="34">
        <f t="shared" si="1571"/>
        <v>0.959324508</v>
      </c>
      <c r="DH262" s="180">
        <f t="shared" si="1571"/>
        <v>0.947823687</v>
      </c>
      <c r="DI262" s="34">
        <f t="shared" si="1571"/>
        <v>0.9366724124</v>
      </c>
      <c r="DJ262" s="34">
        <f t="shared" si="1571"/>
        <v>0.9054240236</v>
      </c>
      <c r="DK262" s="34"/>
      <c r="DL262" s="142">
        <v>5.301650088767124E-4</v>
      </c>
    </row>
    <row r="263" ht="14.25" customHeight="1">
      <c r="A263" s="84"/>
      <c r="AT263" s="1">
        <f t="shared" si="1427"/>
        <v>20</v>
      </c>
      <c r="AU263" s="1">
        <v>137.0</v>
      </c>
      <c r="AV263" s="83">
        <f t="shared" ref="AV263:BA263" si="1572">((AV$4 * $AU263 ^ AV$5 * EXP(-$AU263 * AV$6))+AV$8)*AV$7</f>
        <v>33.20263949</v>
      </c>
      <c r="AW263" s="83">
        <f t="shared" si="1572"/>
        <v>38.13724081</v>
      </c>
      <c r="AX263" s="83">
        <f t="shared" si="1572"/>
        <v>39.66697516</v>
      </c>
      <c r="AY263" s="83">
        <f t="shared" si="1572"/>
        <v>39.26697516</v>
      </c>
      <c r="AZ263" s="83">
        <f t="shared" si="1572"/>
        <v>38.86697516</v>
      </c>
      <c r="BA263" s="83">
        <f t="shared" si="1572"/>
        <v>38.46697516</v>
      </c>
      <c r="BB263" s="83"/>
      <c r="BC263" s="83"/>
      <c r="BD263" s="83"/>
      <c r="BE263" s="83"/>
      <c r="BG263" s="168"/>
      <c r="BH263" s="1">
        <f t="shared" si="1441"/>
        <v>4</v>
      </c>
      <c r="BI263" s="1">
        <v>28.0</v>
      </c>
      <c r="BJ263" s="83">
        <f t="shared" ref="BJ263:BL263" si="1573">((BJ$4 * $BI263 ^ BJ$5 * EXP(-$BI263 * BJ$6))+BJ$8)*BJ$7</f>
        <v>1.210979614</v>
      </c>
      <c r="BK263" s="83">
        <f t="shared" si="1573"/>
        <v>1.584434799</v>
      </c>
      <c r="BL263" s="83">
        <f t="shared" si="1573"/>
        <v>1.703629162</v>
      </c>
      <c r="BS263" s="168"/>
      <c r="BT263" s="1">
        <f t="shared" si="1443"/>
        <v>4</v>
      </c>
      <c r="BU263" s="1">
        <v>28.0</v>
      </c>
      <c r="BV263" s="83">
        <f t="shared" ref="BV263:BX263" si="1574"> ((BV$4 * $BU263 ^ BV$5 * EXP(-$BU263 * BV$6))+BV$8)*BV$7</f>
        <v>0.90519724</v>
      </c>
      <c r="BW263" s="83">
        <f t="shared" si="1574"/>
        <v>1.242432278</v>
      </c>
      <c r="BX263" s="83">
        <f t="shared" si="1574"/>
        <v>1.282620965</v>
      </c>
      <c r="CG263" s="10">
        <v>247.0</v>
      </c>
      <c r="CH263" s="34">
        <f t="shared" ref="CH263:CQ263" si="1575">((CH$4-CH$5*$CG263+CH$6*$CG263^2/2+CH$7/$CG263)+CH$9)*CH$8</f>
        <v>5.578704453</v>
      </c>
      <c r="CI263" s="34">
        <f t="shared" si="1575"/>
        <v>3.531356275</v>
      </c>
      <c r="CJ263" s="34">
        <f t="shared" si="1575"/>
        <v>3.531356275</v>
      </c>
      <c r="CK263" s="34">
        <f t="shared" si="1575"/>
        <v>3.531356275</v>
      </c>
      <c r="CL263" s="34">
        <f t="shared" si="1575"/>
        <v>3.531356275</v>
      </c>
      <c r="CM263" s="34">
        <f t="shared" si="1575"/>
        <v>3.531356275</v>
      </c>
      <c r="CN263" s="34">
        <f t="shared" si="1575"/>
        <v>3.531356275</v>
      </c>
      <c r="CO263" s="34">
        <f t="shared" si="1575"/>
        <v>3.531356275</v>
      </c>
      <c r="CP263" s="34">
        <f t="shared" si="1575"/>
        <v>3.531356275</v>
      </c>
      <c r="CQ263" s="34">
        <f t="shared" si="1575"/>
        <v>3.531356275</v>
      </c>
      <c r="DB263" s="9">
        <v>29.0</v>
      </c>
      <c r="DC263" s="34">
        <f t="shared" ref="DC263:DJ263" si="1576">MAX(DC262*(1-DC59),0)</f>
        <v>0.9573837657</v>
      </c>
      <c r="DD263" s="34">
        <f t="shared" si="1576"/>
        <v>0.9930988483</v>
      </c>
      <c r="DE263" s="180">
        <f t="shared" si="1576"/>
        <v>0.9767356399</v>
      </c>
      <c r="DF263" s="34">
        <f t="shared" si="1576"/>
        <v>0.9729222655</v>
      </c>
      <c r="DG263" s="34">
        <f t="shared" si="1576"/>
        <v>0.958401964</v>
      </c>
      <c r="DH263" s="180">
        <f t="shared" si="1576"/>
        <v>0.9467789768</v>
      </c>
      <c r="DI263" s="34">
        <f t="shared" si="1576"/>
        <v>0.9345947363</v>
      </c>
      <c r="DJ263" s="34">
        <f t="shared" si="1576"/>
        <v>0.9025000146</v>
      </c>
      <c r="DK263" s="34"/>
      <c r="DL263" s="142">
        <v>5.301650088767124E-4</v>
      </c>
    </row>
    <row r="264" ht="14.25" customHeight="1">
      <c r="A264" s="84"/>
      <c r="AT264" s="1">
        <f t="shared" si="1427"/>
        <v>20</v>
      </c>
      <c r="AU264" s="1">
        <v>138.0</v>
      </c>
      <c r="AV264" s="83">
        <f t="shared" ref="AV264:BA264" si="1577">((AV$4 * $AU264 ^ AV$5 * EXP(-$AU264 * AV$6))+AV$8)*AV$7</f>
        <v>33.18648905</v>
      </c>
      <c r="AW264" s="83">
        <f t="shared" si="1577"/>
        <v>38.06929253</v>
      </c>
      <c r="AX264" s="83">
        <f t="shared" si="1577"/>
        <v>39.58585658</v>
      </c>
      <c r="AY264" s="83">
        <f t="shared" si="1577"/>
        <v>39.18585658</v>
      </c>
      <c r="AZ264" s="83">
        <f t="shared" si="1577"/>
        <v>38.78585658</v>
      </c>
      <c r="BA264" s="83">
        <f t="shared" si="1577"/>
        <v>38.38585658</v>
      </c>
      <c r="BB264" s="83"/>
      <c r="BC264" s="83"/>
      <c r="BD264" s="83"/>
      <c r="BE264" s="83"/>
      <c r="BG264" s="168"/>
      <c r="BH264" s="1">
        <v>5.0</v>
      </c>
      <c r="BI264" s="1">
        <v>29.0</v>
      </c>
      <c r="BJ264" s="83">
        <f t="shared" ref="BJ264:BL264" si="1578">((BJ$4 * $BI264 ^ BJ$5 * EXP(-$BI264 * BJ$6))+BJ$8)*BJ$7</f>
        <v>1.216181518</v>
      </c>
      <c r="BK264" s="83">
        <f t="shared" si="1578"/>
        <v>1.588050314</v>
      </c>
      <c r="BL264" s="83">
        <f t="shared" si="1578"/>
        <v>1.708361215</v>
      </c>
      <c r="BS264" s="168"/>
      <c r="BT264" s="1">
        <v>5.0</v>
      </c>
      <c r="BU264" s="1">
        <v>29.0</v>
      </c>
      <c r="BV264" s="83">
        <f t="shared" ref="BV264:BX264" si="1579"> ((BV$4 * $BU264 ^ BV$5 * EXP(-$BU264 * BV$6))+BV$8)*BV$7</f>
        <v>0.9092612591</v>
      </c>
      <c r="BW264" s="83">
        <f t="shared" si="1579"/>
        <v>1.245302338</v>
      </c>
      <c r="BX264" s="83">
        <f t="shared" si="1579"/>
        <v>1.286165559</v>
      </c>
      <c r="CG264" s="10">
        <v>248.0</v>
      </c>
      <c r="CH264" s="34">
        <f t="shared" ref="CH264:CQ264" si="1580">((CH$4-CH$5*$CG264+CH$6*$CG264^2/2+CH$7/$CG264)+CH$9)*CH$8</f>
        <v>5.584153226</v>
      </c>
      <c r="CI264" s="34">
        <f t="shared" si="1580"/>
        <v>3.535209677</v>
      </c>
      <c r="CJ264" s="34">
        <f t="shared" si="1580"/>
        <v>3.535209677</v>
      </c>
      <c r="CK264" s="34">
        <f t="shared" si="1580"/>
        <v>3.535209677</v>
      </c>
      <c r="CL264" s="34">
        <f t="shared" si="1580"/>
        <v>3.535209677</v>
      </c>
      <c r="CM264" s="34">
        <f t="shared" si="1580"/>
        <v>3.535209677</v>
      </c>
      <c r="CN264" s="34">
        <f t="shared" si="1580"/>
        <v>3.535209677</v>
      </c>
      <c r="CO264" s="34">
        <f t="shared" si="1580"/>
        <v>3.535209677</v>
      </c>
      <c r="CP264" s="34">
        <f t="shared" si="1580"/>
        <v>3.535209677</v>
      </c>
      <c r="CQ264" s="34">
        <f t="shared" si="1580"/>
        <v>3.535209677</v>
      </c>
      <c r="DB264" s="9">
        <v>30.0</v>
      </c>
      <c r="DC264" s="34">
        <f t="shared" ref="DC264:DJ264" si="1581">MAX(DC263*(1-DC60),0)</f>
        <v>0.9570155411</v>
      </c>
      <c r="DD264" s="34">
        <f t="shared" si="1581"/>
        <v>0.9925259067</v>
      </c>
      <c r="DE264" s="180">
        <f t="shared" si="1581"/>
        <v>0.9763647259</v>
      </c>
      <c r="DF264" s="34">
        <f t="shared" si="1581"/>
        <v>0.9722479542</v>
      </c>
      <c r="DG264" s="34">
        <f t="shared" si="1581"/>
        <v>0.9574574298</v>
      </c>
      <c r="DH264" s="180">
        <f t="shared" si="1581"/>
        <v>0.9457507925</v>
      </c>
      <c r="DI264" s="34">
        <f t="shared" si="1581"/>
        <v>0.9325245551</v>
      </c>
      <c r="DJ264" s="34">
        <f t="shared" si="1581"/>
        <v>0.8995812763</v>
      </c>
      <c r="DK264" s="34"/>
      <c r="DL264" s="142">
        <v>5.301650088767124E-4</v>
      </c>
    </row>
    <row r="265" ht="14.25" customHeight="1">
      <c r="A265" s="84"/>
      <c r="AT265" s="1">
        <f t="shared" si="1427"/>
        <v>20</v>
      </c>
      <c r="AU265" s="1">
        <v>139.0</v>
      </c>
      <c r="AV265" s="83">
        <f t="shared" ref="AV265:BA265" si="1582">((AV$4 * $AU265 ^ AV$5 * EXP(-$AU265 * AV$6))+AV$8)*AV$7</f>
        <v>33.16998399</v>
      </c>
      <c r="AW265" s="83">
        <f t="shared" si="1582"/>
        <v>38.00110951</v>
      </c>
      <c r="AX265" s="83">
        <f t="shared" si="1582"/>
        <v>39.5044695</v>
      </c>
      <c r="AY265" s="83">
        <f t="shared" si="1582"/>
        <v>39.1044695</v>
      </c>
      <c r="AZ265" s="83">
        <f t="shared" si="1582"/>
        <v>38.7044695</v>
      </c>
      <c r="BA265" s="83">
        <f t="shared" si="1582"/>
        <v>38.3044695</v>
      </c>
      <c r="BB265" s="83"/>
      <c r="BC265" s="83"/>
      <c r="BD265" s="83"/>
      <c r="BE265" s="83"/>
      <c r="BG265" s="168"/>
      <c r="BH265" s="1">
        <v>5.0</v>
      </c>
      <c r="BI265" s="1">
        <v>30.0</v>
      </c>
      <c r="BJ265" s="83">
        <f t="shared" ref="BJ265:BL265" si="1583">((BJ$4 * $BI265 ^ BJ$5 * EXP(-$BI265 * BJ$6))+BJ$8)*BJ$7</f>
        <v>1.221152503</v>
      </c>
      <c r="BK265" s="83">
        <f t="shared" si="1583"/>
        <v>1.591398377</v>
      </c>
      <c r="BL265" s="83">
        <f t="shared" si="1583"/>
        <v>1.712754246</v>
      </c>
      <c r="BS265" s="168"/>
      <c r="BT265" s="1">
        <v>5.0</v>
      </c>
      <c r="BU265" s="1">
        <v>30.0</v>
      </c>
      <c r="BV265" s="83">
        <f t="shared" ref="BV265:BX265" si="1584"> ((BV$4 * $BU265 ^ BV$5 * EXP(-$BU265 * BV$6))+BV$8)*BV$7</f>
        <v>0.9131459895</v>
      </c>
      <c r="BW265" s="83">
        <f t="shared" si="1584"/>
        <v>1.247961636</v>
      </c>
      <c r="BX265" s="83">
        <f t="shared" si="1584"/>
        <v>1.289455433</v>
      </c>
      <c r="CG265" s="10">
        <v>249.0</v>
      </c>
      <c r="CH265" s="34">
        <f t="shared" ref="CH265:CQ265" si="1585">((CH$4-CH$5*$CG265+CH$6*$CG265^2/2+CH$7/$CG265)+CH$9)*CH$8</f>
        <v>5.589606426</v>
      </c>
      <c r="CI265" s="34">
        <f t="shared" si="1585"/>
        <v>3.539064257</v>
      </c>
      <c r="CJ265" s="34">
        <f t="shared" si="1585"/>
        <v>3.539064257</v>
      </c>
      <c r="CK265" s="34">
        <f t="shared" si="1585"/>
        <v>3.539064257</v>
      </c>
      <c r="CL265" s="34">
        <f t="shared" si="1585"/>
        <v>3.539064257</v>
      </c>
      <c r="CM265" s="34">
        <f t="shared" si="1585"/>
        <v>3.539064257</v>
      </c>
      <c r="CN265" s="34">
        <f t="shared" si="1585"/>
        <v>3.539064257</v>
      </c>
      <c r="CO265" s="34">
        <f t="shared" si="1585"/>
        <v>3.539064257</v>
      </c>
      <c r="CP265" s="34">
        <f t="shared" si="1585"/>
        <v>3.539064257</v>
      </c>
      <c r="CQ265" s="34">
        <f t="shared" si="1585"/>
        <v>3.539064257</v>
      </c>
      <c r="DB265" s="9">
        <v>31.0</v>
      </c>
      <c r="DC265" s="34">
        <f t="shared" ref="DC265:DJ265" si="1586">MAX(DC264*(1-DC61),0)</f>
        <v>0.9566474582</v>
      </c>
      <c r="DD265" s="34">
        <f t="shared" si="1586"/>
        <v>0.9919532956</v>
      </c>
      <c r="DE265" s="180">
        <f t="shared" si="1586"/>
        <v>0.9759911014</v>
      </c>
      <c r="DF265" s="34">
        <f t="shared" si="1586"/>
        <v>0.9715618821</v>
      </c>
      <c r="DG265" s="34">
        <f t="shared" si="1586"/>
        <v>0.9564870919</v>
      </c>
      <c r="DH265" s="180">
        <f t="shared" si="1586"/>
        <v>0.9447379706</v>
      </c>
      <c r="DI265" s="34">
        <f t="shared" si="1586"/>
        <v>0.9304619784</v>
      </c>
      <c r="DJ265" s="34">
        <f t="shared" si="1586"/>
        <v>0.8966674156</v>
      </c>
      <c r="DK265" s="34"/>
      <c r="DL265" s="142">
        <v>5.301650088767124E-4</v>
      </c>
    </row>
    <row r="266" ht="14.25" customHeight="1">
      <c r="A266" s="84"/>
      <c r="AT266" s="1">
        <f t="shared" si="1427"/>
        <v>20</v>
      </c>
      <c r="AU266" s="1">
        <v>140.0</v>
      </c>
      <c r="AV266" s="83">
        <f t="shared" ref="AV266:BA266" si="1587">((AV$4 * $AU266 ^ AV$5 * EXP(-$AU266 * AV$6))+AV$8)*AV$7</f>
        <v>33.15313005</v>
      </c>
      <c r="AW266" s="83">
        <f t="shared" si="1587"/>
        <v>37.93269855</v>
      </c>
      <c r="AX266" s="83">
        <f t="shared" si="1587"/>
        <v>39.42282247</v>
      </c>
      <c r="AY266" s="83">
        <f t="shared" si="1587"/>
        <v>39.02282247</v>
      </c>
      <c r="AZ266" s="83">
        <f t="shared" si="1587"/>
        <v>38.62282247</v>
      </c>
      <c r="BA266" s="83">
        <f t="shared" si="1587"/>
        <v>38.22282247</v>
      </c>
      <c r="BB266" s="83"/>
      <c r="BC266" s="83"/>
      <c r="BD266" s="83"/>
      <c r="BE266" s="83"/>
      <c r="BG266" s="168"/>
      <c r="BH266" s="1">
        <v>5.0</v>
      </c>
      <c r="BI266" s="1">
        <v>31.0</v>
      </c>
      <c r="BJ266" s="83">
        <f t="shared" ref="BJ266:BL266" si="1588">((BJ$4 * $BI266 ^ BJ$5 * EXP(-$BI266 * BJ$6))+BJ$8)*BJ$7</f>
        <v>1.225906235</v>
      </c>
      <c r="BK266" s="83">
        <f t="shared" si="1588"/>
        <v>1.594495381</v>
      </c>
      <c r="BL266" s="83">
        <f t="shared" si="1588"/>
        <v>1.716828729</v>
      </c>
      <c r="BS266" s="168"/>
      <c r="BT266" s="1">
        <v>5.0</v>
      </c>
      <c r="BU266" s="1">
        <v>31.0</v>
      </c>
      <c r="BV266" s="83">
        <f t="shared" ref="BV266:BX266" si="1589"> ((BV$4 * $BU266 ^ BV$5 * EXP(-$BU266 * BV$6))+BV$8)*BV$7</f>
        <v>0.9168619893</v>
      </c>
      <c r="BW266" s="83">
        <f t="shared" si="1589"/>
        <v>1.250423081</v>
      </c>
      <c r="BX266" s="83">
        <f t="shared" si="1589"/>
        <v>1.292505974</v>
      </c>
      <c r="CG266" s="10">
        <v>250.0</v>
      </c>
      <c r="CH266" s="34">
        <f t="shared" ref="CH266:CQ266" si="1590">((CH$4-CH$5*$CG266+CH$6*$CG266^2/2+CH$7/$CG266)+CH$9)*CH$8</f>
        <v>5.595064</v>
      </c>
      <c r="CI266" s="34">
        <f t="shared" si="1590"/>
        <v>3.54292</v>
      </c>
      <c r="CJ266" s="34">
        <f t="shared" si="1590"/>
        <v>3.54292</v>
      </c>
      <c r="CK266" s="34">
        <f t="shared" si="1590"/>
        <v>3.54292</v>
      </c>
      <c r="CL266" s="34">
        <f t="shared" si="1590"/>
        <v>3.54292</v>
      </c>
      <c r="CM266" s="34">
        <f t="shared" si="1590"/>
        <v>3.54292</v>
      </c>
      <c r="CN266" s="34">
        <f t="shared" si="1590"/>
        <v>3.54292</v>
      </c>
      <c r="CO266" s="34">
        <f t="shared" si="1590"/>
        <v>3.54292</v>
      </c>
      <c r="CP266" s="34">
        <f t="shared" si="1590"/>
        <v>3.54292</v>
      </c>
      <c r="CQ266" s="34">
        <f t="shared" si="1590"/>
        <v>3.54292</v>
      </c>
      <c r="DB266" s="9">
        <v>32.0</v>
      </c>
      <c r="DC266" s="34">
        <f t="shared" ref="DC266:DJ266" si="1591">MAX(DC265*(1-DC62),0)</f>
        <v>0.9562795169</v>
      </c>
      <c r="DD266" s="34">
        <f t="shared" si="1591"/>
        <v>0.9913810149</v>
      </c>
      <c r="DE266" s="180">
        <f t="shared" si="1591"/>
        <v>0.9756138992</v>
      </c>
      <c r="DF266" s="34">
        <f t="shared" si="1591"/>
        <v>0.9708619964</v>
      </c>
      <c r="DG266" s="34">
        <f t="shared" si="1591"/>
        <v>0.9554871539</v>
      </c>
      <c r="DH266" s="180">
        <f t="shared" si="1591"/>
        <v>0.943739353</v>
      </c>
      <c r="DI266" s="34">
        <f t="shared" si="1591"/>
        <v>0.9284071144</v>
      </c>
      <c r="DJ266" s="34">
        <f t="shared" si="1591"/>
        <v>0.893758045</v>
      </c>
      <c r="DK266" s="34"/>
      <c r="DL266" s="142">
        <v>5.301650088767124E-4</v>
      </c>
    </row>
    <row r="267" ht="14.25" customHeight="1">
      <c r="A267" s="84"/>
      <c r="AT267" s="1">
        <f t="shared" si="1427"/>
        <v>21</v>
      </c>
      <c r="AU267" s="1">
        <v>141.0</v>
      </c>
      <c r="AV267" s="83">
        <f t="shared" ref="AV267:BA267" si="1592">((AV$4 * $AU267 ^ AV$5 * EXP(-$AU267 * AV$6))+AV$8)*AV$7</f>
        <v>33.13593285</v>
      </c>
      <c r="AW267" s="83">
        <f t="shared" si="1592"/>
        <v>37.86406628</v>
      </c>
      <c r="AX267" s="83">
        <f t="shared" si="1592"/>
        <v>39.34092386</v>
      </c>
      <c r="AY267" s="83">
        <f t="shared" si="1592"/>
        <v>38.94092386</v>
      </c>
      <c r="AZ267" s="83">
        <f t="shared" si="1592"/>
        <v>38.54092386</v>
      </c>
      <c r="BA267" s="83">
        <f t="shared" si="1592"/>
        <v>38.14092386</v>
      </c>
      <c r="BB267" s="83"/>
      <c r="BC267" s="83"/>
      <c r="BD267" s="83"/>
      <c r="BE267" s="83"/>
      <c r="BG267" s="168"/>
      <c r="BH267" s="1">
        <v>5.0</v>
      </c>
      <c r="BI267" s="1">
        <v>32.0</v>
      </c>
      <c r="BJ267" s="83">
        <f t="shared" ref="BJ267:BL267" si="1593">((BJ$4 * $BI267 ^ BJ$5 * EXP(-$BI267 * BJ$6))+BJ$8)*BJ$7</f>
        <v>1.230455163</v>
      </c>
      <c r="BK267" s="83">
        <f t="shared" si="1593"/>
        <v>1.597356253</v>
      </c>
      <c r="BL267" s="83">
        <f t="shared" si="1593"/>
        <v>1.720603328</v>
      </c>
      <c r="BS267" s="168"/>
      <c r="BT267" s="1">
        <v>5.0</v>
      </c>
      <c r="BU267" s="1">
        <v>32.0</v>
      </c>
      <c r="BV267" s="83">
        <f t="shared" ref="BV267:BX267" si="1594"> ((BV$4 * $BU267 ^ BV$5 * EXP(-$BU267 * BV$6))+BV$8)*BV$7</f>
        <v>0.920418881</v>
      </c>
      <c r="BW267" s="83">
        <f t="shared" si="1594"/>
        <v>1.25269843</v>
      </c>
      <c r="BX267" s="83">
        <f t="shared" si="1594"/>
        <v>1.295331213</v>
      </c>
      <c r="CG267" s="10">
        <v>251.0</v>
      </c>
      <c r="CH267" s="34">
        <f t="shared" ref="CH267:CQ267" si="1595">((CH$4-CH$5*$CG267+CH$6*$CG267^2/2+CH$7/$CG267)+CH$9)*CH$8</f>
        <v>5.600525896</v>
      </c>
      <c r="CI267" s="34">
        <f t="shared" si="1595"/>
        <v>3.546776892</v>
      </c>
      <c r="CJ267" s="34">
        <f t="shared" si="1595"/>
        <v>3.546776892</v>
      </c>
      <c r="CK267" s="34">
        <f t="shared" si="1595"/>
        <v>3.546776892</v>
      </c>
      <c r="CL267" s="34">
        <f t="shared" si="1595"/>
        <v>3.546776892</v>
      </c>
      <c r="CM267" s="34">
        <f t="shared" si="1595"/>
        <v>3.546776892</v>
      </c>
      <c r="CN267" s="34">
        <f t="shared" si="1595"/>
        <v>3.546776892</v>
      </c>
      <c r="CO267" s="34">
        <f t="shared" si="1595"/>
        <v>3.546776892</v>
      </c>
      <c r="CP267" s="34">
        <f t="shared" si="1595"/>
        <v>3.546776892</v>
      </c>
      <c r="CQ267" s="34">
        <f t="shared" si="1595"/>
        <v>3.546776892</v>
      </c>
      <c r="DB267" s="9">
        <v>33.0</v>
      </c>
      <c r="DC267" s="34">
        <f t="shared" ref="DC267:DJ267" si="1596">MAX(DC266*(1-DC63),0)</f>
        <v>0.9559117171</v>
      </c>
      <c r="DD267" s="34">
        <f t="shared" si="1596"/>
        <v>0.9908090643</v>
      </c>
      <c r="DE267" s="180">
        <f t="shared" si="1596"/>
        <v>0.9752322535</v>
      </c>
      <c r="DF267" s="34">
        <f t="shared" si="1596"/>
        <v>0.970146251</v>
      </c>
      <c r="DG267" s="34">
        <f t="shared" si="1596"/>
        <v>0.9544538381</v>
      </c>
      <c r="DH267" s="180">
        <f t="shared" si="1596"/>
        <v>0.9427537871</v>
      </c>
      <c r="DI267" s="34">
        <f t="shared" si="1596"/>
        <v>0.9263600703</v>
      </c>
      <c r="DJ267" s="34">
        <f t="shared" si="1596"/>
        <v>0.8908527818</v>
      </c>
      <c r="DK267" s="34"/>
      <c r="DL267" s="142">
        <v>5.301650088767124E-4</v>
      </c>
    </row>
    <row r="268" ht="14.25" customHeight="1">
      <c r="A268" s="84"/>
      <c r="AT268" s="1">
        <f t="shared" si="1427"/>
        <v>21</v>
      </c>
      <c r="AU268" s="1">
        <v>142.0</v>
      </c>
      <c r="AV268" s="83">
        <f t="shared" ref="AV268:BA268" si="1597">((AV$4 * $AU268 ^ AV$5 * EXP(-$AU268 * AV$6))+AV$8)*AV$7</f>
        <v>33.1183979</v>
      </c>
      <c r="AW268" s="83">
        <f t="shared" si="1597"/>
        <v>37.79521922</v>
      </c>
      <c r="AX268" s="83">
        <f t="shared" si="1597"/>
        <v>39.25878189</v>
      </c>
      <c r="AY268" s="83">
        <f t="shared" si="1597"/>
        <v>38.85878189</v>
      </c>
      <c r="AZ268" s="83">
        <f t="shared" si="1597"/>
        <v>38.45878189</v>
      </c>
      <c r="BA268" s="83">
        <f t="shared" si="1597"/>
        <v>38.05878189</v>
      </c>
      <c r="BB268" s="83"/>
      <c r="BC268" s="83"/>
      <c r="BD268" s="83"/>
      <c r="BE268" s="83"/>
      <c r="BG268" s="168"/>
      <c r="BH268" s="1">
        <v>5.0</v>
      </c>
      <c r="BI268" s="1">
        <v>33.0</v>
      </c>
      <c r="BJ268" s="83">
        <f t="shared" ref="BJ268:BL268" si="1598">((BJ$4 * $BI268 ^ BJ$5 * EXP(-$BI268 * BJ$6))+BJ$8)*BJ$7</f>
        <v>1.234810667</v>
      </c>
      <c r="BK268" s="83">
        <f t="shared" si="1598"/>
        <v>1.599994632</v>
      </c>
      <c r="BL268" s="83">
        <f t="shared" si="1598"/>
        <v>1.724095119</v>
      </c>
      <c r="BS268" s="168"/>
      <c r="BT268" s="1">
        <v>5.0</v>
      </c>
      <c r="BU268" s="1">
        <v>33.0</v>
      </c>
      <c r="BV268" s="83">
        <f t="shared" ref="BV268:BX268" si="1599"> ((BV$4 * $BU268 ^ BV$5 * EXP(-$BU268 * BV$6))+BV$8)*BV$7</f>
        <v>0.9238254616</v>
      </c>
      <c r="BW268" s="83">
        <f t="shared" si="1599"/>
        <v>1.254798422</v>
      </c>
      <c r="BX268" s="83">
        <f t="shared" si="1599"/>
        <v>1.297943981</v>
      </c>
      <c r="CG268" s="10">
        <v>252.0</v>
      </c>
      <c r="CH268" s="34">
        <f t="shared" ref="CH268:CQ268" si="1600">((CH$4-CH$5*$CG268+CH$6*$CG268^2/2+CH$7/$CG268)+CH$9)*CH$8</f>
        <v>5.605992063</v>
      </c>
      <c r="CI268" s="34">
        <f t="shared" si="1600"/>
        <v>3.550634921</v>
      </c>
      <c r="CJ268" s="34">
        <f t="shared" si="1600"/>
        <v>3.550634921</v>
      </c>
      <c r="CK268" s="34">
        <f t="shared" si="1600"/>
        <v>3.550634921</v>
      </c>
      <c r="CL268" s="34">
        <f t="shared" si="1600"/>
        <v>3.550634921</v>
      </c>
      <c r="CM268" s="34">
        <f t="shared" si="1600"/>
        <v>3.550634921</v>
      </c>
      <c r="CN268" s="34">
        <f t="shared" si="1600"/>
        <v>3.550634921</v>
      </c>
      <c r="CO268" s="34">
        <f t="shared" si="1600"/>
        <v>3.550634921</v>
      </c>
      <c r="CP268" s="34">
        <f t="shared" si="1600"/>
        <v>3.550634921</v>
      </c>
      <c r="CQ268" s="34">
        <f t="shared" si="1600"/>
        <v>3.550634921</v>
      </c>
      <c r="DB268" s="9">
        <v>34.0</v>
      </c>
      <c r="DC268" s="34">
        <f t="shared" ref="DC268:DJ268" si="1601">MAX(DC267*(1-DC64),0)</f>
        <v>0.9555440587</v>
      </c>
      <c r="DD268" s="34">
        <f t="shared" si="1601"/>
        <v>0.9902374437</v>
      </c>
      <c r="DE268" s="180">
        <f t="shared" si="1601"/>
        <v>0.9748452999</v>
      </c>
      <c r="DF268" s="34">
        <f t="shared" si="1601"/>
        <v>0.9694126062</v>
      </c>
      <c r="DG268" s="34">
        <f t="shared" si="1601"/>
        <v>0.9533833862</v>
      </c>
      <c r="DH268" s="180">
        <f t="shared" si="1601"/>
        <v>0.9417801255</v>
      </c>
      <c r="DI268" s="34">
        <f t="shared" si="1601"/>
        <v>0.9243209524</v>
      </c>
      <c r="DJ268" s="34">
        <f t="shared" si="1601"/>
        <v>0.8879512484</v>
      </c>
      <c r="DK268" s="34"/>
      <c r="DL268" s="142">
        <v>5.301650088767124E-4</v>
      </c>
    </row>
    <row r="269" ht="14.25" customHeight="1">
      <c r="A269" s="84"/>
      <c r="AT269" s="1">
        <f t="shared" si="1427"/>
        <v>21</v>
      </c>
      <c r="AU269" s="1">
        <v>143.0</v>
      </c>
      <c r="AV269" s="83">
        <f t="shared" ref="AV269:BA269" si="1602">((AV$4 * $AU269 ^ AV$5 * EXP(-$AU269 * AV$6))+AV$8)*AV$7</f>
        <v>33.1005306</v>
      </c>
      <c r="AW269" s="83">
        <f t="shared" si="1602"/>
        <v>37.72616374</v>
      </c>
      <c r="AX269" s="83">
        <f t="shared" si="1602"/>
        <v>39.17640457</v>
      </c>
      <c r="AY269" s="83">
        <f t="shared" si="1602"/>
        <v>38.77640457</v>
      </c>
      <c r="AZ269" s="83">
        <f t="shared" si="1602"/>
        <v>38.37640457</v>
      </c>
      <c r="BA269" s="83">
        <f t="shared" si="1602"/>
        <v>37.97640457</v>
      </c>
      <c r="BB269" s="83"/>
      <c r="BC269" s="83"/>
      <c r="BD269" s="83"/>
      <c r="BE269" s="83"/>
      <c r="BG269" s="168"/>
      <c r="BH269" s="1">
        <v>5.0</v>
      </c>
      <c r="BI269" s="1">
        <v>34.0</v>
      </c>
      <c r="BJ269" s="83">
        <f t="shared" ref="BJ269:BL269" si="1603">((BJ$4 * $BI269 ^ BJ$5 * EXP(-$BI269 * BJ$6))+BJ$8)*BJ$7</f>
        <v>1.238983176</v>
      </c>
      <c r="BK269" s="83">
        <f t="shared" si="1603"/>
        <v>1.602423011</v>
      </c>
      <c r="BL269" s="83">
        <f t="shared" si="1603"/>
        <v>1.727319761</v>
      </c>
      <c r="BS269" s="168"/>
      <c r="BT269" s="1">
        <v>5.0</v>
      </c>
      <c r="BU269" s="1">
        <v>34.0</v>
      </c>
      <c r="BV269" s="83">
        <f t="shared" ref="BV269:BX269" si="1604"> ((BV$4 * $BU269 ^ BV$5 * EXP(-$BU269 * BV$6))+BV$8)*BV$7</f>
        <v>0.9270897959</v>
      </c>
      <c r="BW269" s="83">
        <f t="shared" si="1604"/>
        <v>1.256732895</v>
      </c>
      <c r="BX269" s="83">
        <f t="shared" si="1604"/>
        <v>1.300356048</v>
      </c>
      <c r="CG269" s="10">
        <v>253.0</v>
      </c>
      <c r="CH269" s="34">
        <f t="shared" ref="CH269:CQ269" si="1605">((CH$4-CH$5*$CG269+CH$6*$CG269^2/2+CH$7/$CG269)+CH$9)*CH$8</f>
        <v>5.611462451</v>
      </c>
      <c r="CI269" s="34">
        <f t="shared" si="1605"/>
        <v>3.554494071</v>
      </c>
      <c r="CJ269" s="34">
        <f t="shared" si="1605"/>
        <v>3.554494071</v>
      </c>
      <c r="CK269" s="34">
        <f t="shared" si="1605"/>
        <v>3.554494071</v>
      </c>
      <c r="CL269" s="34">
        <f t="shared" si="1605"/>
        <v>3.554494071</v>
      </c>
      <c r="CM269" s="34">
        <f t="shared" si="1605"/>
        <v>3.554494071</v>
      </c>
      <c r="CN269" s="34">
        <f t="shared" si="1605"/>
        <v>3.554494071</v>
      </c>
      <c r="CO269" s="34">
        <f t="shared" si="1605"/>
        <v>3.554494071</v>
      </c>
      <c r="CP269" s="34">
        <f t="shared" si="1605"/>
        <v>3.554494071</v>
      </c>
      <c r="CQ269" s="34">
        <f t="shared" si="1605"/>
        <v>3.554494071</v>
      </c>
      <c r="DB269" s="9">
        <v>35.0</v>
      </c>
      <c r="DC269" s="34">
        <f t="shared" ref="DC269:DJ269" si="1606">MAX(DC268*(1-DC65),0)</f>
        <v>0.9551765418</v>
      </c>
      <c r="DD269" s="34">
        <f t="shared" si="1606"/>
        <v>0.9896661528</v>
      </c>
      <c r="DE269" s="180">
        <f t="shared" si="1606"/>
        <v>0.9744521754</v>
      </c>
      <c r="DF269" s="34">
        <f t="shared" si="1606"/>
        <v>0.9686590295</v>
      </c>
      <c r="DG269" s="34">
        <f t="shared" si="1606"/>
        <v>0.9522720607</v>
      </c>
      <c r="DH269" s="180">
        <f t="shared" si="1606"/>
        <v>0.9408172261</v>
      </c>
      <c r="DI269" s="34">
        <f t="shared" si="1606"/>
        <v>0.9222898656</v>
      </c>
      <c r="DJ269" s="34">
        <f t="shared" si="1606"/>
        <v>0.8850530725</v>
      </c>
      <c r="DK269" s="34"/>
      <c r="DL269" s="142">
        <v>5.301650088767124E-4</v>
      </c>
    </row>
    <row r="270" ht="14.25" customHeight="1">
      <c r="A270" s="84"/>
      <c r="AT270" s="1">
        <f t="shared" si="1427"/>
        <v>21</v>
      </c>
      <c r="AU270" s="1">
        <v>144.0</v>
      </c>
      <c r="AV270" s="83">
        <f t="shared" ref="AV270:BA270" si="1607">((AV$4 * $AU270 ^ AV$5 * EXP(-$AU270 * AV$6))+AV$8)*AV$7</f>
        <v>33.08233627</v>
      </c>
      <c r="AW270" s="83">
        <f t="shared" si="1607"/>
        <v>37.65690609</v>
      </c>
      <c r="AX270" s="83">
        <f t="shared" si="1607"/>
        <v>39.09379977</v>
      </c>
      <c r="AY270" s="83">
        <f t="shared" si="1607"/>
        <v>38.69379977</v>
      </c>
      <c r="AZ270" s="83">
        <f t="shared" si="1607"/>
        <v>38.29379977</v>
      </c>
      <c r="BA270" s="83">
        <f t="shared" si="1607"/>
        <v>37.89379977</v>
      </c>
      <c r="BB270" s="83"/>
      <c r="BC270" s="83"/>
      <c r="BD270" s="83"/>
      <c r="BE270" s="83"/>
      <c r="BG270" s="168"/>
      <c r="BH270" s="1">
        <v>5.0</v>
      </c>
      <c r="BI270" s="1">
        <v>35.0</v>
      </c>
      <c r="BJ270" s="83">
        <f t="shared" ref="BJ270:BL270" si="1608">((BJ$4 * $BI270 ^ BJ$5 * EXP(-$BI270 * BJ$6))+BJ$8)*BJ$7</f>
        <v>1.242982273</v>
      </c>
      <c r="BK270" s="83">
        <f t="shared" si="1608"/>
        <v>1.604652867</v>
      </c>
      <c r="BL270" s="83">
        <f t="shared" si="1608"/>
        <v>1.730291658</v>
      </c>
      <c r="BS270" s="168"/>
      <c r="BT270" s="1">
        <v>5.0</v>
      </c>
      <c r="BU270" s="1">
        <v>35.0</v>
      </c>
      <c r="BV270" s="83">
        <f t="shared" ref="BV270:BX270" si="1609"> ((BV$4 * $BU270 ^ BV$5 * EXP(-$BU270 * BV$6))+BV$8)*BV$7</f>
        <v>0.9302192977</v>
      </c>
      <c r="BW270" s="83">
        <f t="shared" si="1609"/>
        <v>1.25851089</v>
      </c>
      <c r="BX270" s="83">
        <f t="shared" si="1609"/>
        <v>1.302578239</v>
      </c>
      <c r="CG270" s="10">
        <v>254.0</v>
      </c>
      <c r="CH270" s="34">
        <f t="shared" ref="CH270:CQ270" si="1610">((CH$4-CH$5*$CG270+CH$6*$CG270^2/2+CH$7/$CG270)+CH$9)*CH$8</f>
        <v>5.616937008</v>
      </c>
      <c r="CI270" s="34">
        <f t="shared" si="1610"/>
        <v>3.558354331</v>
      </c>
      <c r="CJ270" s="34">
        <f t="shared" si="1610"/>
        <v>3.558354331</v>
      </c>
      <c r="CK270" s="34">
        <f t="shared" si="1610"/>
        <v>3.558354331</v>
      </c>
      <c r="CL270" s="34">
        <f t="shared" si="1610"/>
        <v>3.558354331</v>
      </c>
      <c r="CM270" s="34">
        <f t="shared" si="1610"/>
        <v>3.558354331</v>
      </c>
      <c r="CN270" s="34">
        <f t="shared" si="1610"/>
        <v>3.558354331</v>
      </c>
      <c r="CO270" s="34">
        <f t="shared" si="1610"/>
        <v>3.558354331</v>
      </c>
      <c r="CP270" s="34">
        <f t="shared" si="1610"/>
        <v>3.558354331</v>
      </c>
      <c r="CQ270" s="34">
        <f t="shared" si="1610"/>
        <v>3.558354331</v>
      </c>
      <c r="DB270" s="9">
        <v>36.0</v>
      </c>
      <c r="DC270" s="34">
        <f t="shared" ref="DC270:DJ270" si="1611">MAX(DC269*(1-DC66),0)</f>
        <v>0.9548091662</v>
      </c>
      <c r="DD270" s="34">
        <f t="shared" si="1611"/>
        <v>0.9890951916</v>
      </c>
      <c r="DE270" s="180">
        <f t="shared" si="1611"/>
        <v>0.9740520185</v>
      </c>
      <c r="DF270" s="34">
        <f t="shared" si="1611"/>
        <v>0.9678834961</v>
      </c>
      <c r="DG270" s="34">
        <f t="shared" si="1611"/>
        <v>0.9511161468</v>
      </c>
      <c r="DH270" s="180">
        <f t="shared" si="1611"/>
        <v>0.9398639515</v>
      </c>
      <c r="DI270" s="34">
        <f t="shared" si="1611"/>
        <v>0.9202669142</v>
      </c>
      <c r="DJ270" s="34">
        <f t="shared" si="1611"/>
        <v>0.8821578864</v>
      </c>
      <c r="DK270" s="34"/>
      <c r="DL270" s="142">
        <v>5.301650088767124E-4</v>
      </c>
    </row>
    <row r="271" ht="14.25" customHeight="1">
      <c r="A271" s="84"/>
      <c r="AT271" s="1">
        <f t="shared" si="1427"/>
        <v>21</v>
      </c>
      <c r="AU271" s="1">
        <v>145.0</v>
      </c>
      <c r="AV271" s="83">
        <f t="shared" ref="AV271:BA271" si="1612">((AV$4 * $AU271 ^ AV$5 * EXP(-$AU271 * AV$6))+AV$8)*AV$7</f>
        <v>33.06382012</v>
      </c>
      <c r="AW271" s="83">
        <f t="shared" si="1612"/>
        <v>37.58745236</v>
      </c>
      <c r="AX271" s="83">
        <f t="shared" si="1612"/>
        <v>39.01097518</v>
      </c>
      <c r="AY271" s="83">
        <f t="shared" si="1612"/>
        <v>38.61097518</v>
      </c>
      <c r="AZ271" s="83">
        <f t="shared" si="1612"/>
        <v>38.21097518</v>
      </c>
      <c r="BA271" s="83">
        <f t="shared" si="1612"/>
        <v>37.81097518</v>
      </c>
      <c r="BB271" s="83"/>
      <c r="BC271" s="83"/>
      <c r="BD271" s="83"/>
      <c r="BE271" s="83"/>
      <c r="BG271" s="169"/>
      <c r="BH271" s="1">
        <v>6.0</v>
      </c>
      <c r="BI271" s="1">
        <v>36.0</v>
      </c>
      <c r="BJ271" s="83">
        <f t="shared" ref="BJ271:BL271" si="1613">((BJ$4 * $BI271 ^ BJ$5 * EXP(-$BI271 * BJ$6))+BJ$8)*BJ$7</f>
        <v>1.24681679</v>
      </c>
      <c r="BK271" s="83">
        <f t="shared" si="1613"/>
        <v>1.60669477</v>
      </c>
      <c r="BL271" s="83">
        <f t="shared" si="1613"/>
        <v>1.733024088</v>
      </c>
      <c r="BS271" s="169"/>
      <c r="BT271" s="1">
        <v>6.0</v>
      </c>
      <c r="BU271" s="1">
        <v>36.0</v>
      </c>
      <c r="BV271" s="83">
        <f t="shared" ref="BV271:BX271" si="1614"> ((BV$4 * $BU271 ^ BV$5 * EXP(-$BU271 * BV$6))+BV$8)*BV$7</f>
        <v>0.933220799</v>
      </c>
      <c r="BW271" s="83">
        <f t="shared" si="1614"/>
        <v>1.26014073</v>
      </c>
      <c r="BX271" s="83">
        <f t="shared" si="1614"/>
        <v>1.304620535</v>
      </c>
      <c r="CG271" s="10">
        <v>255.0</v>
      </c>
      <c r="CH271" s="34">
        <f t="shared" ref="CH271:CQ271" si="1615">((CH$4-CH$5*$CG271+CH$6*$CG271^2/2+CH$7/$CG271)+CH$9)*CH$8</f>
        <v>5.622415686</v>
      </c>
      <c r="CI271" s="34">
        <f t="shared" si="1615"/>
        <v>3.562215686</v>
      </c>
      <c r="CJ271" s="34">
        <f t="shared" si="1615"/>
        <v>3.562215686</v>
      </c>
      <c r="CK271" s="34">
        <f t="shared" si="1615"/>
        <v>3.562215686</v>
      </c>
      <c r="CL271" s="34">
        <f t="shared" si="1615"/>
        <v>3.562215686</v>
      </c>
      <c r="CM271" s="34">
        <f t="shared" si="1615"/>
        <v>3.562215686</v>
      </c>
      <c r="CN271" s="34">
        <f t="shared" si="1615"/>
        <v>3.562215686</v>
      </c>
      <c r="CO271" s="34">
        <f t="shared" si="1615"/>
        <v>3.562215686</v>
      </c>
      <c r="CP271" s="34">
        <f t="shared" si="1615"/>
        <v>3.562215686</v>
      </c>
      <c r="CQ271" s="34">
        <f t="shared" si="1615"/>
        <v>3.562215686</v>
      </c>
      <c r="DB271" s="9">
        <v>37.0</v>
      </c>
      <c r="DC271" s="34">
        <f t="shared" ref="DC271:DJ271" si="1616">MAX(DC270*(1-DC67),0)</f>
        <v>0.9544419319</v>
      </c>
      <c r="DD271" s="34">
        <f t="shared" si="1616"/>
        <v>0.9885245597</v>
      </c>
      <c r="DE271" s="180">
        <f t="shared" si="1616"/>
        <v>0.9736439694</v>
      </c>
      <c r="DF271" s="34">
        <f t="shared" si="1616"/>
        <v>0.9670839888</v>
      </c>
      <c r="DG271" s="34">
        <f t="shared" si="1616"/>
        <v>0.9499119538</v>
      </c>
      <c r="DH271" s="180">
        <f t="shared" si="1616"/>
        <v>0.9389191693</v>
      </c>
      <c r="DI271" s="34">
        <f t="shared" si="1616"/>
        <v>0.918252201</v>
      </c>
      <c r="DJ271" s="34">
        <f t="shared" si="1616"/>
        <v>0.8792653279</v>
      </c>
      <c r="DK271" s="34"/>
      <c r="DL271" s="142">
        <v>5.301650088767124E-4</v>
      </c>
    </row>
    <row r="272" ht="14.25" customHeight="1">
      <c r="A272" s="84"/>
      <c r="AT272" s="1">
        <f t="shared" si="1427"/>
        <v>21</v>
      </c>
      <c r="AU272" s="1">
        <v>146.0</v>
      </c>
      <c r="AV272" s="83">
        <f t="shared" ref="AV272:BA272" si="1617">((AV$4 * $AU272 ^ AV$5 * EXP(-$AU272 * AV$6))+AV$8)*AV$7</f>
        <v>33.04498724</v>
      </c>
      <c r="AW272" s="83">
        <f t="shared" si="1617"/>
        <v>37.51780857</v>
      </c>
      <c r="AX272" s="83">
        <f t="shared" si="1617"/>
        <v>38.92793835</v>
      </c>
      <c r="AY272" s="83">
        <f t="shared" si="1617"/>
        <v>38.52793835</v>
      </c>
      <c r="AZ272" s="83">
        <f t="shared" si="1617"/>
        <v>38.12793835</v>
      </c>
      <c r="BA272" s="83">
        <f t="shared" si="1617"/>
        <v>37.72793835</v>
      </c>
      <c r="BB272" s="83"/>
      <c r="BC272" s="83"/>
      <c r="BD272" s="83"/>
      <c r="BE272" s="83"/>
      <c r="BG272" s="169"/>
      <c r="BH272" s="1">
        <v>6.0</v>
      </c>
      <c r="BI272" s="1">
        <v>37.0</v>
      </c>
      <c r="BJ272" s="83">
        <f t="shared" ref="BJ272:BL272" si="1618">((BJ$4 * $BI272 ^ BJ$5 * EXP(-$BI272 * BJ$6))+BJ$8)*BJ$7</f>
        <v>1.250494879</v>
      </c>
      <c r="BK272" s="83">
        <f t="shared" si="1618"/>
        <v>1.608558476</v>
      </c>
      <c r="BL272" s="83">
        <f t="shared" si="1618"/>
        <v>1.735529324</v>
      </c>
      <c r="BS272" s="169"/>
      <c r="BT272" s="1">
        <v>6.0</v>
      </c>
      <c r="BU272" s="1">
        <v>37.0</v>
      </c>
      <c r="BV272" s="83">
        <f t="shared" ref="BV272:BX272" si="1619"> ((BV$4 * $BU272 ^ BV$5 * EXP(-$BU272 * BV$6))+BV$8)*BV$7</f>
        <v>0.9361006112</v>
      </c>
      <c r="BW272" s="83">
        <f t="shared" si="1619"/>
        <v>1.2616301</v>
      </c>
      <c r="BX272" s="83">
        <f t="shared" si="1619"/>
        <v>1.306492158</v>
      </c>
      <c r="CG272" s="10">
        <v>256.0</v>
      </c>
      <c r="CH272" s="34">
        <f t="shared" ref="CH272:CQ272" si="1620">((CH$4-CH$5*$CG272+CH$6*$CG272^2/2+CH$7/$CG272)+CH$9)*CH$8</f>
        <v>5.627898438</v>
      </c>
      <c r="CI272" s="34">
        <f t="shared" si="1620"/>
        <v>3.566078125</v>
      </c>
      <c r="CJ272" s="34">
        <f t="shared" si="1620"/>
        <v>3.566078125</v>
      </c>
      <c r="CK272" s="34">
        <f t="shared" si="1620"/>
        <v>3.566078125</v>
      </c>
      <c r="CL272" s="34">
        <f t="shared" si="1620"/>
        <v>3.566078125</v>
      </c>
      <c r="CM272" s="34">
        <f t="shared" si="1620"/>
        <v>3.566078125</v>
      </c>
      <c r="CN272" s="34">
        <f t="shared" si="1620"/>
        <v>3.566078125</v>
      </c>
      <c r="CO272" s="34">
        <f t="shared" si="1620"/>
        <v>3.566078125</v>
      </c>
      <c r="CP272" s="34">
        <f t="shared" si="1620"/>
        <v>3.566078125</v>
      </c>
      <c r="CQ272" s="34">
        <f t="shared" si="1620"/>
        <v>3.566078125</v>
      </c>
      <c r="DB272" s="9">
        <v>38.0</v>
      </c>
      <c r="DC272" s="34">
        <f t="shared" ref="DC272:DJ272" si="1621">MAX(DC271*(1-DC68),0)</f>
        <v>0.9540748389</v>
      </c>
      <c r="DD272" s="34">
        <f t="shared" si="1621"/>
        <v>0.9879542571</v>
      </c>
      <c r="DE272" s="180">
        <f t="shared" si="1621"/>
        <v>0.9732271698</v>
      </c>
      <c r="DF272" s="34">
        <f t="shared" si="1621"/>
        <v>0.9662584988</v>
      </c>
      <c r="DG272" s="34">
        <f t="shared" si="1621"/>
        <v>0.9486558169</v>
      </c>
      <c r="DH272" s="180">
        <f t="shared" si="1621"/>
        <v>0.9379817518</v>
      </c>
      <c r="DI272" s="34">
        <f t="shared" si="1621"/>
        <v>0.916245828</v>
      </c>
      <c r="DJ272" s="34">
        <f t="shared" si="1621"/>
        <v>0.8763750395</v>
      </c>
      <c r="DK272" s="34"/>
      <c r="DL272" s="142">
        <v>5.301650088767124E-4</v>
      </c>
    </row>
    <row r="273" ht="14.25" customHeight="1">
      <c r="A273" s="84"/>
      <c r="AT273" s="1">
        <f t="shared" si="1427"/>
        <v>21</v>
      </c>
      <c r="AU273" s="1">
        <v>147.0</v>
      </c>
      <c r="AV273" s="83">
        <f t="shared" ref="AV273:BA273" si="1622">((AV$4 * $AU273 ^ AV$5 * EXP(-$AU273 * AV$6))+AV$8)*AV$7</f>
        <v>33.02584267</v>
      </c>
      <c r="AW273" s="83">
        <f t="shared" si="1622"/>
        <v>37.44798056</v>
      </c>
      <c r="AX273" s="83">
        <f t="shared" si="1622"/>
        <v>38.84469666</v>
      </c>
      <c r="AY273" s="83">
        <f t="shared" si="1622"/>
        <v>38.44469666</v>
      </c>
      <c r="AZ273" s="83">
        <f t="shared" si="1622"/>
        <v>38.04469666</v>
      </c>
      <c r="BA273" s="83">
        <f t="shared" si="1622"/>
        <v>37.64469666</v>
      </c>
      <c r="BB273" s="83"/>
      <c r="BC273" s="83"/>
      <c r="BD273" s="83"/>
      <c r="BE273" s="83"/>
      <c r="BG273" s="169"/>
      <c r="BH273" s="1">
        <v>6.0</v>
      </c>
      <c r="BI273" s="1">
        <v>38.0</v>
      </c>
      <c r="BJ273" s="83">
        <f t="shared" ref="BJ273:BL273" si="1623">((BJ$4 * $BI273 ^ BJ$5 * EXP(-$BI273 * BJ$6))+BJ$8)*BJ$7</f>
        <v>1.254024089</v>
      </c>
      <c r="BK273" s="83">
        <f t="shared" si="1623"/>
        <v>1.610253014</v>
      </c>
      <c r="BL273" s="83">
        <f t="shared" si="1623"/>
        <v>1.737818735</v>
      </c>
      <c r="BS273" s="169"/>
      <c r="BT273" s="1">
        <v>6.0</v>
      </c>
      <c r="BU273" s="1">
        <v>38.0</v>
      </c>
      <c r="BV273" s="83">
        <f t="shared" ref="BV273:BX273" si="1624"> ((BV$4 * $BU273 ^ BV$5 * EXP(-$BU273 * BV$6))+BV$8)*BV$7</f>
        <v>0.9388645772</v>
      </c>
      <c r="BW273" s="83">
        <f t="shared" si="1624"/>
        <v>1.262986111</v>
      </c>
      <c r="BX273" s="83">
        <f t="shared" si="1624"/>
        <v>1.308201652</v>
      </c>
      <c r="CG273" s="10">
        <v>257.0</v>
      </c>
      <c r="CH273" s="34">
        <f t="shared" ref="CH273:CQ273" si="1625">((CH$4-CH$5*$CG273+CH$6*$CG273^2/2+CH$7/$CG273)+CH$9)*CH$8</f>
        <v>5.633385214</v>
      </c>
      <c r="CI273" s="34">
        <f t="shared" si="1625"/>
        <v>3.569941634</v>
      </c>
      <c r="CJ273" s="34">
        <f t="shared" si="1625"/>
        <v>3.569941634</v>
      </c>
      <c r="CK273" s="34">
        <f t="shared" si="1625"/>
        <v>3.569941634</v>
      </c>
      <c r="CL273" s="34">
        <f t="shared" si="1625"/>
        <v>3.569941634</v>
      </c>
      <c r="CM273" s="34">
        <f t="shared" si="1625"/>
        <v>3.569941634</v>
      </c>
      <c r="CN273" s="34">
        <f t="shared" si="1625"/>
        <v>3.569941634</v>
      </c>
      <c r="CO273" s="34">
        <f t="shared" si="1625"/>
        <v>3.569941634</v>
      </c>
      <c r="CP273" s="34">
        <f t="shared" si="1625"/>
        <v>3.569941634</v>
      </c>
      <c r="CQ273" s="34">
        <f t="shared" si="1625"/>
        <v>3.569941634</v>
      </c>
      <c r="DB273" s="9">
        <v>39.0</v>
      </c>
      <c r="DC273" s="34">
        <f t="shared" ref="DC273:DJ273" si="1626">MAX(DC272*(1-DC69),0)</f>
        <v>0.953707887</v>
      </c>
      <c r="DD273" s="34">
        <f t="shared" si="1626"/>
        <v>0.9873842835</v>
      </c>
      <c r="DE273" s="180">
        <f t="shared" si="1626"/>
        <v>0.972800763</v>
      </c>
      <c r="DF273" s="34">
        <f t="shared" si="1626"/>
        <v>0.9654050265</v>
      </c>
      <c r="DG273" s="34">
        <f t="shared" si="1626"/>
        <v>0.947344099</v>
      </c>
      <c r="DH273" s="180">
        <f t="shared" si="1626"/>
        <v>0.9370505758</v>
      </c>
      <c r="DI273" s="34">
        <f t="shared" si="1626"/>
        <v>0.9142478963</v>
      </c>
      <c r="DJ273" s="34">
        <f t="shared" si="1626"/>
        <v>0.8734866688</v>
      </c>
      <c r="DK273" s="34"/>
      <c r="DL273" s="142">
        <v>5.301650088767124E-4</v>
      </c>
    </row>
    <row r="274" ht="14.25" customHeight="1">
      <c r="A274" s="84"/>
      <c r="AT274" s="1">
        <f t="shared" si="1427"/>
        <v>22</v>
      </c>
      <c r="AU274" s="1">
        <v>148.0</v>
      </c>
      <c r="AV274" s="83">
        <f t="shared" ref="AV274:BA274" si="1627">((AV$4 * $AU274 ^ AV$5 * EXP(-$AU274 * AV$6))+AV$8)*AV$7</f>
        <v>33.00639132</v>
      </c>
      <c r="AW274" s="83">
        <f t="shared" si="1627"/>
        <v>37.3779741</v>
      </c>
      <c r="AX274" s="83">
        <f t="shared" si="1627"/>
        <v>38.76125735</v>
      </c>
      <c r="AY274" s="83">
        <f t="shared" si="1627"/>
        <v>38.36125735</v>
      </c>
      <c r="AZ274" s="83">
        <f t="shared" si="1627"/>
        <v>37.96125735</v>
      </c>
      <c r="BA274" s="83">
        <f t="shared" si="1627"/>
        <v>37.56125735</v>
      </c>
      <c r="BB274" s="83"/>
      <c r="BC274" s="83"/>
      <c r="BD274" s="83"/>
      <c r="BE274" s="83"/>
      <c r="BG274" s="169"/>
      <c r="BH274" s="1">
        <v>6.0</v>
      </c>
      <c r="BI274" s="1">
        <v>39.0</v>
      </c>
      <c r="BJ274" s="83">
        <f t="shared" ref="BJ274:BL274" si="1628">((BJ$4 * $BI274 ^ BJ$5 * EXP(-$BI274 * BJ$6))+BJ$8)*BJ$7</f>
        <v>1.25741142</v>
      </c>
      <c r="BK274" s="83">
        <f t="shared" si="1628"/>
        <v>1.611786755</v>
      </c>
      <c r="BL274" s="83">
        <f t="shared" si="1628"/>
        <v>1.73990287</v>
      </c>
      <c r="BS274" s="169"/>
      <c r="BT274" s="1">
        <v>6.0</v>
      </c>
      <c r="BU274" s="1">
        <v>39.0</v>
      </c>
      <c r="BV274" s="83">
        <f t="shared" ref="BV274:BX274" si="1629"> ((BV$4 * $BU274 ^ BV$5 * EXP(-$BU274 * BV$6))+BV$8)*BV$7</f>
        <v>0.9415181183</v>
      </c>
      <c r="BW274" s="83">
        <f t="shared" si="1629"/>
        <v>1.264215356</v>
      </c>
      <c r="BX274" s="83">
        <f t="shared" si="1629"/>
        <v>1.309756947</v>
      </c>
      <c r="CG274" s="10">
        <v>258.0</v>
      </c>
      <c r="CH274" s="34">
        <f t="shared" ref="CH274:CQ274" si="1630">((CH$4-CH$5*$CG274+CH$6*$CG274^2/2+CH$7/$CG274)+CH$9)*CH$8</f>
        <v>5.638875969</v>
      </c>
      <c r="CI274" s="34">
        <f t="shared" si="1630"/>
        <v>3.573806202</v>
      </c>
      <c r="CJ274" s="34">
        <f t="shared" si="1630"/>
        <v>3.573806202</v>
      </c>
      <c r="CK274" s="34">
        <f t="shared" si="1630"/>
        <v>3.573806202</v>
      </c>
      <c r="CL274" s="34">
        <f t="shared" si="1630"/>
        <v>3.573806202</v>
      </c>
      <c r="CM274" s="34">
        <f t="shared" si="1630"/>
        <v>3.573806202</v>
      </c>
      <c r="CN274" s="34">
        <f t="shared" si="1630"/>
        <v>3.573806202</v>
      </c>
      <c r="CO274" s="34">
        <f t="shared" si="1630"/>
        <v>3.573806202</v>
      </c>
      <c r="CP274" s="34">
        <f t="shared" si="1630"/>
        <v>3.573806202</v>
      </c>
      <c r="CQ274" s="34">
        <f t="shared" si="1630"/>
        <v>3.573806202</v>
      </c>
      <c r="DB274" s="9">
        <v>40.0</v>
      </c>
      <c r="DC274" s="34">
        <f t="shared" ref="DC274:DJ274" si="1631">MAX(DC273*(1-DC70),0)</f>
        <v>0.9533410763</v>
      </c>
      <c r="DD274" s="34">
        <f t="shared" si="1631"/>
        <v>0.9868146387</v>
      </c>
      <c r="DE274" s="180">
        <f t="shared" si="1631"/>
        <v>0.9723638941</v>
      </c>
      <c r="DF274" s="34">
        <f t="shared" si="1631"/>
        <v>0.9645215813</v>
      </c>
      <c r="DG274" s="34">
        <f t="shared" si="1631"/>
        <v>0.9459731932</v>
      </c>
      <c r="DH274" s="180">
        <f t="shared" si="1631"/>
        <v>0.9361245229</v>
      </c>
      <c r="DI274" s="34">
        <f t="shared" si="1631"/>
        <v>0.9122585057</v>
      </c>
      <c r="DJ274" s="34">
        <f t="shared" si="1631"/>
        <v>0.8705998684</v>
      </c>
      <c r="DK274" s="34"/>
      <c r="DL274" s="142">
        <v>5.301650088767124E-4</v>
      </c>
    </row>
    <row r="275" ht="14.25" customHeight="1">
      <c r="A275" s="84"/>
      <c r="AT275" s="1">
        <f t="shared" si="1427"/>
        <v>22</v>
      </c>
      <c r="AU275" s="1">
        <v>149.0</v>
      </c>
      <c r="AV275" s="83">
        <f t="shared" ref="AV275:BA275" si="1632">((AV$4 * $AU275 ^ AV$5 * EXP(-$AU275 * AV$6))+AV$8)*AV$7</f>
        <v>32.98663803</v>
      </c>
      <c r="AW275" s="83">
        <f t="shared" si="1632"/>
        <v>37.30779481</v>
      </c>
      <c r="AX275" s="83">
        <f t="shared" si="1632"/>
        <v>38.6776275</v>
      </c>
      <c r="AY275" s="83">
        <f t="shared" si="1632"/>
        <v>38.2776275</v>
      </c>
      <c r="AZ275" s="83">
        <f t="shared" si="1632"/>
        <v>37.8776275</v>
      </c>
      <c r="BA275" s="83">
        <f t="shared" si="1632"/>
        <v>37.4776275</v>
      </c>
      <c r="BB275" s="83"/>
      <c r="BC275" s="83"/>
      <c r="BD275" s="83"/>
      <c r="BE275" s="83"/>
      <c r="BG275" s="169"/>
      <c r="BH275" s="1">
        <v>6.0</v>
      </c>
      <c r="BI275" s="1">
        <v>40.0</v>
      </c>
      <c r="BJ275" s="83">
        <f t="shared" ref="BJ275:BL275" si="1633">((BJ$4 * $BI275 ^ BJ$5 * EXP(-$BI275 * BJ$6))+BJ$8)*BJ$7</f>
        <v>1.260663378</v>
      </c>
      <c r="BK275" s="83">
        <f t="shared" si="1633"/>
        <v>1.613167475</v>
      </c>
      <c r="BL275" s="83">
        <f t="shared" si="1633"/>
        <v>1.741791545</v>
      </c>
      <c r="BS275" s="169"/>
      <c r="BT275" s="1">
        <v>6.0</v>
      </c>
      <c r="BU275" s="1">
        <v>40.0</v>
      </c>
      <c r="BV275" s="83">
        <f t="shared" ref="BV275:BX275" si="1634"> ((BV$4 * $BU275 ^ BV$5 * EXP(-$BU275 * BV$6))+BV$8)*BV$7</f>
        <v>0.9440662743</v>
      </c>
      <c r="BW275" s="83">
        <f t="shared" si="1634"/>
        <v>1.26532396</v>
      </c>
      <c r="BX275" s="83">
        <f t="shared" si="1634"/>
        <v>1.311165418</v>
      </c>
      <c r="CG275" s="10">
        <v>259.0</v>
      </c>
      <c r="CH275" s="34">
        <f t="shared" ref="CH275:CQ275" si="1635">((CH$4-CH$5*$CG275+CH$6*$CG275^2/2+CH$7/$CG275)+CH$9)*CH$8</f>
        <v>5.644370656</v>
      </c>
      <c r="CI275" s="34">
        <f t="shared" si="1635"/>
        <v>3.577671815</v>
      </c>
      <c r="CJ275" s="34">
        <f t="shared" si="1635"/>
        <v>3.577671815</v>
      </c>
      <c r="CK275" s="34">
        <f t="shared" si="1635"/>
        <v>3.577671815</v>
      </c>
      <c r="CL275" s="34">
        <f t="shared" si="1635"/>
        <v>3.577671815</v>
      </c>
      <c r="CM275" s="34">
        <f t="shared" si="1635"/>
        <v>3.577671815</v>
      </c>
      <c r="CN275" s="34">
        <f t="shared" si="1635"/>
        <v>3.577671815</v>
      </c>
      <c r="CO275" s="34">
        <f t="shared" si="1635"/>
        <v>3.577671815</v>
      </c>
      <c r="CP275" s="34">
        <f t="shared" si="1635"/>
        <v>3.577671815</v>
      </c>
      <c r="CQ275" s="34">
        <f t="shared" si="1635"/>
        <v>3.577671815</v>
      </c>
      <c r="DB275" s="9">
        <v>41.0</v>
      </c>
      <c r="DC275" s="34">
        <f t="shared" ref="DC275:DJ275" si="1636">MAX(DC274*(1-DC71),0)</f>
        <v>0.9529744066</v>
      </c>
      <c r="DD275" s="34">
        <f t="shared" si="1636"/>
        <v>0.9862453226</v>
      </c>
      <c r="DE275" s="180">
        <f t="shared" si="1636"/>
        <v>0.9719157102</v>
      </c>
      <c r="DF275" s="34">
        <f t="shared" si="1636"/>
        <v>0.9636128847</v>
      </c>
      <c r="DG275" s="34">
        <f t="shared" si="1636"/>
        <v>0.9445395245</v>
      </c>
      <c r="DH275" s="180">
        <f t="shared" si="1636"/>
        <v>0.9352024789</v>
      </c>
      <c r="DI275" s="34">
        <f t="shared" si="1636"/>
        <v>0.9102777552</v>
      </c>
      <c r="DJ275" s="34">
        <f t="shared" si="1636"/>
        <v>0.8677142958</v>
      </c>
      <c r="DK275" s="34"/>
      <c r="DL275" s="142">
        <v>5.301650088767124E-4</v>
      </c>
    </row>
    <row r="276" ht="14.25" customHeight="1">
      <c r="A276" s="84"/>
      <c r="AT276" s="1">
        <f t="shared" si="1427"/>
        <v>22</v>
      </c>
      <c r="AU276" s="1">
        <v>150.0</v>
      </c>
      <c r="AV276" s="83">
        <f t="shared" ref="AV276:BA276" si="1637">((AV$4 * $AU276 ^ AV$5 * EXP(-$AU276 * AV$6))+AV$8)*AV$7</f>
        <v>32.96658754</v>
      </c>
      <c r="AW276" s="83">
        <f t="shared" si="1637"/>
        <v>37.23744823</v>
      </c>
      <c r="AX276" s="83">
        <f t="shared" si="1637"/>
        <v>38.59381407</v>
      </c>
      <c r="AY276" s="83">
        <f t="shared" si="1637"/>
        <v>38.19381407</v>
      </c>
      <c r="AZ276" s="83">
        <f t="shared" si="1637"/>
        <v>37.79381407</v>
      </c>
      <c r="BA276" s="83">
        <f t="shared" si="1637"/>
        <v>37.39381407</v>
      </c>
      <c r="BB276" s="83"/>
      <c r="BC276" s="83"/>
      <c r="BD276" s="83"/>
      <c r="BE276" s="83"/>
      <c r="BG276" s="169"/>
      <c r="BH276" s="1">
        <v>6.0</v>
      </c>
      <c r="BI276" s="1">
        <v>41.0</v>
      </c>
      <c r="BJ276" s="83">
        <f t="shared" ref="BJ276:BL276" si="1638">((BJ$4 * $BI276 ^ BJ$5 * EXP(-$BI276 * BJ$6))+BJ$8)*BJ$7</f>
        <v>1.263786022</v>
      </c>
      <c r="BK276" s="83">
        <f t="shared" si="1638"/>
        <v>1.614402415</v>
      </c>
      <c r="BL276" s="83">
        <f t="shared" si="1638"/>
        <v>1.743493904</v>
      </c>
      <c r="BS276" s="169"/>
      <c r="BT276" s="1">
        <v>6.0</v>
      </c>
      <c r="BU276" s="1">
        <v>41.0</v>
      </c>
      <c r="BV276" s="83">
        <f t="shared" ref="BV276:BX276" si="1639"> ((BV$4 * $BU276 ^ BV$5 * EXP(-$BU276 * BV$6))+BV$8)*BV$7</f>
        <v>0.9465137393</v>
      </c>
      <c r="BW276" s="83">
        <f t="shared" si="1639"/>
        <v>1.266317628</v>
      </c>
      <c r="BX276" s="83">
        <f t="shared" si="1639"/>
        <v>1.312433936</v>
      </c>
      <c r="CG276" s="10">
        <v>260.0</v>
      </c>
      <c r="CH276" s="34">
        <f t="shared" ref="CH276:CQ276" si="1640">((CH$4-CH$5*$CG276+CH$6*$CG276^2/2+CH$7/$CG276)+CH$9)*CH$8</f>
        <v>5.649869231</v>
      </c>
      <c r="CI276" s="34">
        <f t="shared" si="1640"/>
        <v>3.581538462</v>
      </c>
      <c r="CJ276" s="34">
        <f t="shared" si="1640"/>
        <v>3.581538462</v>
      </c>
      <c r="CK276" s="34">
        <f t="shared" si="1640"/>
        <v>3.581538462</v>
      </c>
      <c r="CL276" s="34">
        <f t="shared" si="1640"/>
        <v>3.581538462</v>
      </c>
      <c r="CM276" s="34">
        <f t="shared" si="1640"/>
        <v>3.581538462</v>
      </c>
      <c r="CN276" s="34">
        <f t="shared" si="1640"/>
        <v>3.581538462</v>
      </c>
      <c r="CO276" s="34">
        <f t="shared" si="1640"/>
        <v>3.581538462</v>
      </c>
      <c r="CP276" s="34">
        <f t="shared" si="1640"/>
        <v>3.581538462</v>
      </c>
      <c r="CQ276" s="34">
        <f t="shared" si="1640"/>
        <v>3.581538462</v>
      </c>
      <c r="DB276" s="9">
        <v>42.0</v>
      </c>
      <c r="DC276" s="34">
        <f t="shared" ref="DC276:DJ276" si="1641">MAX(DC275*(1-DC72),0)</f>
        <v>0.952607878</v>
      </c>
      <c r="DD276" s="34">
        <f t="shared" si="1641"/>
        <v>0.9856763349</v>
      </c>
      <c r="DE276" s="180">
        <f t="shared" si="1641"/>
        <v>0.9714553602</v>
      </c>
      <c r="DF276" s="34">
        <f t="shared" si="1641"/>
        <v>0.9626755005</v>
      </c>
      <c r="DG276" s="34">
        <f t="shared" si="1641"/>
        <v>0.9430395526</v>
      </c>
      <c r="DH276" s="180">
        <f t="shared" si="1641"/>
        <v>0.9342833342</v>
      </c>
      <c r="DI276" s="34">
        <f t="shared" si="1641"/>
        <v>0.9083057429</v>
      </c>
      <c r="DJ276" s="34">
        <f t="shared" si="1641"/>
        <v>0.8648655041</v>
      </c>
      <c r="DK276" s="34"/>
      <c r="DL276" s="142">
        <v>5.301650088767124E-4</v>
      </c>
    </row>
    <row r="277" ht="14.25" customHeight="1">
      <c r="A277" s="84"/>
      <c r="AT277" s="1">
        <f t="shared" si="1427"/>
        <v>22</v>
      </c>
      <c r="AU277" s="1">
        <v>151.0</v>
      </c>
      <c r="AV277" s="83">
        <f t="shared" ref="AV277:BA277" si="1642">((AV$4 * $AU277 ^ AV$5 * EXP(-$AU277 * AV$6))+AV$8)*AV$7</f>
        <v>32.94624451</v>
      </c>
      <c r="AW277" s="83">
        <f t="shared" si="1642"/>
        <v>37.16693975</v>
      </c>
      <c r="AX277" s="83">
        <f t="shared" si="1642"/>
        <v>38.50982385</v>
      </c>
      <c r="AY277" s="83">
        <f t="shared" si="1642"/>
        <v>38.10982385</v>
      </c>
      <c r="AZ277" s="83">
        <f t="shared" si="1642"/>
        <v>37.70982385</v>
      </c>
      <c r="BA277" s="83">
        <f t="shared" si="1642"/>
        <v>37.30982385</v>
      </c>
      <c r="BB277" s="83"/>
      <c r="BC277" s="83"/>
      <c r="BD277" s="83"/>
      <c r="BE277" s="83"/>
      <c r="BG277" s="169"/>
      <c r="BH277" s="1">
        <v>6.0</v>
      </c>
      <c r="BI277" s="1">
        <v>42.0</v>
      </c>
      <c r="BJ277" s="83">
        <f t="shared" ref="BJ277:BL277" si="1643">((BJ$4 * $BI277 ^ BJ$5 * EXP(-$BI277 * BJ$6))+BJ$8)*BJ$7</f>
        <v>1.266785005</v>
      </c>
      <c r="BK277" s="83">
        <f t="shared" si="1643"/>
        <v>1.615498326</v>
      </c>
      <c r="BL277" s="83">
        <f t="shared" si="1643"/>
        <v>1.745018483</v>
      </c>
      <c r="BS277" s="169"/>
      <c r="BT277" s="1">
        <v>6.0</v>
      </c>
      <c r="BU277" s="1">
        <v>42.0</v>
      </c>
      <c r="BV277" s="83">
        <f t="shared" ref="BV277:BX277" si="1644"> ((BV$4 * $BU277 ^ BV$5 * EXP(-$BU277 * BV$6))+BV$8)*BV$7</f>
        <v>0.9488648936</v>
      </c>
      <c r="BW277" s="83">
        <f t="shared" si="1644"/>
        <v>1.267201676</v>
      </c>
      <c r="BX277" s="83">
        <f t="shared" si="1644"/>
        <v>1.313568918</v>
      </c>
      <c r="CG277" s="10">
        <v>261.0</v>
      </c>
      <c r="CH277" s="34">
        <f t="shared" ref="CH277:CQ277" si="1645">((CH$4-CH$5*$CG277+CH$6*$CG277^2/2+CH$7/$CG277)+CH$9)*CH$8</f>
        <v>5.655371648</v>
      </c>
      <c r="CI277" s="34">
        <f t="shared" si="1645"/>
        <v>3.58540613</v>
      </c>
      <c r="CJ277" s="34">
        <f t="shared" si="1645"/>
        <v>3.58540613</v>
      </c>
      <c r="CK277" s="34">
        <f t="shared" si="1645"/>
        <v>3.58540613</v>
      </c>
      <c r="CL277" s="34">
        <f t="shared" si="1645"/>
        <v>3.58540613</v>
      </c>
      <c r="CM277" s="34">
        <f t="shared" si="1645"/>
        <v>3.58540613</v>
      </c>
      <c r="CN277" s="34">
        <f t="shared" si="1645"/>
        <v>3.58540613</v>
      </c>
      <c r="CO277" s="34">
        <f t="shared" si="1645"/>
        <v>3.58540613</v>
      </c>
      <c r="CP277" s="34">
        <f t="shared" si="1645"/>
        <v>3.58540613</v>
      </c>
      <c r="CQ277" s="34">
        <f t="shared" si="1645"/>
        <v>3.58540613</v>
      </c>
      <c r="DB277" s="9">
        <v>43.0</v>
      </c>
      <c r="DC277" s="34">
        <f t="shared" ref="DC277:DJ277" si="1646">MAX(DC276*(1-DC73),0)</f>
        <v>0.9522414904</v>
      </c>
      <c r="DD277" s="34">
        <f t="shared" si="1646"/>
        <v>0.9851076755</v>
      </c>
      <c r="DE277" s="180">
        <f t="shared" si="1646"/>
        <v>0.970981995</v>
      </c>
      <c r="DF277" s="34">
        <f t="shared" si="1646"/>
        <v>0.9617095132</v>
      </c>
      <c r="DG277" s="34">
        <f t="shared" si="1646"/>
        <v>0.941469774</v>
      </c>
      <c r="DH277" s="180">
        <f t="shared" si="1646"/>
        <v>0.9333659835</v>
      </c>
      <c r="DI277" s="34">
        <f t="shared" si="1646"/>
        <v>0.9063425657</v>
      </c>
      <c r="DJ277" s="34">
        <f t="shared" si="1646"/>
        <v>0.8620203399</v>
      </c>
      <c r="DK277" s="34"/>
      <c r="DL277" s="142">
        <v>5.301650088767124E-4</v>
      </c>
    </row>
    <row r="278" ht="14.25" customHeight="1">
      <c r="A278" s="84"/>
      <c r="AT278" s="1">
        <f t="shared" si="1427"/>
        <v>22</v>
      </c>
      <c r="AU278" s="1">
        <v>152.0</v>
      </c>
      <c r="AV278" s="83">
        <f t="shared" ref="AV278:BA278" si="1647">((AV$4 * $AU278 ^ AV$5 * EXP(-$AU278 * AV$6))+AV$8)*AV$7</f>
        <v>32.92561352</v>
      </c>
      <c r="AW278" s="83">
        <f t="shared" si="1647"/>
        <v>37.09627468</v>
      </c>
      <c r="AX278" s="83">
        <f t="shared" si="1647"/>
        <v>38.4256635</v>
      </c>
      <c r="AY278" s="83">
        <f t="shared" si="1647"/>
        <v>38.0256635</v>
      </c>
      <c r="AZ278" s="83">
        <f t="shared" si="1647"/>
        <v>37.6256635</v>
      </c>
      <c r="BA278" s="83">
        <f t="shared" si="1647"/>
        <v>37.2256635</v>
      </c>
      <c r="BB278" s="83"/>
      <c r="BC278" s="83"/>
      <c r="BD278" s="83"/>
      <c r="BE278" s="83"/>
      <c r="BG278" s="169"/>
      <c r="BH278" s="1">
        <v>7.0</v>
      </c>
      <c r="BI278" s="1">
        <v>43.0</v>
      </c>
      <c r="BJ278" s="83">
        <f t="shared" ref="BJ278:BL278" si="1648">((BJ$4 * $BI278 ^ BJ$5 * EXP(-$BI278 * BJ$6))+BJ$8)*BJ$7</f>
        <v>1.269665607</v>
      </c>
      <c r="BK278" s="83">
        <f t="shared" si="1648"/>
        <v>1.616461515</v>
      </c>
      <c r="BL278" s="83">
        <f t="shared" si="1648"/>
        <v>1.746373265</v>
      </c>
      <c r="BS278" s="169"/>
      <c r="BT278" s="1">
        <v>7.0</v>
      </c>
      <c r="BU278" s="1">
        <v>43.0</v>
      </c>
      <c r="BV278" s="83">
        <f t="shared" ref="BV278:BX278" si="1649"> ((BV$4 * $BU278 ^ BV$5 * EXP(-$BU278 * BV$6))+BV$8)*BV$7</f>
        <v>0.9511238313</v>
      </c>
      <c r="BW278" s="83">
        <f t="shared" si="1649"/>
        <v>1.267981073</v>
      </c>
      <c r="BX278" s="83">
        <f t="shared" si="1649"/>
        <v>1.314576362</v>
      </c>
      <c r="CG278" s="10">
        <v>262.0</v>
      </c>
      <c r="CH278" s="34">
        <f t="shared" ref="CH278:CQ278" si="1650">((CH$4-CH$5*$CG278+CH$6*$CG278^2/2+CH$7/$CG278)+CH$9)*CH$8</f>
        <v>5.660877863</v>
      </c>
      <c r="CI278" s="34">
        <f t="shared" si="1650"/>
        <v>3.589274809</v>
      </c>
      <c r="CJ278" s="34">
        <f t="shared" si="1650"/>
        <v>3.589274809</v>
      </c>
      <c r="CK278" s="34">
        <f t="shared" si="1650"/>
        <v>3.589274809</v>
      </c>
      <c r="CL278" s="34">
        <f t="shared" si="1650"/>
        <v>3.589274809</v>
      </c>
      <c r="CM278" s="34">
        <f t="shared" si="1650"/>
        <v>3.589274809</v>
      </c>
      <c r="CN278" s="34">
        <f t="shared" si="1650"/>
        <v>3.589274809</v>
      </c>
      <c r="CO278" s="34">
        <f t="shared" si="1650"/>
        <v>3.589274809</v>
      </c>
      <c r="CP278" s="34">
        <f t="shared" si="1650"/>
        <v>3.589274809</v>
      </c>
      <c r="CQ278" s="34">
        <f t="shared" si="1650"/>
        <v>3.589274809</v>
      </c>
      <c r="DB278" s="9">
        <v>44.0</v>
      </c>
      <c r="DC278" s="34">
        <f t="shared" ref="DC278:DJ278" si="1651">MAX(DC277*(1-DC74),0)</f>
        <v>0.9518752436</v>
      </c>
      <c r="DD278" s="34">
        <f t="shared" si="1651"/>
        <v>0.9845393441</v>
      </c>
      <c r="DE278" s="180">
        <f t="shared" si="1651"/>
        <v>0.9704947679</v>
      </c>
      <c r="DF278" s="34">
        <f t="shared" si="1651"/>
        <v>0.9607150098</v>
      </c>
      <c r="DG278" s="34">
        <f t="shared" si="1651"/>
        <v>0.9398783347</v>
      </c>
      <c r="DH278" s="180">
        <f t="shared" si="1651"/>
        <v>0.9324493257</v>
      </c>
      <c r="DI278" s="34">
        <f t="shared" si="1651"/>
        <v>0.9043883196</v>
      </c>
      <c r="DJ278" s="34">
        <f t="shared" si="1651"/>
        <v>0.8591788291</v>
      </c>
      <c r="DK278" s="34"/>
      <c r="DL278" s="142">
        <v>5.301650088767124E-4</v>
      </c>
    </row>
    <row r="279" ht="14.25" customHeight="1">
      <c r="A279" s="84"/>
      <c r="AT279" s="1">
        <f t="shared" si="1427"/>
        <v>22</v>
      </c>
      <c r="AU279" s="1">
        <v>153.0</v>
      </c>
      <c r="AV279" s="83">
        <f t="shared" ref="AV279:BA279" si="1652">((AV$4 * $AU279 ^ AV$5 * EXP(-$AU279 * AV$6))+AV$8)*AV$7</f>
        <v>32.90469907</v>
      </c>
      <c r="AW279" s="83">
        <f t="shared" si="1652"/>
        <v>37.02545822</v>
      </c>
      <c r="AX279" s="83">
        <f t="shared" si="1652"/>
        <v>38.34133958</v>
      </c>
      <c r="AY279" s="83">
        <f t="shared" si="1652"/>
        <v>37.94133958</v>
      </c>
      <c r="AZ279" s="83">
        <f t="shared" si="1652"/>
        <v>37.54133958</v>
      </c>
      <c r="BA279" s="83">
        <f t="shared" si="1652"/>
        <v>37.14133958</v>
      </c>
      <c r="BB279" s="83"/>
      <c r="BC279" s="83"/>
      <c r="BD279" s="83"/>
      <c r="BE279" s="83"/>
      <c r="BG279" s="169"/>
      <c r="BH279" s="1">
        <v>7.0</v>
      </c>
      <c r="BI279" s="1">
        <v>44.0</v>
      </c>
      <c r="BJ279" s="83">
        <f t="shared" ref="BJ279:BL279" si="1653">((BJ$4 * $BI279 ^ BJ$5 * EXP(-$BI279 * BJ$6))+BJ$8)*BJ$7</f>
        <v>1.272432773</v>
      </c>
      <c r="BK279" s="83">
        <f t="shared" si="1653"/>
        <v>1.617297885</v>
      </c>
      <c r="BL279" s="83">
        <f t="shared" si="1653"/>
        <v>1.747565727</v>
      </c>
      <c r="BS279" s="169"/>
      <c r="BT279" s="1">
        <v>7.0</v>
      </c>
      <c r="BU279" s="1">
        <v>44.0</v>
      </c>
      <c r="BV279" s="83">
        <f t="shared" ref="BV279:BX279" si="1654"> ((BV$4 * $BU279 ^ BV$5 * EXP(-$BU279 * BV$6))+BV$8)*BV$7</f>
        <v>0.9532943857</v>
      </c>
      <c r="BW279" s="83">
        <f t="shared" si="1654"/>
        <v>1.268660469</v>
      </c>
      <c r="BX279" s="83">
        <f t="shared" si="1654"/>
        <v>1.315461887</v>
      </c>
      <c r="CG279" s="10">
        <v>263.0</v>
      </c>
      <c r="CH279" s="34">
        <f t="shared" ref="CH279:CQ279" si="1655">((CH$4-CH$5*$CG279+CH$6*$CG279^2/2+CH$7/$CG279)+CH$9)*CH$8</f>
        <v>5.666387833</v>
      </c>
      <c r="CI279" s="34">
        <f t="shared" si="1655"/>
        <v>3.593144487</v>
      </c>
      <c r="CJ279" s="34">
        <f t="shared" si="1655"/>
        <v>3.593144487</v>
      </c>
      <c r="CK279" s="34">
        <f t="shared" si="1655"/>
        <v>3.593144487</v>
      </c>
      <c r="CL279" s="34">
        <f t="shared" si="1655"/>
        <v>3.593144487</v>
      </c>
      <c r="CM279" s="34">
        <f t="shared" si="1655"/>
        <v>3.593144487</v>
      </c>
      <c r="CN279" s="34">
        <f t="shared" si="1655"/>
        <v>3.593144487</v>
      </c>
      <c r="CO279" s="34">
        <f t="shared" si="1655"/>
        <v>3.593144487</v>
      </c>
      <c r="CP279" s="34">
        <f t="shared" si="1655"/>
        <v>3.593144487</v>
      </c>
      <c r="CQ279" s="34">
        <f t="shared" si="1655"/>
        <v>3.593144487</v>
      </c>
      <c r="DB279" s="9">
        <v>45.0</v>
      </c>
      <c r="DC279" s="34">
        <f t="shared" ref="DC279:DJ279" si="1656">MAX(DC278*(1-DC75),0)</f>
        <v>0.9515091378</v>
      </c>
      <c r="DD279" s="34">
        <f t="shared" si="1656"/>
        <v>0.9839713406</v>
      </c>
      <c r="DE279" s="180">
        <f t="shared" si="1656"/>
        <v>0.9699928342</v>
      </c>
      <c r="DF279" s="34">
        <f t="shared" si="1656"/>
        <v>0.9596920801</v>
      </c>
      <c r="DG279" s="34">
        <f t="shared" si="1656"/>
        <v>0.9382581536</v>
      </c>
      <c r="DH279" s="180">
        <f t="shared" si="1656"/>
        <v>0.9315237191</v>
      </c>
      <c r="DI279" s="34">
        <f t="shared" si="1656"/>
        <v>0.9024430999</v>
      </c>
      <c r="DJ279" s="34">
        <f t="shared" si="1656"/>
        <v>0.8563409972</v>
      </c>
      <c r="DK279" s="34"/>
      <c r="DL279" s="142">
        <v>5.301650088767124E-4</v>
      </c>
    </row>
    <row r="280" ht="14.25" customHeight="1">
      <c r="A280" s="84"/>
      <c r="AT280" s="1">
        <f t="shared" si="1427"/>
        <v>22</v>
      </c>
      <c r="AU280" s="1">
        <v>154.0</v>
      </c>
      <c r="AV280" s="83">
        <f t="shared" ref="AV280:BA280" si="1657">((AV$4 * $AU280 ^ AV$5 * EXP(-$AU280 * AV$6))+AV$8)*AV$7</f>
        <v>32.88350557</v>
      </c>
      <c r="AW280" s="83">
        <f t="shared" si="1657"/>
        <v>36.95449547</v>
      </c>
      <c r="AX280" s="83">
        <f t="shared" si="1657"/>
        <v>38.25685847</v>
      </c>
      <c r="AY280" s="83">
        <f t="shared" si="1657"/>
        <v>37.85685847</v>
      </c>
      <c r="AZ280" s="83">
        <f t="shared" si="1657"/>
        <v>37.45685847</v>
      </c>
      <c r="BA280" s="83">
        <f t="shared" si="1657"/>
        <v>37.05685847</v>
      </c>
      <c r="BB280" s="83"/>
      <c r="BC280" s="83"/>
      <c r="BD280" s="83"/>
      <c r="BE280" s="83"/>
      <c r="BG280" s="169"/>
      <c r="BH280" s="1">
        <v>7.0</v>
      </c>
      <c r="BI280" s="1">
        <v>45.0</v>
      </c>
      <c r="BJ280" s="83">
        <f t="shared" ref="BJ280:BL280" si="1658">((BJ$4 * $BI280 ^ BJ$5 * EXP(-$BI280 * BJ$6))+BJ$8)*BJ$7</f>
        <v>1.275091137</v>
      </c>
      <c r="BK280" s="83">
        <f t="shared" si="1658"/>
        <v>1.618012966</v>
      </c>
      <c r="BL280" s="83">
        <f t="shared" si="1658"/>
        <v>1.748602882</v>
      </c>
      <c r="BS280" s="169"/>
      <c r="BT280" s="1">
        <v>7.0</v>
      </c>
      <c r="BU280" s="1">
        <v>45.0</v>
      </c>
      <c r="BV280" s="83">
        <f t="shared" ref="BV280:BX280" si="1659"> ((BV$4 * $BU280 ^ BV$5 * EXP(-$BU280 * BV$6))+BV$8)*BV$7</f>
        <v>0.9553801512</v>
      </c>
      <c r="BW280" s="83">
        <f t="shared" si="1659"/>
        <v>1.26924422</v>
      </c>
      <c r="BX280" s="83">
        <f t="shared" si="1659"/>
        <v>1.316230762</v>
      </c>
      <c r="CG280" s="10">
        <v>264.0</v>
      </c>
      <c r="CH280" s="34">
        <f t="shared" ref="CH280:CQ280" si="1660">((CH$4-CH$5*$CG280+CH$6*$CG280^2/2+CH$7/$CG280)+CH$9)*CH$8</f>
        <v>5.671901515</v>
      </c>
      <c r="CI280" s="34">
        <f t="shared" si="1660"/>
        <v>3.597015152</v>
      </c>
      <c r="CJ280" s="34">
        <f t="shared" si="1660"/>
        <v>3.597015152</v>
      </c>
      <c r="CK280" s="34">
        <f t="shared" si="1660"/>
        <v>3.597015152</v>
      </c>
      <c r="CL280" s="34">
        <f t="shared" si="1660"/>
        <v>3.597015152</v>
      </c>
      <c r="CM280" s="34">
        <f t="shared" si="1660"/>
        <v>3.597015152</v>
      </c>
      <c r="CN280" s="34">
        <f t="shared" si="1660"/>
        <v>3.597015152</v>
      </c>
      <c r="CO280" s="34">
        <f t="shared" si="1660"/>
        <v>3.597015152</v>
      </c>
      <c r="CP280" s="34">
        <f t="shared" si="1660"/>
        <v>3.597015152</v>
      </c>
      <c r="CQ280" s="34">
        <f t="shared" si="1660"/>
        <v>3.597015152</v>
      </c>
      <c r="DB280" s="9">
        <v>46.0</v>
      </c>
      <c r="DC280" s="34">
        <f t="shared" ref="DC280:DJ280" si="1661">MAX(DC279*(1-DC76),0)</f>
        <v>0.9511431727</v>
      </c>
      <c r="DD280" s="34">
        <f t="shared" si="1661"/>
        <v>0.9834036649</v>
      </c>
      <c r="DE280" s="180">
        <f t="shared" si="1661"/>
        <v>0.9694753518</v>
      </c>
      <c r="DF280" s="34">
        <f t="shared" si="1661"/>
        <v>0.958640816</v>
      </c>
      <c r="DG280" s="34">
        <f t="shared" si="1661"/>
        <v>0.9366093878</v>
      </c>
      <c r="DH280" s="180">
        <f t="shared" si="1661"/>
        <v>0.9305800933</v>
      </c>
      <c r="DI280" s="34">
        <f t="shared" si="1661"/>
        <v>0.9005070006</v>
      </c>
      <c r="DJ280" s="34">
        <f t="shared" si="1661"/>
        <v>0.8535068696</v>
      </c>
      <c r="DK280" s="34"/>
      <c r="DL280" s="142">
        <v>5.301650088767124E-4</v>
      </c>
    </row>
    <row r="281" ht="14.25" customHeight="1">
      <c r="A281" s="84"/>
      <c r="AT281" s="1">
        <f t="shared" si="1427"/>
        <v>23</v>
      </c>
      <c r="AU281" s="1">
        <v>155.0</v>
      </c>
      <c r="AV281" s="83">
        <f t="shared" ref="AV281:BA281" si="1662">((AV$4 * $AU281 ^ AV$5 * EXP(-$AU281 * AV$6))+AV$8)*AV$7</f>
        <v>32.86203736</v>
      </c>
      <c r="AW281" s="83">
        <f t="shared" si="1662"/>
        <v>36.88339143</v>
      </c>
      <c r="AX281" s="83">
        <f t="shared" si="1662"/>
        <v>38.17222646</v>
      </c>
      <c r="AY281" s="83">
        <f t="shared" si="1662"/>
        <v>37.77222646</v>
      </c>
      <c r="AZ281" s="83">
        <f t="shared" si="1662"/>
        <v>37.37222646</v>
      </c>
      <c r="BA281" s="83">
        <f t="shared" si="1662"/>
        <v>36.97222646</v>
      </c>
      <c r="BB281" s="83"/>
      <c r="BC281" s="83"/>
      <c r="BD281" s="83"/>
      <c r="BE281" s="83"/>
      <c r="BG281" s="169"/>
      <c r="BH281" s="1">
        <v>7.0</v>
      </c>
      <c r="BI281" s="1">
        <v>46.0</v>
      </c>
      <c r="BJ281" s="83">
        <f t="shared" ref="BJ281:BL281" si="1663">((BJ$4 * $BI281 ^ BJ$5 * EXP(-$BI281 * BJ$6))+BJ$8)*BJ$7</f>
        <v>1.277645051</v>
      </c>
      <c r="BK281" s="83">
        <f t="shared" si="1663"/>
        <v>1.61861195</v>
      </c>
      <c r="BL281" s="83">
        <f t="shared" si="1663"/>
        <v>1.749491319</v>
      </c>
      <c r="BS281" s="169"/>
      <c r="BT281" s="1">
        <v>7.0</v>
      </c>
      <c r="BU281" s="1">
        <v>46.0</v>
      </c>
      <c r="BV281" s="83">
        <f t="shared" ref="BV281:BX281" si="1664"> ((BV$4 * $BU281 ^ BV$5 * EXP(-$BU281 * BV$6))+BV$8)*BV$7</f>
        <v>0.9573845033</v>
      </c>
      <c r="BW281" s="83">
        <f t="shared" si="1664"/>
        <v>1.269736417</v>
      </c>
      <c r="BX281" s="83">
        <f t="shared" si="1664"/>
        <v>1.316887941</v>
      </c>
      <c r="CG281" s="10">
        <v>265.0</v>
      </c>
      <c r="CH281" s="34">
        <f t="shared" ref="CH281:CQ281" si="1665">((CH$4-CH$5*$CG281+CH$6*$CG281^2/2+CH$7/$CG281)+CH$9)*CH$8</f>
        <v>5.677418868</v>
      </c>
      <c r="CI281" s="34">
        <f t="shared" si="1665"/>
        <v>3.600886792</v>
      </c>
      <c r="CJ281" s="34">
        <f t="shared" si="1665"/>
        <v>3.600886792</v>
      </c>
      <c r="CK281" s="34">
        <f t="shared" si="1665"/>
        <v>3.600886792</v>
      </c>
      <c r="CL281" s="34">
        <f t="shared" si="1665"/>
        <v>3.600886792</v>
      </c>
      <c r="CM281" s="34">
        <f t="shared" si="1665"/>
        <v>3.600886792</v>
      </c>
      <c r="CN281" s="34">
        <f t="shared" si="1665"/>
        <v>3.600886792</v>
      </c>
      <c r="CO281" s="34">
        <f t="shared" si="1665"/>
        <v>3.600886792</v>
      </c>
      <c r="CP281" s="34">
        <f t="shared" si="1665"/>
        <v>3.600886792</v>
      </c>
      <c r="CQ281" s="34">
        <f t="shared" si="1665"/>
        <v>3.600886792</v>
      </c>
      <c r="DB281" s="9">
        <v>47.0</v>
      </c>
      <c r="DC281" s="34">
        <f t="shared" ref="DC281:DJ281" si="1666">MAX(DC280*(1-DC77),0)</f>
        <v>0.9507773484</v>
      </c>
      <c r="DD281" s="34">
        <f t="shared" si="1666"/>
        <v>0.9828363166</v>
      </c>
      <c r="DE281" s="180">
        <f t="shared" si="1666"/>
        <v>0.9689414809</v>
      </c>
      <c r="DF281" s="34">
        <f t="shared" si="1666"/>
        <v>0.9575613122</v>
      </c>
      <c r="DG281" s="34">
        <f t="shared" si="1666"/>
        <v>0.9349321967</v>
      </c>
      <c r="DH281" s="180">
        <f t="shared" si="1666"/>
        <v>0.9296185046</v>
      </c>
      <c r="DI281" s="34">
        <f t="shared" si="1666"/>
        <v>0.8985801151</v>
      </c>
      <c r="DJ281" s="34">
        <f t="shared" si="1666"/>
        <v>0.8506764716</v>
      </c>
      <c r="DK281" s="34"/>
      <c r="DL281" s="142">
        <v>5.301650088767124E-4</v>
      </c>
    </row>
    <row r="282" ht="14.25" customHeight="1">
      <c r="A282" s="84"/>
      <c r="AT282" s="1">
        <f t="shared" si="1427"/>
        <v>23</v>
      </c>
      <c r="AU282" s="1">
        <v>156.0</v>
      </c>
      <c r="AV282" s="83">
        <f t="shared" ref="AV282:BA282" si="1667">((AV$4 * $AU282 ^ AV$5 * EXP(-$AU282 * AV$6))+AV$8)*AV$7</f>
        <v>32.8402987</v>
      </c>
      <c r="AW282" s="83">
        <f t="shared" si="1667"/>
        <v>36.812151</v>
      </c>
      <c r="AX282" s="83">
        <f t="shared" si="1667"/>
        <v>38.0874497</v>
      </c>
      <c r="AY282" s="83">
        <f t="shared" si="1667"/>
        <v>37.6874497</v>
      </c>
      <c r="AZ282" s="83">
        <f t="shared" si="1667"/>
        <v>37.2874497</v>
      </c>
      <c r="BA282" s="83">
        <f t="shared" si="1667"/>
        <v>36.8874497</v>
      </c>
      <c r="BB282" s="83"/>
      <c r="BC282" s="83"/>
      <c r="BD282" s="83"/>
      <c r="BE282" s="83"/>
      <c r="BG282" s="169"/>
      <c r="BH282" s="1">
        <v>7.0</v>
      </c>
      <c r="BI282" s="1">
        <v>47.0</v>
      </c>
      <c r="BJ282" s="83">
        <f t="shared" ref="BJ282:BL282" si="1668">((BJ$4 * $BI282 ^ BJ$5 * EXP(-$BI282 * BJ$6))+BJ$8)*BJ$7</f>
        <v>1.280098606</v>
      </c>
      <c r="BK282" s="83">
        <f t="shared" si="1668"/>
        <v>1.619099717</v>
      </c>
      <c r="BL282" s="83">
        <f t="shared" si="1668"/>
        <v>1.750237238</v>
      </c>
      <c r="BS282" s="169"/>
      <c r="BT282" s="1">
        <v>7.0</v>
      </c>
      <c r="BU282" s="1">
        <v>47.0</v>
      </c>
      <c r="BV282" s="83">
        <f t="shared" ref="BV282:BX282" si="1669"> ((BV$4 * $BU282 ^ BV$5 * EXP(-$BU282 * BV$6))+BV$8)*BV$7</f>
        <v>0.9593106166</v>
      </c>
      <c r="BW282" s="83">
        <f t="shared" si="1669"/>
        <v>1.270140903</v>
      </c>
      <c r="BX282" s="83">
        <f t="shared" si="1669"/>
        <v>1.31743808</v>
      </c>
      <c r="CG282" s="10">
        <v>266.0</v>
      </c>
      <c r="CH282" s="34">
        <f t="shared" ref="CH282:CQ282" si="1670">((CH$4-CH$5*$CG282+CH$6*$CG282^2/2+CH$7/$CG282)+CH$9)*CH$8</f>
        <v>5.68293985</v>
      </c>
      <c r="CI282" s="34">
        <f t="shared" si="1670"/>
        <v>3.604759398</v>
      </c>
      <c r="CJ282" s="34">
        <f t="shared" si="1670"/>
        <v>3.604759398</v>
      </c>
      <c r="CK282" s="34">
        <f t="shared" si="1670"/>
        <v>3.604759398</v>
      </c>
      <c r="CL282" s="34">
        <f t="shared" si="1670"/>
        <v>3.604759398</v>
      </c>
      <c r="CM282" s="34">
        <f t="shared" si="1670"/>
        <v>3.604759398</v>
      </c>
      <c r="CN282" s="34">
        <f t="shared" si="1670"/>
        <v>3.604759398</v>
      </c>
      <c r="CO282" s="34">
        <f t="shared" si="1670"/>
        <v>3.604759398</v>
      </c>
      <c r="CP282" s="34">
        <f t="shared" si="1670"/>
        <v>3.604759398</v>
      </c>
      <c r="CQ282" s="34">
        <f t="shared" si="1670"/>
        <v>3.604759398</v>
      </c>
      <c r="DB282" s="9">
        <v>48.0</v>
      </c>
      <c r="DC282" s="34">
        <f t="shared" ref="DC282:DJ282" si="1671">MAX(DC281*(1-DC78),0)</f>
        <v>0.9504116648</v>
      </c>
      <c r="DD282" s="34">
        <f t="shared" si="1671"/>
        <v>0.9822692957</v>
      </c>
      <c r="DE282" s="180">
        <f t="shared" si="1671"/>
        <v>0.9683763222</v>
      </c>
      <c r="DF282" s="34">
        <f t="shared" si="1671"/>
        <v>0.9564536659</v>
      </c>
      <c r="DG282" s="34">
        <f t="shared" si="1671"/>
        <v>0.9332267424</v>
      </c>
      <c r="DH282" s="180">
        <f t="shared" si="1671"/>
        <v>0.9286390103</v>
      </c>
      <c r="DI282" s="34">
        <f t="shared" si="1671"/>
        <v>0.8966254831</v>
      </c>
      <c r="DJ282" s="34">
        <f t="shared" si="1671"/>
        <v>0.8478498285</v>
      </c>
      <c r="DK282" s="34"/>
      <c r="DL282" s="142">
        <v>5.301650088767124E-4</v>
      </c>
    </row>
    <row r="283" ht="14.25" customHeight="1">
      <c r="A283" s="84"/>
      <c r="AT283" s="1">
        <f t="shared" si="1427"/>
        <v>23</v>
      </c>
      <c r="AU283" s="1">
        <v>157.0</v>
      </c>
      <c r="AV283" s="83">
        <f t="shared" ref="AV283:BA283" si="1672">((AV$4 * $AU283 ^ AV$5 * EXP(-$AU283 * AV$6))+AV$8)*AV$7</f>
        <v>32.81829378</v>
      </c>
      <c r="AW283" s="83">
        <f t="shared" si="1672"/>
        <v>36.74077897</v>
      </c>
      <c r="AX283" s="83">
        <f t="shared" si="1672"/>
        <v>38.00253422</v>
      </c>
      <c r="AY283" s="83">
        <f t="shared" si="1672"/>
        <v>37.60253422</v>
      </c>
      <c r="AZ283" s="83">
        <f t="shared" si="1672"/>
        <v>37.20253422</v>
      </c>
      <c r="BA283" s="83">
        <f t="shared" si="1672"/>
        <v>36.80253422</v>
      </c>
      <c r="BB283" s="83"/>
      <c r="BC283" s="83"/>
      <c r="BD283" s="83"/>
      <c r="BE283" s="83"/>
      <c r="BG283" s="169"/>
      <c r="BH283" s="1">
        <v>7.0</v>
      </c>
      <c r="BI283" s="1">
        <v>48.0</v>
      </c>
      <c r="BJ283" s="83">
        <f t="shared" ref="BJ283:BL283" si="1673">((BJ$4 * $BI283 ^ BJ$5 * EXP(-$BI283 * BJ$6))+BJ$8)*BJ$7</f>
        <v>1.282455655</v>
      </c>
      <c r="BK283" s="83">
        <f t="shared" si="1673"/>
        <v>1.619480859</v>
      </c>
      <c r="BL283" s="83">
        <f t="shared" si="1673"/>
        <v>1.750846477</v>
      </c>
      <c r="BS283" s="169"/>
      <c r="BT283" s="1">
        <v>7.0</v>
      </c>
      <c r="BU283" s="1">
        <v>48.0</v>
      </c>
      <c r="BV283" s="83">
        <f t="shared" ref="BV283:BX283" si="1674"> ((BV$4 * $BU283 ^ BV$5 * EXP(-$BU283 * BV$6))+BV$8)*BV$7</f>
        <v>0.9611614804</v>
      </c>
      <c r="BW283" s="83">
        <f t="shared" si="1674"/>
        <v>1.270461297</v>
      </c>
      <c r="BX283" s="83">
        <f t="shared" si="1674"/>
        <v>1.317885568</v>
      </c>
      <c r="CG283" s="10">
        <v>267.0</v>
      </c>
      <c r="CH283" s="34">
        <f t="shared" ref="CH283:CQ283" si="1675">((CH$4-CH$5*$CG283+CH$6*$CG283^2/2+CH$7/$CG283)+CH$9)*CH$8</f>
        <v>5.688464419</v>
      </c>
      <c r="CI283" s="34">
        <f t="shared" si="1675"/>
        <v>3.608632959</v>
      </c>
      <c r="CJ283" s="34">
        <f t="shared" si="1675"/>
        <v>3.608632959</v>
      </c>
      <c r="CK283" s="34">
        <f t="shared" si="1675"/>
        <v>3.608632959</v>
      </c>
      <c r="CL283" s="34">
        <f t="shared" si="1675"/>
        <v>3.608632959</v>
      </c>
      <c r="CM283" s="34">
        <f t="shared" si="1675"/>
        <v>3.608632959</v>
      </c>
      <c r="CN283" s="34">
        <f t="shared" si="1675"/>
        <v>3.608632959</v>
      </c>
      <c r="CO283" s="34">
        <f t="shared" si="1675"/>
        <v>3.608632959</v>
      </c>
      <c r="CP283" s="34">
        <f t="shared" si="1675"/>
        <v>3.608632959</v>
      </c>
      <c r="CQ283" s="34">
        <f t="shared" si="1675"/>
        <v>3.608632959</v>
      </c>
      <c r="DB283" s="9">
        <v>49.0</v>
      </c>
      <c r="DC283" s="34">
        <f t="shared" ref="DC283:DJ283" si="1676">MAX(DC282*(1-DC79),0)</f>
        <v>0.9500461219</v>
      </c>
      <c r="DD283" s="34">
        <f t="shared" si="1676"/>
        <v>0.9817026018</v>
      </c>
      <c r="DE283" s="180">
        <f t="shared" si="1676"/>
        <v>0.9678003756</v>
      </c>
      <c r="DF283" s="34">
        <f t="shared" si="1676"/>
        <v>0.9553179767</v>
      </c>
      <c r="DG283" s="34">
        <f t="shared" si="1676"/>
        <v>0.9314931898</v>
      </c>
      <c r="DH283" s="180">
        <f t="shared" si="1676"/>
        <v>0.9276416687</v>
      </c>
      <c r="DI283" s="34">
        <f t="shared" si="1676"/>
        <v>0.8946596335</v>
      </c>
      <c r="DJ283" s="34">
        <f t="shared" si="1676"/>
        <v>0.845026965</v>
      </c>
      <c r="DK283" s="34"/>
      <c r="DL283" s="142">
        <v>5.301650088767124E-4</v>
      </c>
    </row>
    <row r="284" ht="14.25" customHeight="1">
      <c r="A284" s="84"/>
      <c r="AT284" s="1">
        <f t="shared" si="1427"/>
        <v>23</v>
      </c>
      <c r="AU284" s="1">
        <v>158.0</v>
      </c>
      <c r="AV284" s="83">
        <f t="shared" ref="AV284:BA284" si="1677">((AV$4 * $AU284 ^ AV$5 * EXP(-$AU284 * AV$6))+AV$8)*AV$7</f>
        <v>32.79602671</v>
      </c>
      <c r="AW284" s="83">
        <f t="shared" si="1677"/>
        <v>36.66928007</v>
      </c>
      <c r="AX284" s="83">
        <f t="shared" si="1677"/>
        <v>37.91748592</v>
      </c>
      <c r="AY284" s="83">
        <f t="shared" si="1677"/>
        <v>37.51748592</v>
      </c>
      <c r="AZ284" s="83">
        <f t="shared" si="1677"/>
        <v>37.11748592</v>
      </c>
      <c r="BA284" s="83">
        <f t="shared" si="1677"/>
        <v>36.71748592</v>
      </c>
      <c r="BB284" s="83"/>
      <c r="BC284" s="83"/>
      <c r="BD284" s="83"/>
      <c r="BE284" s="83"/>
      <c r="BG284" s="169"/>
      <c r="BH284" s="1">
        <v>7.0</v>
      </c>
      <c r="BI284" s="1">
        <v>49.0</v>
      </c>
      <c r="BJ284" s="83">
        <f t="shared" ref="BJ284:BL284" si="1678">((BJ$4 * $BI284 ^ BJ$5 * EXP(-$BI284 * BJ$6))+BJ$8)*BJ$7</f>
        <v>1.284719828</v>
      </c>
      <c r="BK284" s="83">
        <f t="shared" si="1678"/>
        <v>1.619759706</v>
      </c>
      <c r="BL284" s="83">
        <f t="shared" si="1678"/>
        <v>1.751324546</v>
      </c>
      <c r="BS284" s="169"/>
      <c r="BT284" s="1">
        <v>7.0</v>
      </c>
      <c r="BU284" s="1">
        <v>49.0</v>
      </c>
      <c r="BV284" s="83">
        <f t="shared" ref="BV284:BX284" si="1679"> ((BV$4 * $BU284 ^ BV$5 * EXP(-$BU284 * BV$6))+BV$8)*BV$7</f>
        <v>0.9629399137</v>
      </c>
      <c r="BW284" s="83">
        <f t="shared" si="1679"/>
        <v>1.270701009</v>
      </c>
      <c r="BX284" s="83">
        <f t="shared" si="1679"/>
        <v>1.318234544</v>
      </c>
      <c r="CG284" s="10">
        <v>268.0</v>
      </c>
      <c r="CH284" s="34">
        <f t="shared" ref="CH284:CQ284" si="1680">((CH$4-CH$5*$CG284+CH$6*$CG284^2/2+CH$7/$CG284)+CH$9)*CH$8</f>
        <v>5.693992537</v>
      </c>
      <c r="CI284" s="34">
        <f t="shared" si="1680"/>
        <v>3.612507463</v>
      </c>
      <c r="CJ284" s="34">
        <f t="shared" si="1680"/>
        <v>3.612507463</v>
      </c>
      <c r="CK284" s="34">
        <f t="shared" si="1680"/>
        <v>3.612507463</v>
      </c>
      <c r="CL284" s="34">
        <f t="shared" si="1680"/>
        <v>3.612507463</v>
      </c>
      <c r="CM284" s="34">
        <f t="shared" si="1680"/>
        <v>3.612507463</v>
      </c>
      <c r="CN284" s="34">
        <f t="shared" si="1680"/>
        <v>3.612507463</v>
      </c>
      <c r="CO284" s="34">
        <f t="shared" si="1680"/>
        <v>3.612507463</v>
      </c>
      <c r="CP284" s="34">
        <f t="shared" si="1680"/>
        <v>3.612507463</v>
      </c>
      <c r="CQ284" s="34">
        <f t="shared" si="1680"/>
        <v>3.612507463</v>
      </c>
      <c r="DB284" s="9">
        <v>50.0</v>
      </c>
      <c r="DC284" s="34">
        <f t="shared" ref="DC284:DJ284" si="1681">MAX(DC283*(1-DC80),0)</f>
        <v>0.9496807195</v>
      </c>
      <c r="DD284" s="34">
        <f t="shared" si="1681"/>
        <v>0.9811362349</v>
      </c>
      <c r="DE284" s="180">
        <f t="shared" si="1681"/>
        <v>0.9672136605</v>
      </c>
      <c r="DF284" s="34">
        <f t="shared" si="1681"/>
        <v>0.9541543466</v>
      </c>
      <c r="DG284" s="34">
        <f t="shared" si="1681"/>
        <v>0.9297317059</v>
      </c>
      <c r="DH284" s="180">
        <f t="shared" si="1681"/>
        <v>0.9266265392</v>
      </c>
      <c r="DI284" s="34">
        <f t="shared" si="1681"/>
        <v>0.8926826586</v>
      </c>
      <c r="DJ284" s="34">
        <f t="shared" si="1681"/>
        <v>0.8422079062</v>
      </c>
      <c r="DK284" s="34"/>
      <c r="DL284" s="142">
        <v>5.301650088767124E-4</v>
      </c>
    </row>
    <row r="285" ht="14.25" customHeight="1">
      <c r="A285" s="84"/>
      <c r="AT285" s="1">
        <f t="shared" si="1427"/>
        <v>23</v>
      </c>
      <c r="AU285" s="1">
        <v>159.0</v>
      </c>
      <c r="AV285" s="83">
        <f t="shared" ref="AV285:BA285" si="1682">((AV$4 * $AU285 ^ AV$5 * EXP(-$AU285 * AV$6))+AV$8)*AV$7</f>
        <v>32.77350155</v>
      </c>
      <c r="AW285" s="83">
        <f t="shared" si="1682"/>
        <v>36.5976589</v>
      </c>
      <c r="AX285" s="83">
        <f t="shared" si="1682"/>
        <v>37.83231061</v>
      </c>
      <c r="AY285" s="83">
        <f t="shared" si="1682"/>
        <v>37.43231061</v>
      </c>
      <c r="AZ285" s="83">
        <f t="shared" si="1682"/>
        <v>37.03231061</v>
      </c>
      <c r="BA285" s="83">
        <f t="shared" si="1682"/>
        <v>36.63231061</v>
      </c>
      <c r="BB285" s="83"/>
      <c r="BC285" s="83"/>
      <c r="BD285" s="83"/>
      <c r="BE285" s="83"/>
      <c r="BG285" s="169"/>
      <c r="BH285" s="1">
        <v>8.0</v>
      </c>
      <c r="BI285" s="1">
        <v>50.0</v>
      </c>
      <c r="BJ285" s="83">
        <f t="shared" ref="BJ285:BL285" si="1683">((BJ$4 * $BI285 ^ BJ$5 * EXP(-$BI285 * BJ$6))+BJ$8)*BJ$7</f>
        <v>1.286894554</v>
      </c>
      <c r="BK285" s="83">
        <f t="shared" si="1683"/>
        <v>1.619940343</v>
      </c>
      <c r="BL285" s="83">
        <f t="shared" si="1683"/>
        <v>1.751676647</v>
      </c>
      <c r="BS285" s="169"/>
      <c r="BT285" s="1">
        <v>8.0</v>
      </c>
      <c r="BU285" s="1">
        <v>50.0</v>
      </c>
      <c r="BV285" s="83">
        <f t="shared" ref="BV285:BX285" si="1684"> ((BV$4 * $BU285 ^ BV$5 * EXP(-$BU285 * BV$6))+BV$8)*BV$7</f>
        <v>0.964648578</v>
      </c>
      <c r="BW285" s="83">
        <f t="shared" si="1684"/>
        <v>1.270863258</v>
      </c>
      <c r="BX285" s="83">
        <f t="shared" si="1684"/>
        <v>1.318488918</v>
      </c>
      <c r="CG285" s="10">
        <v>269.0</v>
      </c>
      <c r="CH285" s="34">
        <f t="shared" ref="CH285:CQ285" si="1685">((CH$4-CH$5*$CG285+CH$6*$CG285^2/2+CH$7/$CG285)+CH$9)*CH$8</f>
        <v>5.699524164</v>
      </c>
      <c r="CI285" s="34">
        <f t="shared" si="1685"/>
        <v>3.6163829</v>
      </c>
      <c r="CJ285" s="34">
        <f t="shared" si="1685"/>
        <v>3.6163829</v>
      </c>
      <c r="CK285" s="34">
        <f t="shared" si="1685"/>
        <v>3.6163829</v>
      </c>
      <c r="CL285" s="34">
        <f t="shared" si="1685"/>
        <v>3.6163829</v>
      </c>
      <c r="CM285" s="34">
        <f t="shared" si="1685"/>
        <v>3.6163829</v>
      </c>
      <c r="CN285" s="34">
        <f t="shared" si="1685"/>
        <v>3.6163829</v>
      </c>
      <c r="CO285" s="34">
        <f t="shared" si="1685"/>
        <v>3.6163829</v>
      </c>
      <c r="CP285" s="34">
        <f t="shared" si="1685"/>
        <v>3.6163829</v>
      </c>
      <c r="CQ285" s="34">
        <f t="shared" si="1685"/>
        <v>3.6163829</v>
      </c>
      <c r="DB285" s="9">
        <v>51.0</v>
      </c>
      <c r="DC285" s="34">
        <f t="shared" ref="DC285:DJ285" si="1686">MAX(DC284*(1-DC81),0)</f>
        <v>0.9493154577</v>
      </c>
      <c r="DD285" s="34">
        <f t="shared" si="1686"/>
        <v>0.9805701948</v>
      </c>
      <c r="DE285" s="180">
        <f t="shared" si="1686"/>
        <v>0.9666161967</v>
      </c>
      <c r="DF285" s="34">
        <f t="shared" si="1686"/>
        <v>0.9529628801</v>
      </c>
      <c r="DG285" s="34">
        <f t="shared" si="1686"/>
        <v>0.9279424604</v>
      </c>
      <c r="DH285" s="180">
        <f t="shared" si="1686"/>
        <v>0.9255936822</v>
      </c>
      <c r="DI285" s="34">
        <f t="shared" si="1686"/>
        <v>0.8906946509</v>
      </c>
      <c r="DJ285" s="34">
        <f t="shared" si="1686"/>
        <v>0.8393926765</v>
      </c>
      <c r="DK285" s="34"/>
      <c r="DL285" s="142">
        <v>5.301650088767124E-4</v>
      </c>
    </row>
    <row r="286" ht="14.25" customHeight="1">
      <c r="A286" s="84"/>
      <c r="AT286" s="1">
        <f t="shared" si="1427"/>
        <v>23</v>
      </c>
      <c r="AU286" s="1">
        <v>160.0</v>
      </c>
      <c r="AV286" s="83">
        <f t="shared" ref="AV286:BA286" si="1687">((AV$4 * $AU286 ^ AV$5 * EXP(-$AU286 * AV$6))+AV$8)*AV$7</f>
        <v>32.75072227</v>
      </c>
      <c r="AW286" s="83">
        <f t="shared" si="1687"/>
        <v>36.52592002</v>
      </c>
      <c r="AX286" s="83">
        <f t="shared" si="1687"/>
        <v>37.74701398</v>
      </c>
      <c r="AY286" s="83">
        <f t="shared" si="1687"/>
        <v>37.34701398</v>
      </c>
      <c r="AZ286" s="83">
        <f t="shared" si="1687"/>
        <v>36.94701398</v>
      </c>
      <c r="BA286" s="83">
        <f t="shared" si="1687"/>
        <v>36.54701398</v>
      </c>
      <c r="BB286" s="83"/>
      <c r="BC286" s="83"/>
      <c r="BD286" s="83"/>
      <c r="BE286" s="83"/>
      <c r="BG286" s="169"/>
      <c r="BH286" s="1">
        <v>8.0</v>
      </c>
      <c r="BI286" s="1">
        <v>51.0</v>
      </c>
      <c r="BJ286" s="83">
        <f t="shared" ref="BJ286:BL286" si="1688">((BJ$4 * $BI286 ^ BJ$5 * EXP(-$BI286 * BJ$6))+BJ$8)*BJ$7</f>
        <v>1.288983073</v>
      </c>
      <c r="BK286" s="83">
        <f t="shared" si="1688"/>
        <v>1.620026627</v>
      </c>
      <c r="BL286" s="83">
        <f t="shared" si="1688"/>
        <v>1.751907697</v>
      </c>
      <c r="BS286" s="169"/>
      <c r="BT286" s="1">
        <v>8.0</v>
      </c>
      <c r="BU286" s="1">
        <v>51.0</v>
      </c>
      <c r="BV286" s="83">
        <f t="shared" ref="BV286:BX286" si="1689"> ((BV$4 * $BU286 ^ BV$5 * EXP(-$BU286 * BV$6))+BV$8)*BV$7</f>
        <v>0.966289989</v>
      </c>
      <c r="BW286" s="83">
        <f t="shared" si="1689"/>
        <v>1.270951084</v>
      </c>
      <c r="BX286" s="83">
        <f t="shared" si="1689"/>
        <v>1.318652385</v>
      </c>
      <c r="CG286" s="10">
        <v>270.0</v>
      </c>
      <c r="CH286" s="34">
        <f t="shared" ref="CH286:CQ286" si="1690">((CH$4-CH$5*$CG286+CH$6*$CG286^2/2+CH$7/$CG286)+CH$9)*CH$8</f>
        <v>5.705059259</v>
      </c>
      <c r="CI286" s="34">
        <f t="shared" si="1690"/>
        <v>3.620259259</v>
      </c>
      <c r="CJ286" s="34">
        <f t="shared" si="1690"/>
        <v>3.620259259</v>
      </c>
      <c r="CK286" s="34">
        <f t="shared" si="1690"/>
        <v>3.620259259</v>
      </c>
      <c r="CL286" s="34">
        <f t="shared" si="1690"/>
        <v>3.620259259</v>
      </c>
      <c r="CM286" s="34">
        <f t="shared" si="1690"/>
        <v>3.620259259</v>
      </c>
      <c r="CN286" s="34">
        <f t="shared" si="1690"/>
        <v>3.620259259</v>
      </c>
      <c r="CO286" s="34">
        <f t="shared" si="1690"/>
        <v>3.620259259</v>
      </c>
      <c r="CP286" s="34">
        <f t="shared" si="1690"/>
        <v>3.620259259</v>
      </c>
      <c r="CQ286" s="34">
        <f t="shared" si="1690"/>
        <v>3.620259259</v>
      </c>
      <c r="DB286" s="9">
        <v>52.0</v>
      </c>
      <c r="DC286" s="34">
        <f t="shared" ref="DC286:DJ286" si="1691">MAX(DC285*(1-DC82),0)</f>
        <v>0.9489503364</v>
      </c>
      <c r="DD286" s="34">
        <f t="shared" si="1691"/>
        <v>0.9800044812</v>
      </c>
      <c r="DE286" s="180">
        <f t="shared" si="1691"/>
        <v>0.9660080046</v>
      </c>
      <c r="DF286" s="34">
        <f t="shared" si="1691"/>
        <v>0.9517436843</v>
      </c>
      <c r="DG286" s="34">
        <f t="shared" si="1691"/>
        <v>0.9261256257</v>
      </c>
      <c r="DH286" s="180">
        <f t="shared" si="1691"/>
        <v>0.924543159</v>
      </c>
      <c r="DI286" s="34">
        <f t="shared" si="1691"/>
        <v>0.8886957035</v>
      </c>
      <c r="DJ286" s="34">
        <f t="shared" si="1691"/>
        <v>0.8365813005</v>
      </c>
      <c r="DK286" s="34"/>
      <c r="DL286" s="142">
        <v>5.301650088767124E-4</v>
      </c>
    </row>
    <row r="287" ht="14.25" customHeight="1">
      <c r="A287" s="84"/>
      <c r="AT287" s="1">
        <f t="shared" si="1427"/>
        <v>23</v>
      </c>
      <c r="AU287" s="1">
        <v>161.0</v>
      </c>
      <c r="AV287" s="83">
        <f t="shared" ref="AV287:BA287" si="1692">((AV$4 * $AU287 ^ AV$5 * EXP(-$AU287 * AV$6))+AV$8)*AV$7</f>
        <v>32.72769277</v>
      </c>
      <c r="AW287" s="83">
        <f t="shared" si="1692"/>
        <v>36.45406785</v>
      </c>
      <c r="AX287" s="83">
        <f t="shared" si="1692"/>
        <v>37.66160158</v>
      </c>
      <c r="AY287" s="83">
        <f t="shared" si="1692"/>
        <v>37.26160158</v>
      </c>
      <c r="AZ287" s="83">
        <f t="shared" si="1692"/>
        <v>36.86160158</v>
      </c>
      <c r="BA287" s="83">
        <f t="shared" si="1692"/>
        <v>36.46160158</v>
      </c>
      <c r="BB287" s="83"/>
      <c r="BC287" s="83"/>
      <c r="BD287" s="83"/>
      <c r="BE287" s="83"/>
      <c r="BG287" s="169"/>
      <c r="BH287" s="1">
        <v>8.0</v>
      </c>
      <c r="BI287" s="1">
        <v>52.0</v>
      </c>
      <c r="BJ287" s="83">
        <f t="shared" ref="BJ287:BL287" si="1693">((BJ$4 * $BI287 ^ BJ$5 * EXP(-$BI287 * BJ$6))+BJ$8)*BJ$7</f>
        <v>1.290988449</v>
      </c>
      <c r="BK287" s="83">
        <f t="shared" si="1693"/>
        <v>1.62002221</v>
      </c>
      <c r="BL287" s="83">
        <f t="shared" si="1693"/>
        <v>1.752022355</v>
      </c>
      <c r="BS287" s="169"/>
      <c r="BT287" s="1">
        <v>8.0</v>
      </c>
      <c r="BU287" s="1">
        <v>52.0</v>
      </c>
      <c r="BV287" s="83">
        <f t="shared" ref="BV287:BX287" si="1694"> ((BV$4 * $BU287 ^ BV$5 * EXP(-$BU287 * BV$6))+BV$8)*BV$7</f>
        <v>0.9678665273</v>
      </c>
      <c r="BW287" s="83">
        <f t="shared" si="1694"/>
        <v>1.270967362</v>
      </c>
      <c r="BX287" s="83">
        <f t="shared" si="1694"/>
        <v>1.318728445</v>
      </c>
      <c r="CG287" s="10">
        <v>271.0</v>
      </c>
      <c r="CH287" s="34">
        <f t="shared" ref="CH287:CQ287" si="1695">((CH$4-CH$5*$CG287+CH$6*$CG287^2/2+CH$7/$CG287)+CH$9)*CH$8</f>
        <v>5.710597786</v>
      </c>
      <c r="CI287" s="34">
        <f t="shared" si="1695"/>
        <v>3.624136531</v>
      </c>
      <c r="CJ287" s="34">
        <f t="shared" si="1695"/>
        <v>3.624136531</v>
      </c>
      <c r="CK287" s="34">
        <f t="shared" si="1695"/>
        <v>3.624136531</v>
      </c>
      <c r="CL287" s="34">
        <f t="shared" si="1695"/>
        <v>3.624136531</v>
      </c>
      <c r="CM287" s="34">
        <f t="shared" si="1695"/>
        <v>3.624136531</v>
      </c>
      <c r="CN287" s="34">
        <f t="shared" si="1695"/>
        <v>3.624136531</v>
      </c>
      <c r="CO287" s="34">
        <f t="shared" si="1695"/>
        <v>3.624136531</v>
      </c>
      <c r="CP287" s="34">
        <f t="shared" si="1695"/>
        <v>3.624136531</v>
      </c>
      <c r="CQ287" s="34">
        <f t="shared" si="1695"/>
        <v>3.624136531</v>
      </c>
      <c r="DB287" s="9">
        <v>53.0</v>
      </c>
      <c r="DC287" s="34">
        <f t="shared" ref="DC287:DJ287" si="1696">MAX(DC286*(1-DC83),0)</f>
        <v>0.9485853555</v>
      </c>
      <c r="DD287" s="34">
        <f t="shared" si="1696"/>
        <v>0.979439094</v>
      </c>
      <c r="DE287" s="180">
        <f t="shared" si="1696"/>
        <v>0.9653891047</v>
      </c>
      <c r="DF287" s="34">
        <f t="shared" si="1696"/>
        <v>0.9504968684</v>
      </c>
      <c r="DG287" s="34">
        <f t="shared" si="1696"/>
        <v>0.9242813761</v>
      </c>
      <c r="DH287" s="180">
        <f t="shared" si="1696"/>
        <v>0.923475032</v>
      </c>
      <c r="DI287" s="34">
        <f t="shared" si="1696"/>
        <v>0.8866859096</v>
      </c>
      <c r="DJ287" s="34">
        <f t="shared" si="1696"/>
        <v>0.8337738026</v>
      </c>
      <c r="DK287" s="34"/>
      <c r="DL287" s="142">
        <v>3.0767123287671236E-4</v>
      </c>
    </row>
    <row r="288" ht="14.25" customHeight="1">
      <c r="A288" s="84"/>
      <c r="AT288" s="1">
        <f t="shared" si="1427"/>
        <v>24</v>
      </c>
      <c r="AU288" s="1">
        <v>162.0</v>
      </c>
      <c r="AV288" s="83">
        <f t="shared" ref="AV288:BA288" si="1697">((AV$4 * $AU288 ^ AV$5 * EXP(-$AU288 * AV$6))+AV$8)*AV$7</f>
        <v>32.7044169</v>
      </c>
      <c r="AW288" s="83">
        <f t="shared" si="1697"/>
        <v>36.38210676</v>
      </c>
      <c r="AX288" s="83">
        <f t="shared" si="1697"/>
        <v>37.57607889</v>
      </c>
      <c r="AY288" s="83">
        <f t="shared" si="1697"/>
        <v>37.17607889</v>
      </c>
      <c r="AZ288" s="83">
        <f t="shared" si="1697"/>
        <v>36.77607889</v>
      </c>
      <c r="BA288" s="83">
        <f t="shared" si="1697"/>
        <v>36.37607889</v>
      </c>
      <c r="BB288" s="83"/>
      <c r="BC288" s="83"/>
      <c r="BD288" s="83"/>
      <c r="BE288" s="83"/>
      <c r="BG288" s="169"/>
      <c r="BH288" s="1">
        <v>8.0</v>
      </c>
      <c r="BI288" s="1">
        <v>53.0</v>
      </c>
      <c r="BJ288" s="83">
        <f t="shared" ref="BJ288:BL288" si="1698">((BJ$4 * $BI288 ^ BJ$5 * EXP(-$BI288 * BJ$6))+BJ$8)*BJ$7</f>
        <v>1.292913585</v>
      </c>
      <c r="BK288" s="83">
        <f t="shared" si="1698"/>
        <v>1.619930547</v>
      </c>
      <c r="BL288" s="83">
        <f t="shared" si="1698"/>
        <v>1.752025032</v>
      </c>
      <c r="BS288" s="169"/>
      <c r="BT288" s="1">
        <v>8.0</v>
      </c>
      <c r="BU288" s="1">
        <v>53.0</v>
      </c>
      <c r="BV288" s="83">
        <f t="shared" ref="BV288:BX288" si="1699"> ((BV$4 * $BU288 ^ BV$5 * EXP(-$BU288 * BV$6))+BV$8)*BV$7</f>
        <v>0.9693804486</v>
      </c>
      <c r="BW288" s="83">
        <f t="shared" si="1699"/>
        <v>1.270914816</v>
      </c>
      <c r="BX288" s="83">
        <f t="shared" si="1699"/>
        <v>1.318720412</v>
      </c>
      <c r="CG288" s="10">
        <v>272.0</v>
      </c>
      <c r="CH288" s="34">
        <f t="shared" ref="CH288:CQ288" si="1700">((CH$4-CH$5*$CG288+CH$6*$CG288^2/2+CH$7/$CG288)+CH$9)*CH$8</f>
        <v>5.716139706</v>
      </c>
      <c r="CI288" s="34">
        <f t="shared" si="1700"/>
        <v>3.628014706</v>
      </c>
      <c r="CJ288" s="34">
        <f t="shared" si="1700"/>
        <v>3.628014706</v>
      </c>
      <c r="CK288" s="34">
        <f t="shared" si="1700"/>
        <v>3.628014706</v>
      </c>
      <c r="CL288" s="34">
        <f t="shared" si="1700"/>
        <v>3.628014706</v>
      </c>
      <c r="CM288" s="34">
        <f t="shared" si="1700"/>
        <v>3.628014706</v>
      </c>
      <c r="CN288" s="34">
        <f t="shared" si="1700"/>
        <v>3.628014706</v>
      </c>
      <c r="CO288" s="34">
        <f t="shared" si="1700"/>
        <v>3.628014706</v>
      </c>
      <c r="CP288" s="34">
        <f t="shared" si="1700"/>
        <v>3.628014706</v>
      </c>
      <c r="CQ288" s="34">
        <f t="shared" si="1700"/>
        <v>3.628014706</v>
      </c>
      <c r="DB288" s="9">
        <v>54.0</v>
      </c>
      <c r="DC288" s="34">
        <f t="shared" ref="DC288:DJ288" si="1701">MAX(DC287*(1-DC84),0)</f>
        <v>0.948220515</v>
      </c>
      <c r="DD288" s="34">
        <f t="shared" si="1701"/>
        <v>0.978874033</v>
      </c>
      <c r="DE288" s="180">
        <f t="shared" si="1701"/>
        <v>0.964759518</v>
      </c>
      <c r="DF288" s="34">
        <f t="shared" si="1701"/>
        <v>0.9492225444</v>
      </c>
      <c r="DG288" s="34">
        <f t="shared" si="1701"/>
        <v>0.9224098889</v>
      </c>
      <c r="DH288" s="180">
        <f t="shared" si="1701"/>
        <v>0.9223893648</v>
      </c>
      <c r="DI288" s="34">
        <f t="shared" si="1701"/>
        <v>0.884665363</v>
      </c>
      <c r="DJ288" s="34">
        <f t="shared" si="1701"/>
        <v>0.8309702069</v>
      </c>
      <c r="DK288" s="34"/>
      <c r="DL288" s="142">
        <v>3.0767123287671236E-4</v>
      </c>
    </row>
    <row r="289" ht="14.25" customHeight="1">
      <c r="A289" s="84"/>
      <c r="AT289" s="1">
        <f t="shared" si="1427"/>
        <v>24</v>
      </c>
      <c r="AU289" s="1">
        <v>163.0</v>
      </c>
      <c r="AV289" s="83">
        <f t="shared" ref="AV289:BA289" si="1702">((AV$4 * $AU289 ^ AV$5 * EXP(-$AU289 * AV$6))+AV$8)*AV$7</f>
        <v>32.68089844</v>
      </c>
      <c r="AW289" s="83">
        <f t="shared" si="1702"/>
        <v>36.31004103</v>
      </c>
      <c r="AX289" s="83">
        <f t="shared" si="1702"/>
        <v>37.49045127</v>
      </c>
      <c r="AY289" s="83">
        <f t="shared" si="1702"/>
        <v>37.09045127</v>
      </c>
      <c r="AZ289" s="83">
        <f t="shared" si="1702"/>
        <v>36.69045127</v>
      </c>
      <c r="BA289" s="83">
        <f t="shared" si="1702"/>
        <v>36.29045127</v>
      </c>
      <c r="BB289" s="83"/>
      <c r="BC289" s="83"/>
      <c r="BD289" s="83"/>
      <c r="BE289" s="83"/>
      <c r="BG289" s="168"/>
      <c r="BH289" s="1">
        <v>8.0</v>
      </c>
      <c r="BI289" s="1">
        <v>54.0</v>
      </c>
      <c r="BJ289" s="83">
        <f t="shared" ref="BJ289:BL289" si="1703">((BJ$4 * $BI289 ^ BJ$5 * EXP(-$BI289 * BJ$6))+BJ$8)*BJ$7</f>
        <v>1.294761235</v>
      </c>
      <c r="BK289" s="83">
        <f t="shared" si="1703"/>
        <v>1.619754915</v>
      </c>
      <c r="BL289" s="83">
        <f t="shared" si="1703"/>
        <v>1.751919915</v>
      </c>
      <c r="BS289" s="168"/>
      <c r="BT289" s="1">
        <v>8.0</v>
      </c>
      <c r="BU289" s="1">
        <v>54.0</v>
      </c>
      <c r="BV289" s="83">
        <f t="shared" ref="BV289:BX289" si="1704"> ((BV$4 * $BU289 ^ BV$5 * EXP(-$BU289 * BV$6))+BV$8)*BV$7</f>
        <v>0.9708338918</v>
      </c>
      <c r="BW289" s="83">
        <f t="shared" si="1704"/>
        <v>1.270796027</v>
      </c>
      <c r="BX289" s="83">
        <f t="shared" si="1704"/>
        <v>1.318631433</v>
      </c>
      <c r="CG289" s="10">
        <v>273.0</v>
      </c>
      <c r="CH289" s="34">
        <f t="shared" ref="CH289:CQ289" si="1705">((CH$4-CH$5*$CG289+CH$6*$CG289^2/2+CH$7/$CG289)+CH$9)*CH$8</f>
        <v>5.721684982</v>
      </c>
      <c r="CI289" s="34">
        <f t="shared" si="1705"/>
        <v>3.631893773</v>
      </c>
      <c r="CJ289" s="34">
        <f t="shared" si="1705"/>
        <v>3.631893773</v>
      </c>
      <c r="CK289" s="34">
        <f t="shared" si="1705"/>
        <v>3.631893773</v>
      </c>
      <c r="CL289" s="34">
        <f t="shared" si="1705"/>
        <v>3.631893773</v>
      </c>
      <c r="CM289" s="34">
        <f t="shared" si="1705"/>
        <v>3.631893773</v>
      </c>
      <c r="CN289" s="34">
        <f t="shared" si="1705"/>
        <v>3.631893773</v>
      </c>
      <c r="CO289" s="34">
        <f t="shared" si="1705"/>
        <v>3.631893773</v>
      </c>
      <c r="CP289" s="34">
        <f t="shared" si="1705"/>
        <v>3.631893773</v>
      </c>
      <c r="CQ289" s="34">
        <f t="shared" si="1705"/>
        <v>3.631893773</v>
      </c>
      <c r="DB289" s="9">
        <v>55.0</v>
      </c>
      <c r="DC289" s="34">
        <f t="shared" ref="DC289:DJ289" si="1706">MAX(DC288*(1-DC85),0)</f>
        <v>0.9478558148</v>
      </c>
      <c r="DD289" s="34">
        <f t="shared" si="1706"/>
        <v>0.978309298</v>
      </c>
      <c r="DE289" s="180">
        <f t="shared" si="1706"/>
        <v>0.9641192658</v>
      </c>
      <c r="DF289" s="34">
        <f t="shared" si="1706"/>
        <v>0.9479208264</v>
      </c>
      <c r="DG289" s="34">
        <f t="shared" si="1706"/>
        <v>0.9205113434</v>
      </c>
      <c r="DH289" s="180">
        <f t="shared" si="1706"/>
        <v>0.9212862216</v>
      </c>
      <c r="DI289" s="34">
        <f t="shared" si="1706"/>
        <v>0.8826341577</v>
      </c>
      <c r="DJ289" s="34">
        <f t="shared" si="1706"/>
        <v>0.8281705375</v>
      </c>
      <c r="DK289" s="34"/>
      <c r="DL289" s="142">
        <v>3.0767123287671236E-4</v>
      </c>
    </row>
    <row r="290" ht="14.25" customHeight="1">
      <c r="A290" s="84"/>
      <c r="AT290" s="1">
        <f t="shared" si="1427"/>
        <v>24</v>
      </c>
      <c r="AU290" s="1">
        <v>164.0</v>
      </c>
      <c r="AV290" s="83">
        <f t="shared" ref="AV290:BA290" si="1707">((AV$4 * $AU290 ^ AV$5 * EXP(-$AU290 * AV$6))+AV$8)*AV$7</f>
        <v>32.6571411</v>
      </c>
      <c r="AW290" s="83">
        <f t="shared" si="1707"/>
        <v>36.23787486</v>
      </c>
      <c r="AX290" s="83">
        <f t="shared" si="1707"/>
        <v>37.40472397</v>
      </c>
      <c r="AY290" s="83">
        <f t="shared" si="1707"/>
        <v>37.00472397</v>
      </c>
      <c r="AZ290" s="83">
        <f t="shared" si="1707"/>
        <v>36.60472397</v>
      </c>
      <c r="BA290" s="83">
        <f t="shared" si="1707"/>
        <v>36.20472397</v>
      </c>
      <c r="BB290" s="83"/>
      <c r="BC290" s="83"/>
      <c r="BD290" s="83"/>
      <c r="BE290" s="83"/>
      <c r="BG290" s="168"/>
      <c r="BH290" s="1">
        <v>8.0</v>
      </c>
      <c r="BI290" s="1">
        <v>55.0</v>
      </c>
      <c r="BJ290" s="83">
        <f t="shared" ref="BJ290:BL290" si="1708">((BJ$4 * $BI290 ^ BJ$5 * EXP(-$BI290 * BJ$6))+BJ$8)*BJ$7</f>
        <v>1.296534011</v>
      </c>
      <c r="BK290" s="83">
        <f t="shared" si="1708"/>
        <v>1.619498422</v>
      </c>
      <c r="BL290" s="83">
        <f t="shared" si="1708"/>
        <v>1.751710978</v>
      </c>
      <c r="BS290" s="168"/>
      <c r="BT290" s="1">
        <v>8.0</v>
      </c>
      <c r="BU290" s="1">
        <v>55.0</v>
      </c>
      <c r="BV290" s="83">
        <f t="shared" ref="BV290:BX290" si="1709"> ((BV$4 * $BU290 ^ BV$5 * EXP(-$BU290 * BV$6))+BV$8)*BV$7</f>
        <v>0.9722288876</v>
      </c>
      <c r="BW290" s="83">
        <f t="shared" si="1709"/>
        <v>1.270613444</v>
      </c>
      <c r="BX290" s="83">
        <f t="shared" si="1709"/>
        <v>1.318464493</v>
      </c>
      <c r="CG290" s="10">
        <v>274.0</v>
      </c>
      <c r="CH290" s="34">
        <f t="shared" ref="CH290:CQ290" si="1710">((CH$4-CH$5*$CG290+CH$6*$CG290^2/2+CH$7/$CG290)+CH$9)*CH$8</f>
        <v>5.727233577</v>
      </c>
      <c r="CI290" s="34">
        <f t="shared" si="1710"/>
        <v>3.635773723</v>
      </c>
      <c r="CJ290" s="34">
        <f t="shared" si="1710"/>
        <v>3.635773723</v>
      </c>
      <c r="CK290" s="34">
        <f t="shared" si="1710"/>
        <v>3.635773723</v>
      </c>
      <c r="CL290" s="34">
        <f t="shared" si="1710"/>
        <v>3.635773723</v>
      </c>
      <c r="CM290" s="34">
        <f t="shared" si="1710"/>
        <v>3.635773723</v>
      </c>
      <c r="CN290" s="34">
        <f t="shared" si="1710"/>
        <v>3.635773723</v>
      </c>
      <c r="CO290" s="34">
        <f t="shared" si="1710"/>
        <v>3.635773723</v>
      </c>
      <c r="CP290" s="34">
        <f t="shared" si="1710"/>
        <v>3.635773723</v>
      </c>
      <c r="CQ290" s="34">
        <f t="shared" si="1710"/>
        <v>3.635773723</v>
      </c>
      <c r="DB290" s="9">
        <v>56.0</v>
      </c>
      <c r="DC290" s="34">
        <f t="shared" ref="DC290:DJ290" si="1711">MAX(DC289*(1-DC86),0)</f>
        <v>0.9474912548</v>
      </c>
      <c r="DD290" s="34">
        <f t="shared" si="1711"/>
        <v>0.9777448888</v>
      </c>
      <c r="DE290" s="180">
        <f t="shared" si="1711"/>
        <v>0.9634683697</v>
      </c>
      <c r="DF290" s="34">
        <f t="shared" si="1711"/>
        <v>0.9465918308</v>
      </c>
      <c r="DG290" s="34">
        <f t="shared" si="1711"/>
        <v>0.9185859213</v>
      </c>
      <c r="DH290" s="180">
        <f t="shared" si="1711"/>
        <v>0.9201656679</v>
      </c>
      <c r="DI290" s="34">
        <f t="shared" si="1711"/>
        <v>0.8805923881</v>
      </c>
      <c r="DJ290" s="34">
        <f t="shared" si="1711"/>
        <v>0.8253748182</v>
      </c>
      <c r="DK290" s="34"/>
      <c r="DL290" s="142">
        <v>3.0767123287671236E-4</v>
      </c>
    </row>
    <row r="291" ht="14.25" customHeight="1">
      <c r="A291" s="84"/>
      <c r="AT291" s="1">
        <f t="shared" si="1427"/>
        <v>24</v>
      </c>
      <c r="AU291" s="1">
        <v>165.0</v>
      </c>
      <c r="AV291" s="83">
        <f t="shared" ref="AV291:BA291" si="1712">((AV$4 * $AU291 ^ AV$5 * EXP(-$AU291 * AV$6))+AV$8)*AV$7</f>
        <v>32.63314854</v>
      </c>
      <c r="AW291" s="83">
        <f t="shared" si="1712"/>
        <v>36.16561237</v>
      </c>
      <c r="AX291" s="83">
        <f t="shared" si="1712"/>
        <v>37.31890214</v>
      </c>
      <c r="AY291" s="83">
        <f t="shared" si="1712"/>
        <v>36.91890214</v>
      </c>
      <c r="AZ291" s="83">
        <f t="shared" si="1712"/>
        <v>36.51890214</v>
      </c>
      <c r="BA291" s="83">
        <f t="shared" si="1712"/>
        <v>36.11890214</v>
      </c>
      <c r="BB291" s="83"/>
      <c r="BC291" s="83"/>
      <c r="BD291" s="83"/>
      <c r="BE291" s="83"/>
      <c r="BG291" s="168"/>
      <c r="BH291" s="1">
        <v>8.0</v>
      </c>
      <c r="BI291" s="1">
        <v>56.0</v>
      </c>
      <c r="BJ291" s="83">
        <f t="shared" ref="BJ291:BL291" si="1713">((BJ$4 * $BI291 ^ BJ$5 * EXP(-$BI291 * BJ$6))+BJ$8)*BJ$7</f>
        <v>1.298234395</v>
      </c>
      <c r="BK291" s="83">
        <f t="shared" si="1713"/>
        <v>1.619164021</v>
      </c>
      <c r="BL291" s="83">
        <f t="shared" si="1713"/>
        <v>1.751402</v>
      </c>
      <c r="BS291" s="168"/>
      <c r="BT291" s="1">
        <v>8.0</v>
      </c>
      <c r="BU291" s="1">
        <v>56.0</v>
      </c>
      <c r="BV291" s="83">
        <f t="shared" ref="BV291:BX291" si="1714"> ((BV$4 * $BU291 ^ BV$5 * EXP(-$BU291 * BV$6))+BV$8)*BV$7</f>
        <v>0.9735673659</v>
      </c>
      <c r="BW291" s="83">
        <f t="shared" si="1714"/>
        <v>1.270369394</v>
      </c>
      <c r="BX291" s="83">
        <f t="shared" si="1714"/>
        <v>1.318222433</v>
      </c>
      <c r="CG291" s="10">
        <v>275.0</v>
      </c>
      <c r="CH291" s="34">
        <f t="shared" ref="CH291:CQ291" si="1715">((CH$4-CH$5*$CG291+CH$6*$CG291^2/2+CH$7/$CG291)+CH$9)*CH$8</f>
        <v>5.732785455</v>
      </c>
      <c r="CI291" s="34">
        <f t="shared" si="1715"/>
        <v>3.639654545</v>
      </c>
      <c r="CJ291" s="34">
        <f t="shared" si="1715"/>
        <v>3.639654545</v>
      </c>
      <c r="CK291" s="34">
        <f t="shared" si="1715"/>
        <v>3.639654545</v>
      </c>
      <c r="CL291" s="34">
        <f t="shared" si="1715"/>
        <v>3.639654545</v>
      </c>
      <c r="CM291" s="34">
        <f t="shared" si="1715"/>
        <v>3.639654545</v>
      </c>
      <c r="CN291" s="34">
        <f t="shared" si="1715"/>
        <v>3.639654545</v>
      </c>
      <c r="CO291" s="34">
        <f t="shared" si="1715"/>
        <v>3.639654545</v>
      </c>
      <c r="CP291" s="34">
        <f t="shared" si="1715"/>
        <v>3.639654545</v>
      </c>
      <c r="CQ291" s="34">
        <f t="shared" si="1715"/>
        <v>3.639654545</v>
      </c>
      <c r="DB291" s="9">
        <v>57.0</v>
      </c>
      <c r="DC291" s="34">
        <f t="shared" ref="DC291:DJ291" si="1716">MAX(DC290*(1-DC87),0)</f>
        <v>0.9471268351</v>
      </c>
      <c r="DD291" s="34">
        <f t="shared" si="1716"/>
        <v>0.9771808052</v>
      </c>
      <c r="DE291" s="180">
        <f t="shared" si="1716"/>
        <v>0.9628068517</v>
      </c>
      <c r="DF291" s="34">
        <f t="shared" si="1716"/>
        <v>0.9452356767</v>
      </c>
      <c r="DG291" s="34">
        <f t="shared" si="1716"/>
        <v>0.9166338068</v>
      </c>
      <c r="DH291" s="180">
        <f t="shared" si="1716"/>
        <v>0.91902777</v>
      </c>
      <c r="DI291" s="34">
        <f t="shared" si="1716"/>
        <v>0.8785401489</v>
      </c>
      <c r="DJ291" s="34">
        <f t="shared" si="1716"/>
        <v>0.8225830727</v>
      </c>
      <c r="DK291" s="34"/>
      <c r="DL291" s="142">
        <v>3.0767123287671236E-4</v>
      </c>
    </row>
    <row r="292" ht="14.25" customHeight="1">
      <c r="A292" s="84"/>
      <c r="AT292" s="1">
        <f t="shared" si="1427"/>
        <v>24</v>
      </c>
      <c r="AU292" s="1">
        <v>166.0</v>
      </c>
      <c r="AV292" s="83">
        <f t="shared" ref="AV292:BA292" si="1717">((AV$4 * $AU292 ^ AV$5 * EXP(-$AU292 * AV$6))+AV$8)*AV$7</f>
        <v>32.60892434</v>
      </c>
      <c r="AW292" s="83">
        <f t="shared" si="1717"/>
        <v>36.09325758</v>
      </c>
      <c r="AX292" s="83">
        <f t="shared" si="1717"/>
        <v>37.23299083</v>
      </c>
      <c r="AY292" s="83">
        <f t="shared" si="1717"/>
        <v>36.83299083</v>
      </c>
      <c r="AZ292" s="83">
        <f t="shared" si="1717"/>
        <v>36.43299083</v>
      </c>
      <c r="BA292" s="83">
        <f t="shared" si="1717"/>
        <v>36.03299083</v>
      </c>
      <c r="BB292" s="83"/>
      <c r="BC292" s="83"/>
      <c r="BD292" s="83"/>
      <c r="BE292" s="83"/>
      <c r="BG292" s="168"/>
      <c r="BH292" s="1">
        <v>9.0</v>
      </c>
      <c r="BI292" s="1">
        <v>57.0</v>
      </c>
      <c r="BJ292" s="83">
        <f t="shared" ref="BJ292:BL292" si="1718">((BJ$4 * $BI292 ^ BJ$5 * EXP(-$BI292 * BJ$6))+BJ$8)*BJ$7</f>
        <v>1.299864749</v>
      </c>
      <c r="BK292" s="83">
        <f t="shared" si="1718"/>
        <v>1.618754519</v>
      </c>
      <c r="BL292" s="83">
        <f t="shared" si="1718"/>
        <v>1.750996574</v>
      </c>
      <c r="BS292" s="168"/>
      <c r="BT292" s="1">
        <v>9.0</v>
      </c>
      <c r="BU292" s="1">
        <v>57.0</v>
      </c>
      <c r="BV292" s="83">
        <f t="shared" ref="BV292:BX292" si="1719"> ((BV$4 * $BU292 ^ BV$5 * EXP(-$BU292 * BV$6))+BV$8)*BV$7</f>
        <v>0.9748511623</v>
      </c>
      <c r="BW292" s="83">
        <f t="shared" si="1719"/>
        <v>1.270066089</v>
      </c>
      <c r="BX292" s="83">
        <f t="shared" si="1719"/>
        <v>1.317907952</v>
      </c>
      <c r="CG292" s="10">
        <v>276.0</v>
      </c>
      <c r="CH292" s="34">
        <f t="shared" ref="CH292:CQ292" si="1720">((CH$4-CH$5*$CG292+CH$6*$CG292^2/2+CH$7/$CG292)+CH$9)*CH$8</f>
        <v>5.73834058</v>
      </c>
      <c r="CI292" s="34">
        <f t="shared" si="1720"/>
        <v>3.643536232</v>
      </c>
      <c r="CJ292" s="34">
        <f t="shared" si="1720"/>
        <v>3.643536232</v>
      </c>
      <c r="CK292" s="34">
        <f t="shared" si="1720"/>
        <v>3.643536232</v>
      </c>
      <c r="CL292" s="34">
        <f t="shared" si="1720"/>
        <v>3.643536232</v>
      </c>
      <c r="CM292" s="34">
        <f t="shared" si="1720"/>
        <v>3.643536232</v>
      </c>
      <c r="CN292" s="34">
        <f t="shared" si="1720"/>
        <v>3.643536232</v>
      </c>
      <c r="CO292" s="34">
        <f t="shared" si="1720"/>
        <v>3.643536232</v>
      </c>
      <c r="CP292" s="34">
        <f t="shared" si="1720"/>
        <v>3.643536232</v>
      </c>
      <c r="CQ292" s="34">
        <f t="shared" si="1720"/>
        <v>3.643536232</v>
      </c>
      <c r="DB292" s="9">
        <v>58.0</v>
      </c>
      <c r="DC292" s="34">
        <f t="shared" ref="DC292:DJ292" si="1721">MAX(DC291*(1-DC88),0)</f>
        <v>0.9467625556</v>
      </c>
      <c r="DD292" s="34">
        <f t="shared" si="1721"/>
        <v>0.976617047</v>
      </c>
      <c r="DE292" s="180">
        <f t="shared" si="1721"/>
        <v>0.9621347343</v>
      </c>
      <c r="DF292" s="34">
        <f t="shared" si="1721"/>
        <v>0.9438524853</v>
      </c>
      <c r="DG292" s="34">
        <f t="shared" si="1721"/>
        <v>0.9146551863</v>
      </c>
      <c r="DH292" s="180">
        <f t="shared" si="1721"/>
        <v>0.9178725954</v>
      </c>
      <c r="DI292" s="34">
        <f t="shared" si="1721"/>
        <v>0.876477535</v>
      </c>
      <c r="DJ292" s="34">
        <f t="shared" si="1721"/>
        <v>0.8197953246</v>
      </c>
      <c r="DK292" s="34"/>
      <c r="DL292" s="142">
        <v>3.0767123287671236E-4</v>
      </c>
    </row>
    <row r="293" ht="14.25" customHeight="1">
      <c r="A293" s="84"/>
      <c r="AT293" s="1">
        <f t="shared" si="1427"/>
        <v>24</v>
      </c>
      <c r="AU293" s="1">
        <v>167.0</v>
      </c>
      <c r="AV293" s="83">
        <f t="shared" ref="AV293:BA293" si="1722">((AV$4 * $AU293 ^ AV$5 * EXP(-$AU293 * AV$6))+AV$8)*AV$7</f>
        <v>32.58447205</v>
      </c>
      <c r="AW293" s="83">
        <f t="shared" si="1722"/>
        <v>36.02081448</v>
      </c>
      <c r="AX293" s="83">
        <f t="shared" si="1722"/>
        <v>37.14699502</v>
      </c>
      <c r="AY293" s="83">
        <f t="shared" si="1722"/>
        <v>36.74699502</v>
      </c>
      <c r="AZ293" s="83">
        <f t="shared" si="1722"/>
        <v>36.34699502</v>
      </c>
      <c r="BA293" s="83">
        <f t="shared" si="1722"/>
        <v>35.94699502</v>
      </c>
      <c r="BB293" s="83"/>
      <c r="BC293" s="83"/>
      <c r="BD293" s="83"/>
      <c r="BE293" s="83"/>
      <c r="BG293" s="168"/>
      <c r="BH293" s="1">
        <v>9.0</v>
      </c>
      <c r="BI293" s="1">
        <v>58.0</v>
      </c>
      <c r="BJ293" s="83">
        <f t="shared" ref="BJ293:BL293" si="1723">((BJ$4 * $BI293 ^ BJ$5 * EXP(-$BI293 * BJ$6))+BJ$8)*BJ$7</f>
        <v>1.30142732</v>
      </c>
      <c r="BK293" s="83">
        <f t="shared" si="1723"/>
        <v>1.618272587</v>
      </c>
      <c r="BL293" s="83">
        <f t="shared" si="1723"/>
        <v>1.750498124</v>
      </c>
      <c r="BS293" s="168"/>
      <c r="BT293" s="1">
        <v>9.0</v>
      </c>
      <c r="BU293" s="1">
        <v>58.0</v>
      </c>
      <c r="BV293" s="83">
        <f t="shared" ref="BV293:BX293" si="1724"> ((BV$4 * $BU293 ^ BV$5 * EXP(-$BU293 * BV$6))+BV$8)*BV$7</f>
        <v>0.9760820242</v>
      </c>
      <c r="BW293" s="83">
        <f t="shared" si="1724"/>
        <v>1.269705634</v>
      </c>
      <c r="BX293" s="83">
        <f t="shared" si="1724"/>
        <v>1.317523622</v>
      </c>
      <c r="CG293" s="10">
        <v>277.0</v>
      </c>
      <c r="CH293" s="34">
        <f t="shared" ref="CH293:CQ293" si="1725">((CH$4-CH$5*$CG293+CH$6*$CG293^2/2+CH$7/$CG293)+CH$9)*CH$8</f>
        <v>5.743898917</v>
      </c>
      <c r="CI293" s="34">
        <f t="shared" si="1725"/>
        <v>3.647418773</v>
      </c>
      <c r="CJ293" s="34">
        <f t="shared" si="1725"/>
        <v>3.647418773</v>
      </c>
      <c r="CK293" s="34">
        <f t="shared" si="1725"/>
        <v>3.647418773</v>
      </c>
      <c r="CL293" s="34">
        <f t="shared" si="1725"/>
        <v>3.647418773</v>
      </c>
      <c r="CM293" s="34">
        <f t="shared" si="1725"/>
        <v>3.647418773</v>
      </c>
      <c r="CN293" s="34">
        <f t="shared" si="1725"/>
        <v>3.647418773</v>
      </c>
      <c r="CO293" s="34">
        <f t="shared" si="1725"/>
        <v>3.647418773</v>
      </c>
      <c r="CP293" s="34">
        <f t="shared" si="1725"/>
        <v>3.647418773</v>
      </c>
      <c r="CQ293" s="34">
        <f t="shared" si="1725"/>
        <v>3.647418773</v>
      </c>
      <c r="DB293" s="9">
        <v>59.0</v>
      </c>
      <c r="DC293" s="34">
        <f t="shared" ref="DC293:DJ293" si="1726">MAX(DC292*(1-DC89),0)</f>
        <v>0.9463984161</v>
      </c>
      <c r="DD293" s="34">
        <f t="shared" si="1726"/>
        <v>0.9760536141</v>
      </c>
      <c r="DE293" s="180">
        <f t="shared" si="1726"/>
        <v>0.96145204</v>
      </c>
      <c r="DF293" s="34">
        <f t="shared" si="1726"/>
        <v>0.9424423801</v>
      </c>
      <c r="DG293" s="34">
        <f t="shared" si="1726"/>
        <v>0.9126502484</v>
      </c>
      <c r="DH293" s="180">
        <f t="shared" si="1726"/>
        <v>0.9167002124</v>
      </c>
      <c r="DI293" s="34">
        <f t="shared" si="1726"/>
        <v>0.874404642</v>
      </c>
      <c r="DJ293" s="34">
        <f t="shared" si="1726"/>
        <v>0.8170115973</v>
      </c>
      <c r="DK293" s="34"/>
      <c r="DL293" s="142">
        <v>3.0767123287671236E-4</v>
      </c>
    </row>
    <row r="294" ht="14.25" customHeight="1">
      <c r="A294" s="102"/>
      <c r="AT294" s="1">
        <f t="shared" si="1427"/>
        <v>24</v>
      </c>
      <c r="AU294" s="1">
        <v>168.0</v>
      </c>
      <c r="AV294" s="83">
        <f t="shared" ref="AV294:BA294" si="1727">((AV$4 * $AU294 ^ AV$5 * EXP(-$AU294 * AV$6))+AV$8)*AV$7</f>
        <v>32.55979513</v>
      </c>
      <c r="AW294" s="83">
        <f t="shared" si="1727"/>
        <v>35.94828695</v>
      </c>
      <c r="AX294" s="83">
        <f t="shared" si="1727"/>
        <v>37.06091955</v>
      </c>
      <c r="AY294" s="83">
        <f t="shared" si="1727"/>
        <v>36.66091955</v>
      </c>
      <c r="AZ294" s="83">
        <f t="shared" si="1727"/>
        <v>36.26091955</v>
      </c>
      <c r="BA294" s="83">
        <f t="shared" si="1727"/>
        <v>35.86091955</v>
      </c>
      <c r="BB294" s="83"/>
      <c r="BC294" s="83"/>
      <c r="BD294" s="83"/>
      <c r="BE294" s="83"/>
      <c r="BG294" s="168"/>
      <c r="BH294" s="1">
        <v>9.0</v>
      </c>
      <c r="BI294" s="1">
        <v>59.0</v>
      </c>
      <c r="BJ294" s="83">
        <f t="shared" ref="BJ294:BL294" si="1728">((BJ$4 * $BI294 ^ BJ$5 * EXP(-$BI294 * BJ$6))+BJ$8)*BJ$7</f>
        <v>1.302924249</v>
      </c>
      <c r="BK294" s="83">
        <f t="shared" si="1728"/>
        <v>1.617720768</v>
      </c>
      <c r="BL294" s="83">
        <f t="shared" si="1728"/>
        <v>1.749909912</v>
      </c>
      <c r="BS294" s="168"/>
      <c r="BT294" s="1">
        <v>9.0</v>
      </c>
      <c r="BU294" s="1">
        <v>59.0</v>
      </c>
      <c r="BV294" s="83">
        <f t="shared" ref="BV294:BX294" si="1729"> ((BV$4 * $BU294 ^ BV$5 * EXP(-$BU294 * BV$6))+BV$8)*BV$7</f>
        <v>0.977261617</v>
      </c>
      <c r="BW294" s="83">
        <f t="shared" si="1729"/>
        <v>1.269290032</v>
      </c>
      <c r="BX294" s="83">
        <f t="shared" si="1729"/>
        <v>1.317071895</v>
      </c>
      <c r="CG294" s="10">
        <v>278.0</v>
      </c>
      <c r="CH294" s="34">
        <f t="shared" ref="CH294:CQ294" si="1730">((CH$4-CH$5*$CG294+CH$6*$CG294^2/2+CH$7/$CG294)+CH$9)*CH$8</f>
        <v>5.749460432</v>
      </c>
      <c r="CI294" s="34">
        <f t="shared" si="1730"/>
        <v>3.651302158</v>
      </c>
      <c r="CJ294" s="34">
        <f t="shared" si="1730"/>
        <v>3.651302158</v>
      </c>
      <c r="CK294" s="34">
        <f t="shared" si="1730"/>
        <v>3.651302158</v>
      </c>
      <c r="CL294" s="34">
        <f t="shared" si="1730"/>
        <v>3.651302158</v>
      </c>
      <c r="CM294" s="34">
        <f t="shared" si="1730"/>
        <v>3.651302158</v>
      </c>
      <c r="CN294" s="34">
        <f t="shared" si="1730"/>
        <v>3.651302158</v>
      </c>
      <c r="CO294" s="34">
        <f t="shared" si="1730"/>
        <v>3.651302158</v>
      </c>
      <c r="CP294" s="34">
        <f t="shared" si="1730"/>
        <v>3.651302158</v>
      </c>
      <c r="CQ294" s="34">
        <f t="shared" si="1730"/>
        <v>3.651302158</v>
      </c>
      <c r="DB294" s="9">
        <v>60.0</v>
      </c>
      <c r="DC294" s="34">
        <f t="shared" ref="DC294:DJ294" si="1731">MAX(DC293*(1-DC90),0)</f>
        <v>0.9460344167</v>
      </c>
      <c r="DD294" s="34">
        <f t="shared" si="1731"/>
        <v>0.9754905063</v>
      </c>
      <c r="DE294" s="180">
        <f t="shared" si="1731"/>
        <v>0.960758792</v>
      </c>
      <c r="DF294" s="34">
        <f t="shared" si="1731"/>
        <v>0.9410054869</v>
      </c>
      <c r="DG294" s="34">
        <f t="shared" si="1731"/>
        <v>0.910619184</v>
      </c>
      <c r="DH294" s="180">
        <f t="shared" si="1731"/>
        <v>0.9155106902</v>
      </c>
      <c r="DI294" s="34">
        <f t="shared" si="1731"/>
        <v>0.8723215654</v>
      </c>
      <c r="DJ294" s="34">
        <f t="shared" si="1731"/>
        <v>0.814231914</v>
      </c>
      <c r="DK294" s="34"/>
      <c r="DL294" s="142">
        <v>3.0767123287671236E-4</v>
      </c>
    </row>
    <row r="295" ht="14.25" customHeight="1">
      <c r="A295" s="102"/>
      <c r="AT295" s="1">
        <f t="shared" si="1427"/>
        <v>25</v>
      </c>
      <c r="AU295" s="1">
        <v>169.0</v>
      </c>
      <c r="AV295" s="83">
        <f t="shared" ref="AV295:BA295" si="1732">((AV$4 * $AU295 ^ AV$5 * EXP(-$AU295 * AV$6))+AV$8)*AV$7</f>
        <v>32.53489701</v>
      </c>
      <c r="AW295" s="83">
        <f t="shared" si="1732"/>
        <v>35.87567882</v>
      </c>
      <c r="AX295" s="83">
        <f t="shared" si="1732"/>
        <v>36.9747692</v>
      </c>
      <c r="AY295" s="83">
        <f t="shared" si="1732"/>
        <v>36.5747692</v>
      </c>
      <c r="AZ295" s="83">
        <f t="shared" si="1732"/>
        <v>36.1747692</v>
      </c>
      <c r="BA295" s="83">
        <f t="shared" si="1732"/>
        <v>35.7747692</v>
      </c>
      <c r="BB295" s="83"/>
      <c r="BC295" s="83"/>
      <c r="BD295" s="83"/>
      <c r="BE295" s="83"/>
      <c r="BG295" s="168"/>
      <c r="BH295" s="1">
        <v>9.0</v>
      </c>
      <c r="BI295" s="1">
        <v>60.0</v>
      </c>
      <c r="BJ295" s="83">
        <f t="shared" ref="BJ295:BL295" si="1733">((BJ$4 * $BI295 ^ BJ$5 * EXP(-$BI295 * BJ$6))+BJ$8)*BJ$7</f>
        <v>1.304357577</v>
      </c>
      <c r="BK295" s="83">
        <f t="shared" si="1733"/>
        <v>1.617101488</v>
      </c>
      <c r="BL295" s="83">
        <f t="shared" si="1733"/>
        <v>1.74923505</v>
      </c>
      <c r="BS295" s="168"/>
      <c r="BT295" s="1">
        <v>9.0</v>
      </c>
      <c r="BU295" s="1">
        <v>60.0</v>
      </c>
      <c r="BV295" s="83">
        <f t="shared" ref="BV295:BX295" si="1734"> ((BV$4 * $BU295 ^ BV$5 * EXP(-$BU295 * BV$6))+BV$8)*BV$7</f>
        <v>0.9783915288</v>
      </c>
      <c r="BW295" s="83">
        <f t="shared" si="1734"/>
        <v>1.268821195</v>
      </c>
      <c r="BX295" s="83">
        <f t="shared" si="1734"/>
        <v>1.316555108</v>
      </c>
      <c r="CG295" s="10">
        <v>279.0</v>
      </c>
      <c r="CH295" s="34">
        <f t="shared" ref="CH295:CQ295" si="1735">((CH$4-CH$5*$CG295+CH$6*$CG295^2/2+CH$7/$CG295)+CH$9)*CH$8</f>
        <v>5.75502509</v>
      </c>
      <c r="CI295" s="34">
        <f t="shared" si="1735"/>
        <v>3.65518638</v>
      </c>
      <c r="CJ295" s="34">
        <f t="shared" si="1735"/>
        <v>3.65518638</v>
      </c>
      <c r="CK295" s="34">
        <f t="shared" si="1735"/>
        <v>3.65518638</v>
      </c>
      <c r="CL295" s="34">
        <f t="shared" si="1735"/>
        <v>3.65518638</v>
      </c>
      <c r="CM295" s="34">
        <f t="shared" si="1735"/>
        <v>3.65518638</v>
      </c>
      <c r="CN295" s="34">
        <f t="shared" si="1735"/>
        <v>3.65518638</v>
      </c>
      <c r="CO295" s="34">
        <f t="shared" si="1735"/>
        <v>3.65518638</v>
      </c>
      <c r="CP295" s="34">
        <f t="shared" si="1735"/>
        <v>3.65518638</v>
      </c>
      <c r="CQ295" s="34">
        <f t="shared" si="1735"/>
        <v>3.65518638</v>
      </c>
      <c r="DB295" s="9">
        <v>61.0</v>
      </c>
      <c r="DC295" s="34">
        <f t="shared" ref="DC295:DJ295" si="1736">MAX(DC294*(1-DC91),0)</f>
        <v>0.9456705573</v>
      </c>
      <c r="DD295" s="34">
        <f t="shared" si="1736"/>
        <v>0.9749277233</v>
      </c>
      <c r="DE295" s="180">
        <f t="shared" si="1736"/>
        <v>0.9600550137</v>
      </c>
      <c r="DF295" s="34">
        <f t="shared" si="1736"/>
        <v>0.9395419339</v>
      </c>
      <c r="DG295" s="34">
        <f t="shared" si="1736"/>
        <v>0.9085621864</v>
      </c>
      <c r="DH295" s="180">
        <f t="shared" si="1736"/>
        <v>0.9143040991</v>
      </c>
      <c r="DI295" s="34">
        <f t="shared" si="1736"/>
        <v>0.8702284012</v>
      </c>
      <c r="DJ295" s="34">
        <f t="shared" si="1736"/>
        <v>0.8114562977</v>
      </c>
      <c r="DK295" s="34"/>
      <c r="DL295" s="142">
        <v>3.0767123287671236E-4</v>
      </c>
    </row>
    <row r="296" ht="14.25" customHeight="1">
      <c r="A296" s="102"/>
      <c r="AT296" s="1">
        <f t="shared" si="1427"/>
        <v>25</v>
      </c>
      <c r="AU296" s="1">
        <v>170.0</v>
      </c>
      <c r="AV296" s="83">
        <f t="shared" ref="AV296:BA296" si="1737">((AV$4 * $AU296 ^ AV$5 * EXP(-$AU296 * AV$6))+AV$8)*AV$7</f>
        <v>32.50978106</v>
      </c>
      <c r="AW296" s="83">
        <f t="shared" si="1737"/>
        <v>35.80299382</v>
      </c>
      <c r="AX296" s="83">
        <f t="shared" si="1737"/>
        <v>36.88854866</v>
      </c>
      <c r="AY296" s="83">
        <f t="shared" si="1737"/>
        <v>36.48854866</v>
      </c>
      <c r="AZ296" s="83">
        <f t="shared" si="1737"/>
        <v>36.08854866</v>
      </c>
      <c r="BA296" s="83">
        <f t="shared" si="1737"/>
        <v>35.68854866</v>
      </c>
      <c r="BB296" s="83"/>
      <c r="BC296" s="83"/>
      <c r="BD296" s="83"/>
      <c r="BE296" s="83"/>
      <c r="BG296" s="168"/>
      <c r="BH296" s="1">
        <v>9.0</v>
      </c>
      <c r="BI296" s="1">
        <v>61.0</v>
      </c>
      <c r="BJ296" s="83">
        <f t="shared" ref="BJ296:BL296" si="1738">((BJ$4 * $BI296 ^ BJ$5 * EXP(-$BI296 * BJ$6))+BJ$8)*BJ$7</f>
        <v>1.305729252</v>
      </c>
      <c r="BK296" s="83">
        <f t="shared" si="1738"/>
        <v>1.616417059</v>
      </c>
      <c r="BL296" s="83">
        <f t="shared" si="1738"/>
        <v>1.748476507</v>
      </c>
      <c r="BS296" s="168"/>
      <c r="BT296" s="1">
        <v>9.0</v>
      </c>
      <c r="BU296" s="1">
        <v>61.0</v>
      </c>
      <c r="BV296" s="83">
        <f t="shared" ref="BV296:BX296" si="1739"> ((BV$4 * $BU296 ^ BV$5 * EXP(-$BU296 * BV$6))+BV$8)*BV$7</f>
        <v>0.9794732756</v>
      </c>
      <c r="BW296" s="83">
        <f t="shared" si="1739"/>
        <v>1.268300945</v>
      </c>
      <c r="BX296" s="83">
        <f t="shared" si="1739"/>
        <v>1.315975492</v>
      </c>
      <c r="CG296" s="10">
        <v>280.0</v>
      </c>
      <c r="CH296" s="34">
        <f t="shared" ref="CH296:CQ296" si="1740">((CH$4-CH$5*$CG296+CH$6*$CG296^2/2+CH$7/$CG296)+CH$9)*CH$8</f>
        <v>5.760592857</v>
      </c>
      <c r="CI296" s="34">
        <f t="shared" si="1740"/>
        <v>3.659071429</v>
      </c>
      <c r="CJ296" s="34">
        <f t="shared" si="1740"/>
        <v>3.659071429</v>
      </c>
      <c r="CK296" s="34">
        <f t="shared" si="1740"/>
        <v>3.659071429</v>
      </c>
      <c r="CL296" s="34">
        <f t="shared" si="1740"/>
        <v>3.659071429</v>
      </c>
      <c r="CM296" s="34">
        <f t="shared" si="1740"/>
        <v>3.659071429</v>
      </c>
      <c r="CN296" s="34">
        <f t="shared" si="1740"/>
        <v>3.659071429</v>
      </c>
      <c r="CO296" s="34">
        <f t="shared" si="1740"/>
        <v>3.659071429</v>
      </c>
      <c r="CP296" s="34">
        <f t="shared" si="1740"/>
        <v>3.659071429</v>
      </c>
      <c r="CQ296" s="34">
        <f t="shared" si="1740"/>
        <v>3.659071429</v>
      </c>
      <c r="DB296" s="9">
        <v>62.0</v>
      </c>
      <c r="DC296" s="34">
        <f t="shared" ref="DC296:DJ296" si="1741">MAX(DC295*(1-DC92),0)</f>
        <v>0.9453068379</v>
      </c>
      <c r="DD296" s="34">
        <f t="shared" si="1741"/>
        <v>0.974365265</v>
      </c>
      <c r="DE296" s="180">
        <f t="shared" si="1741"/>
        <v>0.9593407289</v>
      </c>
      <c r="DF296" s="34">
        <f t="shared" si="1741"/>
        <v>0.9380518515</v>
      </c>
      <c r="DG296" s="34">
        <f t="shared" si="1741"/>
        <v>0.9064794506</v>
      </c>
      <c r="DH296" s="180">
        <f t="shared" si="1741"/>
        <v>0.9130805103</v>
      </c>
      <c r="DI296" s="34">
        <f t="shared" si="1741"/>
        <v>0.8681252456</v>
      </c>
      <c r="DJ296" s="34">
        <f t="shared" si="1741"/>
        <v>0.8086847714</v>
      </c>
      <c r="DK296" s="34"/>
      <c r="DL296" s="142">
        <v>3.0767123287671236E-4</v>
      </c>
    </row>
    <row r="297" ht="14.25" customHeight="1">
      <c r="AT297" s="1">
        <f t="shared" si="1427"/>
        <v>25</v>
      </c>
      <c r="AU297" s="1">
        <v>171.0</v>
      </c>
      <c r="AV297" s="83">
        <f t="shared" ref="AV297:BA297" si="1742">((AV$4 * $AU297 ^ AV$5 * EXP(-$AU297 * AV$6))+AV$8)*AV$7</f>
        <v>32.48445058</v>
      </c>
      <c r="AW297" s="83">
        <f t="shared" si="1742"/>
        <v>35.73023563</v>
      </c>
      <c r="AX297" s="83">
        <f t="shared" si="1742"/>
        <v>36.80226251</v>
      </c>
      <c r="AY297" s="83">
        <f t="shared" si="1742"/>
        <v>36.40226251</v>
      </c>
      <c r="AZ297" s="83">
        <f t="shared" si="1742"/>
        <v>36.00226251</v>
      </c>
      <c r="BA297" s="83">
        <f t="shared" si="1742"/>
        <v>35.60226251</v>
      </c>
      <c r="BB297" s="83"/>
      <c r="BC297" s="83"/>
      <c r="BD297" s="83"/>
      <c r="BE297" s="83"/>
      <c r="BG297" s="168"/>
      <c r="BH297" s="1">
        <v>9.0</v>
      </c>
      <c r="BI297" s="1">
        <v>62.0</v>
      </c>
      <c r="BJ297" s="83">
        <f t="shared" ref="BJ297:BL297" si="1743">((BJ$4 * $BI297 ^ BJ$5 * EXP(-$BI297 * BJ$6))+BJ$8)*BJ$7</f>
        <v>1.307041135</v>
      </c>
      <c r="BK297" s="83">
        <f t="shared" si="1743"/>
        <v>1.615669691</v>
      </c>
      <c r="BL297" s="83">
        <f t="shared" si="1743"/>
        <v>1.747637122</v>
      </c>
      <c r="BS297" s="168"/>
      <c r="BT297" s="1">
        <v>9.0</v>
      </c>
      <c r="BU297" s="1">
        <v>62.0</v>
      </c>
      <c r="BV297" s="83">
        <f t="shared" ref="BV297:BX297" si="1744"> ((BV$4 * $BU297 ^ BV$5 * EXP(-$BU297 * BV$6))+BV$8)*BV$7</f>
        <v>0.9805083052</v>
      </c>
      <c r="BW297" s="83">
        <f t="shared" si="1744"/>
        <v>1.267731023</v>
      </c>
      <c r="BX297" s="83">
        <f t="shared" si="1744"/>
        <v>1.315335181</v>
      </c>
      <c r="CG297" s="10">
        <v>281.0</v>
      </c>
      <c r="CH297" s="34">
        <f t="shared" ref="CH297:CQ297" si="1745">((CH$4-CH$5*$CG297+CH$6*$CG297^2/2+CH$7/$CG297)+CH$9)*CH$8</f>
        <v>5.766163701</v>
      </c>
      <c r="CI297" s="34">
        <f t="shared" si="1745"/>
        <v>3.662957295</v>
      </c>
      <c r="CJ297" s="34">
        <f t="shared" si="1745"/>
        <v>3.662957295</v>
      </c>
      <c r="CK297" s="34">
        <f t="shared" si="1745"/>
        <v>3.662957295</v>
      </c>
      <c r="CL297" s="34">
        <f t="shared" si="1745"/>
        <v>3.662957295</v>
      </c>
      <c r="CM297" s="34">
        <f t="shared" si="1745"/>
        <v>3.662957295</v>
      </c>
      <c r="CN297" s="34">
        <f t="shared" si="1745"/>
        <v>3.662957295</v>
      </c>
      <c r="CO297" s="34">
        <f t="shared" si="1745"/>
        <v>3.662957295</v>
      </c>
      <c r="CP297" s="34">
        <f t="shared" si="1745"/>
        <v>3.662957295</v>
      </c>
      <c r="CQ297" s="34">
        <f t="shared" si="1745"/>
        <v>3.662957295</v>
      </c>
      <c r="DB297" s="9">
        <v>63.0</v>
      </c>
      <c r="DC297" s="34">
        <f t="shared" ref="DC297:DJ297" si="1746">MAX(DC296*(1-DC93),0)</f>
        <v>0.9449432583</v>
      </c>
      <c r="DD297" s="34">
        <f t="shared" si="1746"/>
        <v>0.9738031312</v>
      </c>
      <c r="DE297" s="180">
        <f t="shared" si="1746"/>
        <v>0.9586159615</v>
      </c>
      <c r="DF297" s="34">
        <f t="shared" si="1746"/>
        <v>0.9365353723</v>
      </c>
      <c r="DG297" s="34">
        <f t="shared" si="1746"/>
        <v>0.9043711743</v>
      </c>
      <c r="DH297" s="180">
        <f t="shared" si="1746"/>
        <v>0.911839996</v>
      </c>
      <c r="DI297" s="34">
        <f t="shared" si="1746"/>
        <v>0.8660121953</v>
      </c>
      <c r="DJ297" s="34">
        <f t="shared" si="1746"/>
        <v>0.8059173578</v>
      </c>
      <c r="DK297" s="34"/>
      <c r="DL297" s="142">
        <v>3.0767123287671236E-4</v>
      </c>
    </row>
    <row r="298" ht="14.25" customHeight="1">
      <c r="AT298" s="1">
        <f t="shared" si="1427"/>
        <v>25</v>
      </c>
      <c r="AU298" s="1">
        <v>172.0</v>
      </c>
      <c r="AV298" s="83">
        <f t="shared" ref="AV298:BA298" si="1747">((AV$4 * $AU298 ^ AV$5 * EXP(-$AU298 * AV$6))+AV$8)*AV$7</f>
        <v>32.45890883</v>
      </c>
      <c r="AW298" s="83">
        <f t="shared" si="1747"/>
        <v>35.65740788</v>
      </c>
      <c r="AX298" s="83">
        <f t="shared" si="1747"/>
        <v>36.71591525</v>
      </c>
      <c r="AY298" s="83">
        <f t="shared" si="1747"/>
        <v>36.31591525</v>
      </c>
      <c r="AZ298" s="83">
        <f t="shared" si="1747"/>
        <v>35.91591525</v>
      </c>
      <c r="BA298" s="83">
        <f t="shared" si="1747"/>
        <v>35.51591525</v>
      </c>
      <c r="BB298" s="83"/>
      <c r="BC298" s="83"/>
      <c r="BD298" s="83"/>
      <c r="BE298" s="83"/>
      <c r="BG298" s="168"/>
      <c r="BH298" s="1">
        <v>9.0</v>
      </c>
      <c r="BI298" s="1">
        <v>63.0</v>
      </c>
      <c r="BJ298" s="83">
        <f t="shared" ref="BJ298:BL298" si="1748">((BJ$4 * $BI298 ^ BJ$5 * EXP(-$BI298 * BJ$6))+BJ$8)*BJ$7</f>
        <v>1.308295005</v>
      </c>
      <c r="BK298" s="83">
        <f t="shared" si="1748"/>
        <v>1.614861492</v>
      </c>
      <c r="BL298" s="83">
        <f t="shared" si="1748"/>
        <v>1.746719607</v>
      </c>
      <c r="BS298" s="168"/>
      <c r="BT298" s="1">
        <v>9.0</v>
      </c>
      <c r="BU298" s="1">
        <v>63.0</v>
      </c>
      <c r="BV298" s="83">
        <f t="shared" ref="BV298:BX298" si="1749"> ((BV$4 * $BU298 ^ BV$5 * EXP(-$BU298 * BV$6))+BV$8)*BV$7</f>
        <v>0.981498002</v>
      </c>
      <c r="BW298" s="83">
        <f t="shared" si="1749"/>
        <v>1.267113091</v>
      </c>
      <c r="BX298" s="83">
        <f t="shared" si="1749"/>
        <v>1.314636212</v>
      </c>
      <c r="CG298" s="10">
        <v>282.0</v>
      </c>
      <c r="CH298" s="34">
        <f t="shared" ref="CH298:CQ298" si="1750">((CH$4-CH$5*$CG298+CH$6*$CG298^2/2+CH$7/$CG298)+CH$9)*CH$8</f>
        <v>5.771737589</v>
      </c>
      <c r="CI298" s="34">
        <f t="shared" si="1750"/>
        <v>3.666843972</v>
      </c>
      <c r="CJ298" s="34">
        <f t="shared" si="1750"/>
        <v>3.666843972</v>
      </c>
      <c r="CK298" s="34">
        <f t="shared" si="1750"/>
        <v>3.666843972</v>
      </c>
      <c r="CL298" s="34">
        <f t="shared" si="1750"/>
        <v>3.666843972</v>
      </c>
      <c r="CM298" s="34">
        <f t="shared" si="1750"/>
        <v>3.666843972</v>
      </c>
      <c r="CN298" s="34">
        <f t="shared" si="1750"/>
        <v>3.666843972</v>
      </c>
      <c r="CO298" s="34">
        <f t="shared" si="1750"/>
        <v>3.666843972</v>
      </c>
      <c r="CP298" s="34">
        <f t="shared" si="1750"/>
        <v>3.666843972</v>
      </c>
      <c r="CQ298" s="34">
        <f t="shared" si="1750"/>
        <v>3.666843972</v>
      </c>
      <c r="DB298" s="9">
        <v>64.0</v>
      </c>
      <c r="DC298" s="34">
        <f t="shared" ref="DC298:DJ298" si="1751">MAX(DC297*(1-DC94),0)</f>
        <v>0.9445798186</v>
      </c>
      <c r="DD298" s="34">
        <f t="shared" si="1751"/>
        <v>0.9732413217</v>
      </c>
      <c r="DE298" s="180">
        <f t="shared" si="1751"/>
        <v>0.9578807362</v>
      </c>
      <c r="DF298" s="34">
        <f t="shared" si="1751"/>
        <v>0.9349926312</v>
      </c>
      <c r="DG298" s="34">
        <f t="shared" si="1751"/>
        <v>0.902237557</v>
      </c>
      <c r="DH298" s="180">
        <f t="shared" si="1751"/>
        <v>0.9105826293</v>
      </c>
      <c r="DI298" s="34">
        <f t="shared" si="1751"/>
        <v>0.863889347</v>
      </c>
      <c r="DJ298" s="34">
        <f t="shared" si="1751"/>
        <v>0.8031540795</v>
      </c>
      <c r="DK298" s="34"/>
      <c r="DL298" s="142">
        <v>3.0767123287671236E-4</v>
      </c>
    </row>
    <row r="299" ht="14.25" customHeight="1">
      <c r="AT299" s="1">
        <f t="shared" si="1427"/>
        <v>25</v>
      </c>
      <c r="AU299" s="1">
        <v>173.0</v>
      </c>
      <c r="AV299" s="83">
        <f t="shared" ref="AV299:BA299" si="1752">((AV$4 * $AU299 ^ AV$5 * EXP(-$AU299 * AV$6))+AV$8)*AV$7</f>
        <v>32.43315901</v>
      </c>
      <c r="AW299" s="83">
        <f t="shared" si="1752"/>
        <v>35.5845141</v>
      </c>
      <c r="AX299" s="83">
        <f t="shared" si="1752"/>
        <v>36.62951132</v>
      </c>
      <c r="AY299" s="83">
        <f t="shared" si="1752"/>
        <v>36.22951132</v>
      </c>
      <c r="AZ299" s="83">
        <f t="shared" si="1752"/>
        <v>35.82951132</v>
      </c>
      <c r="BA299" s="83">
        <f t="shared" si="1752"/>
        <v>35.42951132</v>
      </c>
      <c r="BB299" s="83"/>
      <c r="BC299" s="83"/>
      <c r="BD299" s="83"/>
      <c r="BE299" s="83"/>
      <c r="BG299" s="168"/>
      <c r="BH299" s="1">
        <v>10.0</v>
      </c>
      <c r="BI299" s="1">
        <v>64.0</v>
      </c>
      <c r="BJ299" s="83">
        <f t="shared" ref="BJ299:BL299" si="1753">((BJ$4 * $BI299 ^ BJ$5 * EXP(-$BI299 * BJ$6))+BJ$8)*BJ$7</f>
        <v>1.309492563</v>
      </c>
      <c r="BK299" s="83">
        <f t="shared" si="1753"/>
        <v>1.613994481</v>
      </c>
      <c r="BL299" s="83">
        <f t="shared" si="1753"/>
        <v>1.745726558</v>
      </c>
      <c r="BS299" s="168"/>
      <c r="BT299" s="1">
        <v>10.0</v>
      </c>
      <c r="BU299" s="1">
        <v>64.0</v>
      </c>
      <c r="BV299" s="83">
        <f t="shared" ref="BV299:BX299" si="1754"> ((BV$4 * $BU299 ^ BV$5 * EXP(-$BU299 * BV$6))+BV$8)*BV$7</f>
        <v>0.9824436902</v>
      </c>
      <c r="BW299" s="83">
        <f t="shared" si="1754"/>
        <v>1.26644874</v>
      </c>
      <c r="BX299" s="83">
        <f t="shared" si="1754"/>
        <v>1.313880535</v>
      </c>
      <c r="CG299" s="10">
        <v>283.0</v>
      </c>
      <c r="CH299" s="34">
        <f t="shared" ref="CH299:CQ299" si="1755">((CH$4-CH$5*$CG299+CH$6*$CG299^2/2+CH$7/$CG299)+CH$9)*CH$8</f>
        <v>5.777314488</v>
      </c>
      <c r="CI299" s="34">
        <f t="shared" si="1755"/>
        <v>3.670731449</v>
      </c>
      <c r="CJ299" s="34">
        <f t="shared" si="1755"/>
        <v>3.670731449</v>
      </c>
      <c r="CK299" s="34">
        <f t="shared" si="1755"/>
        <v>3.670731449</v>
      </c>
      <c r="CL299" s="34">
        <f t="shared" si="1755"/>
        <v>3.670731449</v>
      </c>
      <c r="CM299" s="34">
        <f t="shared" si="1755"/>
        <v>3.670731449</v>
      </c>
      <c r="CN299" s="34">
        <f t="shared" si="1755"/>
        <v>3.670731449</v>
      </c>
      <c r="CO299" s="34">
        <f t="shared" si="1755"/>
        <v>3.670731449</v>
      </c>
      <c r="CP299" s="34">
        <f t="shared" si="1755"/>
        <v>3.670731449</v>
      </c>
      <c r="CQ299" s="34">
        <f t="shared" si="1755"/>
        <v>3.670731449</v>
      </c>
      <c r="DB299" s="9">
        <v>65.0</v>
      </c>
      <c r="DC299" s="34">
        <f t="shared" ref="DC299:DJ299" si="1756">MAX(DC298*(1-DC95),0)</f>
        <v>0.9442165187</v>
      </c>
      <c r="DD299" s="34">
        <f t="shared" si="1756"/>
        <v>0.9726798363</v>
      </c>
      <c r="DE299" s="180">
        <f t="shared" si="1756"/>
        <v>0.9571350775</v>
      </c>
      <c r="DF299" s="34">
        <f t="shared" si="1756"/>
        <v>0.9334237651</v>
      </c>
      <c r="DG299" s="34">
        <f t="shared" si="1756"/>
        <v>0.9000788002</v>
      </c>
      <c r="DH299" s="180">
        <f t="shared" si="1756"/>
        <v>0.9093084842</v>
      </c>
      <c r="DI299" s="34">
        <f t="shared" si="1756"/>
        <v>0.8617567977</v>
      </c>
      <c r="DJ299" s="34">
        <f t="shared" si="1756"/>
        <v>0.800394959</v>
      </c>
      <c r="DK299" s="34"/>
      <c r="DL299" s="142">
        <v>3.0767123287671236E-4</v>
      </c>
    </row>
    <row r="300" ht="14.25" customHeight="1">
      <c r="AT300" s="1">
        <f t="shared" si="1427"/>
        <v>25</v>
      </c>
      <c r="AU300" s="1">
        <v>174.0</v>
      </c>
      <c r="AV300" s="83">
        <f t="shared" ref="AV300:BA300" si="1757">((AV$4 * $AU300 ^ AV$5 * EXP(-$AU300 * AV$6))+AV$8)*AV$7</f>
        <v>32.40720429</v>
      </c>
      <c r="AW300" s="83">
        <f t="shared" si="1757"/>
        <v>35.51155777</v>
      </c>
      <c r="AX300" s="83">
        <f t="shared" si="1757"/>
        <v>36.54305503</v>
      </c>
      <c r="AY300" s="83">
        <f t="shared" si="1757"/>
        <v>36.14305503</v>
      </c>
      <c r="AZ300" s="83">
        <f t="shared" si="1757"/>
        <v>35.74305503</v>
      </c>
      <c r="BA300" s="83">
        <f t="shared" si="1757"/>
        <v>35.34305503</v>
      </c>
      <c r="BB300" s="83"/>
      <c r="BC300" s="83"/>
      <c r="BD300" s="83"/>
      <c r="BE300" s="83"/>
      <c r="BG300" s="168"/>
      <c r="BH300" s="1">
        <v>10.0</v>
      </c>
      <c r="BI300" s="1">
        <v>65.0</v>
      </c>
      <c r="BJ300" s="83">
        <f t="shared" ref="BJ300:BL300" si="1758">((BJ$4 * $BI300 ^ BJ$5 * EXP(-$BI300 * BJ$6))+BJ$8)*BJ$7</f>
        <v>1.310635436</v>
      </c>
      <c r="BK300" s="83">
        <f t="shared" si="1758"/>
        <v>1.613070588</v>
      </c>
      <c r="BL300" s="83">
        <f t="shared" si="1758"/>
        <v>1.74466046</v>
      </c>
      <c r="BS300" s="168"/>
      <c r="BT300" s="1">
        <v>10.0</v>
      </c>
      <c r="BU300" s="1">
        <v>65.0</v>
      </c>
      <c r="BV300" s="83">
        <f t="shared" ref="BV300:BX300" si="1759"> ((BV$4 * $BU300 ^ BV$5 * EXP(-$BU300 * BV$6))+BV$8)*BV$7</f>
        <v>0.9833466377</v>
      </c>
      <c r="BW300" s="83">
        <f t="shared" si="1759"/>
        <v>1.26573949</v>
      </c>
      <c r="BX300" s="83">
        <f t="shared" si="1759"/>
        <v>1.313070019</v>
      </c>
      <c r="CG300" s="10">
        <v>284.0</v>
      </c>
      <c r="CH300" s="34">
        <f t="shared" ref="CH300:CQ300" si="1760">((CH$4-CH$5*$CG300+CH$6*$CG300^2/2+CH$7/$CG300)+CH$9)*CH$8</f>
        <v>5.782894366</v>
      </c>
      <c r="CI300" s="34">
        <f t="shared" si="1760"/>
        <v>3.674619718</v>
      </c>
      <c r="CJ300" s="34">
        <f t="shared" si="1760"/>
        <v>3.674619718</v>
      </c>
      <c r="CK300" s="34">
        <f t="shared" si="1760"/>
        <v>3.674619718</v>
      </c>
      <c r="CL300" s="34">
        <f t="shared" si="1760"/>
        <v>3.674619718</v>
      </c>
      <c r="CM300" s="34">
        <f t="shared" si="1760"/>
        <v>3.674619718</v>
      </c>
      <c r="CN300" s="34">
        <f t="shared" si="1760"/>
        <v>3.674619718</v>
      </c>
      <c r="CO300" s="34">
        <f t="shared" si="1760"/>
        <v>3.674619718</v>
      </c>
      <c r="CP300" s="34">
        <f t="shared" si="1760"/>
        <v>3.674619718</v>
      </c>
      <c r="CQ300" s="34">
        <f t="shared" si="1760"/>
        <v>3.674619718</v>
      </c>
      <c r="DB300" s="9">
        <v>66.0</v>
      </c>
      <c r="DC300" s="34">
        <f t="shared" ref="DC300:DJ300" si="1761">MAX(DC299*(1-DC96),0)</f>
        <v>0.9438533585</v>
      </c>
      <c r="DD300" s="34">
        <f t="shared" si="1761"/>
        <v>0.9721186749</v>
      </c>
      <c r="DE300" s="180">
        <f t="shared" si="1761"/>
        <v>0.9563790108</v>
      </c>
      <c r="DF300" s="34">
        <f t="shared" si="1761"/>
        <v>0.9318289135</v>
      </c>
      <c r="DG300" s="34">
        <f t="shared" si="1761"/>
        <v>0.8978951078</v>
      </c>
      <c r="DH300" s="180">
        <f t="shared" si="1761"/>
        <v>0.9080176356</v>
      </c>
      <c r="DI300" s="34">
        <f t="shared" si="1761"/>
        <v>0.859614645</v>
      </c>
      <c r="DJ300" s="34">
        <f t="shared" si="1761"/>
        <v>0.7976400185</v>
      </c>
      <c r="DK300" s="34"/>
      <c r="DL300" s="142">
        <v>3.0767123287671236E-4</v>
      </c>
    </row>
    <row r="301" ht="14.25" customHeight="1">
      <c r="AT301" s="1">
        <f t="shared" si="1427"/>
        <v>25</v>
      </c>
      <c r="AU301" s="1">
        <v>175.0</v>
      </c>
      <c r="AV301" s="83">
        <f t="shared" ref="AV301:BA301" si="1762">((AV$4 * $AU301 ^ AV$5 * EXP(-$AU301 * AV$6))+AV$8)*AV$7</f>
        <v>32.38104776</v>
      </c>
      <c r="AW301" s="83">
        <f t="shared" si="1762"/>
        <v>35.43854232</v>
      </c>
      <c r="AX301" s="83">
        <f t="shared" si="1762"/>
        <v>36.45655066</v>
      </c>
      <c r="AY301" s="83">
        <f t="shared" si="1762"/>
        <v>36.05655066</v>
      </c>
      <c r="AZ301" s="83">
        <f t="shared" si="1762"/>
        <v>35.65655066</v>
      </c>
      <c r="BA301" s="83">
        <f t="shared" si="1762"/>
        <v>35.25655066</v>
      </c>
      <c r="BB301" s="83"/>
      <c r="BC301" s="83"/>
      <c r="BD301" s="83"/>
      <c r="BE301" s="83"/>
      <c r="BG301" s="168"/>
      <c r="BH301" s="1">
        <v>10.0</v>
      </c>
      <c r="BI301" s="1">
        <v>66.0</v>
      </c>
      <c r="BJ301" s="83">
        <f t="shared" ref="BJ301:BL301" si="1763">((BJ$4 * $BI301 ^ BJ$5 * EXP(-$BI301 * BJ$6))+BJ$8)*BJ$7</f>
        <v>1.311725185</v>
      </c>
      <c r="BK301" s="83">
        <f t="shared" si="1763"/>
        <v>1.612091661</v>
      </c>
      <c r="BL301" s="83">
        <f t="shared" si="1763"/>
        <v>1.743523694</v>
      </c>
      <c r="BS301" s="168"/>
      <c r="BT301" s="1">
        <v>10.0</v>
      </c>
      <c r="BU301" s="1">
        <v>66.0</v>
      </c>
      <c r="BV301" s="83">
        <f t="shared" ref="BV301:BX301" si="1764"> ((BV$4 * $BU301 ^ BV$5 * EXP(-$BU301 * BV$6))+BV$8)*BV$7</f>
        <v>0.9842080591</v>
      </c>
      <c r="BW301" s="83">
        <f t="shared" si="1764"/>
        <v>1.264986799</v>
      </c>
      <c r="BX301" s="83">
        <f t="shared" si="1764"/>
        <v>1.31220645</v>
      </c>
      <c r="CG301" s="10">
        <v>285.0</v>
      </c>
      <c r="CH301" s="34">
        <f t="shared" ref="CH301:CQ301" si="1765">((CH$4-CH$5*$CG301+CH$6*$CG301^2/2+CH$7/$CG301)+CH$9)*CH$8</f>
        <v>5.788477193</v>
      </c>
      <c r="CI301" s="34">
        <f t="shared" si="1765"/>
        <v>3.678508772</v>
      </c>
      <c r="CJ301" s="34">
        <f t="shared" si="1765"/>
        <v>3.678508772</v>
      </c>
      <c r="CK301" s="34">
        <f t="shared" si="1765"/>
        <v>3.678508772</v>
      </c>
      <c r="CL301" s="34">
        <f t="shared" si="1765"/>
        <v>3.678508772</v>
      </c>
      <c r="CM301" s="34">
        <f t="shared" si="1765"/>
        <v>3.678508772</v>
      </c>
      <c r="CN301" s="34">
        <f t="shared" si="1765"/>
        <v>3.678508772</v>
      </c>
      <c r="CO301" s="34">
        <f t="shared" si="1765"/>
        <v>3.678508772</v>
      </c>
      <c r="CP301" s="34">
        <f t="shared" si="1765"/>
        <v>3.678508772</v>
      </c>
      <c r="CQ301" s="34">
        <f t="shared" si="1765"/>
        <v>3.678508772</v>
      </c>
      <c r="DB301" s="9">
        <v>67.0</v>
      </c>
      <c r="DC301" s="34">
        <f t="shared" ref="DC301:DJ301" si="1766">MAX(DC300*(1-DC97),0)</f>
        <v>0.943490338</v>
      </c>
      <c r="DD301" s="34">
        <f t="shared" si="1766"/>
        <v>0.9715578372</v>
      </c>
      <c r="DE301" s="180">
        <f t="shared" si="1766"/>
        <v>0.9556125614</v>
      </c>
      <c r="DF301" s="34">
        <f t="shared" si="1766"/>
        <v>0.9302082175</v>
      </c>
      <c r="DG301" s="34">
        <f t="shared" si="1766"/>
        <v>0.8956866854</v>
      </c>
      <c r="DH301" s="180">
        <f t="shared" si="1766"/>
        <v>0.9067101594</v>
      </c>
      <c r="DI301" s="34">
        <f t="shared" si="1766"/>
        <v>0.8574629864</v>
      </c>
      <c r="DJ301" s="34">
        <f t="shared" si="1766"/>
        <v>0.7948892802</v>
      </c>
      <c r="DK301" s="34"/>
      <c r="DL301" s="142">
        <v>3.0767123287671236E-4</v>
      </c>
    </row>
    <row r="302" ht="14.25" customHeight="1">
      <c r="AT302" s="1">
        <f t="shared" si="1427"/>
        <v>26</v>
      </c>
      <c r="AU302" s="1">
        <v>176.0</v>
      </c>
      <c r="AV302" s="83">
        <f t="shared" ref="AV302:BA302" si="1767">((AV$4 * $AU302 ^ AV$5 * EXP(-$AU302 * AV$6))+AV$8)*AV$7</f>
        <v>32.35469249</v>
      </c>
      <c r="AW302" s="83">
        <f t="shared" si="1767"/>
        <v>35.36547108</v>
      </c>
      <c r="AX302" s="83">
        <f t="shared" si="1767"/>
        <v>36.37000237</v>
      </c>
      <c r="AY302" s="83">
        <f t="shared" si="1767"/>
        <v>35.97000237</v>
      </c>
      <c r="AZ302" s="83">
        <f t="shared" si="1767"/>
        <v>35.57000237</v>
      </c>
      <c r="BA302" s="83">
        <f t="shared" si="1767"/>
        <v>35.17000237</v>
      </c>
      <c r="BB302" s="83"/>
      <c r="BC302" s="83"/>
      <c r="BD302" s="83"/>
      <c r="BE302" s="83"/>
      <c r="BG302" s="168"/>
      <c r="BH302" s="1">
        <v>10.0</v>
      </c>
      <c r="BI302" s="1">
        <v>67.0</v>
      </c>
      <c r="BJ302" s="83">
        <f t="shared" ref="BJ302:BL302" si="1768">((BJ$4 * $BI302 ^ BJ$5 * EXP(-$BI302 * BJ$6))+BJ$8)*BJ$7</f>
        <v>1.312763304</v>
      </c>
      <c r="BK302" s="83">
        <f t="shared" si="1768"/>
        <v>1.611059471</v>
      </c>
      <c r="BL302" s="83">
        <f t="shared" si="1768"/>
        <v>1.742318543</v>
      </c>
      <c r="BS302" s="168"/>
      <c r="BT302" s="1">
        <v>10.0</v>
      </c>
      <c r="BU302" s="1">
        <v>67.0</v>
      </c>
      <c r="BV302" s="83">
        <f t="shared" ref="BV302:BX302" si="1769"> ((BV$4 * $BU302 ^ BV$5 * EXP(-$BU302 * BV$6))+BV$8)*BV$7</f>
        <v>0.9850291188</v>
      </c>
      <c r="BW302" s="83">
        <f t="shared" si="1769"/>
        <v>1.264192062</v>
      </c>
      <c r="BX302" s="83">
        <f t="shared" si="1769"/>
        <v>1.311291544</v>
      </c>
      <c r="CG302" s="10">
        <v>286.0</v>
      </c>
      <c r="CH302" s="34">
        <f t="shared" ref="CH302:CQ302" si="1770">((CH$4-CH$5*$CG302+CH$6*$CG302^2/2+CH$7/$CG302)+CH$9)*CH$8</f>
        <v>5.794062937</v>
      </c>
      <c r="CI302" s="34">
        <f t="shared" si="1770"/>
        <v>3.682398601</v>
      </c>
      <c r="CJ302" s="34">
        <f t="shared" si="1770"/>
        <v>3.682398601</v>
      </c>
      <c r="CK302" s="34">
        <f t="shared" si="1770"/>
        <v>3.682398601</v>
      </c>
      <c r="CL302" s="34">
        <f t="shared" si="1770"/>
        <v>3.682398601</v>
      </c>
      <c r="CM302" s="34">
        <f t="shared" si="1770"/>
        <v>3.682398601</v>
      </c>
      <c r="CN302" s="34">
        <f t="shared" si="1770"/>
        <v>3.682398601</v>
      </c>
      <c r="CO302" s="34">
        <f t="shared" si="1770"/>
        <v>3.682398601</v>
      </c>
      <c r="CP302" s="34">
        <f t="shared" si="1770"/>
        <v>3.682398601</v>
      </c>
      <c r="CQ302" s="34">
        <f t="shared" si="1770"/>
        <v>3.682398601</v>
      </c>
      <c r="DB302" s="9">
        <v>68.0</v>
      </c>
      <c r="DC302" s="34">
        <f t="shared" ref="DC302:DJ302" si="1771">MAX(DC301*(1-DC98),0)</f>
        <v>0.9431274571</v>
      </c>
      <c r="DD302" s="34">
        <f t="shared" si="1771"/>
        <v>0.970997323</v>
      </c>
      <c r="DE302" s="180">
        <f t="shared" si="1771"/>
        <v>0.9548357551</v>
      </c>
      <c r="DF302" s="34">
        <f t="shared" si="1771"/>
        <v>0.9285618209</v>
      </c>
      <c r="DG302" s="34">
        <f t="shared" si="1771"/>
        <v>0.8934537408</v>
      </c>
      <c r="DH302" s="180">
        <f t="shared" si="1771"/>
        <v>0.9053861323</v>
      </c>
      <c r="DI302" s="34">
        <f t="shared" si="1771"/>
        <v>0.8553019198</v>
      </c>
      <c r="DJ302" s="34">
        <f t="shared" si="1771"/>
        <v>0.792142766</v>
      </c>
      <c r="DK302" s="34"/>
      <c r="DL302" s="142">
        <v>3.0767123287671236E-4</v>
      </c>
    </row>
    <row r="303" ht="14.25" customHeight="1">
      <c r="AT303" s="1">
        <f t="shared" si="1427"/>
        <v>26</v>
      </c>
      <c r="AU303" s="1">
        <v>177.0</v>
      </c>
      <c r="AV303" s="83">
        <f t="shared" ref="AV303:BA303" si="1772">((AV$4 * $AU303 ^ AV$5 * EXP(-$AU303 * AV$6))+AV$8)*AV$7</f>
        <v>32.32814148</v>
      </c>
      <c r="AW303" s="83">
        <f t="shared" si="1772"/>
        <v>35.29234737</v>
      </c>
      <c r="AX303" s="83">
        <f t="shared" si="1772"/>
        <v>36.28341427</v>
      </c>
      <c r="AY303" s="83">
        <f t="shared" si="1772"/>
        <v>35.88341427</v>
      </c>
      <c r="AZ303" s="83">
        <f t="shared" si="1772"/>
        <v>35.48341427</v>
      </c>
      <c r="BA303" s="83">
        <f t="shared" si="1772"/>
        <v>35.08341427</v>
      </c>
      <c r="BB303" s="83"/>
      <c r="BC303" s="83"/>
      <c r="BD303" s="83"/>
      <c r="BE303" s="83"/>
      <c r="BG303" s="168"/>
      <c r="BH303" s="1">
        <v>10.0</v>
      </c>
      <c r="BI303" s="1">
        <v>68.0</v>
      </c>
      <c r="BJ303" s="83">
        <f t="shared" ref="BJ303:BL303" si="1773">((BJ$4 * $BI303 ^ BJ$5 * EXP(-$BI303 * BJ$6))+BJ$8)*BJ$7</f>
        <v>1.313751227</v>
      </c>
      <c r="BK303" s="83">
        <f t="shared" si="1773"/>
        <v>1.609975715</v>
      </c>
      <c r="BL303" s="83">
        <f t="shared" si="1773"/>
        <v>1.741047196</v>
      </c>
      <c r="BS303" s="168"/>
      <c r="BT303" s="1">
        <v>10.0</v>
      </c>
      <c r="BU303" s="1">
        <v>68.0</v>
      </c>
      <c r="BV303" s="83">
        <f t="shared" ref="BV303:BX303" si="1774"> ((BV$4 * $BU303 ^ BV$5 * EXP(-$BU303 * BV$6))+BV$8)*BV$7</f>
        <v>0.9858109338</v>
      </c>
      <c r="BW303" s="83">
        <f t="shared" si="1774"/>
        <v>1.263356617</v>
      </c>
      <c r="BX303" s="83">
        <f t="shared" si="1774"/>
        <v>1.310326947</v>
      </c>
      <c r="CG303" s="10">
        <v>287.0</v>
      </c>
      <c r="CH303" s="34">
        <f t="shared" ref="CH303:CQ303" si="1775">((CH$4-CH$5*$CG303+CH$6*$CG303^2/2+CH$7/$CG303)+CH$9)*CH$8</f>
        <v>5.799651568</v>
      </c>
      <c r="CI303" s="34">
        <f t="shared" si="1775"/>
        <v>3.686289199</v>
      </c>
      <c r="CJ303" s="34">
        <f t="shared" si="1775"/>
        <v>3.686289199</v>
      </c>
      <c r="CK303" s="34">
        <f t="shared" si="1775"/>
        <v>3.686289199</v>
      </c>
      <c r="CL303" s="34">
        <f t="shared" si="1775"/>
        <v>3.686289199</v>
      </c>
      <c r="CM303" s="34">
        <f t="shared" si="1775"/>
        <v>3.686289199</v>
      </c>
      <c r="CN303" s="34">
        <f t="shared" si="1775"/>
        <v>3.686289199</v>
      </c>
      <c r="CO303" s="34">
        <f t="shared" si="1775"/>
        <v>3.686289199</v>
      </c>
      <c r="CP303" s="34">
        <f t="shared" si="1775"/>
        <v>3.686289199</v>
      </c>
      <c r="CQ303" s="34">
        <f t="shared" si="1775"/>
        <v>3.686289199</v>
      </c>
      <c r="DB303" s="9">
        <v>69.0</v>
      </c>
      <c r="DC303" s="34">
        <f t="shared" ref="DC303:DJ303" si="1776">MAX(DC302*(1-DC99),0)</f>
        <v>0.9427647157</v>
      </c>
      <c r="DD303" s="34">
        <f t="shared" si="1776"/>
        <v>0.9704371323</v>
      </c>
      <c r="DE303" s="180">
        <f t="shared" si="1776"/>
        <v>0.9540486181</v>
      </c>
      <c r="DF303" s="34">
        <f t="shared" si="1776"/>
        <v>0.9268898692</v>
      </c>
      <c r="DG303" s="34">
        <f t="shared" si="1776"/>
        <v>0.8911964835</v>
      </c>
      <c r="DH303" s="180">
        <f t="shared" si="1776"/>
        <v>0.9040456321</v>
      </c>
      <c r="DI303" s="34">
        <f t="shared" si="1776"/>
        <v>0.8531315433</v>
      </c>
      <c r="DJ303" s="34">
        <f t="shared" si="1776"/>
        <v>0.7894004976</v>
      </c>
      <c r="DK303" s="34"/>
      <c r="DL303" s="142">
        <v>3.0767123287671236E-4</v>
      </c>
    </row>
    <row r="304" ht="14.25" customHeight="1">
      <c r="AT304" s="1">
        <f t="shared" si="1427"/>
        <v>26</v>
      </c>
      <c r="AU304" s="1">
        <v>178.0</v>
      </c>
      <c r="AV304" s="83">
        <f t="shared" ref="AV304:BA304" si="1777">((AV$4 * $AU304 ^ AV$5 * EXP(-$AU304 * AV$6))+AV$8)*AV$7</f>
        <v>32.3013977</v>
      </c>
      <c r="AW304" s="83">
        <f t="shared" si="1777"/>
        <v>35.21917441</v>
      </c>
      <c r="AX304" s="83">
        <f t="shared" si="1777"/>
        <v>36.19679037</v>
      </c>
      <c r="AY304" s="83">
        <f t="shared" si="1777"/>
        <v>35.79679037</v>
      </c>
      <c r="AZ304" s="83">
        <f t="shared" si="1777"/>
        <v>35.39679037</v>
      </c>
      <c r="BA304" s="83">
        <f t="shared" si="1777"/>
        <v>34.99679037</v>
      </c>
      <c r="BB304" s="83"/>
      <c r="BC304" s="83"/>
      <c r="BD304" s="83"/>
      <c r="BE304" s="83"/>
      <c r="BG304" s="168"/>
      <c r="BH304" s="1">
        <v>10.0</v>
      </c>
      <c r="BI304" s="1">
        <v>69.0</v>
      </c>
      <c r="BJ304" s="83">
        <f t="shared" ref="BJ304:BL304" si="1778">((BJ$4 * $BI304 ^ BJ$5 * EXP(-$BI304 * BJ$6))+BJ$8)*BJ$7</f>
        <v>1.314690331</v>
      </c>
      <c r="BK304" s="83">
        <f t="shared" si="1778"/>
        <v>1.608842024</v>
      </c>
      <c r="BL304" s="83">
        <f t="shared" si="1778"/>
        <v>1.739711755</v>
      </c>
      <c r="BS304" s="168"/>
      <c r="BT304" s="1">
        <v>10.0</v>
      </c>
      <c r="BU304" s="1">
        <v>69.0</v>
      </c>
      <c r="BV304" s="83">
        <f t="shared" ref="BV304:BX304" si="1779"> ((BV$4 * $BU304 ^ BV$5 * EXP(-$BU304 * BV$6))+BV$8)*BV$7</f>
        <v>0.9865545765</v>
      </c>
      <c r="BW304" s="83">
        <f t="shared" si="1779"/>
        <v>1.262481748</v>
      </c>
      <c r="BX304" s="83">
        <f t="shared" si="1779"/>
        <v>1.309314237</v>
      </c>
      <c r="CG304" s="10">
        <v>288.0</v>
      </c>
      <c r="CH304" s="34">
        <f t="shared" ref="CH304:CQ304" si="1780">((CH$4-CH$5*$CG304+CH$6*$CG304^2/2+CH$7/$CG304)+CH$9)*CH$8</f>
        <v>5.805243056</v>
      </c>
      <c r="CI304" s="34">
        <f t="shared" si="1780"/>
        <v>3.690180556</v>
      </c>
      <c r="CJ304" s="34">
        <f t="shared" si="1780"/>
        <v>3.690180556</v>
      </c>
      <c r="CK304" s="34">
        <f t="shared" si="1780"/>
        <v>3.690180556</v>
      </c>
      <c r="CL304" s="34">
        <f t="shared" si="1780"/>
        <v>3.690180556</v>
      </c>
      <c r="CM304" s="34">
        <f t="shared" si="1780"/>
        <v>3.690180556</v>
      </c>
      <c r="CN304" s="34">
        <f t="shared" si="1780"/>
        <v>3.690180556</v>
      </c>
      <c r="CO304" s="34">
        <f t="shared" si="1780"/>
        <v>3.690180556</v>
      </c>
      <c r="CP304" s="34">
        <f t="shared" si="1780"/>
        <v>3.690180556</v>
      </c>
      <c r="CQ304" s="34">
        <f t="shared" si="1780"/>
        <v>3.690180556</v>
      </c>
      <c r="DB304" s="9">
        <v>70.0</v>
      </c>
      <c r="DC304" s="34">
        <f t="shared" ref="DC304:DJ304" si="1781">MAX(DC303*(1-DC100),0)</f>
        <v>0.9424021139</v>
      </c>
      <c r="DD304" s="34">
        <f t="shared" si="1781"/>
        <v>0.9698772647</v>
      </c>
      <c r="DE304" s="180">
        <f t="shared" si="1781"/>
        <v>0.9532511769</v>
      </c>
      <c r="DF304" s="34">
        <f t="shared" si="1781"/>
        <v>0.9251925102</v>
      </c>
      <c r="DG304" s="34">
        <f t="shared" si="1781"/>
        <v>0.8889151252</v>
      </c>
      <c r="DH304" s="180">
        <f t="shared" si="1781"/>
        <v>0.9026887373</v>
      </c>
      <c r="DI304" s="34">
        <f t="shared" si="1781"/>
        <v>0.8509519552</v>
      </c>
      <c r="DJ304" s="34">
        <f t="shared" si="1781"/>
        <v>0.7866624968</v>
      </c>
      <c r="DK304" s="34"/>
      <c r="DL304" s="142">
        <v>3.0767123287671236E-4</v>
      </c>
    </row>
    <row r="305" ht="14.25" customHeight="1">
      <c r="AT305" s="1">
        <f t="shared" si="1427"/>
        <v>26</v>
      </c>
      <c r="AU305" s="1">
        <v>179.0</v>
      </c>
      <c r="AV305" s="83">
        <f t="shared" ref="AV305:BA305" si="1782">((AV$4 * $AU305 ^ AV$5 * EXP(-$AU305 * AV$6))+AV$8)*AV$7</f>
        <v>32.27446406</v>
      </c>
      <c r="AW305" s="83">
        <f t="shared" si="1782"/>
        <v>35.14595537</v>
      </c>
      <c r="AX305" s="83">
        <f t="shared" si="1782"/>
        <v>36.11013463</v>
      </c>
      <c r="AY305" s="83">
        <f t="shared" si="1782"/>
        <v>35.71013463</v>
      </c>
      <c r="AZ305" s="83">
        <f t="shared" si="1782"/>
        <v>35.31013463</v>
      </c>
      <c r="BA305" s="83">
        <f t="shared" si="1782"/>
        <v>34.91013463</v>
      </c>
      <c r="BB305" s="83"/>
      <c r="BC305" s="83"/>
      <c r="BD305" s="83"/>
      <c r="BE305" s="83"/>
      <c r="BG305" s="168"/>
      <c r="BH305" s="1">
        <v>10.0</v>
      </c>
      <c r="BI305" s="1">
        <v>70.0</v>
      </c>
      <c r="BJ305" s="83">
        <f t="shared" ref="BJ305:BL305" si="1783">((BJ$4 * $BI305 ^ BJ$5 * EXP(-$BI305 * BJ$6))+BJ$8)*BJ$7</f>
        <v>1.315581936</v>
      </c>
      <c r="BK305" s="83">
        <f t="shared" si="1783"/>
        <v>1.60765996</v>
      </c>
      <c r="BL305" s="83">
        <f t="shared" si="1783"/>
        <v>1.738314239</v>
      </c>
      <c r="BS305" s="168"/>
      <c r="BT305" s="1">
        <v>10.0</v>
      </c>
      <c r="BU305" s="1">
        <v>70.0</v>
      </c>
      <c r="BV305" s="83">
        <f t="shared" ref="BV305:BX305" si="1784"> ((BV$4 * $BU305 ^ BV$5 * EXP(-$BU305 * BV$6))+BV$8)*BV$7</f>
        <v>0.9872610766</v>
      </c>
      <c r="BW305" s="83">
        <f t="shared" si="1784"/>
        <v>1.261568686</v>
      </c>
      <c r="BX305" s="83">
        <f t="shared" si="1784"/>
        <v>1.308254931</v>
      </c>
      <c r="CG305" s="10">
        <v>289.0</v>
      </c>
      <c r="CH305" s="34">
        <f t="shared" ref="CH305:CQ305" si="1785">((CH$4-CH$5*$CG305+CH$6*$CG305^2/2+CH$7/$CG305)+CH$9)*CH$8</f>
        <v>5.81083737</v>
      </c>
      <c r="CI305" s="34">
        <f t="shared" si="1785"/>
        <v>3.694072664</v>
      </c>
      <c r="CJ305" s="34">
        <f t="shared" si="1785"/>
        <v>3.694072664</v>
      </c>
      <c r="CK305" s="34">
        <f t="shared" si="1785"/>
        <v>3.694072664</v>
      </c>
      <c r="CL305" s="34">
        <f t="shared" si="1785"/>
        <v>3.694072664</v>
      </c>
      <c r="CM305" s="34">
        <f t="shared" si="1785"/>
        <v>3.694072664</v>
      </c>
      <c r="CN305" s="34">
        <f t="shared" si="1785"/>
        <v>3.694072664</v>
      </c>
      <c r="CO305" s="34">
        <f t="shared" si="1785"/>
        <v>3.694072664</v>
      </c>
      <c r="CP305" s="34">
        <f t="shared" si="1785"/>
        <v>3.694072664</v>
      </c>
      <c r="CQ305" s="34">
        <f t="shared" si="1785"/>
        <v>3.694072664</v>
      </c>
      <c r="DB305" s="9">
        <v>71.0</v>
      </c>
      <c r="DC305" s="34">
        <f t="shared" ref="DC305:DJ305" si="1786">MAX(DC304*(1-DC101),0)</f>
        <v>0.9420396516</v>
      </c>
      <c r="DD305" s="34">
        <f t="shared" si="1786"/>
        <v>0.9693177201</v>
      </c>
      <c r="DE305" s="180">
        <f t="shared" si="1786"/>
        <v>0.9524434582</v>
      </c>
      <c r="DF305" s="34">
        <f t="shared" si="1786"/>
        <v>0.9234698937</v>
      </c>
      <c r="DG305" s="34">
        <f t="shared" si="1786"/>
        <v>0.8866098794</v>
      </c>
      <c r="DH305" s="180">
        <f t="shared" si="1786"/>
        <v>0.9013155273</v>
      </c>
      <c r="DI305" s="34">
        <f t="shared" si="1786"/>
        <v>0.8487632542</v>
      </c>
      <c r="DJ305" s="34">
        <f t="shared" si="1786"/>
        <v>0.783928785</v>
      </c>
      <c r="DK305" s="34"/>
      <c r="DL305" s="142">
        <v>3.0767123287671236E-4</v>
      </c>
    </row>
    <row r="306" ht="14.25" customHeight="1">
      <c r="AT306" s="1">
        <f t="shared" si="1427"/>
        <v>26</v>
      </c>
      <c r="AU306" s="1">
        <v>180.0</v>
      </c>
      <c r="AV306" s="83">
        <f t="shared" ref="AV306:BA306" si="1787">((AV$4 * $AU306 ^ AV$5 * EXP(-$AU306 * AV$6))+AV$8)*AV$7</f>
        <v>32.24734343</v>
      </c>
      <c r="AW306" s="83">
        <f t="shared" si="1787"/>
        <v>35.07269338</v>
      </c>
      <c r="AX306" s="83">
        <f t="shared" si="1787"/>
        <v>36.0234509</v>
      </c>
      <c r="AY306" s="83">
        <f t="shared" si="1787"/>
        <v>35.6234509</v>
      </c>
      <c r="AZ306" s="83">
        <f t="shared" si="1787"/>
        <v>35.2234509</v>
      </c>
      <c r="BA306" s="83">
        <f t="shared" si="1787"/>
        <v>34.8234509</v>
      </c>
      <c r="BB306" s="83"/>
      <c r="BC306" s="83"/>
      <c r="BD306" s="83"/>
      <c r="BE306" s="83"/>
      <c r="BG306" s="168"/>
      <c r="BH306" s="1">
        <v>11.0</v>
      </c>
      <c r="BI306" s="1">
        <v>71.0</v>
      </c>
      <c r="BJ306" s="83">
        <f t="shared" ref="BJ306:BL306" si="1788">((BJ$4 * $BI306 ^ BJ$5 * EXP(-$BI306 * BJ$6))+BJ$8)*BJ$7</f>
        <v>1.316427314</v>
      </c>
      <c r="BK306" s="83">
        <f t="shared" si="1788"/>
        <v>1.606431025</v>
      </c>
      <c r="BL306" s="83">
        <f t="shared" si="1788"/>
        <v>1.736856587</v>
      </c>
      <c r="BS306" s="168"/>
      <c r="BT306" s="1">
        <v>11.0</v>
      </c>
      <c r="BU306" s="1">
        <v>71.0</v>
      </c>
      <c r="BV306" s="83">
        <f t="shared" ref="BV306:BX306" si="1789"> ((BV$4 * $BU306 ^ BV$5 * EXP(-$BU306 * BV$6))+BV$8)*BV$7</f>
        <v>0.987931424</v>
      </c>
      <c r="BW306" s="83">
        <f t="shared" si="1789"/>
        <v>1.260618617</v>
      </c>
      <c r="BX306" s="83">
        <f t="shared" si="1789"/>
        <v>1.307150486</v>
      </c>
      <c r="CG306" s="10">
        <v>290.0</v>
      </c>
      <c r="CH306" s="34">
        <f t="shared" ref="CH306:CQ306" si="1790">((CH$4-CH$5*$CG306+CH$6*$CG306^2/2+CH$7/$CG306)+CH$9)*CH$8</f>
        <v>5.816434483</v>
      </c>
      <c r="CI306" s="34">
        <f t="shared" si="1790"/>
        <v>3.697965517</v>
      </c>
      <c r="CJ306" s="34">
        <f t="shared" si="1790"/>
        <v>3.697965517</v>
      </c>
      <c r="CK306" s="34">
        <f t="shared" si="1790"/>
        <v>3.697965517</v>
      </c>
      <c r="CL306" s="34">
        <f t="shared" si="1790"/>
        <v>3.697965517</v>
      </c>
      <c r="CM306" s="34">
        <f t="shared" si="1790"/>
        <v>3.697965517</v>
      </c>
      <c r="CN306" s="34">
        <f t="shared" si="1790"/>
        <v>3.697965517</v>
      </c>
      <c r="CO306" s="34">
        <f t="shared" si="1790"/>
        <v>3.697965517</v>
      </c>
      <c r="CP306" s="34">
        <f t="shared" si="1790"/>
        <v>3.697965517</v>
      </c>
      <c r="CQ306" s="34">
        <f t="shared" si="1790"/>
        <v>3.697965517</v>
      </c>
      <c r="DB306" s="9">
        <v>72.0</v>
      </c>
      <c r="DC306" s="34">
        <f t="shared" ref="DC306:DJ306" si="1791">MAX(DC305*(1-DC102),0)</f>
        <v>0.9416773286</v>
      </c>
      <c r="DD306" s="34">
        <f t="shared" si="1791"/>
        <v>0.9687584984</v>
      </c>
      <c r="DE306" s="180">
        <f t="shared" si="1791"/>
        <v>0.9516254892</v>
      </c>
      <c r="DF306" s="34">
        <f t="shared" si="1791"/>
        <v>0.9217221716</v>
      </c>
      <c r="DG306" s="34">
        <f t="shared" si="1791"/>
        <v>0.8842809614</v>
      </c>
      <c r="DH306" s="180">
        <f t="shared" si="1791"/>
        <v>0.8999260824</v>
      </c>
      <c r="DI306" s="34">
        <f t="shared" si="1791"/>
        <v>0.846565539</v>
      </c>
      <c r="DJ306" s="34">
        <f t="shared" si="1791"/>
        <v>0.7811993835</v>
      </c>
      <c r="DK306" s="34"/>
      <c r="DL306" s="142">
        <v>3.0767123287671236E-4</v>
      </c>
    </row>
    <row r="307" ht="14.25" customHeight="1">
      <c r="AT307" s="1">
        <f t="shared" si="1427"/>
        <v>26</v>
      </c>
      <c r="AU307" s="1">
        <v>181.0</v>
      </c>
      <c r="AV307" s="83">
        <f t="shared" ref="AV307:BA307" si="1792">((AV$4 * $AU307 ^ AV$5 * EXP(-$AU307 * AV$6))+AV$8)*AV$7</f>
        <v>32.22003864</v>
      </c>
      <c r="AW307" s="83">
        <f t="shared" si="1792"/>
        <v>34.99939149</v>
      </c>
      <c r="AX307" s="83">
        <f t="shared" si="1792"/>
        <v>35.936743</v>
      </c>
      <c r="AY307" s="83">
        <f t="shared" si="1792"/>
        <v>35.536743</v>
      </c>
      <c r="AZ307" s="83">
        <f t="shared" si="1792"/>
        <v>35.136743</v>
      </c>
      <c r="BA307" s="83">
        <f t="shared" si="1792"/>
        <v>34.736743</v>
      </c>
      <c r="BB307" s="83"/>
      <c r="BC307" s="83"/>
      <c r="BD307" s="83"/>
      <c r="BE307" s="83"/>
      <c r="BG307" s="168"/>
      <c r="BH307" s="1">
        <v>11.0</v>
      </c>
      <c r="BI307" s="1">
        <v>72.0</v>
      </c>
      <c r="BJ307" s="83">
        <f t="shared" ref="BJ307:BL307" si="1793">((BJ$4 * $BI307 ^ BJ$5 * EXP(-$BI307 * BJ$6))+BJ$8)*BJ$7</f>
        <v>1.317227684</v>
      </c>
      <c r="BK307" s="83">
        <f t="shared" si="1793"/>
        <v>1.605156662</v>
      </c>
      <c r="BL307" s="83">
        <f t="shared" si="1793"/>
        <v>1.735340665</v>
      </c>
      <c r="BS307" s="168"/>
      <c r="BT307" s="1">
        <v>11.0</v>
      </c>
      <c r="BU307" s="1">
        <v>72.0</v>
      </c>
      <c r="BV307" s="83">
        <f t="shared" ref="BV307:BX307" si="1794"> ((BV$4 * $BU307 ^ BV$5 * EXP(-$BU307 * BV$6))+BV$8)*BV$7</f>
        <v>0.9885665704</v>
      </c>
      <c r="BW307" s="83">
        <f t="shared" si="1794"/>
        <v>1.259632677</v>
      </c>
      <c r="BX307" s="83">
        <f t="shared" si="1794"/>
        <v>1.306002303</v>
      </c>
      <c r="CG307" s="10">
        <v>291.0</v>
      </c>
      <c r="CH307" s="34">
        <f t="shared" ref="CH307:CQ307" si="1795">((CH$4-CH$5*$CG307+CH$6*$CG307^2/2+CH$7/$CG307)+CH$9)*CH$8</f>
        <v>5.822034364</v>
      </c>
      <c r="CI307" s="34">
        <f t="shared" si="1795"/>
        <v>3.701859107</v>
      </c>
      <c r="CJ307" s="34">
        <f t="shared" si="1795"/>
        <v>3.701859107</v>
      </c>
      <c r="CK307" s="34">
        <f t="shared" si="1795"/>
        <v>3.701859107</v>
      </c>
      <c r="CL307" s="34">
        <f t="shared" si="1795"/>
        <v>3.701859107</v>
      </c>
      <c r="CM307" s="34">
        <f t="shared" si="1795"/>
        <v>3.701859107</v>
      </c>
      <c r="CN307" s="34">
        <f t="shared" si="1795"/>
        <v>3.701859107</v>
      </c>
      <c r="CO307" s="34">
        <f t="shared" si="1795"/>
        <v>3.701859107</v>
      </c>
      <c r="CP307" s="34">
        <f t="shared" si="1795"/>
        <v>3.701859107</v>
      </c>
      <c r="CQ307" s="34">
        <f t="shared" si="1795"/>
        <v>3.701859107</v>
      </c>
      <c r="DB307" s="9">
        <v>73.0</v>
      </c>
      <c r="DC307" s="34">
        <f t="shared" ref="DC307:DJ307" si="1796">MAX(DC306*(1-DC103),0)</f>
        <v>0.941315145</v>
      </c>
      <c r="DD307" s="34">
        <f t="shared" si="1796"/>
        <v>0.9681995992</v>
      </c>
      <c r="DE307" s="180">
        <f t="shared" si="1796"/>
        <v>0.9507972973</v>
      </c>
      <c r="DF307" s="34">
        <f t="shared" si="1796"/>
        <v>0.9199494978</v>
      </c>
      <c r="DG307" s="34">
        <f t="shared" si="1796"/>
        <v>0.8819285883</v>
      </c>
      <c r="DH307" s="180">
        <f t="shared" si="1796"/>
        <v>0.8985204839</v>
      </c>
      <c r="DI307" s="34">
        <f t="shared" si="1796"/>
        <v>0.8443589087</v>
      </c>
      <c r="DJ307" s="34">
        <f t="shared" si="1796"/>
        <v>0.7784743135</v>
      </c>
      <c r="DK307" s="34"/>
      <c r="DL307" s="142">
        <v>3.0767123287671236E-4</v>
      </c>
    </row>
    <row r="308" ht="14.25" customHeight="1">
      <c r="AT308" s="1">
        <f t="shared" si="1427"/>
        <v>26</v>
      </c>
      <c r="AU308" s="1">
        <v>182.0</v>
      </c>
      <c r="AV308" s="83">
        <f t="shared" ref="AV308:BA308" si="1797">((AV$4 * $AU308 ^ AV$5 * EXP(-$AU308 * AV$6))+AV$8)*AV$7</f>
        <v>32.19255248</v>
      </c>
      <c r="AW308" s="83">
        <f t="shared" si="1797"/>
        <v>34.92605272</v>
      </c>
      <c r="AX308" s="83">
        <f t="shared" si="1797"/>
        <v>35.85001466</v>
      </c>
      <c r="AY308" s="83">
        <f t="shared" si="1797"/>
        <v>35.45001466</v>
      </c>
      <c r="AZ308" s="83">
        <f t="shared" si="1797"/>
        <v>35.05001466</v>
      </c>
      <c r="BA308" s="83">
        <f t="shared" si="1797"/>
        <v>34.65001466</v>
      </c>
      <c r="BB308" s="83"/>
      <c r="BC308" s="83"/>
      <c r="BD308" s="83"/>
      <c r="BE308" s="83"/>
      <c r="BG308" s="168"/>
      <c r="BH308" s="1">
        <v>11.0</v>
      </c>
      <c r="BI308" s="1">
        <v>73.0</v>
      </c>
      <c r="BJ308" s="83">
        <f t="shared" ref="BJ308:BL308" si="1798">((BJ$4 * $BI308 ^ BJ$5 * EXP(-$BI308 * BJ$6))+BJ$8)*BJ$7</f>
        <v>1.317984222</v>
      </c>
      <c r="BK308" s="83">
        <f t="shared" si="1798"/>
        <v>1.603838259</v>
      </c>
      <c r="BL308" s="83">
        <f t="shared" si="1798"/>
        <v>1.733768268</v>
      </c>
      <c r="BS308" s="168"/>
      <c r="BT308" s="1">
        <v>11.0</v>
      </c>
      <c r="BU308" s="1">
        <v>73.0</v>
      </c>
      <c r="BV308" s="83">
        <f t="shared" ref="BV308:BX308" si="1799"> ((BV$4 * $BU308 ^ BV$5 * EXP(-$BU308 * BV$6))+BV$8)*BV$7</f>
        <v>0.9891674316</v>
      </c>
      <c r="BW308" s="83">
        <f t="shared" si="1799"/>
        <v>1.25861196</v>
      </c>
      <c r="BX308" s="83">
        <f t="shared" si="1799"/>
        <v>1.304811732</v>
      </c>
      <c r="CG308" s="10">
        <v>292.0</v>
      </c>
      <c r="CH308" s="34">
        <f t="shared" ref="CH308:CQ308" si="1800">((CH$4-CH$5*$CG308+CH$6*$CG308^2/2+CH$7/$CG308)+CH$9)*CH$8</f>
        <v>5.827636986</v>
      </c>
      <c r="CI308" s="34">
        <f t="shared" si="1800"/>
        <v>3.705753425</v>
      </c>
      <c r="CJ308" s="34">
        <f t="shared" si="1800"/>
        <v>3.705753425</v>
      </c>
      <c r="CK308" s="34">
        <f t="shared" si="1800"/>
        <v>3.705753425</v>
      </c>
      <c r="CL308" s="34">
        <f t="shared" si="1800"/>
        <v>3.705753425</v>
      </c>
      <c r="CM308" s="34">
        <f t="shared" si="1800"/>
        <v>3.705753425</v>
      </c>
      <c r="CN308" s="34">
        <f t="shared" si="1800"/>
        <v>3.705753425</v>
      </c>
      <c r="CO308" s="34">
        <f t="shared" si="1800"/>
        <v>3.705753425</v>
      </c>
      <c r="CP308" s="34">
        <f t="shared" si="1800"/>
        <v>3.705753425</v>
      </c>
      <c r="CQ308" s="34">
        <f t="shared" si="1800"/>
        <v>3.705753425</v>
      </c>
      <c r="DB308" s="9">
        <v>74.0</v>
      </c>
      <c r="DC308" s="34">
        <f t="shared" ref="DC308:DJ308" si="1801">MAX(DC307*(1-DC104),0)</f>
        <v>0.9409531008</v>
      </c>
      <c r="DD308" s="34">
        <f t="shared" si="1801"/>
        <v>0.9676410225</v>
      </c>
      <c r="DE308" s="180">
        <f t="shared" si="1801"/>
        <v>0.9499589104</v>
      </c>
      <c r="DF308" s="34">
        <f t="shared" si="1801"/>
        <v>0.9181520283</v>
      </c>
      <c r="DG308" s="34">
        <f t="shared" si="1801"/>
        <v>0.8795529792</v>
      </c>
      <c r="DH308" s="180">
        <f t="shared" si="1801"/>
        <v>0.8970988138</v>
      </c>
      <c r="DI308" s="34">
        <f t="shared" si="1801"/>
        <v>0.8421434625</v>
      </c>
      <c r="DJ308" s="34">
        <f t="shared" si="1801"/>
        <v>0.775753596</v>
      </c>
      <c r="DK308" s="34"/>
      <c r="DL308" s="142">
        <v>3.0767123287671236E-4</v>
      </c>
    </row>
    <row r="309" ht="14.25" customHeight="1">
      <c r="AT309" s="1">
        <f t="shared" si="1427"/>
        <v>27</v>
      </c>
      <c r="AU309" s="1">
        <v>183.0</v>
      </c>
      <c r="AV309" s="83">
        <f t="shared" ref="AV309:BA309" si="1802">((AV$4 * $AU309 ^ AV$5 * EXP(-$AU309 * AV$6))+AV$8)*AV$7</f>
        <v>32.1648877</v>
      </c>
      <c r="AW309" s="83">
        <f t="shared" si="1802"/>
        <v>34.85268002</v>
      </c>
      <c r="AX309" s="83">
        <f t="shared" si="1802"/>
        <v>35.76326954</v>
      </c>
      <c r="AY309" s="83">
        <f t="shared" si="1802"/>
        <v>35.36326954</v>
      </c>
      <c r="AZ309" s="83">
        <f t="shared" si="1802"/>
        <v>34.96326954</v>
      </c>
      <c r="BA309" s="83">
        <f t="shared" si="1802"/>
        <v>34.56326954</v>
      </c>
      <c r="BB309" s="83"/>
      <c r="BC309" s="83"/>
      <c r="BD309" s="83"/>
      <c r="BE309" s="83"/>
      <c r="BG309" s="168"/>
      <c r="BH309" s="1">
        <v>11.0</v>
      </c>
      <c r="BI309" s="1">
        <v>74.0</v>
      </c>
      <c r="BJ309" s="83">
        <f t="shared" ref="BJ309:BL309" si="1803">((BJ$4 * $BI309 ^ BJ$5 * EXP(-$BI309 * BJ$6))+BJ$8)*BJ$7</f>
        <v>1.318698058</v>
      </c>
      <c r="BK309" s="83">
        <f t="shared" si="1803"/>
        <v>1.60247715</v>
      </c>
      <c r="BL309" s="83">
        <f t="shared" si="1803"/>
        <v>1.732141122</v>
      </c>
      <c r="BS309" s="168"/>
      <c r="BT309" s="1">
        <v>11.0</v>
      </c>
      <c r="BU309" s="1">
        <v>74.0</v>
      </c>
      <c r="BV309" s="83">
        <f t="shared" ref="BV309:BX309" si="1804"> ((BV$4 * $BU309 ^ BV$5 * EXP(-$BU309 * BV$6))+BV$8)*BV$7</f>
        <v>0.9897348893</v>
      </c>
      <c r="BW309" s="83">
        <f t="shared" si="1804"/>
        <v>1.257557518</v>
      </c>
      <c r="BX309" s="83">
        <f t="shared" si="1804"/>
        <v>1.303580068</v>
      </c>
      <c r="CG309" s="10">
        <v>293.0</v>
      </c>
      <c r="CH309" s="34">
        <f t="shared" ref="CH309:CQ309" si="1805">((CH$4-CH$5*$CG309+CH$6*$CG309^2/2+CH$7/$CG309)+CH$9)*CH$8</f>
        <v>5.833242321</v>
      </c>
      <c r="CI309" s="34">
        <f t="shared" si="1805"/>
        <v>3.709648464</v>
      </c>
      <c r="CJ309" s="34">
        <f t="shared" si="1805"/>
        <v>3.709648464</v>
      </c>
      <c r="CK309" s="34">
        <f t="shared" si="1805"/>
        <v>3.709648464</v>
      </c>
      <c r="CL309" s="34">
        <f t="shared" si="1805"/>
        <v>3.709648464</v>
      </c>
      <c r="CM309" s="34">
        <f t="shared" si="1805"/>
        <v>3.709648464</v>
      </c>
      <c r="CN309" s="34">
        <f t="shared" si="1805"/>
        <v>3.709648464</v>
      </c>
      <c r="CO309" s="34">
        <f t="shared" si="1805"/>
        <v>3.709648464</v>
      </c>
      <c r="CP309" s="34">
        <f t="shared" si="1805"/>
        <v>3.709648464</v>
      </c>
      <c r="CQ309" s="34">
        <f t="shared" si="1805"/>
        <v>3.709648464</v>
      </c>
      <c r="DB309" s="9">
        <v>75.0</v>
      </c>
      <c r="DC309" s="34">
        <f t="shared" ref="DC309:DJ309" si="1806">MAX(DC308*(1-DC105),0)</f>
        <v>0.9405911957</v>
      </c>
      <c r="DD309" s="34">
        <f t="shared" si="1806"/>
        <v>0.9670827681</v>
      </c>
      <c r="DE309" s="180">
        <f t="shared" si="1806"/>
        <v>0.9491103565</v>
      </c>
      <c r="DF309" s="34">
        <f t="shared" si="1806"/>
        <v>0.9163299209</v>
      </c>
      <c r="DG309" s="34">
        <f t="shared" si="1806"/>
        <v>0.8771543546</v>
      </c>
      <c r="DH309" s="180">
        <f t="shared" si="1806"/>
        <v>0.895661155</v>
      </c>
      <c r="DI309" s="34">
        <f t="shared" si="1806"/>
        <v>0.8399192998</v>
      </c>
      <c r="DJ309" s="34">
        <f t="shared" si="1806"/>
        <v>0.7730372518</v>
      </c>
      <c r="DK309" s="34"/>
      <c r="DL309" s="142">
        <v>3.0767123287671236E-4</v>
      </c>
    </row>
    <row r="310" ht="14.25" customHeight="1">
      <c r="AT310" s="1">
        <f t="shared" si="1427"/>
        <v>27</v>
      </c>
      <c r="AU310" s="1">
        <v>184.0</v>
      </c>
      <c r="AV310" s="83">
        <f t="shared" ref="AV310:BA310" si="1807">((AV$4 * $AU310 ^ AV$5 * EXP(-$AU310 * AV$6))+AV$8)*AV$7</f>
        <v>32.13704698</v>
      </c>
      <c r="AW310" s="83">
        <f t="shared" si="1807"/>
        <v>34.77927628</v>
      </c>
      <c r="AX310" s="83">
        <f t="shared" si="1807"/>
        <v>35.67651123</v>
      </c>
      <c r="AY310" s="83">
        <f t="shared" si="1807"/>
        <v>35.27651123</v>
      </c>
      <c r="AZ310" s="83">
        <f t="shared" si="1807"/>
        <v>34.87651123</v>
      </c>
      <c r="BA310" s="83">
        <f t="shared" si="1807"/>
        <v>34.47651123</v>
      </c>
      <c r="BB310" s="83"/>
      <c r="BC310" s="83"/>
      <c r="BD310" s="83"/>
      <c r="BE310" s="83"/>
      <c r="BG310" s="168"/>
      <c r="BH310" s="1">
        <v>11.0</v>
      </c>
      <c r="BI310" s="1">
        <v>75.0</v>
      </c>
      <c r="BJ310" s="83">
        <f t="shared" ref="BJ310:BL310" si="1808">((BJ$4 * $BI310 ^ BJ$5 * EXP(-$BI310 * BJ$6))+BJ$8)*BJ$7</f>
        <v>1.31937028</v>
      </c>
      <c r="BK310" s="83">
        <f t="shared" si="1808"/>
        <v>1.601074622</v>
      </c>
      <c r="BL310" s="83">
        <f t="shared" si="1808"/>
        <v>1.73046089</v>
      </c>
      <c r="BS310" s="168"/>
      <c r="BT310" s="1">
        <v>11.0</v>
      </c>
      <c r="BU310" s="1">
        <v>75.0</v>
      </c>
      <c r="BV310" s="83">
        <f t="shared" ref="BV310:BX310" si="1809"> ((BV$4 * $BU310 ^ BV$5 * EXP(-$BU310 * BV$6))+BV$8)*BV$7</f>
        <v>0.9902697926</v>
      </c>
      <c r="BW310" s="83">
        <f t="shared" si="1809"/>
        <v>1.256470365</v>
      </c>
      <c r="BX310" s="83">
        <f t="shared" si="1809"/>
        <v>1.302308562</v>
      </c>
      <c r="CG310" s="10">
        <v>294.0</v>
      </c>
      <c r="CH310" s="34">
        <f t="shared" ref="CH310:CQ310" si="1810">((CH$4-CH$5*$CG310+CH$6*$CG310^2/2+CH$7/$CG310)+CH$9)*CH$8</f>
        <v>5.83885034</v>
      </c>
      <c r="CI310" s="34">
        <f t="shared" si="1810"/>
        <v>3.713544218</v>
      </c>
      <c r="CJ310" s="34">
        <f t="shared" si="1810"/>
        <v>3.713544218</v>
      </c>
      <c r="CK310" s="34">
        <f t="shared" si="1810"/>
        <v>3.713544218</v>
      </c>
      <c r="CL310" s="34">
        <f t="shared" si="1810"/>
        <v>3.713544218</v>
      </c>
      <c r="CM310" s="34">
        <f t="shared" si="1810"/>
        <v>3.713544218</v>
      </c>
      <c r="CN310" s="34">
        <f t="shared" si="1810"/>
        <v>3.713544218</v>
      </c>
      <c r="CO310" s="34">
        <f t="shared" si="1810"/>
        <v>3.713544218</v>
      </c>
      <c r="CP310" s="34">
        <f t="shared" si="1810"/>
        <v>3.713544218</v>
      </c>
      <c r="CQ310" s="34">
        <f t="shared" si="1810"/>
        <v>3.713544218</v>
      </c>
      <c r="DB310" s="9">
        <v>76.0</v>
      </c>
      <c r="DC310" s="34">
        <f t="shared" ref="DC310:DJ310" si="1811">MAX(DC309*(1-DC106),0)</f>
        <v>0.9402294299</v>
      </c>
      <c r="DD310" s="34">
        <f t="shared" si="1811"/>
        <v>0.9665248357</v>
      </c>
      <c r="DE310" s="180">
        <f t="shared" si="1811"/>
        <v>0.9482516642</v>
      </c>
      <c r="DF310" s="34">
        <f t="shared" si="1811"/>
        <v>0.9144833355</v>
      </c>
      <c r="DG310" s="34">
        <f t="shared" si="1811"/>
        <v>0.8747329371</v>
      </c>
      <c r="DH310" s="180">
        <f t="shared" si="1811"/>
        <v>0.8942075913</v>
      </c>
      <c r="DI310" s="34">
        <f t="shared" si="1811"/>
        <v>0.8376865202</v>
      </c>
      <c r="DJ310" s="34">
        <f t="shared" si="1811"/>
        <v>0.7703253016</v>
      </c>
      <c r="DK310" s="34"/>
      <c r="DL310" s="142">
        <v>3.0767123287671236E-4</v>
      </c>
    </row>
    <row r="311" ht="14.25" customHeight="1">
      <c r="AT311" s="1">
        <f t="shared" si="1427"/>
        <v>27</v>
      </c>
      <c r="AU311" s="1">
        <v>185.0</v>
      </c>
      <c r="AV311" s="83">
        <f t="shared" ref="AV311:BA311" si="1812">((AV$4 * $AU311 ^ AV$5 * EXP(-$AU311 * AV$6))+AV$8)*AV$7</f>
        <v>32.10903299</v>
      </c>
      <c r="AW311" s="83">
        <f t="shared" si="1812"/>
        <v>34.70584437</v>
      </c>
      <c r="AX311" s="83">
        <f t="shared" si="1812"/>
        <v>35.58974325</v>
      </c>
      <c r="AY311" s="83">
        <f t="shared" si="1812"/>
        <v>35.18974325</v>
      </c>
      <c r="AZ311" s="83">
        <f t="shared" si="1812"/>
        <v>34.78974325</v>
      </c>
      <c r="BA311" s="83">
        <f t="shared" si="1812"/>
        <v>34.38974325</v>
      </c>
      <c r="BB311" s="83"/>
      <c r="BC311" s="83"/>
      <c r="BD311" s="83"/>
      <c r="BE311" s="83"/>
      <c r="BG311" s="168"/>
      <c r="BH311" s="1">
        <v>11.0</v>
      </c>
      <c r="BI311" s="1">
        <v>76.0</v>
      </c>
      <c r="BJ311" s="83">
        <f t="shared" ref="BJ311:BL311" si="1813">((BJ$4 * $BI311 ^ BJ$5 * EXP(-$BI311 * BJ$6))+BJ$8)*BJ$7</f>
        <v>1.320001939</v>
      </c>
      <c r="BK311" s="83">
        <f t="shared" si="1813"/>
        <v>1.599631912</v>
      </c>
      <c r="BL311" s="83">
        <f t="shared" si="1813"/>
        <v>1.728729177</v>
      </c>
      <c r="BS311" s="168"/>
      <c r="BT311" s="1">
        <v>11.0</v>
      </c>
      <c r="BU311" s="1">
        <v>76.0</v>
      </c>
      <c r="BV311" s="83">
        <f t="shared" ref="BV311:BX311" si="1814"> ((BV$4 * $BU311 ^ BV$5 * EXP(-$BU311 * BV$6))+BV$8)*BV$7</f>
        <v>0.9907729599</v>
      </c>
      <c r="BW311" s="83">
        <f t="shared" si="1814"/>
        <v>1.255351475</v>
      </c>
      <c r="BX311" s="83">
        <f t="shared" si="1814"/>
        <v>1.300998418</v>
      </c>
      <c r="CG311" s="10">
        <v>295.0</v>
      </c>
      <c r="CH311" s="34">
        <f t="shared" ref="CH311:CQ311" si="1815">((CH$4-CH$5*$CG311+CH$6*$CG311^2/2+CH$7/$CG311)+CH$9)*CH$8</f>
        <v>5.844461017</v>
      </c>
      <c r="CI311" s="34">
        <f t="shared" si="1815"/>
        <v>3.717440678</v>
      </c>
      <c r="CJ311" s="34">
        <f t="shared" si="1815"/>
        <v>3.717440678</v>
      </c>
      <c r="CK311" s="34">
        <f t="shared" si="1815"/>
        <v>3.717440678</v>
      </c>
      <c r="CL311" s="34">
        <f t="shared" si="1815"/>
        <v>3.717440678</v>
      </c>
      <c r="CM311" s="34">
        <f t="shared" si="1815"/>
        <v>3.717440678</v>
      </c>
      <c r="CN311" s="34">
        <f t="shared" si="1815"/>
        <v>3.717440678</v>
      </c>
      <c r="CO311" s="34">
        <f t="shared" si="1815"/>
        <v>3.717440678</v>
      </c>
      <c r="CP311" s="34">
        <f t="shared" si="1815"/>
        <v>3.717440678</v>
      </c>
      <c r="CQ311" s="34">
        <f t="shared" si="1815"/>
        <v>3.717440678</v>
      </c>
      <c r="DB311" s="9">
        <v>77.0</v>
      </c>
      <c r="DC311" s="34">
        <f t="shared" ref="DC311:DJ311" si="1816">MAX(DC310*(1-DC107),0)</f>
        <v>0.9398678032</v>
      </c>
      <c r="DD311" s="34">
        <f t="shared" si="1816"/>
        <v>0.9659672252</v>
      </c>
      <c r="DE311" s="180">
        <f t="shared" si="1816"/>
        <v>0.9473828622</v>
      </c>
      <c r="DF311" s="34">
        <f t="shared" si="1816"/>
        <v>0.9126124339</v>
      </c>
      <c r="DG311" s="34">
        <f t="shared" si="1816"/>
        <v>0.8722889508</v>
      </c>
      <c r="DH311" s="180">
        <f t="shared" si="1816"/>
        <v>0.8927382072</v>
      </c>
      <c r="DI311" s="34">
        <f t="shared" si="1816"/>
        <v>0.8354452236</v>
      </c>
      <c r="DJ311" s="34">
        <f t="shared" si="1816"/>
        <v>0.767617766</v>
      </c>
      <c r="DK311" s="34"/>
      <c r="DL311" s="142">
        <v>3.0767123287671236E-4</v>
      </c>
    </row>
    <row r="312" ht="14.25" customHeight="1">
      <c r="AT312" s="1">
        <f t="shared" si="1427"/>
        <v>27</v>
      </c>
      <c r="AU312" s="1">
        <v>186.0</v>
      </c>
      <c r="AV312" s="83">
        <f t="shared" ref="AV312:BA312" si="1817">((AV$4 * $AU312 ^ AV$5 * EXP(-$AU312 * AV$6))+AV$8)*AV$7</f>
        <v>32.08084836</v>
      </c>
      <c r="AW312" s="83">
        <f t="shared" si="1817"/>
        <v>34.63238707</v>
      </c>
      <c r="AX312" s="83">
        <f t="shared" si="1817"/>
        <v>35.50296909</v>
      </c>
      <c r="AY312" s="83">
        <f t="shared" si="1817"/>
        <v>35.10296909</v>
      </c>
      <c r="AZ312" s="83">
        <f t="shared" si="1817"/>
        <v>34.70296909</v>
      </c>
      <c r="BA312" s="83">
        <f t="shared" si="1817"/>
        <v>34.30296909</v>
      </c>
      <c r="BB312" s="83"/>
      <c r="BC312" s="83"/>
      <c r="BD312" s="83"/>
      <c r="BE312" s="83"/>
      <c r="BG312" s="168"/>
      <c r="BH312" s="1">
        <v>11.0</v>
      </c>
      <c r="BI312" s="1">
        <v>77.0</v>
      </c>
      <c r="BJ312" s="83">
        <f t="shared" ref="BJ312:BL312" si="1818">((BJ$4 * $BI312 ^ BJ$5 * EXP(-$BI312 * BJ$6))+BJ$8)*BJ$7</f>
        <v>1.320594045</v>
      </c>
      <c r="BK312" s="83">
        <f t="shared" si="1818"/>
        <v>1.598150212</v>
      </c>
      <c r="BL312" s="83">
        <f t="shared" si="1818"/>
        <v>1.726947527</v>
      </c>
      <c r="BS312" s="168"/>
      <c r="BT312" s="1">
        <v>11.0</v>
      </c>
      <c r="BU312" s="1">
        <v>77.0</v>
      </c>
      <c r="BV312" s="83">
        <f t="shared" ref="BV312:BX312" si="1819"> ((BV$4 * $BU312 ^ BV$5 * EXP(-$BU312 * BV$6))+BV$8)*BV$7</f>
        <v>0.9912451801</v>
      </c>
      <c r="BW312" s="83">
        <f t="shared" si="1819"/>
        <v>1.25420179</v>
      </c>
      <c r="BX312" s="83">
        <f t="shared" si="1819"/>
        <v>1.299650797</v>
      </c>
      <c r="CG312" s="10">
        <v>296.0</v>
      </c>
      <c r="CH312" s="34">
        <f t="shared" ref="CH312:CQ312" si="1820">((CH$4-CH$5*$CG312+CH$6*$CG312^2/2+CH$7/$CG312)+CH$9)*CH$8</f>
        <v>5.850074324</v>
      </c>
      <c r="CI312" s="34">
        <f t="shared" si="1820"/>
        <v>3.721337838</v>
      </c>
      <c r="CJ312" s="34">
        <f t="shared" si="1820"/>
        <v>3.721337838</v>
      </c>
      <c r="CK312" s="34">
        <f t="shared" si="1820"/>
        <v>3.721337838</v>
      </c>
      <c r="CL312" s="34">
        <f t="shared" si="1820"/>
        <v>3.721337838</v>
      </c>
      <c r="CM312" s="34">
        <f t="shared" si="1820"/>
        <v>3.721337838</v>
      </c>
      <c r="CN312" s="34">
        <f t="shared" si="1820"/>
        <v>3.721337838</v>
      </c>
      <c r="CO312" s="34">
        <f t="shared" si="1820"/>
        <v>3.721337838</v>
      </c>
      <c r="CP312" s="34">
        <f t="shared" si="1820"/>
        <v>3.721337838</v>
      </c>
      <c r="CQ312" s="34">
        <f t="shared" si="1820"/>
        <v>3.721337838</v>
      </c>
      <c r="DB312" s="9">
        <v>78.0</v>
      </c>
      <c r="DC312" s="34">
        <f t="shared" ref="DC312:DJ312" si="1821">MAX(DC311*(1-DC108),0)</f>
        <v>0.9395063156</v>
      </c>
      <c r="DD312" s="34">
        <f t="shared" si="1821"/>
        <v>0.9654099365</v>
      </c>
      <c r="DE312" s="180">
        <f t="shared" si="1821"/>
        <v>0.9465039796</v>
      </c>
      <c r="DF312" s="34">
        <f t="shared" si="1821"/>
        <v>0.9107173799</v>
      </c>
      <c r="DG312" s="34">
        <f t="shared" si="1821"/>
        <v>0.8698226214</v>
      </c>
      <c r="DH312" s="180">
        <f t="shared" si="1821"/>
        <v>0.8912530881</v>
      </c>
      <c r="DI312" s="34">
        <f t="shared" si="1821"/>
        <v>0.8331955099</v>
      </c>
      <c r="DJ312" s="34">
        <f t="shared" si="1821"/>
        <v>0.7649146652</v>
      </c>
      <c r="DK312" s="34"/>
      <c r="DL312" s="142">
        <v>3.0767123287671236E-4</v>
      </c>
    </row>
    <row r="313" ht="14.25" customHeight="1">
      <c r="AT313" s="1">
        <f t="shared" si="1427"/>
        <v>27</v>
      </c>
      <c r="AU313" s="1">
        <v>187.0</v>
      </c>
      <c r="AV313" s="83">
        <f t="shared" ref="AV313:BA313" si="1822">((AV$4 * $AU313 ^ AV$5 * EXP(-$AU313 * AV$6))+AV$8)*AV$7</f>
        <v>32.05249566</v>
      </c>
      <c r="AW313" s="83">
        <f t="shared" si="1822"/>
        <v>34.55890713</v>
      </c>
      <c r="AX313" s="83">
        <f t="shared" si="1822"/>
        <v>35.41619212</v>
      </c>
      <c r="AY313" s="83">
        <f t="shared" si="1822"/>
        <v>35.01619212</v>
      </c>
      <c r="AZ313" s="83">
        <f t="shared" si="1822"/>
        <v>34.61619212</v>
      </c>
      <c r="BA313" s="83">
        <f t="shared" si="1822"/>
        <v>34.21619212</v>
      </c>
      <c r="BB313" s="83"/>
      <c r="BC313" s="83"/>
      <c r="BD313" s="83"/>
      <c r="BE313" s="83"/>
      <c r="BG313" s="168"/>
      <c r="BH313" s="1">
        <v>12.0</v>
      </c>
      <c r="BI313" s="1">
        <v>78.0</v>
      </c>
      <c r="BJ313" s="83">
        <f t="shared" ref="BJ313:BL313" si="1823">((BJ$4 * $BI313 ^ BJ$5 * EXP(-$BI313 * BJ$6))+BJ$8)*BJ$7</f>
        <v>1.321147573</v>
      </c>
      <c r="BK313" s="83">
        <f t="shared" si="1823"/>
        <v>1.596630672</v>
      </c>
      <c r="BL313" s="83">
        <f t="shared" si="1823"/>
        <v>1.725117429</v>
      </c>
      <c r="BS313" s="168"/>
      <c r="BT313" s="1">
        <v>12.0</v>
      </c>
      <c r="BU313" s="1">
        <v>78.0</v>
      </c>
      <c r="BV313" s="83">
        <f t="shared" ref="BV313:BX313" si="1824"> ((BV$4 * $BU313 ^ BV$5 * EXP(-$BU313 * BV$6))+BV$8)*BV$7</f>
        <v>0.9916872143</v>
      </c>
      <c r="BW313" s="83">
        <f t="shared" si="1824"/>
        <v>1.253022214</v>
      </c>
      <c r="BX313" s="83">
        <f t="shared" si="1824"/>
        <v>1.298266817</v>
      </c>
      <c r="CG313" s="10">
        <v>297.0</v>
      </c>
      <c r="CH313" s="34">
        <f t="shared" ref="CH313:CQ313" si="1825">((CH$4-CH$5*$CG313+CH$6*$CG313^2/2+CH$7/$CG313)+CH$9)*CH$8</f>
        <v>5.855690236</v>
      </c>
      <c r="CI313" s="34">
        <f t="shared" si="1825"/>
        <v>3.72523569</v>
      </c>
      <c r="CJ313" s="34">
        <f t="shared" si="1825"/>
        <v>3.72523569</v>
      </c>
      <c r="CK313" s="34">
        <f t="shared" si="1825"/>
        <v>3.72523569</v>
      </c>
      <c r="CL313" s="34">
        <f t="shared" si="1825"/>
        <v>3.72523569</v>
      </c>
      <c r="CM313" s="34">
        <f t="shared" si="1825"/>
        <v>3.72523569</v>
      </c>
      <c r="CN313" s="34">
        <f t="shared" si="1825"/>
        <v>3.72523569</v>
      </c>
      <c r="CO313" s="34">
        <f t="shared" si="1825"/>
        <v>3.72523569</v>
      </c>
      <c r="CP313" s="34">
        <f t="shared" si="1825"/>
        <v>3.72523569</v>
      </c>
      <c r="CQ313" s="34">
        <f t="shared" si="1825"/>
        <v>3.72523569</v>
      </c>
      <c r="DB313" s="9">
        <v>79.0</v>
      </c>
      <c r="DC313" s="34">
        <f t="shared" ref="DC313:DJ313" si="1826">MAX(DC312*(1-DC109),0)</f>
        <v>0.939144967</v>
      </c>
      <c r="DD313" s="34">
        <f t="shared" si="1826"/>
        <v>0.9648529692</v>
      </c>
      <c r="DE313" s="180">
        <f t="shared" si="1826"/>
        <v>0.9456150458</v>
      </c>
      <c r="DF313" s="34">
        <f t="shared" si="1826"/>
        <v>0.908798339</v>
      </c>
      <c r="DG313" s="34">
        <f t="shared" si="1826"/>
        <v>0.8673341763</v>
      </c>
      <c r="DH313" s="180">
        <f t="shared" si="1826"/>
        <v>0.8897523204</v>
      </c>
      <c r="DI313" s="34">
        <f t="shared" si="1826"/>
        <v>0.8309374792</v>
      </c>
      <c r="DJ313" s="34">
        <f t="shared" si="1826"/>
        <v>0.7622160194</v>
      </c>
      <c r="DK313" s="34"/>
      <c r="DL313" s="142">
        <v>3.0767123287671236E-4</v>
      </c>
    </row>
    <row r="314" ht="14.25" customHeight="1">
      <c r="AT314" s="1">
        <f t="shared" si="1427"/>
        <v>27</v>
      </c>
      <c r="AU314" s="1">
        <v>188.0</v>
      </c>
      <c r="AV314" s="83">
        <f t="shared" ref="AV314:BA314" si="1827">((AV$4 * $AU314 ^ AV$5 * EXP(-$AU314 * AV$6))+AV$8)*AV$7</f>
        <v>32.02397745</v>
      </c>
      <c r="AW314" s="83">
        <f t="shared" si="1827"/>
        <v>34.48540726</v>
      </c>
      <c r="AX314" s="83">
        <f t="shared" si="1827"/>
        <v>35.3294157</v>
      </c>
      <c r="AY314" s="83">
        <f t="shared" si="1827"/>
        <v>34.9294157</v>
      </c>
      <c r="AZ314" s="83">
        <f t="shared" si="1827"/>
        <v>34.5294157</v>
      </c>
      <c r="BA314" s="83">
        <f t="shared" si="1827"/>
        <v>34.1294157</v>
      </c>
      <c r="BB314" s="83"/>
      <c r="BC314" s="83"/>
      <c r="BD314" s="83"/>
      <c r="BE314" s="83"/>
      <c r="BG314" s="168"/>
      <c r="BH314" s="1">
        <v>12.0</v>
      </c>
      <c r="BI314" s="1">
        <v>79.0</v>
      </c>
      <c r="BJ314" s="83">
        <f t="shared" ref="BJ314:BL314" si="1828">((BJ$4 * $BI314 ^ BJ$5 * EXP(-$BI314 * BJ$6))+BJ$8)*BJ$7</f>
        <v>1.321663466</v>
      </c>
      <c r="BK314" s="83">
        <f t="shared" si="1828"/>
        <v>1.5950744</v>
      </c>
      <c r="BL314" s="83">
        <f t="shared" si="1828"/>
        <v>1.723240322</v>
      </c>
      <c r="BS314" s="168"/>
      <c r="BT314" s="1">
        <v>12.0</v>
      </c>
      <c r="BU314" s="1">
        <v>79.0</v>
      </c>
      <c r="BV314" s="83">
        <f t="shared" ref="BV314:BX314" si="1829"> ((BV$4 * $BU314 ^ BV$5 * EXP(-$BU314 * BV$6))+BV$8)*BV$7</f>
        <v>0.9920997973</v>
      </c>
      <c r="BW314" s="83">
        <f t="shared" si="1829"/>
        <v>1.251813623</v>
      </c>
      <c r="BX314" s="83">
        <f t="shared" si="1829"/>
        <v>1.29684756</v>
      </c>
      <c r="CG314" s="10">
        <v>298.0</v>
      </c>
      <c r="CH314" s="34">
        <f t="shared" ref="CH314:CQ314" si="1830">((CH$4-CH$5*$CG314+CH$6*$CG314^2/2+CH$7/$CG314)+CH$9)*CH$8</f>
        <v>5.861308725</v>
      </c>
      <c r="CI314" s="34">
        <f t="shared" si="1830"/>
        <v>3.729134228</v>
      </c>
      <c r="CJ314" s="34">
        <f t="shared" si="1830"/>
        <v>3.729134228</v>
      </c>
      <c r="CK314" s="34">
        <f t="shared" si="1830"/>
        <v>3.729134228</v>
      </c>
      <c r="CL314" s="34">
        <f t="shared" si="1830"/>
        <v>3.729134228</v>
      </c>
      <c r="CM314" s="34">
        <f t="shared" si="1830"/>
        <v>3.729134228</v>
      </c>
      <c r="CN314" s="34">
        <f t="shared" si="1830"/>
        <v>3.729134228</v>
      </c>
      <c r="CO314" s="34">
        <f t="shared" si="1830"/>
        <v>3.729134228</v>
      </c>
      <c r="CP314" s="34">
        <f t="shared" si="1830"/>
        <v>3.729134228</v>
      </c>
      <c r="CQ314" s="34">
        <f t="shared" si="1830"/>
        <v>3.729134228</v>
      </c>
      <c r="DB314" s="9">
        <v>80.0</v>
      </c>
      <c r="DC314" s="34">
        <f t="shared" ref="DC314:DJ314" si="1831">MAX(DC313*(1-DC110),0)</f>
        <v>0.9387837574</v>
      </c>
      <c r="DD314" s="34">
        <f t="shared" si="1831"/>
        <v>0.9642963232</v>
      </c>
      <c r="DE314" s="180">
        <f t="shared" si="1831"/>
        <v>0.9447160905</v>
      </c>
      <c r="DF314" s="34">
        <f t="shared" si="1831"/>
        <v>0.9068554787</v>
      </c>
      <c r="DG314" s="34">
        <f t="shared" si="1831"/>
        <v>0.8648238445</v>
      </c>
      <c r="DH314" s="180">
        <f t="shared" si="1831"/>
        <v>0.8882359911</v>
      </c>
      <c r="DI314" s="34">
        <f t="shared" si="1831"/>
        <v>0.828671232</v>
      </c>
      <c r="DJ314" s="34">
        <f t="shared" si="1831"/>
        <v>0.7595218489</v>
      </c>
      <c r="DK314" s="34"/>
      <c r="DL314" s="142">
        <v>3.0767123287671236E-4</v>
      </c>
    </row>
    <row r="315" ht="14.25" customHeight="1">
      <c r="AT315" s="1">
        <f t="shared" si="1427"/>
        <v>27</v>
      </c>
      <c r="AU315" s="1">
        <v>189.0</v>
      </c>
      <c r="AV315" s="83">
        <f t="shared" ref="AV315:BA315" si="1832">((AV$4 * $AU315 ^ AV$5 * EXP(-$AU315 * AV$6))+AV$8)*AV$7</f>
        <v>31.99529622</v>
      </c>
      <c r="AW315" s="83">
        <f t="shared" si="1832"/>
        <v>34.41189011</v>
      </c>
      <c r="AX315" s="83">
        <f t="shared" si="1832"/>
        <v>35.24264309</v>
      </c>
      <c r="AY315" s="83">
        <f t="shared" si="1832"/>
        <v>34.84264309</v>
      </c>
      <c r="AZ315" s="83">
        <f t="shared" si="1832"/>
        <v>34.44264309</v>
      </c>
      <c r="BA315" s="83">
        <f t="shared" si="1832"/>
        <v>34.04264309</v>
      </c>
      <c r="BB315" s="83"/>
      <c r="BC315" s="83"/>
      <c r="BD315" s="83"/>
      <c r="BE315" s="83"/>
      <c r="BG315" s="168"/>
      <c r="BH315" s="1">
        <v>12.0</v>
      </c>
      <c r="BI315" s="1">
        <v>80.0</v>
      </c>
      <c r="BJ315" s="83">
        <f t="shared" ref="BJ315:BL315" si="1833">((BJ$4 * $BI315 ^ BJ$5 * EXP(-$BI315 * BJ$6))+BJ$8)*BJ$7</f>
        <v>1.322142632</v>
      </c>
      <c r="BK315" s="83">
        <f t="shared" si="1833"/>
        <v>1.593482466</v>
      </c>
      <c r="BL315" s="83">
        <f t="shared" si="1833"/>
        <v>1.721317593</v>
      </c>
      <c r="BS315" s="168"/>
      <c r="BT315" s="1">
        <v>12.0</v>
      </c>
      <c r="BU315" s="1">
        <v>80.0</v>
      </c>
      <c r="BV315" s="83">
        <f t="shared" ref="BV315:BX315" si="1834"> ((BV$4 * $BU315 ^ BV$5 * EXP(-$BU315 * BV$6))+BV$8)*BV$7</f>
        <v>0.9924836382</v>
      </c>
      <c r="BW315" s="83">
        <f t="shared" si="1834"/>
        <v>1.250576859</v>
      </c>
      <c r="BX315" s="83">
        <f t="shared" si="1834"/>
        <v>1.295394067</v>
      </c>
      <c r="CG315" s="10">
        <v>299.0</v>
      </c>
      <c r="CH315" s="34">
        <f t="shared" ref="CH315:CQ315" si="1835">((CH$4-CH$5*$CG315+CH$6*$CG315^2/2+CH$7/$CG315)+CH$9)*CH$8</f>
        <v>5.866929766</v>
      </c>
      <c r="CI315" s="34">
        <f t="shared" si="1835"/>
        <v>3.733033445</v>
      </c>
      <c r="CJ315" s="34">
        <f t="shared" si="1835"/>
        <v>3.733033445</v>
      </c>
      <c r="CK315" s="34">
        <f t="shared" si="1835"/>
        <v>3.733033445</v>
      </c>
      <c r="CL315" s="34">
        <f t="shared" si="1835"/>
        <v>3.733033445</v>
      </c>
      <c r="CM315" s="34">
        <f t="shared" si="1835"/>
        <v>3.733033445</v>
      </c>
      <c r="CN315" s="34">
        <f t="shared" si="1835"/>
        <v>3.733033445</v>
      </c>
      <c r="CO315" s="34">
        <f t="shared" si="1835"/>
        <v>3.733033445</v>
      </c>
      <c r="CP315" s="34">
        <f t="shared" si="1835"/>
        <v>3.733033445</v>
      </c>
      <c r="CQ315" s="34">
        <f t="shared" si="1835"/>
        <v>3.733033445</v>
      </c>
      <c r="DB315" s="9">
        <v>81.0</v>
      </c>
      <c r="DC315" s="34">
        <f t="shared" ref="DC315:DJ315" si="1836">MAX(DC314*(1-DC111),0)</f>
        <v>0.9384226867</v>
      </c>
      <c r="DD315" s="34">
        <f t="shared" si="1836"/>
        <v>0.9637399984</v>
      </c>
      <c r="DE315" s="180">
        <f t="shared" si="1836"/>
        <v>0.9438071438</v>
      </c>
      <c r="DF315" s="34">
        <f t="shared" si="1836"/>
        <v>0.9048889684</v>
      </c>
      <c r="DG315" s="34">
        <f t="shared" si="1836"/>
        <v>0.8622918565</v>
      </c>
      <c r="DH315" s="180">
        <f t="shared" si="1836"/>
        <v>0.886704188</v>
      </c>
      <c r="DI315" s="34">
        <f t="shared" si="1836"/>
        <v>0.8263968685</v>
      </c>
      <c r="DJ315" s="34">
        <f t="shared" si="1836"/>
        <v>0.7568321733</v>
      </c>
      <c r="DK315" s="34"/>
      <c r="DL315" s="142">
        <v>3.0767123287671236E-4</v>
      </c>
    </row>
    <row r="316" ht="14.25" customHeight="1">
      <c r="AT316" s="1">
        <f t="shared" si="1427"/>
        <v>28</v>
      </c>
      <c r="AU316" s="1">
        <v>190.0</v>
      </c>
      <c r="AV316" s="83">
        <f t="shared" ref="AV316:BA316" si="1837">((AV$4 * $AU316 ^ AV$5 * EXP(-$AU316 * AV$6))+AV$8)*AV$7</f>
        <v>31.96645444</v>
      </c>
      <c r="AW316" s="83">
        <f t="shared" si="1837"/>
        <v>34.33835829</v>
      </c>
      <c r="AX316" s="83">
        <f t="shared" si="1837"/>
        <v>35.15587751</v>
      </c>
      <c r="AY316" s="83">
        <f t="shared" si="1837"/>
        <v>34.75587751</v>
      </c>
      <c r="AZ316" s="83">
        <f t="shared" si="1837"/>
        <v>34.35587751</v>
      </c>
      <c r="BA316" s="83">
        <f t="shared" si="1837"/>
        <v>33.95587751</v>
      </c>
      <c r="BB316" s="83"/>
      <c r="BC316" s="83"/>
      <c r="BD316" s="83"/>
      <c r="BE316" s="83"/>
      <c r="BG316" s="168"/>
      <c r="BH316" s="1">
        <v>12.0</v>
      </c>
      <c r="BI316" s="1">
        <v>81.0</v>
      </c>
      <c r="BJ316" s="83">
        <f t="shared" ref="BJ316:BL316" si="1838">((BJ$4 * $BI316 ^ BJ$5 * EXP(-$BI316 * BJ$6))+BJ$8)*BJ$7</f>
        <v>1.322585948</v>
      </c>
      <c r="BK316" s="83">
        <f t="shared" si="1838"/>
        <v>1.591855903</v>
      </c>
      <c r="BL316" s="83">
        <f t="shared" si="1838"/>
        <v>1.719350583</v>
      </c>
      <c r="BS316" s="168"/>
      <c r="BT316" s="1">
        <v>12.0</v>
      </c>
      <c r="BU316" s="1">
        <v>81.0</v>
      </c>
      <c r="BV316" s="83">
        <f t="shared" ref="BV316:BX316" si="1839"> ((BV$4 * $BU316 ^ BV$5 * EXP(-$BU316 * BV$6))+BV$8)*BV$7</f>
        <v>0.9928394221</v>
      </c>
      <c r="BW316" s="83">
        <f t="shared" si="1839"/>
        <v>1.249312736</v>
      </c>
      <c r="BX316" s="83">
        <f t="shared" si="1839"/>
        <v>1.293907345</v>
      </c>
      <c r="CG316" s="10">
        <v>300.0</v>
      </c>
      <c r="CH316" s="34">
        <f t="shared" ref="CH316:CQ316" si="1840">((CH$4-CH$5*$CG316+CH$6*$CG316^2/2+CH$7/$CG316)+CH$9)*CH$8</f>
        <v>5.872553333</v>
      </c>
      <c r="CI316" s="34">
        <f t="shared" si="1840"/>
        <v>3.736933333</v>
      </c>
      <c r="CJ316" s="34">
        <f t="shared" si="1840"/>
        <v>3.736933333</v>
      </c>
      <c r="CK316" s="34">
        <f t="shared" si="1840"/>
        <v>3.736933333</v>
      </c>
      <c r="CL316" s="34">
        <f t="shared" si="1840"/>
        <v>3.736933333</v>
      </c>
      <c r="CM316" s="34">
        <f t="shared" si="1840"/>
        <v>3.736933333</v>
      </c>
      <c r="CN316" s="34">
        <f t="shared" si="1840"/>
        <v>3.736933333</v>
      </c>
      <c r="CO316" s="34">
        <f t="shared" si="1840"/>
        <v>3.736933333</v>
      </c>
      <c r="CP316" s="34">
        <f t="shared" si="1840"/>
        <v>3.736933333</v>
      </c>
      <c r="CQ316" s="34">
        <f t="shared" si="1840"/>
        <v>3.736933333</v>
      </c>
      <c r="DB316" s="9">
        <v>82.0</v>
      </c>
      <c r="DC316" s="34">
        <f t="shared" ref="DC316:DJ316" si="1841">MAX(DC315*(1-DC112),0)</f>
        <v>0.9380617549</v>
      </c>
      <c r="DD316" s="34">
        <f t="shared" si="1841"/>
        <v>0.9631839946</v>
      </c>
      <c r="DE316" s="180">
        <f t="shared" si="1841"/>
        <v>0.9428882361</v>
      </c>
      <c r="DF316" s="34">
        <f t="shared" si="1841"/>
        <v>0.9028989792</v>
      </c>
      <c r="DG316" s="34">
        <f t="shared" si="1841"/>
        <v>0.8597384443</v>
      </c>
      <c r="DH316" s="180">
        <f t="shared" si="1841"/>
        <v>0.8851569997</v>
      </c>
      <c r="DI316" s="34">
        <f t="shared" si="1841"/>
        <v>0.8241144895</v>
      </c>
      <c r="DJ316" s="34">
        <f t="shared" si="1841"/>
        <v>0.7541470124</v>
      </c>
      <c r="DK316" s="34"/>
      <c r="DL316" s="142">
        <v>3.0767123287671236E-4</v>
      </c>
    </row>
    <row r="317" ht="14.25" customHeight="1">
      <c r="AT317" s="1">
        <f t="shared" si="1427"/>
        <v>28</v>
      </c>
      <c r="AU317" s="1">
        <v>191.0</v>
      </c>
      <c r="AV317" s="83">
        <f t="shared" ref="AV317:BA317" si="1842">((AV$4 * $AU317 ^ AV$5 * EXP(-$AU317 * AV$6))+AV$8)*AV$7</f>
        <v>31.93745456</v>
      </c>
      <c r="AW317" s="83">
        <f t="shared" si="1842"/>
        <v>34.26481435</v>
      </c>
      <c r="AX317" s="83">
        <f t="shared" si="1842"/>
        <v>35.06912212</v>
      </c>
      <c r="AY317" s="83">
        <f t="shared" si="1842"/>
        <v>34.66912212</v>
      </c>
      <c r="AZ317" s="83">
        <f t="shared" si="1842"/>
        <v>34.26912212</v>
      </c>
      <c r="BA317" s="83">
        <f t="shared" si="1842"/>
        <v>33.86912212</v>
      </c>
      <c r="BB317" s="83"/>
      <c r="BC317" s="83"/>
      <c r="BD317" s="83"/>
      <c r="BE317" s="83"/>
      <c r="BG317" s="168"/>
      <c r="BH317" s="1">
        <v>12.0</v>
      </c>
      <c r="BI317" s="1">
        <v>82.0</v>
      </c>
      <c r="BJ317" s="83">
        <f t="shared" ref="BJ317:BL317" si="1843">((BJ$4 * $BI317 ^ BJ$5 * EXP(-$BI317 * BJ$6))+BJ$8)*BJ$7</f>
        <v>1.322994263</v>
      </c>
      <c r="BK317" s="83">
        <f t="shared" si="1843"/>
        <v>1.590195709</v>
      </c>
      <c r="BL317" s="83">
        <f t="shared" si="1843"/>
        <v>1.717340586</v>
      </c>
      <c r="BS317" s="168"/>
      <c r="BT317" s="1">
        <v>12.0</v>
      </c>
      <c r="BU317" s="1">
        <v>82.0</v>
      </c>
      <c r="BV317" s="83">
        <f t="shared" ref="BV317:BX317" si="1844"> ((BV$4 * $BU317 ^ BV$5 * EXP(-$BU317 * BV$6))+BV$8)*BV$7</f>
        <v>0.9931678112</v>
      </c>
      <c r="BW317" s="83">
        <f t="shared" si="1844"/>
        <v>1.24802204</v>
      </c>
      <c r="BX317" s="83">
        <f t="shared" si="1844"/>
        <v>1.292388367</v>
      </c>
      <c r="CG317" s="10">
        <v>301.0</v>
      </c>
      <c r="CH317" s="34">
        <f t="shared" ref="CH317:CQ317" si="1845">((CH$4-CH$5*$CG317+CH$6*$CG317^2/2+CH$7/$CG317)+CH$9)*CH$8</f>
        <v>5.878179402</v>
      </c>
      <c r="CI317" s="34">
        <f t="shared" si="1845"/>
        <v>3.740833887</v>
      </c>
      <c r="CJ317" s="34">
        <f t="shared" si="1845"/>
        <v>3.740833887</v>
      </c>
      <c r="CK317" s="34">
        <f t="shared" si="1845"/>
        <v>3.740833887</v>
      </c>
      <c r="CL317" s="34">
        <f t="shared" si="1845"/>
        <v>3.740833887</v>
      </c>
      <c r="CM317" s="34">
        <f t="shared" si="1845"/>
        <v>3.740833887</v>
      </c>
      <c r="CN317" s="34">
        <f t="shared" si="1845"/>
        <v>3.740833887</v>
      </c>
      <c r="CO317" s="34">
        <f t="shared" si="1845"/>
        <v>3.740833887</v>
      </c>
      <c r="CP317" s="34">
        <f t="shared" si="1845"/>
        <v>3.740833887</v>
      </c>
      <c r="CQ317" s="34">
        <f t="shared" si="1845"/>
        <v>3.740833887</v>
      </c>
      <c r="DB317" s="9">
        <v>83.0</v>
      </c>
      <c r="DC317" s="34">
        <f t="shared" ref="DC317:DJ317" si="1846">MAX(DC316*(1-DC113),0)</f>
        <v>0.9377009619</v>
      </c>
      <c r="DD317" s="34">
        <f t="shared" si="1846"/>
        <v>0.9626283115</v>
      </c>
      <c r="DE317" s="180">
        <f t="shared" si="1846"/>
        <v>0.941959398</v>
      </c>
      <c r="DF317" s="34">
        <f t="shared" si="1846"/>
        <v>0.900885684</v>
      </c>
      <c r="DG317" s="34">
        <f t="shared" si="1846"/>
        <v>0.8571638415</v>
      </c>
      <c r="DH317" s="180">
        <f t="shared" si="1846"/>
        <v>0.8835945158</v>
      </c>
      <c r="DI317" s="34">
        <f t="shared" si="1846"/>
        <v>0.8218241958</v>
      </c>
      <c r="DJ317" s="34">
        <f t="shared" si="1846"/>
        <v>0.7514663859</v>
      </c>
      <c r="DK317" s="34"/>
      <c r="DL317" s="142">
        <v>3.0767123287671236E-4</v>
      </c>
    </row>
    <row r="318" ht="14.25" customHeight="1">
      <c r="AT318" s="1">
        <f t="shared" si="1427"/>
        <v>28</v>
      </c>
      <c r="AU318" s="1">
        <v>192.0</v>
      </c>
      <c r="AV318" s="83">
        <f t="shared" ref="AV318:BA318" si="1847">((AV$4 * $AU318 ^ AV$5 * EXP(-$AU318 * AV$6))+AV$8)*AV$7</f>
        <v>31.90829897</v>
      </c>
      <c r="AW318" s="83">
        <f t="shared" si="1847"/>
        <v>34.19126081</v>
      </c>
      <c r="AX318" s="83">
        <f t="shared" si="1847"/>
        <v>34.98238002</v>
      </c>
      <c r="AY318" s="83">
        <f t="shared" si="1847"/>
        <v>34.58238002</v>
      </c>
      <c r="AZ318" s="83">
        <f t="shared" si="1847"/>
        <v>34.18238002</v>
      </c>
      <c r="BA318" s="83">
        <f t="shared" si="1847"/>
        <v>33.78238002</v>
      </c>
      <c r="BB318" s="83"/>
      <c r="BC318" s="83"/>
      <c r="BD318" s="83"/>
      <c r="BE318" s="83"/>
      <c r="BG318" s="168"/>
      <c r="BH318" s="1">
        <v>12.0</v>
      </c>
      <c r="BI318" s="1">
        <v>83.0</v>
      </c>
      <c r="BJ318" s="83">
        <f t="shared" ref="BJ318:BL318" si="1848">((BJ$4 * $BI318 ^ BJ$5 * EXP(-$BI318 * BJ$6))+BJ$8)*BJ$7</f>
        <v>1.323368397</v>
      </c>
      <c r="BK318" s="83">
        <f t="shared" si="1848"/>
        <v>1.588502845</v>
      </c>
      <c r="BL318" s="83">
        <f t="shared" si="1848"/>
        <v>1.715288854</v>
      </c>
      <c r="BS318" s="168"/>
      <c r="BT318" s="1">
        <v>12.0</v>
      </c>
      <c r="BU318" s="1">
        <v>83.0</v>
      </c>
      <c r="BV318" s="83">
        <f t="shared" ref="BV318:BX318" si="1849"> ((BV$4 * $BU318 ^ BV$5 * EXP(-$BU318 * BV$6))+BV$8)*BV$7</f>
        <v>0.9934694456</v>
      </c>
      <c r="BW318" s="83">
        <f t="shared" si="1849"/>
        <v>1.246705532</v>
      </c>
      <c r="BX318" s="83">
        <f t="shared" si="1849"/>
        <v>1.290838073</v>
      </c>
      <c r="CG318" s="10">
        <v>302.0</v>
      </c>
      <c r="CH318" s="34">
        <f t="shared" ref="CH318:CQ318" si="1850">((CH$4-CH$5*$CG318+CH$6*$CG318^2/2+CH$7/$CG318)+CH$9)*CH$8</f>
        <v>5.883807947</v>
      </c>
      <c r="CI318" s="34">
        <f t="shared" si="1850"/>
        <v>3.744735099</v>
      </c>
      <c r="CJ318" s="34">
        <f t="shared" si="1850"/>
        <v>3.744735099</v>
      </c>
      <c r="CK318" s="34">
        <f t="shared" si="1850"/>
        <v>3.744735099</v>
      </c>
      <c r="CL318" s="34">
        <f t="shared" si="1850"/>
        <v>3.744735099</v>
      </c>
      <c r="CM318" s="34">
        <f t="shared" si="1850"/>
        <v>3.744735099</v>
      </c>
      <c r="CN318" s="34">
        <f t="shared" si="1850"/>
        <v>3.744735099</v>
      </c>
      <c r="CO318" s="34">
        <f t="shared" si="1850"/>
        <v>3.744735099</v>
      </c>
      <c r="CP318" s="34">
        <f t="shared" si="1850"/>
        <v>3.744735099</v>
      </c>
      <c r="CQ318" s="34">
        <f t="shared" si="1850"/>
        <v>3.744735099</v>
      </c>
      <c r="DB318" s="9">
        <v>84.0</v>
      </c>
      <c r="DC318" s="34">
        <f t="shared" ref="DC318:DJ318" si="1851">MAX(DC317*(1-DC114),0)</f>
        <v>0.9373403077</v>
      </c>
      <c r="DD318" s="34">
        <f t="shared" si="1851"/>
        <v>0.962072949</v>
      </c>
      <c r="DE318" s="180">
        <f t="shared" si="1851"/>
        <v>0.9410206606</v>
      </c>
      <c r="DF318" s="34">
        <f t="shared" si="1851"/>
        <v>0.8988492576</v>
      </c>
      <c r="DG318" s="34">
        <f t="shared" si="1851"/>
        <v>0.8545682829</v>
      </c>
      <c r="DH318" s="180">
        <f t="shared" si="1851"/>
        <v>0.8820168265</v>
      </c>
      <c r="DI318" s="34">
        <f t="shared" si="1851"/>
        <v>0.8195260881</v>
      </c>
      <c r="DJ318" s="34">
        <f t="shared" si="1851"/>
        <v>0.748790313</v>
      </c>
      <c r="DK318" s="34"/>
      <c r="DL318" s="142">
        <v>3.0767123287671236E-4</v>
      </c>
    </row>
    <row r="319" ht="14.25" customHeight="1">
      <c r="AT319" s="1">
        <f t="shared" si="1427"/>
        <v>28</v>
      </c>
      <c r="AU319" s="1">
        <v>193.0</v>
      </c>
      <c r="AV319" s="83">
        <f t="shared" ref="AV319:BA319" si="1852">((AV$4 * $AU319 ^ AV$5 * EXP(-$AU319 * AV$6))+AV$8)*AV$7</f>
        <v>31.87899004</v>
      </c>
      <c r="AW319" s="83">
        <f t="shared" si="1852"/>
        <v>34.11770014</v>
      </c>
      <c r="AX319" s="83">
        <f t="shared" si="1852"/>
        <v>34.89565425</v>
      </c>
      <c r="AY319" s="83">
        <f t="shared" si="1852"/>
        <v>34.49565425</v>
      </c>
      <c r="AZ319" s="83">
        <f t="shared" si="1852"/>
        <v>34.09565425</v>
      </c>
      <c r="BA319" s="83">
        <f t="shared" si="1852"/>
        <v>33.69565425</v>
      </c>
      <c r="BB319" s="83"/>
      <c r="BC319" s="83"/>
      <c r="BD319" s="83"/>
      <c r="BE319" s="83"/>
      <c r="BG319" s="168"/>
      <c r="BH319" s="1">
        <v>12.0</v>
      </c>
      <c r="BI319" s="1">
        <v>84.0</v>
      </c>
      <c r="BJ319" s="83">
        <f t="shared" ref="BJ319:BL319" si="1853">((BJ$4 * $BI319 ^ BJ$5 * EXP(-$BI319 * BJ$6))+BJ$8)*BJ$7</f>
        <v>1.323709142</v>
      </c>
      <c r="BK319" s="83">
        <f t="shared" si="1853"/>
        <v>1.586778245</v>
      </c>
      <c r="BL319" s="83">
        <f t="shared" si="1853"/>
        <v>1.713196597</v>
      </c>
      <c r="BS319" s="168"/>
      <c r="BT319" s="1">
        <v>12.0</v>
      </c>
      <c r="BU319" s="1">
        <v>84.0</v>
      </c>
      <c r="BV319" s="83">
        <f t="shared" ref="BV319:BX319" si="1854"> ((BV$4 * $BU319 ^ BV$5 * EXP(-$BU319 * BV$6))+BV$8)*BV$7</f>
        <v>0.9937449446</v>
      </c>
      <c r="BW319" s="83">
        <f t="shared" si="1854"/>
        <v>1.245363944</v>
      </c>
      <c r="BX319" s="83">
        <f t="shared" si="1854"/>
        <v>1.289257372</v>
      </c>
      <c r="CG319" s="10">
        <v>303.0</v>
      </c>
      <c r="CH319" s="34">
        <f t="shared" ref="CH319:CQ319" si="1855">((CH$4-CH$5*$CG319+CH$6*$CG319^2/2+CH$7/$CG319)+CH$9)*CH$8</f>
        <v>5.889438944</v>
      </c>
      <c r="CI319" s="34">
        <f t="shared" si="1855"/>
        <v>3.748636964</v>
      </c>
      <c r="CJ319" s="34">
        <f t="shared" si="1855"/>
        <v>3.748636964</v>
      </c>
      <c r="CK319" s="34">
        <f t="shared" si="1855"/>
        <v>3.748636964</v>
      </c>
      <c r="CL319" s="34">
        <f t="shared" si="1855"/>
        <v>3.748636964</v>
      </c>
      <c r="CM319" s="34">
        <f t="shared" si="1855"/>
        <v>3.748636964</v>
      </c>
      <c r="CN319" s="34">
        <f t="shared" si="1855"/>
        <v>3.748636964</v>
      </c>
      <c r="CO319" s="34">
        <f t="shared" si="1855"/>
        <v>3.748636964</v>
      </c>
      <c r="CP319" s="34">
        <f t="shared" si="1855"/>
        <v>3.748636964</v>
      </c>
      <c r="CQ319" s="34">
        <f t="shared" si="1855"/>
        <v>3.748636964</v>
      </c>
      <c r="DB319" s="9">
        <v>85.0</v>
      </c>
      <c r="DC319" s="34">
        <f t="shared" ref="DC319:DJ319" si="1856">MAX(DC318*(1-DC115),0)</f>
        <v>0.9369797922</v>
      </c>
      <c r="DD319" s="34">
        <f t="shared" si="1856"/>
        <v>0.961517907</v>
      </c>
      <c r="DE319" s="180">
        <f t="shared" si="1856"/>
        <v>0.9400720551</v>
      </c>
      <c r="DF319" s="34">
        <f t="shared" si="1856"/>
        <v>0.8967898764</v>
      </c>
      <c r="DG319" s="34">
        <f t="shared" si="1856"/>
        <v>0.851952005</v>
      </c>
      <c r="DH319" s="180">
        <f t="shared" si="1856"/>
        <v>0.8804240226</v>
      </c>
      <c r="DI319" s="34">
        <f t="shared" si="1856"/>
        <v>0.8172202675</v>
      </c>
      <c r="DJ319" s="34">
        <f t="shared" si="1856"/>
        <v>0.746118813</v>
      </c>
      <c r="DK319" s="34"/>
      <c r="DL319" s="142">
        <v>3.0767123287671236E-4</v>
      </c>
    </row>
    <row r="320" ht="14.25" customHeight="1">
      <c r="AT320" s="1">
        <f t="shared" si="1427"/>
        <v>28</v>
      </c>
      <c r="AU320" s="1">
        <v>194.0</v>
      </c>
      <c r="AV320" s="83">
        <f t="shared" ref="AV320:BA320" si="1857">((AV$4 * $AU320 ^ AV$5 * EXP(-$AU320 * AV$6))+AV$8)*AV$7</f>
        <v>31.84953008</v>
      </c>
      <c r="AW320" s="83">
        <f t="shared" si="1857"/>
        <v>34.04413478</v>
      </c>
      <c r="AX320" s="83">
        <f t="shared" si="1857"/>
        <v>34.80894779</v>
      </c>
      <c r="AY320" s="83">
        <f t="shared" si="1857"/>
        <v>34.40894779</v>
      </c>
      <c r="AZ320" s="83">
        <f t="shared" si="1857"/>
        <v>34.00894779</v>
      </c>
      <c r="BA320" s="83">
        <f t="shared" si="1857"/>
        <v>33.60894779</v>
      </c>
      <c r="BB320" s="83"/>
      <c r="BC320" s="83"/>
      <c r="BD320" s="83"/>
      <c r="BE320" s="83"/>
      <c r="BG320" s="168"/>
      <c r="BH320" s="1">
        <v>13.0</v>
      </c>
      <c r="BI320" s="1">
        <v>85.0</v>
      </c>
      <c r="BJ320" s="83">
        <f t="shared" ref="BJ320:BL320" si="1858">((BJ$4 * $BI320 ^ BJ$5 * EXP(-$BI320 * BJ$6))+BJ$8)*BJ$7</f>
        <v>1.324017266</v>
      </c>
      <c r="BK320" s="83">
        <f t="shared" si="1858"/>
        <v>1.585022807</v>
      </c>
      <c r="BL320" s="83">
        <f t="shared" si="1858"/>
        <v>1.711064985</v>
      </c>
      <c r="BS320" s="168"/>
      <c r="BT320" s="1">
        <v>13.0</v>
      </c>
      <c r="BU320" s="1">
        <v>85.0</v>
      </c>
      <c r="BV320" s="83">
        <f t="shared" ref="BV320:BX320" si="1859"> ((BV$4 * $BU320 ^ BV$5 * EXP(-$BU320 * BV$6))+BV$8)*BV$7</f>
        <v>0.9939949073</v>
      </c>
      <c r="BW320" s="83">
        <f t="shared" si="1859"/>
        <v>1.243997987</v>
      </c>
      <c r="BX320" s="83">
        <f t="shared" si="1859"/>
        <v>1.287647142</v>
      </c>
      <c r="CG320" s="10">
        <v>304.0</v>
      </c>
      <c r="CH320" s="34">
        <f t="shared" ref="CH320:CQ320" si="1860">((CH$4-CH$5*$CG320+CH$6*$CG320^2/2+CH$7/$CG320)+CH$9)*CH$8</f>
        <v>5.895072368</v>
      </c>
      <c r="CI320" s="34">
        <f t="shared" si="1860"/>
        <v>3.752539474</v>
      </c>
      <c r="CJ320" s="34">
        <f t="shared" si="1860"/>
        <v>3.752539474</v>
      </c>
      <c r="CK320" s="34">
        <f t="shared" si="1860"/>
        <v>3.752539474</v>
      </c>
      <c r="CL320" s="34">
        <f t="shared" si="1860"/>
        <v>3.752539474</v>
      </c>
      <c r="CM320" s="34">
        <f t="shared" si="1860"/>
        <v>3.752539474</v>
      </c>
      <c r="CN320" s="34">
        <f t="shared" si="1860"/>
        <v>3.752539474</v>
      </c>
      <c r="CO320" s="34">
        <f t="shared" si="1860"/>
        <v>3.752539474</v>
      </c>
      <c r="CP320" s="34">
        <f t="shared" si="1860"/>
        <v>3.752539474</v>
      </c>
      <c r="CQ320" s="34">
        <f t="shared" si="1860"/>
        <v>3.752539474</v>
      </c>
      <c r="DB320" s="9">
        <v>86.0</v>
      </c>
      <c r="DC320" s="34">
        <f t="shared" ref="DC320:DJ320" si="1861">MAX(DC319*(1-DC116),0)</f>
        <v>0.9366194153</v>
      </c>
      <c r="DD320" s="34">
        <f t="shared" si="1861"/>
        <v>0.9609631851</v>
      </c>
      <c r="DE320" s="180">
        <f t="shared" si="1861"/>
        <v>0.9391136132</v>
      </c>
      <c r="DF320" s="34">
        <f t="shared" si="1861"/>
        <v>0.8947077186</v>
      </c>
      <c r="DG320" s="34">
        <f t="shared" si="1861"/>
        <v>0.8493152455</v>
      </c>
      <c r="DH320" s="180">
        <f t="shared" si="1861"/>
        <v>0.878816196</v>
      </c>
      <c r="DI320" s="34">
        <f t="shared" si="1861"/>
        <v>0.8149068352</v>
      </c>
      <c r="DJ320" s="34">
        <f t="shared" si="1861"/>
        <v>0.7434519051</v>
      </c>
      <c r="DK320" s="34"/>
      <c r="DL320" s="142">
        <v>3.0767123287671236E-4</v>
      </c>
    </row>
    <row r="321" ht="14.25" customHeight="1">
      <c r="AT321" s="1">
        <f t="shared" si="1427"/>
        <v>28</v>
      </c>
      <c r="AU321" s="1">
        <v>195.0</v>
      </c>
      <c r="AV321" s="83">
        <f t="shared" ref="AV321:BA321" si="1862">((AV$4 * $AU321 ^ AV$5 * EXP(-$AU321 * AV$6))+AV$8)*AV$7</f>
        <v>31.81992141</v>
      </c>
      <c r="AW321" s="83">
        <f t="shared" si="1862"/>
        <v>33.97056709</v>
      </c>
      <c r="AX321" s="83">
        <f t="shared" si="1862"/>
        <v>34.72226359</v>
      </c>
      <c r="AY321" s="83">
        <f t="shared" si="1862"/>
        <v>34.32226359</v>
      </c>
      <c r="AZ321" s="83">
        <f t="shared" si="1862"/>
        <v>33.92226359</v>
      </c>
      <c r="BA321" s="83">
        <f t="shared" si="1862"/>
        <v>33.52226359</v>
      </c>
      <c r="BB321" s="83"/>
      <c r="BC321" s="83"/>
      <c r="BD321" s="83"/>
      <c r="BE321" s="83"/>
      <c r="BG321" s="168"/>
      <c r="BH321" s="1">
        <v>13.0</v>
      </c>
      <c r="BI321" s="1">
        <v>86.0</v>
      </c>
      <c r="BJ321" s="83">
        <f t="shared" ref="BJ321:BL321" si="1863">((BJ$4 * $BI321 ^ BJ$5 * EXP(-$BI321 * BJ$6))+BJ$8)*BJ$7</f>
        <v>1.324293511</v>
      </c>
      <c r="BK321" s="83">
        <f t="shared" si="1863"/>
        <v>1.583237403</v>
      </c>
      <c r="BL321" s="83">
        <f t="shared" si="1863"/>
        <v>1.70889515</v>
      </c>
      <c r="BS321" s="168"/>
      <c r="BT321" s="1">
        <v>13.0</v>
      </c>
      <c r="BU321" s="1">
        <v>86.0</v>
      </c>
      <c r="BV321" s="83">
        <f t="shared" ref="BV321:BX321" si="1864"> ((BV$4 * $BU321 ^ BV$5 * EXP(-$BU321 * BV$6))+BV$8)*BV$7</f>
        <v>0.9942199136</v>
      </c>
      <c r="BW321" s="83">
        <f t="shared" si="1864"/>
        <v>1.242608348</v>
      </c>
      <c r="BX321" s="83">
        <f t="shared" si="1864"/>
        <v>1.286008235</v>
      </c>
      <c r="CG321" s="10">
        <v>305.0</v>
      </c>
      <c r="CH321" s="34">
        <f t="shared" ref="CH321:CQ321" si="1865">((CH$4-CH$5*$CG321+CH$6*$CG321^2/2+CH$7/$CG321)+CH$9)*CH$8</f>
        <v>5.900708197</v>
      </c>
      <c r="CI321" s="34">
        <f t="shared" si="1865"/>
        <v>3.756442623</v>
      </c>
      <c r="CJ321" s="34">
        <f t="shared" si="1865"/>
        <v>3.756442623</v>
      </c>
      <c r="CK321" s="34">
        <f t="shared" si="1865"/>
        <v>3.756442623</v>
      </c>
      <c r="CL321" s="34">
        <f t="shared" si="1865"/>
        <v>3.756442623</v>
      </c>
      <c r="CM321" s="34">
        <f t="shared" si="1865"/>
        <v>3.756442623</v>
      </c>
      <c r="CN321" s="34">
        <f t="shared" si="1865"/>
        <v>3.756442623</v>
      </c>
      <c r="CO321" s="34">
        <f t="shared" si="1865"/>
        <v>3.756442623</v>
      </c>
      <c r="CP321" s="34">
        <f t="shared" si="1865"/>
        <v>3.756442623</v>
      </c>
      <c r="CQ321" s="34">
        <f t="shared" si="1865"/>
        <v>3.756442623</v>
      </c>
      <c r="DB321" s="9">
        <v>87.0</v>
      </c>
      <c r="DC321" s="34">
        <f t="shared" ref="DC321:DJ321" si="1866">MAX(DC320*(1-DC117),0)</f>
        <v>0.9362591771</v>
      </c>
      <c r="DD321" s="34">
        <f t="shared" si="1866"/>
        <v>0.9604087832</v>
      </c>
      <c r="DE321" s="180">
        <f t="shared" si="1866"/>
        <v>0.9381453668</v>
      </c>
      <c r="DF321" s="34">
        <f t="shared" si="1866"/>
        <v>0.8926029639</v>
      </c>
      <c r="DG321" s="34">
        <f t="shared" si="1866"/>
        <v>0.8466582435</v>
      </c>
      <c r="DH321" s="180">
        <f t="shared" si="1866"/>
        <v>0.8771934393</v>
      </c>
      <c r="DI321" s="34">
        <f t="shared" si="1866"/>
        <v>0.8125858924</v>
      </c>
      <c r="DJ321" s="34">
        <f t="shared" si="1866"/>
        <v>0.7407896082</v>
      </c>
      <c r="DK321" s="34"/>
      <c r="DL321" s="142">
        <v>3.0767123287671236E-4</v>
      </c>
    </row>
    <row r="322" ht="14.25" customHeight="1">
      <c r="AT322" s="1">
        <f t="shared" si="1427"/>
        <v>28</v>
      </c>
      <c r="AU322" s="1">
        <v>196.0</v>
      </c>
      <c r="AV322" s="83">
        <f t="shared" ref="AV322:BA322" si="1867">((AV$4 * $AU322 ^ AV$5 * EXP(-$AU322 * AV$6))+AV$8)*AV$7</f>
        <v>31.79016628</v>
      </c>
      <c r="AW322" s="83">
        <f t="shared" si="1867"/>
        <v>33.89699944</v>
      </c>
      <c r="AX322" s="83">
        <f t="shared" si="1867"/>
        <v>34.63560452</v>
      </c>
      <c r="AY322" s="83">
        <f t="shared" si="1867"/>
        <v>34.23560452</v>
      </c>
      <c r="AZ322" s="83">
        <f t="shared" si="1867"/>
        <v>33.83560452</v>
      </c>
      <c r="BA322" s="83">
        <f t="shared" si="1867"/>
        <v>33.43560452</v>
      </c>
      <c r="BB322" s="83"/>
      <c r="BC322" s="83"/>
      <c r="BD322" s="83"/>
      <c r="BE322" s="83"/>
      <c r="BG322" s="70"/>
      <c r="BH322" s="1">
        <v>13.0</v>
      </c>
      <c r="BI322" s="1">
        <v>87.0</v>
      </c>
      <c r="BJ322" s="83">
        <f t="shared" ref="BJ322:BL322" si="1868">((BJ$4 * $BI322 ^ BJ$5 * EXP(-$BI322 * BJ$6))+BJ$8)*BJ$7</f>
        <v>1.324538596</v>
      </c>
      <c r="BK322" s="83">
        <f t="shared" si="1868"/>
        <v>1.581422875</v>
      </c>
      <c r="BL322" s="83">
        <f t="shared" si="1868"/>
        <v>1.706688188</v>
      </c>
      <c r="BS322" s="70"/>
      <c r="BT322" s="1">
        <v>13.0</v>
      </c>
      <c r="BU322" s="1">
        <v>87.0</v>
      </c>
      <c r="BV322" s="83">
        <f t="shared" ref="BV322:BX322" si="1869"> ((BV$4 * $BU322 ^ BV$5 * EXP(-$BU322 * BV$6))+BV$8)*BV$7</f>
        <v>0.9944205252</v>
      </c>
      <c r="BW322" s="83">
        <f t="shared" si="1869"/>
        <v>1.24119569</v>
      </c>
      <c r="BX322" s="83">
        <f t="shared" si="1869"/>
        <v>1.284341474</v>
      </c>
      <c r="CG322" s="10">
        <v>306.0</v>
      </c>
      <c r="CH322" s="34">
        <f t="shared" ref="CH322:CQ322" si="1870">((CH$4-CH$5*$CG322+CH$6*$CG322^2/2+CH$7/$CG322)+CH$9)*CH$8</f>
        <v>5.906346405</v>
      </c>
      <c r="CI322" s="34">
        <f t="shared" si="1870"/>
        <v>3.760346405</v>
      </c>
      <c r="CJ322" s="34">
        <f t="shared" si="1870"/>
        <v>3.760346405</v>
      </c>
      <c r="CK322" s="34">
        <f t="shared" si="1870"/>
        <v>3.760346405</v>
      </c>
      <c r="CL322" s="34">
        <f t="shared" si="1870"/>
        <v>3.760346405</v>
      </c>
      <c r="CM322" s="34">
        <f t="shared" si="1870"/>
        <v>3.760346405</v>
      </c>
      <c r="CN322" s="34">
        <f t="shared" si="1870"/>
        <v>3.760346405</v>
      </c>
      <c r="CO322" s="34">
        <f t="shared" si="1870"/>
        <v>3.760346405</v>
      </c>
      <c r="CP322" s="34">
        <f t="shared" si="1870"/>
        <v>3.760346405</v>
      </c>
      <c r="CQ322" s="34">
        <f t="shared" si="1870"/>
        <v>3.760346405</v>
      </c>
      <c r="DB322" s="9">
        <v>88.0</v>
      </c>
      <c r="DC322" s="34">
        <f t="shared" ref="DC322:DJ322" si="1871">MAX(DC321*(1-DC118),0)</f>
        <v>0.9358990774</v>
      </c>
      <c r="DD322" s="34">
        <f t="shared" si="1871"/>
        <v>0.9598547013</v>
      </c>
      <c r="DE322" s="180">
        <f t="shared" si="1871"/>
        <v>0.9371673481</v>
      </c>
      <c r="DF322" s="34">
        <f t="shared" si="1871"/>
        <v>0.890475794</v>
      </c>
      <c r="DG322" s="34">
        <f t="shared" si="1871"/>
        <v>0.8439812392</v>
      </c>
      <c r="DH322" s="180">
        <f t="shared" si="1871"/>
        <v>0.8755558455</v>
      </c>
      <c r="DI322" s="34">
        <f t="shared" si="1871"/>
        <v>0.8102575403</v>
      </c>
      <c r="DJ322" s="34">
        <f t="shared" si="1871"/>
        <v>0.7381319409</v>
      </c>
      <c r="DK322" s="34"/>
      <c r="DL322" s="142">
        <v>3.0767123287671236E-4</v>
      </c>
    </row>
    <row r="323" ht="14.25" customHeight="1">
      <c r="AT323" s="1">
        <f t="shared" si="1427"/>
        <v>29</v>
      </c>
      <c r="AU323" s="1">
        <v>197.0</v>
      </c>
      <c r="AV323" s="83">
        <f t="shared" ref="AV323:BA323" si="1872">((AV$4 * $AU323 ^ AV$5 * EXP(-$AU323 * AV$6))+AV$8)*AV$7</f>
        <v>31.76026693</v>
      </c>
      <c r="AW323" s="83">
        <f t="shared" si="1872"/>
        <v>33.82343412</v>
      </c>
      <c r="AX323" s="83">
        <f t="shared" si="1872"/>
        <v>34.54897341</v>
      </c>
      <c r="AY323" s="83">
        <f t="shared" si="1872"/>
        <v>34.14897341</v>
      </c>
      <c r="AZ323" s="83">
        <f t="shared" si="1872"/>
        <v>33.74897341</v>
      </c>
      <c r="BA323" s="83">
        <f t="shared" si="1872"/>
        <v>33.34897341</v>
      </c>
      <c r="BB323" s="83"/>
      <c r="BC323" s="83"/>
      <c r="BD323" s="83"/>
      <c r="BE323" s="83"/>
      <c r="BG323" s="70"/>
      <c r="BH323" s="1">
        <v>13.0</v>
      </c>
      <c r="BI323" s="1">
        <v>88.0</v>
      </c>
      <c r="BJ323" s="83">
        <f t="shared" ref="BJ323:BL323" si="1873">((BJ$4 * $BI323 ^ BJ$5 * EXP(-$BI323 * BJ$6))+BJ$8)*BJ$7</f>
        <v>1.324753217</v>
      </c>
      <c r="BK323" s="83">
        <f t="shared" si="1873"/>
        <v>1.579580039</v>
      </c>
      <c r="BL323" s="83">
        <f t="shared" si="1873"/>
        <v>1.704445161</v>
      </c>
      <c r="BS323" s="70"/>
      <c r="BT323" s="1">
        <v>13.0</v>
      </c>
      <c r="BU323" s="1">
        <v>88.0</v>
      </c>
      <c r="BV323" s="83">
        <f t="shared" ref="BV323:BX323" si="1874"> ((BV$4 * $BU323 ^ BV$5 * EXP(-$BU323 * BV$6))+BV$8)*BV$7</f>
        <v>0.9945972861</v>
      </c>
      <c r="BW323" s="83">
        <f t="shared" si="1874"/>
        <v>1.239760657</v>
      </c>
      <c r="BX323" s="83">
        <f t="shared" si="1874"/>
        <v>1.282647656</v>
      </c>
      <c r="CG323" s="10">
        <v>307.0</v>
      </c>
      <c r="CH323" s="34">
        <f t="shared" ref="CH323:CQ323" si="1875">((CH$4-CH$5*$CG323+CH$6*$CG323^2/2+CH$7/$CG323)+CH$9)*CH$8</f>
        <v>5.911986971</v>
      </c>
      <c r="CI323" s="34">
        <f t="shared" si="1875"/>
        <v>3.764250814</v>
      </c>
      <c r="CJ323" s="34">
        <f t="shared" si="1875"/>
        <v>3.764250814</v>
      </c>
      <c r="CK323" s="34">
        <f t="shared" si="1875"/>
        <v>3.764250814</v>
      </c>
      <c r="CL323" s="34">
        <f t="shared" si="1875"/>
        <v>3.764250814</v>
      </c>
      <c r="CM323" s="34">
        <f t="shared" si="1875"/>
        <v>3.764250814</v>
      </c>
      <c r="CN323" s="34">
        <f t="shared" si="1875"/>
        <v>3.764250814</v>
      </c>
      <c r="CO323" s="34">
        <f t="shared" si="1875"/>
        <v>3.764250814</v>
      </c>
      <c r="CP323" s="34">
        <f t="shared" si="1875"/>
        <v>3.764250814</v>
      </c>
      <c r="CQ323" s="34">
        <f t="shared" si="1875"/>
        <v>3.764250814</v>
      </c>
      <c r="DB323" s="9">
        <v>89.0</v>
      </c>
      <c r="DC323" s="34">
        <f t="shared" ref="DC323:DJ323" si="1876">MAX(DC322*(1-DC119),0)</f>
        <v>0.9355391162</v>
      </c>
      <c r="DD323" s="34">
        <f t="shared" si="1876"/>
        <v>0.9593009389</v>
      </c>
      <c r="DE323" s="180">
        <f t="shared" si="1876"/>
        <v>0.9361795896</v>
      </c>
      <c r="DF323" s="34">
        <f t="shared" si="1876"/>
        <v>0.8883263921</v>
      </c>
      <c r="DG323" s="34">
        <f t="shared" si="1876"/>
        <v>0.8412844744</v>
      </c>
      <c r="DH323" s="180">
        <f t="shared" si="1876"/>
        <v>0.8739035088</v>
      </c>
      <c r="DI323" s="34">
        <f t="shared" si="1876"/>
        <v>0.8079218806</v>
      </c>
      <c r="DJ323" s="34">
        <f t="shared" si="1876"/>
        <v>0.735478922</v>
      </c>
      <c r="DK323" s="34"/>
      <c r="DL323" s="142">
        <v>3.0767123287671236E-4</v>
      </c>
    </row>
    <row r="324" ht="14.25" customHeight="1">
      <c r="AT324" s="1">
        <f t="shared" si="1427"/>
        <v>29</v>
      </c>
      <c r="AU324" s="1">
        <v>198.0</v>
      </c>
      <c r="AV324" s="83">
        <f t="shared" ref="AV324:BA324" si="1877">((AV$4 * $AU324 ^ AV$5 * EXP(-$AU324 * AV$6))+AV$8)*AV$7</f>
        <v>31.73022555</v>
      </c>
      <c r="AW324" s="83">
        <f t="shared" si="1877"/>
        <v>33.7498734</v>
      </c>
      <c r="AX324" s="83">
        <f t="shared" si="1877"/>
        <v>34.46237303</v>
      </c>
      <c r="AY324" s="83">
        <f t="shared" si="1877"/>
        <v>34.06237303</v>
      </c>
      <c r="AZ324" s="83">
        <f t="shared" si="1877"/>
        <v>33.66237303</v>
      </c>
      <c r="BA324" s="83">
        <f t="shared" si="1877"/>
        <v>33.26237303</v>
      </c>
      <c r="BB324" s="83"/>
      <c r="BC324" s="83"/>
      <c r="BD324" s="83"/>
      <c r="BE324" s="83"/>
      <c r="BG324" s="70"/>
      <c r="BH324" s="1">
        <v>13.0</v>
      </c>
      <c r="BI324" s="1">
        <v>89.0</v>
      </c>
      <c r="BJ324" s="83">
        <f t="shared" ref="BJ324:BL324" si="1878">((BJ$4 * $BI324 ^ BJ$5 * EXP(-$BI324 * BJ$6))+BJ$8)*BJ$7</f>
        <v>1.32493805</v>
      </c>
      <c r="BK324" s="83">
        <f t="shared" si="1878"/>
        <v>1.577709685</v>
      </c>
      <c r="BL324" s="83">
        <f t="shared" si="1878"/>
        <v>1.702167097</v>
      </c>
      <c r="BS324" s="70"/>
      <c r="BT324" s="1">
        <v>13.0</v>
      </c>
      <c r="BU324" s="1">
        <v>89.0</v>
      </c>
      <c r="BV324" s="83">
        <f t="shared" ref="BV324:BX324" si="1879"> ((BV$4 * $BU324 ^ BV$5 * EXP(-$BU324 * BV$6))+BV$8)*BV$7</f>
        <v>0.9947507236</v>
      </c>
      <c r="BW324" s="83">
        <f t="shared" si="1879"/>
        <v>1.238303871</v>
      </c>
      <c r="BX324" s="83">
        <f t="shared" si="1879"/>
        <v>1.280927552</v>
      </c>
      <c r="DB324" s="9">
        <v>90.0</v>
      </c>
      <c r="DC324" s="34">
        <f t="shared" ref="DC324:DJ324" si="1880">MAX(DC323*(1-DC120),0)</f>
        <v>0.9351792935</v>
      </c>
      <c r="DD324" s="34">
        <f t="shared" si="1880"/>
        <v>0.9587474961</v>
      </c>
      <c r="DE324" s="180">
        <f t="shared" si="1880"/>
        <v>0.9351821243</v>
      </c>
      <c r="DF324" s="34">
        <f t="shared" si="1880"/>
        <v>0.8861549428</v>
      </c>
      <c r="DG324" s="34">
        <f t="shared" si="1880"/>
        <v>0.8385681919</v>
      </c>
      <c r="DH324" s="180">
        <f t="shared" si="1880"/>
        <v>0.8722365238</v>
      </c>
      <c r="DI324" s="34">
        <f t="shared" si="1880"/>
        <v>0.8055790147</v>
      </c>
      <c r="DJ324" s="34">
        <f t="shared" si="1880"/>
        <v>0.7328305699</v>
      </c>
      <c r="DK324" s="34"/>
      <c r="DL324" s="142">
        <v>3.0767123287671236E-4</v>
      </c>
    </row>
    <row r="325" ht="14.25" customHeight="1">
      <c r="AT325" s="1">
        <f t="shared" si="1427"/>
        <v>29</v>
      </c>
      <c r="AU325" s="1">
        <v>199.0</v>
      </c>
      <c r="AV325" s="83">
        <f t="shared" ref="AV325:BA325" si="1881">((AV$4 * $AU325 ^ AV$5 * EXP(-$AU325 * AV$6))+AV$8)*AV$7</f>
        <v>31.70004432</v>
      </c>
      <c r="AW325" s="83">
        <f t="shared" si="1881"/>
        <v>33.6763195</v>
      </c>
      <c r="AX325" s="83">
        <f t="shared" si="1881"/>
        <v>34.3758061</v>
      </c>
      <c r="AY325" s="83">
        <f t="shared" si="1881"/>
        <v>33.9758061</v>
      </c>
      <c r="AZ325" s="83">
        <f t="shared" si="1881"/>
        <v>33.5758061</v>
      </c>
      <c r="BA325" s="83">
        <f t="shared" si="1881"/>
        <v>33.1758061</v>
      </c>
      <c r="BB325" s="83"/>
      <c r="BC325" s="83"/>
      <c r="BD325" s="83"/>
      <c r="BE325" s="83"/>
      <c r="BG325" s="70"/>
      <c r="BH325" s="1">
        <v>13.0</v>
      </c>
      <c r="BI325" s="1">
        <v>90.0</v>
      </c>
      <c r="BJ325" s="83">
        <f t="shared" ref="BJ325:BL325" si="1882">((BJ$4 * $BI325 ^ BJ$5 * EXP(-$BI325 * BJ$6))+BJ$8)*BJ$7</f>
        <v>1.325093747</v>
      </c>
      <c r="BK325" s="83">
        <f t="shared" si="1882"/>
        <v>1.575812577</v>
      </c>
      <c r="BL325" s="83">
        <f t="shared" si="1882"/>
        <v>1.699854992</v>
      </c>
      <c r="BS325" s="70"/>
      <c r="BT325" s="1">
        <v>13.0</v>
      </c>
      <c r="BU325" s="1">
        <v>90.0</v>
      </c>
      <c r="BV325" s="83">
        <f t="shared" ref="BV325:BX325" si="1883"> ((BV$4 * $BU325 ^ BV$5 * EXP(-$BU325 * BV$6))+BV$8)*BV$7</f>
        <v>0.994881349</v>
      </c>
      <c r="BW325" s="83">
        <f t="shared" si="1883"/>
        <v>1.236825935</v>
      </c>
      <c r="BX325" s="83">
        <f t="shared" si="1883"/>
        <v>1.279181913</v>
      </c>
      <c r="DB325" s="9">
        <v>91.0</v>
      </c>
      <c r="DC325" s="34">
        <f t="shared" ref="DC325:DJ325" si="1884">MAX(DC324*(1-DC121),0)</f>
        <v>0.9348196092</v>
      </c>
      <c r="DD325" s="34">
        <f t="shared" si="1884"/>
        <v>0.9581943725</v>
      </c>
      <c r="DE325" s="180">
        <f t="shared" si="1884"/>
        <v>0.9341749851</v>
      </c>
      <c r="DF325" s="34">
        <f t="shared" si="1884"/>
        <v>0.8839616325</v>
      </c>
      <c r="DG325" s="34">
        <f t="shared" si="1884"/>
        <v>0.8358326357</v>
      </c>
      <c r="DH325" s="180">
        <f t="shared" si="1884"/>
        <v>0.8705549859</v>
      </c>
      <c r="DI325" s="34">
        <f t="shared" si="1884"/>
        <v>0.8032290442</v>
      </c>
      <c r="DJ325" s="34">
        <f t="shared" si="1884"/>
        <v>0.7301869028</v>
      </c>
      <c r="DK325" s="34"/>
      <c r="DL325" s="142">
        <v>3.0767123287671236E-4</v>
      </c>
    </row>
    <row r="326" ht="14.25" customHeight="1">
      <c r="AT326" s="1">
        <f t="shared" si="1427"/>
        <v>29</v>
      </c>
      <c r="AU326" s="1">
        <v>200.0</v>
      </c>
      <c r="AV326" s="83">
        <f t="shared" ref="AV326:BA326" si="1885">((AV$4 * $AU326 ^ AV$5 * EXP(-$AU326 * AV$6))+AV$8)*AV$7</f>
        <v>31.66972537</v>
      </c>
      <c r="AW326" s="83">
        <f t="shared" si="1885"/>
        <v>33.60277461</v>
      </c>
      <c r="AX326" s="83">
        <f t="shared" si="1885"/>
        <v>34.28927532</v>
      </c>
      <c r="AY326" s="83">
        <f t="shared" si="1885"/>
        <v>33.88927532</v>
      </c>
      <c r="AZ326" s="83">
        <f t="shared" si="1885"/>
        <v>33.48927532</v>
      </c>
      <c r="BA326" s="83">
        <f t="shared" si="1885"/>
        <v>33.08927532</v>
      </c>
      <c r="BB326" s="83"/>
      <c r="BC326" s="83"/>
      <c r="BD326" s="83"/>
      <c r="BE326" s="83"/>
      <c r="BG326" s="70"/>
      <c r="BH326" s="1">
        <v>13.0</v>
      </c>
      <c r="BI326" s="1">
        <v>91.0</v>
      </c>
      <c r="BJ326" s="83">
        <f t="shared" ref="BJ326:BL326" si="1886">((BJ$4 * $BI326 ^ BJ$5 * EXP(-$BI326 * BJ$6))+BJ$8)*BJ$7</f>
        <v>1.325220944</v>
      </c>
      <c r="BK326" s="83">
        <f t="shared" si="1886"/>
        <v>1.573889458</v>
      </c>
      <c r="BL326" s="83">
        <f t="shared" si="1886"/>
        <v>1.697509811</v>
      </c>
      <c r="BS326" s="70"/>
      <c r="BT326" s="1">
        <v>13.0</v>
      </c>
      <c r="BU326" s="1">
        <v>91.0</v>
      </c>
      <c r="BV326" s="83">
        <f t="shared" ref="BV326:BX326" si="1887"> ((BV$4 * $BU326 ^ BV$5 * EXP(-$BU326 * BV$6))+BV$8)*BV$7</f>
        <v>0.9949896579</v>
      </c>
      <c r="BW326" s="83">
        <f t="shared" si="1887"/>
        <v>1.235327435</v>
      </c>
      <c r="BX326" s="83">
        <f t="shared" si="1887"/>
        <v>1.277411461</v>
      </c>
      <c r="CH326" s="13" t="s">
        <v>97</v>
      </c>
      <c r="CI326" s="13" t="s">
        <v>132</v>
      </c>
      <c r="CJ326" s="13" t="s">
        <v>133</v>
      </c>
      <c r="CK326" s="13" t="s">
        <v>134</v>
      </c>
      <c r="CL326" s="13" t="s">
        <v>135</v>
      </c>
      <c r="CM326" s="13" t="s">
        <v>136</v>
      </c>
      <c r="CN326" s="13" t="s">
        <v>137</v>
      </c>
      <c r="CO326" s="13" t="s">
        <v>138</v>
      </c>
      <c r="CP326" s="13" t="s">
        <v>139</v>
      </c>
      <c r="CQ326" s="13" t="s">
        <v>140</v>
      </c>
      <c r="DB326" s="9">
        <v>92.0</v>
      </c>
      <c r="DC326" s="34">
        <f t="shared" ref="DC326:DJ326" si="1888">MAX(DC325*(1-DC122),0)</f>
        <v>0.9344600632</v>
      </c>
      <c r="DD326" s="34">
        <f t="shared" si="1888"/>
        <v>0.9576415681</v>
      </c>
      <c r="DE326" s="180">
        <f t="shared" si="1888"/>
        <v>0.9331582056</v>
      </c>
      <c r="DF326" s="34">
        <f t="shared" si="1888"/>
        <v>0.8817466493</v>
      </c>
      <c r="DG326" s="34">
        <f t="shared" si="1888"/>
        <v>0.833078051</v>
      </c>
      <c r="DH326" s="180">
        <f t="shared" si="1888"/>
        <v>0.8688589913</v>
      </c>
      <c r="DI326" s="34">
        <f t="shared" si="1888"/>
        <v>0.8008720708</v>
      </c>
      <c r="DJ326" s="34">
        <f t="shared" si="1888"/>
        <v>0.7275479389</v>
      </c>
      <c r="DK326" s="34"/>
      <c r="DL326" s="142">
        <v>3.0767123287671236E-4</v>
      </c>
    </row>
    <row r="327" ht="14.25" customHeight="1">
      <c r="AT327" s="1">
        <f t="shared" si="1427"/>
        <v>29</v>
      </c>
      <c r="AU327" s="1">
        <v>201.0</v>
      </c>
      <c r="AV327" s="83">
        <f t="shared" ref="AV327:BA327" si="1889">((AV$4 * $AU327 ^ AV$5 * EXP(-$AU327 * AV$6))+AV$8)*AV$7</f>
        <v>31.63927081</v>
      </c>
      <c r="AW327" s="83">
        <f t="shared" si="1889"/>
        <v>33.52924087</v>
      </c>
      <c r="AX327" s="83">
        <f t="shared" si="1889"/>
        <v>34.20278329</v>
      </c>
      <c r="AY327" s="83">
        <f t="shared" si="1889"/>
        <v>33.80278329</v>
      </c>
      <c r="AZ327" s="83">
        <f t="shared" si="1889"/>
        <v>33.40278329</v>
      </c>
      <c r="BA327" s="83">
        <f t="shared" si="1889"/>
        <v>33.00278329</v>
      </c>
      <c r="BB327" s="83"/>
      <c r="BC327" s="83"/>
      <c r="BD327" s="83"/>
      <c r="BE327" s="83"/>
      <c r="BG327" s="70"/>
      <c r="BH327" s="1">
        <v>14.0</v>
      </c>
      <c r="BI327" s="1">
        <v>92.0</v>
      </c>
      <c r="BJ327" s="83">
        <f t="shared" ref="BJ327:BL327" si="1890">((BJ$4 * $BI327 ^ BJ$5 * EXP(-$BI327 * BJ$6))+BJ$8)*BJ$7</f>
        <v>1.325320256</v>
      </c>
      <c r="BK327" s="83">
        <f t="shared" si="1890"/>
        <v>1.571941045</v>
      </c>
      <c r="BL327" s="83">
        <f t="shared" si="1890"/>
        <v>1.695132491</v>
      </c>
      <c r="BS327" s="70"/>
      <c r="BT327" s="1">
        <v>14.0</v>
      </c>
      <c r="BU327" s="1">
        <v>92.0</v>
      </c>
      <c r="BV327" s="83">
        <f t="shared" ref="BV327:BX327" si="1891"> ((BV$4 * $BU327 ^ BV$5 * EXP(-$BU327 * BV$6))+BV$8)*BV$7</f>
        <v>0.9950761313</v>
      </c>
      <c r="BW327" s="83">
        <f t="shared" si="1891"/>
        <v>1.233808936</v>
      </c>
      <c r="BX327" s="83">
        <f t="shared" si="1891"/>
        <v>1.275616902</v>
      </c>
      <c r="CG327" s="181">
        <v>1.0</v>
      </c>
      <c r="CH327" s="9">
        <f t="shared" ref="CH327:CQ327" si="1892">2^(CH17-3) * 100000</f>
        <v>2.85347E+15</v>
      </c>
      <c r="CI327" s="9">
        <f t="shared" si="1892"/>
        <v>35978718.73</v>
      </c>
      <c r="CJ327" s="9">
        <f t="shared" si="1892"/>
        <v>35978718.73</v>
      </c>
      <c r="CK327" s="9">
        <f t="shared" si="1892"/>
        <v>35978718.73</v>
      </c>
      <c r="CL327" s="9">
        <f t="shared" si="1892"/>
        <v>35978718.73</v>
      </c>
      <c r="CM327" s="9">
        <f t="shared" si="1892"/>
        <v>35978718.73</v>
      </c>
      <c r="CN327" s="9">
        <f t="shared" si="1892"/>
        <v>35978718.73</v>
      </c>
      <c r="CO327" s="9">
        <f t="shared" si="1892"/>
        <v>35978718.73</v>
      </c>
      <c r="CP327" s="9">
        <f t="shared" si="1892"/>
        <v>35978718.73</v>
      </c>
      <c r="CQ327" s="9">
        <f t="shared" si="1892"/>
        <v>35978718.73</v>
      </c>
      <c r="DB327" s="9">
        <v>93.0</v>
      </c>
      <c r="DC327" s="34">
        <f t="shared" ref="DC327:DJ327" si="1893">MAX(DC326*(1-DC123),0)</f>
        <v>0.9341006554</v>
      </c>
      <c r="DD327" s="34">
        <f t="shared" si="1893"/>
        <v>0.9570890826</v>
      </c>
      <c r="DE327" s="180">
        <f t="shared" si="1893"/>
        <v>0.9321318195</v>
      </c>
      <c r="DF327" s="34">
        <f t="shared" si="1893"/>
        <v>0.8795101825</v>
      </c>
      <c r="DG327" s="34">
        <f t="shared" si="1893"/>
        <v>0.8303046842</v>
      </c>
      <c r="DH327" s="180">
        <f t="shared" si="1893"/>
        <v>0.8671486368</v>
      </c>
      <c r="DI327" s="34">
        <f t="shared" si="1893"/>
        <v>0.7985081963</v>
      </c>
      <c r="DJ327" s="34">
        <f t="shared" si="1893"/>
        <v>0.7249136962</v>
      </c>
      <c r="DK327" s="34"/>
      <c r="DL327" s="142">
        <v>3.0767123287671236E-4</v>
      </c>
    </row>
    <row r="328" ht="14.25" customHeight="1">
      <c r="AT328" s="1">
        <f t="shared" si="1427"/>
        <v>29</v>
      </c>
      <c r="AU328" s="1">
        <v>202.0</v>
      </c>
      <c r="AV328" s="83">
        <f t="shared" ref="AV328:BA328" si="1894">((AV$4 * $AU328 ^ AV$5 * EXP(-$AU328 * AV$6))+AV$8)*AV$7</f>
        <v>31.60868273</v>
      </c>
      <c r="AW328" s="83">
        <f t="shared" si="1894"/>
        <v>33.45572039</v>
      </c>
      <c r="AX328" s="83">
        <f t="shared" si="1894"/>
        <v>34.1163326</v>
      </c>
      <c r="AY328" s="83">
        <f t="shared" si="1894"/>
        <v>33.7163326</v>
      </c>
      <c r="AZ328" s="83">
        <f t="shared" si="1894"/>
        <v>33.3163326</v>
      </c>
      <c r="BA328" s="83">
        <f t="shared" si="1894"/>
        <v>32.9163326</v>
      </c>
      <c r="BB328" s="83"/>
      <c r="BC328" s="83"/>
      <c r="BD328" s="83"/>
      <c r="BE328" s="83"/>
      <c r="BG328" s="70"/>
      <c r="BH328" s="1">
        <v>14.0</v>
      </c>
      <c r="BI328" s="1">
        <v>93.0</v>
      </c>
      <c r="BJ328" s="83">
        <f t="shared" ref="BJ328:BL328" si="1895">((BJ$4 * $BI328 ^ BJ$5 * EXP(-$BI328 * BJ$6))+BJ$8)*BJ$7</f>
        <v>1.32539228</v>
      </c>
      <c r="BK328" s="83">
        <f t="shared" si="1895"/>
        <v>1.569968036</v>
      </c>
      <c r="BL328" s="83">
        <f t="shared" si="1895"/>
        <v>1.69272394</v>
      </c>
      <c r="BS328" s="70"/>
      <c r="BT328" s="1">
        <v>14.0</v>
      </c>
      <c r="BU328" s="1">
        <v>93.0</v>
      </c>
      <c r="BV328" s="83">
        <f t="shared" ref="BV328:BX328" si="1896"> ((BV$4 * $BU328 ^ BV$5 * EXP(-$BU328 * BV$6))+BV$8)*BV$7</f>
        <v>0.9951412358</v>
      </c>
      <c r="BW328" s="83">
        <f t="shared" si="1896"/>
        <v>1.232270987</v>
      </c>
      <c r="BX328" s="83">
        <f t="shared" si="1896"/>
        <v>1.273798916</v>
      </c>
      <c r="CG328" s="181">
        <v>2.0</v>
      </c>
      <c r="CH328" s="9">
        <f t="shared" ref="CH328:CQ328" si="1897">2^(CH18-3) * 100000</f>
        <v>23707762755</v>
      </c>
      <c r="CI328" s="9">
        <f t="shared" si="1897"/>
        <v>1605554.798</v>
      </c>
      <c r="CJ328" s="9">
        <f t="shared" si="1897"/>
        <v>1605554.798</v>
      </c>
      <c r="CK328" s="9">
        <f t="shared" si="1897"/>
        <v>1605554.798</v>
      </c>
      <c r="CL328" s="9">
        <f t="shared" si="1897"/>
        <v>1605554.798</v>
      </c>
      <c r="CM328" s="9">
        <f t="shared" si="1897"/>
        <v>1605554.798</v>
      </c>
      <c r="CN328" s="9">
        <f t="shared" si="1897"/>
        <v>1605554.798</v>
      </c>
      <c r="CO328" s="9">
        <f t="shared" si="1897"/>
        <v>1605554.798</v>
      </c>
      <c r="CP328" s="9">
        <f t="shared" si="1897"/>
        <v>1605554.798</v>
      </c>
      <c r="CQ328" s="9">
        <f t="shared" si="1897"/>
        <v>1605554.798</v>
      </c>
      <c r="DB328" s="9">
        <v>94.0</v>
      </c>
      <c r="DC328" s="34">
        <f t="shared" ref="DC328:DJ328" si="1898">MAX(DC327*(1-DC124),0)</f>
        <v>0.933741386</v>
      </c>
      <c r="DD328" s="34">
        <f t="shared" si="1898"/>
        <v>0.9565369158</v>
      </c>
      <c r="DE328" s="180">
        <f t="shared" si="1898"/>
        <v>0.9310958608</v>
      </c>
      <c r="DF328" s="34">
        <f t="shared" si="1898"/>
        <v>0.8772524232</v>
      </c>
      <c r="DG328" s="34">
        <f t="shared" si="1898"/>
        <v>0.8275127826</v>
      </c>
      <c r="DH328" s="180">
        <f t="shared" si="1898"/>
        <v>0.86542402</v>
      </c>
      <c r="DI328" s="34">
        <f t="shared" si="1898"/>
        <v>0.7961375225</v>
      </c>
      <c r="DJ328" s="34">
        <f t="shared" si="1898"/>
        <v>0.7222841925</v>
      </c>
      <c r="DK328" s="34"/>
      <c r="DL328" s="142">
        <v>3.0767123287671236E-4</v>
      </c>
    </row>
    <row r="329" ht="14.25" customHeight="1">
      <c r="AT329" s="1">
        <f t="shared" si="1427"/>
        <v>29</v>
      </c>
      <c r="AU329" s="1">
        <v>203.0</v>
      </c>
      <c r="AV329" s="83">
        <f t="shared" ref="AV329:BA329" si="1899">((AV$4 * $AU329 ^ AV$5 * EXP(-$AU329 * AV$6))+AV$8)*AV$7</f>
        <v>31.57796317</v>
      </c>
      <c r="AW329" s="83">
        <f t="shared" si="1899"/>
        <v>33.38221526</v>
      </c>
      <c r="AX329" s="83">
        <f t="shared" si="1899"/>
        <v>34.02992579</v>
      </c>
      <c r="AY329" s="83">
        <f t="shared" si="1899"/>
        <v>33.62992579</v>
      </c>
      <c r="AZ329" s="83">
        <f t="shared" si="1899"/>
        <v>33.22992579</v>
      </c>
      <c r="BA329" s="83">
        <f t="shared" si="1899"/>
        <v>32.82992579</v>
      </c>
      <c r="BB329" s="83"/>
      <c r="BC329" s="83"/>
      <c r="BD329" s="83"/>
      <c r="BE329" s="83"/>
      <c r="BH329" s="1">
        <v>14.0</v>
      </c>
      <c r="BI329" s="1">
        <v>94.0</v>
      </c>
      <c r="BJ329" s="83">
        <f t="shared" ref="BJ329:BL329" si="1900">((BJ$4 * $BI329 ^ BJ$5 * EXP(-$BI329 * BJ$6))+BJ$8)*BJ$7</f>
        <v>1.325437594</v>
      </c>
      <c r="BK329" s="83">
        <f t="shared" si="1900"/>
        <v>1.567971105</v>
      </c>
      <c r="BL329" s="83">
        <f t="shared" si="1900"/>
        <v>1.690285038</v>
      </c>
      <c r="BT329" s="1">
        <v>14.0</v>
      </c>
      <c r="BU329" s="1">
        <v>94.0</v>
      </c>
      <c r="BV329" s="83">
        <f t="shared" ref="BV329:BX329" si="1901"> ((BV$4 * $BU329 ^ BV$5 * EXP(-$BU329 * BV$6))+BV$8)*BV$7</f>
        <v>0.9951854246</v>
      </c>
      <c r="BW329" s="83">
        <f t="shared" si="1901"/>
        <v>1.230714123</v>
      </c>
      <c r="BX329" s="83">
        <f t="shared" si="1901"/>
        <v>1.271958166</v>
      </c>
      <c r="CG329" s="181">
        <v>3.0</v>
      </c>
      <c r="CH329" s="9">
        <f t="shared" ref="CH329:CQ329" si="1902">2^(CH19-3) * 100000</f>
        <v>481504422.4</v>
      </c>
      <c r="CI329" s="9">
        <f t="shared" si="1902"/>
        <v>570542.0949</v>
      </c>
      <c r="CJ329" s="9">
        <f t="shared" si="1902"/>
        <v>570542.0949</v>
      </c>
      <c r="CK329" s="9">
        <f t="shared" si="1902"/>
        <v>570542.0949</v>
      </c>
      <c r="CL329" s="9">
        <f t="shared" si="1902"/>
        <v>570542.0949</v>
      </c>
      <c r="CM329" s="9">
        <f t="shared" si="1902"/>
        <v>570542.0949</v>
      </c>
      <c r="CN329" s="9">
        <f t="shared" si="1902"/>
        <v>570542.0949</v>
      </c>
      <c r="CO329" s="9">
        <f t="shared" si="1902"/>
        <v>570542.0949</v>
      </c>
      <c r="CP329" s="9">
        <f t="shared" si="1902"/>
        <v>570542.0949</v>
      </c>
      <c r="CQ329" s="9">
        <f t="shared" si="1902"/>
        <v>570542.0949</v>
      </c>
      <c r="DB329" s="9">
        <v>95.0</v>
      </c>
      <c r="DC329" s="34">
        <f t="shared" ref="DC329:DJ329" si="1903">MAX(DC328*(1-DC125),0)</f>
        <v>0.9333822547</v>
      </c>
      <c r="DD329" s="34">
        <f t="shared" si="1903"/>
        <v>0.9559850676</v>
      </c>
      <c r="DE329" s="180">
        <f t="shared" si="1903"/>
        <v>0.9300503638</v>
      </c>
      <c r="DF329" s="34">
        <f t="shared" si="1903"/>
        <v>0.8749735637</v>
      </c>
      <c r="DG329" s="34">
        <f t="shared" si="1903"/>
        <v>0.8247025947</v>
      </c>
      <c r="DH329" s="180">
        <f t="shared" si="1903"/>
        <v>0.8636852389</v>
      </c>
      <c r="DI329" s="34">
        <f t="shared" si="1903"/>
        <v>0.7937601512</v>
      </c>
      <c r="DJ329" s="34">
        <f t="shared" si="1903"/>
        <v>0.7196594454</v>
      </c>
      <c r="DK329" s="34"/>
      <c r="DL329" s="142">
        <v>3.0767123287671236E-4</v>
      </c>
    </row>
    <row r="330" ht="14.25" customHeight="1">
      <c r="AT330" s="1">
        <f t="shared" si="1427"/>
        <v>30</v>
      </c>
      <c r="AU330" s="1">
        <v>204.0</v>
      </c>
      <c r="AV330" s="83">
        <f t="shared" ref="AV330:BA330" si="1904">((AV$4 * $AU330 ^ AV$5 * EXP(-$AU330 * AV$6))+AV$8)*AV$7</f>
        <v>31.54711415</v>
      </c>
      <c r="AW330" s="83">
        <f t="shared" si="1904"/>
        <v>33.3087275</v>
      </c>
      <c r="AX330" s="83">
        <f t="shared" si="1904"/>
        <v>33.94356533</v>
      </c>
      <c r="AY330" s="83">
        <f t="shared" si="1904"/>
        <v>33.54356533</v>
      </c>
      <c r="AZ330" s="83">
        <f t="shared" si="1904"/>
        <v>33.14356533</v>
      </c>
      <c r="BA330" s="83">
        <f t="shared" si="1904"/>
        <v>32.74356533</v>
      </c>
      <c r="BB330" s="83"/>
      <c r="BC330" s="83"/>
      <c r="BD330" s="83"/>
      <c r="BE330" s="83"/>
      <c r="BH330" s="1">
        <v>14.0</v>
      </c>
      <c r="BI330" s="1">
        <v>95.0</v>
      </c>
      <c r="BJ330" s="83">
        <f t="shared" ref="BJ330:BL330" si="1905">((BJ$4 * $BI330 ^ BJ$5 * EXP(-$BI330 * BJ$6))+BJ$8)*BJ$7</f>
        <v>1.325456762</v>
      </c>
      <c r="BK330" s="83">
        <f t="shared" si="1905"/>
        <v>1.565950909</v>
      </c>
      <c r="BL330" s="83">
        <f t="shared" si="1905"/>
        <v>1.68781664</v>
      </c>
      <c r="BT330" s="1">
        <v>14.0</v>
      </c>
      <c r="BU330" s="1">
        <v>95.0</v>
      </c>
      <c r="BV330" s="83">
        <f t="shared" ref="BV330:BX330" si="1906"> ((BV$4 * $BU330 ^ BV$5 * EXP(-$BU330 * BV$6))+BV$8)*BV$7</f>
        <v>0.9952091376</v>
      </c>
      <c r="BW330" s="83">
        <f t="shared" si="1906"/>
        <v>1.229138859</v>
      </c>
      <c r="BX330" s="83">
        <f t="shared" si="1906"/>
        <v>1.270095293</v>
      </c>
      <c r="CG330" s="181">
        <v>4.0</v>
      </c>
      <c r="CH330" s="9">
        <f t="shared" ref="CH330:CQ330" si="1907">2^(CH20-3) * 100000</f>
        <v>68763539.64</v>
      </c>
      <c r="CI330" s="9">
        <f t="shared" si="1907"/>
        <v>340581.4831</v>
      </c>
      <c r="CJ330" s="9">
        <f t="shared" si="1907"/>
        <v>340581.4831</v>
      </c>
      <c r="CK330" s="9">
        <f t="shared" si="1907"/>
        <v>340581.4831</v>
      </c>
      <c r="CL330" s="9">
        <f t="shared" si="1907"/>
        <v>340581.4831</v>
      </c>
      <c r="CM330" s="9">
        <f t="shared" si="1907"/>
        <v>340581.4831</v>
      </c>
      <c r="CN330" s="9">
        <f t="shared" si="1907"/>
        <v>340581.4831</v>
      </c>
      <c r="CO330" s="9">
        <f t="shared" si="1907"/>
        <v>340581.4831</v>
      </c>
      <c r="CP330" s="9">
        <f t="shared" si="1907"/>
        <v>340581.4831</v>
      </c>
      <c r="CQ330" s="9">
        <f t="shared" si="1907"/>
        <v>340581.4831</v>
      </c>
      <c r="DB330" s="9">
        <v>96.0</v>
      </c>
      <c r="DC330" s="34">
        <f t="shared" ref="DC330:DJ330" si="1908">MAX(DC329*(1-DC126),0)</f>
        <v>0.9330232615</v>
      </c>
      <c r="DD330" s="34">
        <f t="shared" si="1908"/>
        <v>0.9554335377</v>
      </c>
      <c r="DE330" s="180">
        <f t="shared" si="1908"/>
        <v>0.9289953631</v>
      </c>
      <c r="DF330" s="34">
        <f t="shared" si="1908"/>
        <v>0.8726737979</v>
      </c>
      <c r="DG330" s="34">
        <f t="shared" si="1908"/>
        <v>0.82187437</v>
      </c>
      <c r="DH330" s="180">
        <f t="shared" si="1908"/>
        <v>0.8619323926</v>
      </c>
      <c r="DI330" s="34">
        <f t="shared" si="1908"/>
        <v>0.7913761845</v>
      </c>
      <c r="DJ330" s="34">
        <f t="shared" si="1908"/>
        <v>0.7170394724</v>
      </c>
      <c r="DK330" s="34"/>
      <c r="DL330" s="142">
        <v>3.0767123287671236E-4</v>
      </c>
    </row>
    <row r="331" ht="14.25" customHeight="1">
      <c r="AT331" s="1">
        <f t="shared" si="1427"/>
        <v>30</v>
      </c>
      <c r="AU331" s="1">
        <v>205.0</v>
      </c>
      <c r="AV331" s="83">
        <f t="shared" ref="AV331:BA331" si="1909">((AV$4 * $AU331 ^ AV$5 * EXP(-$AU331 * AV$6))+AV$8)*AV$7</f>
        <v>31.51613767</v>
      </c>
      <c r="AW331" s="83">
        <f t="shared" si="1909"/>
        <v>33.23525912</v>
      </c>
      <c r="AX331" s="83">
        <f t="shared" si="1909"/>
        <v>33.85725368</v>
      </c>
      <c r="AY331" s="83">
        <f t="shared" si="1909"/>
        <v>33.45725368</v>
      </c>
      <c r="AZ331" s="83">
        <f t="shared" si="1909"/>
        <v>33.05725368</v>
      </c>
      <c r="BA331" s="83">
        <f t="shared" si="1909"/>
        <v>32.65725368</v>
      </c>
      <c r="BB331" s="83"/>
      <c r="BC331" s="83"/>
      <c r="BD331" s="83"/>
      <c r="BE331" s="83"/>
      <c r="BH331" s="1">
        <v>14.0</v>
      </c>
      <c r="BI331" s="1">
        <v>96.0</v>
      </c>
      <c r="BJ331" s="83">
        <f t="shared" ref="BJ331:BL331" si="1910">((BJ$4 * $BI331 ^ BJ$5 * EXP(-$BI331 * BJ$6))+BJ$8)*BJ$7</f>
        <v>1.325450331</v>
      </c>
      <c r="BK331" s="83">
        <f t="shared" si="1910"/>
        <v>1.563908083</v>
      </c>
      <c r="BL331" s="83">
        <f t="shared" si="1910"/>
        <v>1.685319576</v>
      </c>
      <c r="BT331" s="1">
        <v>14.0</v>
      </c>
      <c r="BU331" s="1">
        <v>96.0</v>
      </c>
      <c r="BV331" s="83">
        <f t="shared" ref="BV331:BX331" si="1911"> ((BV$4 * $BU331 ^ BV$5 * EXP(-$BU331 * BV$6))+BV$8)*BV$7</f>
        <v>0.9952128023</v>
      </c>
      <c r="BW331" s="83">
        <f t="shared" si="1911"/>
        <v>1.227545697</v>
      </c>
      <c r="BX331" s="83">
        <f t="shared" si="1911"/>
        <v>1.268210921</v>
      </c>
      <c r="CG331" s="181">
        <v>5.0</v>
      </c>
      <c r="CH331" s="9">
        <f t="shared" ref="CH331:CQ331" si="1912">2^(CH21-3) * 100000</f>
        <v>21425721.84</v>
      </c>
      <c r="CI331" s="9">
        <f t="shared" si="1912"/>
        <v>250185.816</v>
      </c>
      <c r="CJ331" s="9">
        <f t="shared" si="1912"/>
        <v>250185.816</v>
      </c>
      <c r="CK331" s="9">
        <f t="shared" si="1912"/>
        <v>250185.816</v>
      </c>
      <c r="CL331" s="9">
        <f t="shared" si="1912"/>
        <v>250185.816</v>
      </c>
      <c r="CM331" s="9">
        <f t="shared" si="1912"/>
        <v>250185.816</v>
      </c>
      <c r="CN331" s="9">
        <f t="shared" si="1912"/>
        <v>250185.816</v>
      </c>
      <c r="CO331" s="9">
        <f t="shared" si="1912"/>
        <v>250185.816</v>
      </c>
      <c r="CP331" s="9">
        <f t="shared" si="1912"/>
        <v>250185.816</v>
      </c>
      <c r="CQ331" s="9">
        <f t="shared" si="1912"/>
        <v>250185.816</v>
      </c>
      <c r="DB331" s="9">
        <v>97.0</v>
      </c>
      <c r="DC331" s="34">
        <f t="shared" ref="DC331:DJ331" si="1913">MAX(DC330*(1-DC127),0)</f>
        <v>0.9326644064</v>
      </c>
      <c r="DD331" s="34">
        <f t="shared" si="1913"/>
        <v>0.9548823261</v>
      </c>
      <c r="DE331" s="180">
        <f t="shared" si="1913"/>
        <v>0.9279308936</v>
      </c>
      <c r="DF331" s="34">
        <f t="shared" si="1913"/>
        <v>0.8703533213</v>
      </c>
      <c r="DG331" s="34">
        <f t="shared" si="1913"/>
        <v>0.8190283587</v>
      </c>
      <c r="DH331" s="180">
        <f t="shared" si="1913"/>
        <v>0.8601655805</v>
      </c>
      <c r="DI331" s="34">
        <f t="shared" si="1913"/>
        <v>0.7889857241</v>
      </c>
      <c r="DJ331" s="34">
        <f t="shared" si="1913"/>
        <v>0.7144242909</v>
      </c>
      <c r="DK331" s="34"/>
      <c r="DL331" s="142">
        <v>3.0767123287671236E-4</v>
      </c>
    </row>
    <row r="332" ht="14.25" customHeight="1">
      <c r="AT332" s="1">
        <f t="shared" si="1427"/>
        <v>30</v>
      </c>
      <c r="AU332" s="1">
        <v>206.0</v>
      </c>
      <c r="AV332" s="83">
        <f t="shared" ref="AV332:BA332" si="1914">((AV$4 * $AU332 ^ AV$5 * EXP(-$AU332 * AV$6))+AV$8)*AV$7</f>
        <v>31.4850357</v>
      </c>
      <c r="AW332" s="83">
        <f t="shared" si="1914"/>
        <v>33.16181209</v>
      </c>
      <c r="AX332" s="83">
        <f t="shared" si="1914"/>
        <v>33.77099323</v>
      </c>
      <c r="AY332" s="83">
        <f t="shared" si="1914"/>
        <v>33.37099323</v>
      </c>
      <c r="AZ332" s="83">
        <f t="shared" si="1914"/>
        <v>32.97099323</v>
      </c>
      <c r="BA332" s="83">
        <f t="shared" si="1914"/>
        <v>32.57099323</v>
      </c>
      <c r="BB332" s="83"/>
      <c r="BC332" s="83"/>
      <c r="BD332" s="83"/>
      <c r="BE332" s="83"/>
      <c r="BH332" s="1">
        <v>14.0</v>
      </c>
      <c r="BI332" s="1">
        <v>97.0</v>
      </c>
      <c r="BJ332" s="83">
        <f t="shared" ref="BJ332:BL332" si="1915">((BJ$4 * $BI332 ^ BJ$5 * EXP(-$BI332 * BJ$6))+BJ$8)*BJ$7</f>
        <v>1.32541883</v>
      </c>
      <c r="BK332" s="83">
        <f t="shared" si="1915"/>
        <v>1.561843246</v>
      </c>
      <c r="BL332" s="83">
        <f t="shared" si="1915"/>
        <v>1.682794652</v>
      </c>
      <c r="BT332" s="1">
        <v>14.0</v>
      </c>
      <c r="BU332" s="1">
        <v>97.0</v>
      </c>
      <c r="BV332" s="83">
        <f t="shared" ref="BV332:BX332" si="1916"> ((BV$4 * $BU332 ^ BV$5 * EXP(-$BU332 * BV$6))+BV$8)*BV$7</f>
        <v>0.9951968339</v>
      </c>
      <c r="BW332" s="83">
        <f t="shared" si="1916"/>
        <v>1.225935124</v>
      </c>
      <c r="BX332" s="83">
        <f t="shared" si="1916"/>
        <v>1.266305655</v>
      </c>
      <c r="CG332" s="181">
        <v>6.0</v>
      </c>
      <c r="CH332" s="9">
        <f t="shared" ref="CH332:CQ332" si="1917">2^(CH22-3) * 100000</f>
        <v>9861031.542</v>
      </c>
      <c r="CI332" s="9">
        <f t="shared" si="1917"/>
        <v>203872.4266</v>
      </c>
      <c r="CJ332" s="9">
        <f t="shared" si="1917"/>
        <v>203872.4266</v>
      </c>
      <c r="CK332" s="9">
        <f t="shared" si="1917"/>
        <v>203872.4266</v>
      </c>
      <c r="CL332" s="9">
        <f t="shared" si="1917"/>
        <v>203872.4266</v>
      </c>
      <c r="CM332" s="9">
        <f t="shared" si="1917"/>
        <v>203872.4266</v>
      </c>
      <c r="CN332" s="9">
        <f t="shared" si="1917"/>
        <v>203872.4266</v>
      </c>
      <c r="CO332" s="9">
        <f t="shared" si="1917"/>
        <v>203872.4266</v>
      </c>
      <c r="CP332" s="9">
        <f t="shared" si="1917"/>
        <v>203872.4266</v>
      </c>
      <c r="CQ332" s="9">
        <f t="shared" si="1917"/>
        <v>203872.4266</v>
      </c>
      <c r="DB332" s="9">
        <v>98.0</v>
      </c>
      <c r="DC332" s="34">
        <f t="shared" ref="DC332:DJ332" si="1918">MAX(DC331*(1-DC128),0)</f>
        <v>0.9323056893</v>
      </c>
      <c r="DD332" s="34">
        <f t="shared" si="1918"/>
        <v>0.9543314324</v>
      </c>
      <c r="DE332" s="180">
        <f t="shared" si="1918"/>
        <v>0.9268569906</v>
      </c>
      <c r="DF332" s="34">
        <f t="shared" si="1918"/>
        <v>0.8680123305</v>
      </c>
      <c r="DG332" s="34">
        <f t="shared" si="1918"/>
        <v>0.8161648124</v>
      </c>
      <c r="DH332" s="180">
        <f t="shared" si="1918"/>
        <v>0.8583849028</v>
      </c>
      <c r="DI332" s="34">
        <f t="shared" si="1918"/>
        <v>0.7865888722</v>
      </c>
      <c r="DJ332" s="34">
        <f t="shared" si="1918"/>
        <v>0.7118139181</v>
      </c>
      <c r="DK332" s="34"/>
      <c r="DL332" s="142">
        <v>3.0767123287671236E-4</v>
      </c>
    </row>
    <row r="333" ht="14.25" customHeight="1">
      <c r="AT333" s="1">
        <f t="shared" si="1427"/>
        <v>30</v>
      </c>
      <c r="AU333" s="1">
        <v>207.0</v>
      </c>
      <c r="AV333" s="83">
        <f t="shared" ref="AV333:BA333" si="1919">((AV$4 * $AU333 ^ AV$5 * EXP(-$AU333 * AV$6))+AV$8)*AV$7</f>
        <v>31.45381017</v>
      </c>
      <c r="AW333" s="83">
        <f t="shared" si="1919"/>
        <v>33.08838834</v>
      </c>
      <c r="AX333" s="83">
        <f t="shared" si="1919"/>
        <v>33.68478632</v>
      </c>
      <c r="AY333" s="83">
        <f t="shared" si="1919"/>
        <v>33.28478632</v>
      </c>
      <c r="AZ333" s="83">
        <f t="shared" si="1919"/>
        <v>32.88478632</v>
      </c>
      <c r="BA333" s="83">
        <f t="shared" si="1919"/>
        <v>32.48478632</v>
      </c>
      <c r="BB333" s="83"/>
      <c r="BC333" s="83"/>
      <c r="BD333" s="83"/>
      <c r="BE333" s="83"/>
      <c r="BH333" s="1">
        <v>14.0</v>
      </c>
      <c r="BI333" s="1">
        <v>98.0</v>
      </c>
      <c r="BJ333" s="83">
        <f t="shared" ref="BJ333:BL333" si="1920">((BJ$4 * $BI333 ^ BJ$5 * EXP(-$BI333 * BJ$6))+BJ$8)*BJ$7</f>
        <v>1.325362777</v>
      </c>
      <c r="BK333" s="83">
        <f t="shared" si="1920"/>
        <v>1.559756998</v>
      </c>
      <c r="BL333" s="83">
        <f t="shared" si="1920"/>
        <v>1.680242651</v>
      </c>
      <c r="BT333" s="1">
        <v>14.0</v>
      </c>
      <c r="BU333" s="1">
        <v>98.0</v>
      </c>
      <c r="BV333" s="83">
        <f t="shared" ref="BV333:BX333" si="1921"> ((BV$4 * $BU333 ^ BV$5 * EXP(-$BU333 * BV$6))+BV$8)*BV$7</f>
        <v>0.9951616362</v>
      </c>
      <c r="BW333" s="83">
        <f t="shared" si="1921"/>
        <v>1.224307614</v>
      </c>
      <c r="BX333" s="83">
        <f t="shared" si="1921"/>
        <v>1.264380083</v>
      </c>
      <c r="CG333" s="181">
        <v>7.0</v>
      </c>
      <c r="CH333" s="9">
        <f t="shared" ref="CH333:CQ333" si="1922">2^(CH23-3) * 100000</f>
        <v>5671719.525</v>
      </c>
      <c r="CI333" s="9">
        <f t="shared" si="1922"/>
        <v>176278.5754</v>
      </c>
      <c r="CJ333" s="9">
        <f t="shared" si="1922"/>
        <v>176278.5754</v>
      </c>
      <c r="CK333" s="9">
        <f t="shared" si="1922"/>
        <v>176278.5754</v>
      </c>
      <c r="CL333" s="9">
        <f t="shared" si="1922"/>
        <v>176278.5754</v>
      </c>
      <c r="CM333" s="9">
        <f t="shared" si="1922"/>
        <v>176278.5754</v>
      </c>
      <c r="CN333" s="9">
        <f t="shared" si="1922"/>
        <v>176278.5754</v>
      </c>
      <c r="CO333" s="9">
        <f t="shared" si="1922"/>
        <v>176278.5754</v>
      </c>
      <c r="CP333" s="9">
        <f t="shared" si="1922"/>
        <v>176278.5754</v>
      </c>
      <c r="CQ333" s="9">
        <f t="shared" si="1922"/>
        <v>176278.5754</v>
      </c>
      <c r="DB333" s="9">
        <v>99.0</v>
      </c>
      <c r="DC333" s="34">
        <f t="shared" ref="DC333:DJ333" si="1923">MAX(DC332*(1-DC129),0)</f>
        <v>0.9319471102</v>
      </c>
      <c r="DD333" s="34">
        <f t="shared" si="1923"/>
        <v>0.9537808566</v>
      </c>
      <c r="DE333" s="180">
        <f t="shared" si="1923"/>
        <v>0.9257736894</v>
      </c>
      <c r="DF333" s="34">
        <f t="shared" si="1923"/>
        <v>0.8656510236</v>
      </c>
      <c r="DG333" s="34">
        <f t="shared" si="1923"/>
        <v>0.8132839832</v>
      </c>
      <c r="DH333" s="180">
        <f t="shared" si="1923"/>
        <v>0.8565904603</v>
      </c>
      <c r="DI333" s="34">
        <f t="shared" si="1923"/>
        <v>0.7841857307</v>
      </c>
      <c r="DJ333" s="34">
        <f t="shared" si="1923"/>
        <v>0.7092083709</v>
      </c>
      <c r="DK333" s="34"/>
      <c r="DL333" s="142">
        <v>3.0767123287671236E-4</v>
      </c>
    </row>
    <row r="334" ht="14.25" customHeight="1">
      <c r="AT334" s="1">
        <f t="shared" si="1427"/>
        <v>30</v>
      </c>
      <c r="AU334" s="1">
        <v>208.0</v>
      </c>
      <c r="AV334" s="83">
        <f t="shared" ref="AV334:BA334" si="1924">((AV$4 * $AU334 ^ AV$5 * EXP(-$AU334 * AV$6))+AV$8)*AV$7</f>
        <v>31.422463</v>
      </c>
      <c r="AW334" s="83">
        <f t="shared" si="1924"/>
        <v>33.01498979</v>
      </c>
      <c r="AX334" s="83">
        <f t="shared" si="1924"/>
        <v>33.59863528</v>
      </c>
      <c r="AY334" s="83">
        <f t="shared" si="1924"/>
        <v>33.19863528</v>
      </c>
      <c r="AZ334" s="83">
        <f t="shared" si="1924"/>
        <v>32.79863528</v>
      </c>
      <c r="BA334" s="83">
        <f t="shared" si="1924"/>
        <v>32.39863528</v>
      </c>
      <c r="BB334" s="83"/>
      <c r="BC334" s="83"/>
      <c r="BD334" s="83"/>
      <c r="BE334" s="83"/>
      <c r="BH334" s="1">
        <v>15.0</v>
      </c>
      <c r="BI334" s="1">
        <v>99.0</v>
      </c>
      <c r="BJ334" s="83">
        <f t="shared" ref="BJ334:BL334" si="1925">((BJ$4 * $BI334 ^ BJ$5 * EXP(-$BI334 * BJ$6))+BJ$8)*BJ$7</f>
        <v>1.325282672</v>
      </c>
      <c r="BK334" s="83">
        <f t="shared" si="1925"/>
        <v>1.55764992</v>
      </c>
      <c r="BL334" s="83">
        <f t="shared" si="1925"/>
        <v>1.677664332</v>
      </c>
      <c r="BT334" s="1">
        <v>15.0</v>
      </c>
      <c r="BU334" s="1">
        <v>99.0</v>
      </c>
      <c r="BV334" s="83">
        <f t="shared" ref="BV334:BX334" si="1926"> ((BV$4 * $BU334 ^ BV$5 * EXP(-$BU334 * BV$6))+BV$8)*BV$7</f>
        <v>0.9951076015</v>
      </c>
      <c r="BW334" s="83">
        <f t="shared" si="1926"/>
        <v>1.222663626</v>
      </c>
      <c r="BX334" s="83">
        <f t="shared" si="1926"/>
        <v>1.262434775</v>
      </c>
      <c r="CG334" s="181">
        <v>8.0</v>
      </c>
      <c r="CH334" s="9">
        <f t="shared" ref="CH334:CQ334" si="1927">2^(CH24-3) * 100000</f>
        <v>3749821.457</v>
      </c>
      <c r="CI334" s="9">
        <f t="shared" si="1927"/>
        <v>158172.6323</v>
      </c>
      <c r="CJ334" s="9">
        <f t="shared" si="1927"/>
        <v>158172.6323</v>
      </c>
      <c r="CK334" s="9">
        <f t="shared" si="1927"/>
        <v>158172.6323</v>
      </c>
      <c r="CL334" s="9">
        <f t="shared" si="1927"/>
        <v>158172.6323</v>
      </c>
      <c r="CM334" s="9">
        <f t="shared" si="1927"/>
        <v>158172.6323</v>
      </c>
      <c r="CN334" s="9">
        <f t="shared" si="1927"/>
        <v>158172.6323</v>
      </c>
      <c r="CO334" s="9">
        <f t="shared" si="1927"/>
        <v>158172.6323</v>
      </c>
      <c r="CP334" s="9">
        <f t="shared" si="1927"/>
        <v>158172.6323</v>
      </c>
      <c r="CQ334" s="9">
        <f t="shared" si="1927"/>
        <v>158172.6323</v>
      </c>
      <c r="DB334" s="9">
        <v>100.0</v>
      </c>
      <c r="DC334" s="34">
        <f t="shared" ref="DC334:DJ334" si="1928">MAX(DC333*(1-DC130),0)</f>
        <v>0.931588669</v>
      </c>
      <c r="DD334" s="34">
        <f t="shared" si="1928"/>
        <v>0.9532305984</v>
      </c>
      <c r="DE334" s="180">
        <f t="shared" si="1928"/>
        <v>0.9246810258</v>
      </c>
      <c r="DF334" s="34">
        <f t="shared" si="1928"/>
        <v>0.8632696001</v>
      </c>
      <c r="DG334" s="34">
        <f t="shared" si="1928"/>
        <v>0.8103861243</v>
      </c>
      <c r="DH334" s="180">
        <f t="shared" si="1928"/>
        <v>0.8547823545</v>
      </c>
      <c r="DI334" s="34">
        <f t="shared" si="1928"/>
        <v>0.7817764017</v>
      </c>
      <c r="DJ334" s="34">
        <f t="shared" si="1928"/>
        <v>0.7066076663</v>
      </c>
      <c r="DK334" s="34"/>
      <c r="DL334" s="142">
        <v>3.0767123287671236E-4</v>
      </c>
    </row>
    <row r="335" ht="14.25" customHeight="1">
      <c r="AT335" s="1">
        <f t="shared" si="1427"/>
        <v>30</v>
      </c>
      <c r="AU335" s="1">
        <v>209.0</v>
      </c>
      <c r="AV335" s="83">
        <f t="shared" ref="AV335:BA335" si="1929">((AV$4 * $AU335 ^ AV$5 * EXP(-$AU335 * AV$6))+AV$8)*AV$7</f>
        <v>31.39099608</v>
      </c>
      <c r="AW335" s="83">
        <f t="shared" si="1929"/>
        <v>32.94161829</v>
      </c>
      <c r="AX335" s="83">
        <f t="shared" si="1929"/>
        <v>33.51254238</v>
      </c>
      <c r="AY335" s="83">
        <f t="shared" si="1929"/>
        <v>33.11254238</v>
      </c>
      <c r="AZ335" s="83">
        <f t="shared" si="1929"/>
        <v>32.71254238</v>
      </c>
      <c r="BA335" s="83">
        <f t="shared" si="1929"/>
        <v>32.31254238</v>
      </c>
      <c r="BB335" s="83"/>
      <c r="BC335" s="83"/>
      <c r="BD335" s="83"/>
      <c r="BE335" s="83"/>
      <c r="BH335" s="1">
        <v>15.0</v>
      </c>
      <c r="BI335" s="1">
        <v>100.0</v>
      </c>
      <c r="BJ335" s="83">
        <f t="shared" ref="BJ335:BL335" si="1930">((BJ$4 * $BI335 ^ BJ$5 * EXP(-$BI335 * BJ$6))+BJ$8)*BJ$7</f>
        <v>1.325179004</v>
      </c>
      <c r="BK335" s="83">
        <f t="shared" si="1930"/>
        <v>1.555522578</v>
      </c>
      <c r="BL335" s="83">
        <f t="shared" si="1930"/>
        <v>1.675060436</v>
      </c>
      <c r="BT335" s="1">
        <v>15.0</v>
      </c>
      <c r="BU335" s="1">
        <v>100.0</v>
      </c>
      <c r="BV335" s="83">
        <f t="shared" ref="BV335:BX335" si="1931"> ((BV$4 * $BU335 ^ BV$5 * EXP(-$BU335 * BV$6))+BV$8)*BV$7</f>
        <v>0.9950351116</v>
      </c>
      <c r="BW335" s="83">
        <f t="shared" si="1931"/>
        <v>1.221003605</v>
      </c>
      <c r="BX335" s="83">
        <f t="shared" si="1931"/>
        <v>1.260470288</v>
      </c>
      <c r="CG335" s="181">
        <v>9.0</v>
      </c>
      <c r="CH335" s="9">
        <f t="shared" ref="CH335:CQ335" si="1932">2^(CH25-3) * 100000</f>
        <v>2720458.24</v>
      </c>
      <c r="CI335" s="9">
        <f t="shared" si="1932"/>
        <v>145475.6586</v>
      </c>
      <c r="CJ335" s="9">
        <f t="shared" si="1932"/>
        <v>145475.6586</v>
      </c>
      <c r="CK335" s="9">
        <f t="shared" si="1932"/>
        <v>145475.6586</v>
      </c>
      <c r="CL335" s="9">
        <f t="shared" si="1932"/>
        <v>145475.6586</v>
      </c>
      <c r="CM335" s="9">
        <f t="shared" si="1932"/>
        <v>145475.6586</v>
      </c>
      <c r="CN335" s="9">
        <f t="shared" si="1932"/>
        <v>145475.6586</v>
      </c>
      <c r="CO335" s="9">
        <f t="shared" si="1932"/>
        <v>145475.6586</v>
      </c>
      <c r="CP335" s="9">
        <f t="shared" si="1932"/>
        <v>145475.6586</v>
      </c>
      <c r="CQ335" s="9">
        <f t="shared" si="1932"/>
        <v>145475.6586</v>
      </c>
      <c r="DB335" s="9">
        <v>101.0</v>
      </c>
      <c r="DC335" s="34">
        <f t="shared" ref="DC335:DJ335" si="1933">MAX(DC334*(1-DC131),0)</f>
        <v>0.9312303657</v>
      </c>
      <c r="DD335" s="34">
        <f t="shared" si="1933"/>
        <v>0.9526806577</v>
      </c>
      <c r="DE335" s="180">
        <f t="shared" si="1933"/>
        <v>0.9235790359</v>
      </c>
      <c r="DF335" s="34">
        <f t="shared" si="1933"/>
        <v>0.8608682606</v>
      </c>
      <c r="DG335" s="34">
        <f t="shared" si="1933"/>
        <v>0.8074714896</v>
      </c>
      <c r="DH335" s="180">
        <f t="shared" si="1933"/>
        <v>0.8529606875</v>
      </c>
      <c r="DI335" s="34">
        <f t="shared" si="1933"/>
        <v>0.7793609872</v>
      </c>
      <c r="DJ335" s="34">
        <f t="shared" si="1933"/>
        <v>0.7040118209</v>
      </c>
      <c r="DK335" s="34"/>
      <c r="DL335" s="142">
        <v>3.0767123287671236E-4</v>
      </c>
    </row>
    <row r="336" ht="14.25" customHeight="1">
      <c r="AT336" s="1">
        <f t="shared" si="1427"/>
        <v>30</v>
      </c>
      <c r="AU336" s="1">
        <v>210.0</v>
      </c>
      <c r="AV336" s="83">
        <f t="shared" ref="AV336:BA336" si="1934">((AV$4 * $AU336 ^ AV$5 * EXP(-$AU336 * AV$6))+AV$8)*AV$7</f>
        <v>31.35941127</v>
      </c>
      <c r="AW336" s="83">
        <f t="shared" si="1934"/>
        <v>32.86827568</v>
      </c>
      <c r="AX336" s="83">
        <f t="shared" si="1934"/>
        <v>33.42650983</v>
      </c>
      <c r="AY336" s="83">
        <f t="shared" si="1934"/>
        <v>33.02650983</v>
      </c>
      <c r="AZ336" s="83">
        <f t="shared" si="1934"/>
        <v>32.62650983</v>
      </c>
      <c r="BA336" s="83">
        <f t="shared" si="1934"/>
        <v>32.22650983</v>
      </c>
      <c r="BB336" s="83"/>
      <c r="BC336" s="83"/>
      <c r="BD336" s="83"/>
      <c r="BE336" s="83"/>
      <c r="BH336" s="1">
        <v>15.0</v>
      </c>
      <c r="BI336" s="1">
        <v>101.0</v>
      </c>
      <c r="BJ336" s="83">
        <f t="shared" ref="BJ336:BL336" si="1935">((BJ$4 * $BI336 ^ BJ$5 * EXP(-$BI336 * BJ$6))+BJ$8)*BJ$7</f>
        <v>1.325052247</v>
      </c>
      <c r="BK336" s="83">
        <f t="shared" si="1935"/>
        <v>1.553375524</v>
      </c>
      <c r="BL336" s="83">
        <f t="shared" si="1935"/>
        <v>1.67243168</v>
      </c>
      <c r="BT336" s="1">
        <v>15.0</v>
      </c>
      <c r="BU336" s="1">
        <v>101.0</v>
      </c>
      <c r="BV336" s="83">
        <f t="shared" ref="BV336:BX336" si="1936"> ((BV$4 * $BU336 ^ BV$5 * EXP(-$BU336 * BV$6))+BV$8)*BV$7</f>
        <v>0.9949445378</v>
      </c>
      <c r="BW336" s="83">
        <f t="shared" si="1936"/>
        <v>1.219327986</v>
      </c>
      <c r="BX336" s="83">
        <f t="shared" si="1936"/>
        <v>1.25848716</v>
      </c>
      <c r="CG336" s="181">
        <v>10.0</v>
      </c>
      <c r="CH336" s="9">
        <f t="shared" ref="CH336:CQ336" si="1937">2^(CH26-3) * 100000</f>
        <v>2106243.02</v>
      </c>
      <c r="CI336" s="9">
        <f t="shared" si="1937"/>
        <v>136131.4116</v>
      </c>
      <c r="CJ336" s="9">
        <f t="shared" si="1937"/>
        <v>136131.4116</v>
      </c>
      <c r="CK336" s="9">
        <f t="shared" si="1937"/>
        <v>136131.4116</v>
      </c>
      <c r="CL336" s="9">
        <f t="shared" si="1937"/>
        <v>136131.4116</v>
      </c>
      <c r="CM336" s="9">
        <f t="shared" si="1937"/>
        <v>136131.4116</v>
      </c>
      <c r="CN336" s="9">
        <f t="shared" si="1937"/>
        <v>136131.4116</v>
      </c>
      <c r="CO336" s="9">
        <f t="shared" si="1937"/>
        <v>136131.4116</v>
      </c>
      <c r="CP336" s="9">
        <f t="shared" si="1937"/>
        <v>136131.4116</v>
      </c>
      <c r="CQ336" s="9">
        <f t="shared" si="1937"/>
        <v>136131.4116</v>
      </c>
      <c r="DB336" s="9">
        <v>102.0</v>
      </c>
      <c r="DC336" s="34">
        <f t="shared" ref="DC336:DJ336" si="1938">MAX(DC335*(1-DC132),0)</f>
        <v>0.9308722001</v>
      </c>
      <c r="DD336" s="34">
        <f t="shared" si="1938"/>
        <v>0.9521310342</v>
      </c>
      <c r="DE336" s="180">
        <f t="shared" si="1938"/>
        <v>0.922467756</v>
      </c>
      <c r="DF336" s="34">
        <f t="shared" si="1938"/>
        <v>0.8584472073</v>
      </c>
      <c r="DG336" s="34">
        <f t="shared" si="1938"/>
        <v>0.8045403338</v>
      </c>
      <c r="DH336" s="180">
        <f t="shared" si="1938"/>
        <v>0.8511255619</v>
      </c>
      <c r="DI336" s="34">
        <f t="shared" si="1938"/>
        <v>0.7769395892</v>
      </c>
      <c r="DJ336" s="34">
        <f t="shared" si="1938"/>
        <v>0.7014208514</v>
      </c>
      <c r="DK336" s="34"/>
      <c r="DL336" s="142">
        <v>3.0767123287671236E-4</v>
      </c>
    </row>
    <row r="337" ht="14.25" customHeight="1">
      <c r="AT337" s="1">
        <f t="shared" si="1427"/>
        <v>31</v>
      </c>
      <c r="AU337" s="1">
        <v>211.0</v>
      </c>
      <c r="AV337" s="83">
        <f t="shared" ref="AV337:BA337" si="1939">((AV$4 * $AU337 ^ AV$5 * EXP(-$AU337 * AV$6))+AV$8)*AV$7</f>
        <v>31.32771041</v>
      </c>
      <c r="AW337" s="83">
        <f t="shared" si="1939"/>
        <v>32.79496377</v>
      </c>
      <c r="AX337" s="83">
        <f t="shared" si="1939"/>
        <v>33.34053983</v>
      </c>
      <c r="AY337" s="83">
        <f t="shared" si="1939"/>
        <v>32.94053983</v>
      </c>
      <c r="AZ337" s="83">
        <f t="shared" si="1939"/>
        <v>32.54053983</v>
      </c>
      <c r="BA337" s="83">
        <f t="shared" si="1939"/>
        <v>32.14053983</v>
      </c>
      <c r="BB337" s="83"/>
      <c r="BC337" s="83"/>
      <c r="BD337" s="83"/>
      <c r="BE337" s="83"/>
      <c r="BH337" s="1">
        <v>15.0</v>
      </c>
      <c r="BI337" s="1">
        <v>102.0</v>
      </c>
      <c r="BJ337" s="83">
        <f t="shared" ref="BJ337:BL337" si="1940">((BJ$4 * $BI337 ^ BJ$5 * EXP(-$BI337 * BJ$6))+BJ$8)*BJ$7</f>
        <v>1.324902862</v>
      </c>
      <c r="BK337" s="83">
        <f t="shared" si="1940"/>
        <v>1.551209292</v>
      </c>
      <c r="BL337" s="83">
        <f t="shared" si="1940"/>
        <v>1.669778762</v>
      </c>
      <c r="BT337" s="1">
        <v>15.0</v>
      </c>
      <c r="BU337" s="1">
        <v>102.0</v>
      </c>
      <c r="BV337" s="83">
        <f t="shared" ref="BV337:BX337" si="1941"> ((BV$4 * $BU337 ^ BV$5 * EXP(-$BU337 * BV$6))+BV$8)*BV$7</f>
        <v>0.9948362415</v>
      </c>
      <c r="BW337" s="83">
        <f t="shared" si="1941"/>
        <v>1.217637191</v>
      </c>
      <c r="BX337" s="83">
        <f t="shared" si="1941"/>
        <v>1.256485916</v>
      </c>
      <c r="CG337" s="181">
        <v>11.0</v>
      </c>
      <c r="CH337" s="9">
        <f t="shared" ref="CH337:CQ337" si="1942">2^(CH27-3) * 100000</f>
        <v>1709658.606</v>
      </c>
      <c r="CI337" s="9">
        <f t="shared" si="1942"/>
        <v>128999.3357</v>
      </c>
      <c r="CJ337" s="9">
        <f t="shared" si="1942"/>
        <v>128999.3357</v>
      </c>
      <c r="CK337" s="9">
        <f t="shared" si="1942"/>
        <v>128999.3357</v>
      </c>
      <c r="CL337" s="9">
        <f t="shared" si="1942"/>
        <v>128999.3357</v>
      </c>
      <c r="CM337" s="9">
        <f t="shared" si="1942"/>
        <v>128999.3357</v>
      </c>
      <c r="CN337" s="9">
        <f t="shared" si="1942"/>
        <v>128999.3357</v>
      </c>
      <c r="CO337" s="9">
        <f t="shared" si="1942"/>
        <v>128999.3357</v>
      </c>
      <c r="CP337" s="9">
        <f t="shared" si="1942"/>
        <v>128999.3357</v>
      </c>
      <c r="CQ337" s="9">
        <f t="shared" si="1942"/>
        <v>128999.3357</v>
      </c>
      <c r="DB337" s="9">
        <v>103.0</v>
      </c>
      <c r="DC337" s="34">
        <f t="shared" ref="DC337:DJ337" si="1943">MAX(DC336*(1-DC133),0)</f>
        <v>0.9305141724</v>
      </c>
      <c r="DD337" s="34">
        <f t="shared" si="1943"/>
        <v>0.9515817278</v>
      </c>
      <c r="DE337" s="180">
        <f t="shared" si="1943"/>
        <v>0.9213472226</v>
      </c>
      <c r="DF337" s="34">
        <f t="shared" si="1943"/>
        <v>0.8560066435</v>
      </c>
      <c r="DG337" s="34">
        <f t="shared" si="1943"/>
        <v>0.8015929123</v>
      </c>
      <c r="DH337" s="180">
        <f t="shared" si="1943"/>
        <v>0.8492770811</v>
      </c>
      <c r="DI337" s="34">
        <f t="shared" si="1943"/>
        <v>0.7745123098</v>
      </c>
      <c r="DJ337" s="34">
        <f t="shared" si="1943"/>
        <v>0.698834774</v>
      </c>
      <c r="DK337" s="34"/>
      <c r="DL337" s="142">
        <v>3.0767123287671236E-4</v>
      </c>
    </row>
    <row r="338" ht="14.25" customHeight="1">
      <c r="AT338" s="1">
        <f t="shared" si="1427"/>
        <v>31</v>
      </c>
      <c r="AU338" s="1">
        <v>212.0</v>
      </c>
      <c r="AV338" s="83">
        <f t="shared" ref="AV338:BA338" si="1944">((AV$4 * $AU338 ^ AV$5 * EXP(-$AU338 * AV$6))+AV$8)*AV$7</f>
        <v>31.29589531</v>
      </c>
      <c r="AW338" s="83">
        <f t="shared" si="1944"/>
        <v>32.72168433</v>
      </c>
      <c r="AX338" s="83">
        <f t="shared" si="1944"/>
        <v>33.25463453</v>
      </c>
      <c r="AY338" s="83">
        <f t="shared" si="1944"/>
        <v>32.85463453</v>
      </c>
      <c r="AZ338" s="83">
        <f t="shared" si="1944"/>
        <v>32.45463453</v>
      </c>
      <c r="BA338" s="83">
        <f t="shared" si="1944"/>
        <v>32.05463453</v>
      </c>
      <c r="BB338" s="83"/>
      <c r="BC338" s="83"/>
      <c r="BD338" s="83"/>
      <c r="BE338" s="83"/>
      <c r="BH338" s="1">
        <v>15.0</v>
      </c>
      <c r="BI338" s="1">
        <v>103.0</v>
      </c>
      <c r="BJ338" s="83">
        <f t="shared" ref="BJ338:BL338" si="1945">((BJ$4 * $BI338 ^ BJ$5 * EXP(-$BI338 * BJ$6))+BJ$8)*BJ$7</f>
        <v>1.3247313</v>
      </c>
      <c r="BK338" s="83">
        <f t="shared" si="1945"/>
        <v>1.549024401</v>
      </c>
      <c r="BL338" s="83">
        <f t="shared" si="1945"/>
        <v>1.667102362</v>
      </c>
      <c r="BT338" s="1">
        <v>15.0</v>
      </c>
      <c r="BU338" s="1">
        <v>103.0</v>
      </c>
      <c r="BV338" s="83">
        <f t="shared" ref="BV338:BX338" si="1946"> ((BV$4 * $BU338 ^ BV$5 * EXP(-$BU338 * BV$6))+BV$8)*BV$7</f>
        <v>0.9947105744</v>
      </c>
      <c r="BW338" s="83">
        <f t="shared" si="1946"/>
        <v>1.21593163</v>
      </c>
      <c r="BX338" s="83">
        <f t="shared" si="1946"/>
        <v>1.254467065</v>
      </c>
      <c r="CG338" s="181">
        <v>12.0</v>
      </c>
      <c r="CH338" s="9">
        <f t="shared" ref="CH338:CQ338" si="1947">2^(CH28-3) * 100000</f>
        <v>1437842.087</v>
      </c>
      <c r="CI338" s="9">
        <f t="shared" si="1947"/>
        <v>123399.225</v>
      </c>
      <c r="CJ338" s="9">
        <f t="shared" si="1947"/>
        <v>123399.225</v>
      </c>
      <c r="CK338" s="9">
        <f t="shared" si="1947"/>
        <v>123399.225</v>
      </c>
      <c r="CL338" s="9">
        <f t="shared" si="1947"/>
        <v>123399.225</v>
      </c>
      <c r="CM338" s="9">
        <f t="shared" si="1947"/>
        <v>123399.225</v>
      </c>
      <c r="CN338" s="9">
        <f t="shared" si="1947"/>
        <v>123399.225</v>
      </c>
      <c r="CO338" s="9">
        <f t="shared" si="1947"/>
        <v>123399.225</v>
      </c>
      <c r="CP338" s="9">
        <f t="shared" si="1947"/>
        <v>123399.225</v>
      </c>
      <c r="CQ338" s="9">
        <f t="shared" si="1947"/>
        <v>123399.225</v>
      </c>
      <c r="DB338" s="9">
        <v>104.0</v>
      </c>
      <c r="DC338" s="34">
        <f t="shared" ref="DC338:DJ338" si="1948">MAX(DC337*(1-DC134),0)</f>
        <v>0.9301562823</v>
      </c>
      <c r="DD338" s="34">
        <f t="shared" si="1948"/>
        <v>0.9510327384</v>
      </c>
      <c r="DE338" s="180">
        <f t="shared" si="1948"/>
        <v>0.9202174726</v>
      </c>
      <c r="DF338" s="34">
        <f t="shared" si="1948"/>
        <v>0.8535467736</v>
      </c>
      <c r="DG338" s="34">
        <f t="shared" si="1948"/>
        <v>0.7986294814</v>
      </c>
      <c r="DH338" s="180">
        <f t="shared" si="1948"/>
        <v>0.847415349</v>
      </c>
      <c r="DI338" s="34">
        <f t="shared" si="1948"/>
        <v>0.772079251</v>
      </c>
      <c r="DJ338" s="34">
        <f t="shared" si="1948"/>
        <v>0.6962536051</v>
      </c>
      <c r="DK338" s="34"/>
      <c r="DL338" s="142">
        <v>3.0767123287671236E-4</v>
      </c>
    </row>
    <row r="339" ht="14.25" customHeight="1">
      <c r="AT339" s="1">
        <f t="shared" si="1427"/>
        <v>31</v>
      </c>
      <c r="AU339" s="1">
        <v>213.0</v>
      </c>
      <c r="AV339" s="83">
        <f t="shared" ref="AV339:BA339" si="1949">((AV$4 * $AU339 ^ AV$5 * EXP(-$AU339 * AV$6))+AV$8)*AV$7</f>
        <v>31.26396776</v>
      </c>
      <c r="AW339" s="83">
        <f t="shared" si="1949"/>
        <v>32.64843911</v>
      </c>
      <c r="AX339" s="83">
        <f t="shared" si="1949"/>
        <v>33.16879603</v>
      </c>
      <c r="AY339" s="83">
        <f t="shared" si="1949"/>
        <v>32.76879603</v>
      </c>
      <c r="AZ339" s="83">
        <f t="shared" si="1949"/>
        <v>32.36879603</v>
      </c>
      <c r="BA339" s="83">
        <f t="shared" si="1949"/>
        <v>31.96879603</v>
      </c>
      <c r="BB339" s="83"/>
      <c r="BC339" s="83"/>
      <c r="BD339" s="83"/>
      <c r="BE339" s="83"/>
      <c r="BH339" s="1">
        <v>15.0</v>
      </c>
      <c r="BI339" s="1">
        <v>104.0</v>
      </c>
      <c r="BJ339" s="83">
        <f t="shared" ref="BJ339:BL339" si="1950">((BJ$4 * $BI339 ^ BJ$5 * EXP(-$BI339 * BJ$6))+BJ$8)*BJ$7</f>
        <v>1.324537998</v>
      </c>
      <c r="BK339" s="83">
        <f t="shared" si="1950"/>
        <v>1.546821358</v>
      </c>
      <c r="BL339" s="83">
        <f t="shared" si="1950"/>
        <v>1.664403141</v>
      </c>
      <c r="BT339" s="1">
        <v>15.0</v>
      </c>
      <c r="BU339" s="1">
        <v>104.0</v>
      </c>
      <c r="BV339" s="83">
        <f t="shared" ref="BV339:BX339" si="1951"> ((BV$4 * $BU339 ^ BV$5 * EXP(-$BU339 * BV$6))+BV$8)*BV$7</f>
        <v>0.9945678789</v>
      </c>
      <c r="BW339" s="83">
        <f t="shared" si="1951"/>
        <v>1.214211701</v>
      </c>
      <c r="BX339" s="83">
        <f t="shared" si="1951"/>
        <v>1.252431105</v>
      </c>
      <c r="CG339" s="181">
        <v>13.0</v>
      </c>
      <c r="CH339" s="9">
        <f t="shared" ref="CH339:CQ339" si="1952">2^(CH29-3) * 100000</f>
        <v>1242681.449</v>
      </c>
      <c r="CI339" s="9">
        <f t="shared" si="1952"/>
        <v>118901.6908</v>
      </c>
      <c r="CJ339" s="9">
        <f t="shared" si="1952"/>
        <v>118901.6908</v>
      </c>
      <c r="CK339" s="9">
        <f t="shared" si="1952"/>
        <v>118901.6908</v>
      </c>
      <c r="CL339" s="9">
        <f t="shared" si="1952"/>
        <v>118901.6908</v>
      </c>
      <c r="CM339" s="9">
        <f t="shared" si="1952"/>
        <v>118901.6908</v>
      </c>
      <c r="CN339" s="9">
        <f t="shared" si="1952"/>
        <v>118901.6908</v>
      </c>
      <c r="CO339" s="9">
        <f t="shared" si="1952"/>
        <v>118901.6908</v>
      </c>
      <c r="CP339" s="9">
        <f t="shared" si="1952"/>
        <v>118901.6908</v>
      </c>
      <c r="CQ339" s="9">
        <f t="shared" si="1952"/>
        <v>118901.6908</v>
      </c>
      <c r="DB339" s="9">
        <v>105.0</v>
      </c>
      <c r="DC339" s="34">
        <f t="shared" ref="DC339:DJ339" si="1953">MAX(DC338*(1-DC135),0)</f>
        <v>0.9297985299</v>
      </c>
      <c r="DD339" s="34">
        <f t="shared" si="1953"/>
        <v>0.9504840656</v>
      </c>
      <c r="DE339" s="180">
        <f t="shared" si="1953"/>
        <v>0.9190785432</v>
      </c>
      <c r="DF339" s="34">
        <f t="shared" si="1953"/>
        <v>0.8510678033</v>
      </c>
      <c r="DG339" s="34">
        <f t="shared" si="1953"/>
        <v>0.795650298</v>
      </c>
      <c r="DH339" s="180">
        <f t="shared" si="1953"/>
        <v>0.84554047</v>
      </c>
      <c r="DI339" s="34">
        <f t="shared" si="1953"/>
        <v>0.7696405149</v>
      </c>
      <c r="DJ339" s="34">
        <f t="shared" si="1953"/>
        <v>0.6936773606</v>
      </c>
      <c r="DK339" s="34"/>
      <c r="DL339" s="142">
        <v>3.0767123287671236E-4</v>
      </c>
    </row>
    <row r="340" ht="14.25" customHeight="1">
      <c r="AT340" s="1">
        <f t="shared" si="1427"/>
        <v>31</v>
      </c>
      <c r="AU340" s="1">
        <v>214.0</v>
      </c>
      <c r="AV340" s="83">
        <f t="shared" ref="AV340:BA340" si="1954">((AV$4 * $AU340 ^ AV$5 * EXP(-$AU340 * AV$6))+AV$8)*AV$7</f>
        <v>31.23192952</v>
      </c>
      <c r="AW340" s="83">
        <f t="shared" si="1954"/>
        <v>32.57522982</v>
      </c>
      <c r="AX340" s="83">
        <f t="shared" si="1954"/>
        <v>33.0830264</v>
      </c>
      <c r="AY340" s="83">
        <f t="shared" si="1954"/>
        <v>32.6830264</v>
      </c>
      <c r="AZ340" s="83">
        <f t="shared" si="1954"/>
        <v>32.2830264</v>
      </c>
      <c r="BA340" s="83">
        <f t="shared" si="1954"/>
        <v>31.8830264</v>
      </c>
      <c r="BB340" s="83"/>
      <c r="BC340" s="83"/>
      <c r="BD340" s="83"/>
      <c r="BE340" s="83"/>
      <c r="BH340" s="1">
        <v>15.0</v>
      </c>
      <c r="BI340" s="1">
        <v>105.0</v>
      </c>
      <c r="BJ340" s="83">
        <f t="shared" ref="BJ340:BL340" si="1955">((BJ$4 * $BI340 ^ BJ$5 * EXP(-$BI340 * BJ$6))+BJ$8)*BJ$7</f>
        <v>1.324323381</v>
      </c>
      <c r="BK340" s="83">
        <f t="shared" si="1955"/>
        <v>1.544600654</v>
      </c>
      <c r="BL340" s="83">
        <f t="shared" si="1955"/>
        <v>1.66168174</v>
      </c>
      <c r="BT340" s="1">
        <v>15.0</v>
      </c>
      <c r="BU340" s="1">
        <v>105.0</v>
      </c>
      <c r="BV340" s="83">
        <f t="shared" ref="BV340:BX340" si="1956"> ((BV$4 * $BU340 ^ BV$5 * EXP(-$BU340 * BV$6))+BV$8)*BV$7</f>
        <v>0.9944084884</v>
      </c>
      <c r="BW340" s="83">
        <f t="shared" si="1956"/>
        <v>1.212477792</v>
      </c>
      <c r="BX340" s="83">
        <f t="shared" si="1956"/>
        <v>1.250378518</v>
      </c>
      <c r="CG340" s="181">
        <v>14.0</v>
      </c>
      <c r="CH340" s="9">
        <f t="shared" ref="CH340:CQ340" si="1957">2^(CH30-3) * 100000</f>
        <v>1097277.972</v>
      </c>
      <c r="CI340" s="9">
        <f t="shared" si="1957"/>
        <v>115222.9876</v>
      </c>
      <c r="CJ340" s="9">
        <f t="shared" si="1957"/>
        <v>115222.9876</v>
      </c>
      <c r="CK340" s="9">
        <f t="shared" si="1957"/>
        <v>115222.9876</v>
      </c>
      <c r="CL340" s="9">
        <f t="shared" si="1957"/>
        <v>115222.9876</v>
      </c>
      <c r="CM340" s="9">
        <f t="shared" si="1957"/>
        <v>115222.9876</v>
      </c>
      <c r="CN340" s="9">
        <f t="shared" si="1957"/>
        <v>115222.9876</v>
      </c>
      <c r="CO340" s="9">
        <f t="shared" si="1957"/>
        <v>115222.9876</v>
      </c>
      <c r="CP340" s="9">
        <f t="shared" si="1957"/>
        <v>115222.9876</v>
      </c>
      <c r="CQ340" s="9">
        <f t="shared" si="1957"/>
        <v>115222.9876</v>
      </c>
      <c r="DB340" s="9">
        <v>106.0</v>
      </c>
      <c r="DC340" s="34">
        <f t="shared" ref="DC340:DJ340" si="1958">MAX(DC339*(1-DC136),0)</f>
        <v>0.9294409151</v>
      </c>
      <c r="DD340" s="34">
        <f t="shared" si="1958"/>
        <v>0.9499357095</v>
      </c>
      <c r="DE340" s="180">
        <f t="shared" si="1958"/>
        <v>0.9179304717</v>
      </c>
      <c r="DF340" s="34">
        <f t="shared" si="1958"/>
        <v>0.8485699397</v>
      </c>
      <c r="DG340" s="34">
        <f t="shared" si="1958"/>
        <v>0.7926556194</v>
      </c>
      <c r="DH340" s="180">
        <f t="shared" si="1958"/>
        <v>0.8436525492</v>
      </c>
      <c r="DI340" s="34">
        <f t="shared" si="1958"/>
        <v>0.7671962033</v>
      </c>
      <c r="DJ340" s="34">
        <f t="shared" si="1958"/>
        <v>0.6911060566</v>
      </c>
      <c r="DK340" s="34"/>
      <c r="DL340" s="142">
        <v>3.0767123287671236E-4</v>
      </c>
    </row>
    <row r="341" ht="14.25" customHeight="1">
      <c r="AT341" s="1">
        <f t="shared" si="1427"/>
        <v>31</v>
      </c>
      <c r="AU341" s="1">
        <v>215.0</v>
      </c>
      <c r="AV341" s="83">
        <f t="shared" ref="AV341:BA341" si="1959">((AV$4 * $AU341 ^ AV$5 * EXP(-$AU341 * AV$6))+AV$8)*AV$7</f>
        <v>31.19978234</v>
      </c>
      <c r="AW341" s="83">
        <f t="shared" si="1959"/>
        <v>32.50205815</v>
      </c>
      <c r="AX341" s="83">
        <f t="shared" si="1959"/>
        <v>32.99732768</v>
      </c>
      <c r="AY341" s="83">
        <f t="shared" si="1959"/>
        <v>32.59732768</v>
      </c>
      <c r="AZ341" s="83">
        <f t="shared" si="1959"/>
        <v>32.19732768</v>
      </c>
      <c r="BA341" s="83">
        <f t="shared" si="1959"/>
        <v>31.79732768</v>
      </c>
      <c r="BB341" s="83"/>
      <c r="BC341" s="83"/>
      <c r="BD341" s="83"/>
      <c r="BE341" s="83"/>
      <c r="BG341" s="9">
        <v>15.0</v>
      </c>
      <c r="BH341" s="1">
        <f t="shared" ref="BH341:BH540" si="1965">BH236+$AS$232</f>
        <v>16</v>
      </c>
      <c r="BI341" s="1">
        <v>106.0</v>
      </c>
      <c r="BJ341" s="83">
        <f t="shared" ref="BJ341:BL341" si="1960">((BJ$4 * $BI341 ^ BJ$5 * EXP(-$BI341 * BJ$6))+BJ$8)*BJ$7</f>
        <v>1.324087864</v>
      </c>
      <c r="BK341" s="83">
        <f t="shared" si="1960"/>
        <v>1.542362768</v>
      </c>
      <c r="BL341" s="83">
        <f t="shared" si="1960"/>
        <v>1.658938787</v>
      </c>
      <c r="BS341" s="9">
        <v>15.0</v>
      </c>
      <c r="BT341" s="1">
        <f t="shared" ref="BT341:BT540" si="1967">BT236+$AS$232</f>
        <v>16</v>
      </c>
      <c r="BU341" s="1">
        <v>106.0</v>
      </c>
      <c r="BV341" s="83">
        <f t="shared" ref="BV341:BX341" si="1961"> ((BV$4 * $BU341 ^ BV$5 * EXP(-$BU341 * BV$6))+BV$8)*BV$7</f>
        <v>0.994232728</v>
      </c>
      <c r="BW341" s="83">
        <f t="shared" si="1961"/>
        <v>1.210730281</v>
      </c>
      <c r="BX341" s="83">
        <f t="shared" si="1961"/>
        <v>1.248309774</v>
      </c>
      <c r="CG341" s="181">
        <v>15.0</v>
      </c>
      <c r="CH341" s="9">
        <f t="shared" ref="CH341:CQ341" si="1962">2^(CH31-3) * 100000</f>
        <v>985644.0041</v>
      </c>
      <c r="CI341" s="9">
        <f t="shared" si="1962"/>
        <v>112168.4286</v>
      </c>
      <c r="CJ341" s="9">
        <f t="shared" si="1962"/>
        <v>112168.4286</v>
      </c>
      <c r="CK341" s="9">
        <f t="shared" si="1962"/>
        <v>112168.4286</v>
      </c>
      <c r="CL341" s="9">
        <f t="shared" si="1962"/>
        <v>112168.4286</v>
      </c>
      <c r="CM341" s="9">
        <f t="shared" si="1962"/>
        <v>112168.4286</v>
      </c>
      <c r="CN341" s="9">
        <f t="shared" si="1962"/>
        <v>112168.4286</v>
      </c>
      <c r="CO341" s="9">
        <f t="shared" si="1962"/>
        <v>112168.4286</v>
      </c>
      <c r="CP341" s="9">
        <f t="shared" si="1962"/>
        <v>112168.4286</v>
      </c>
      <c r="CQ341" s="9">
        <f t="shared" si="1962"/>
        <v>112168.4286</v>
      </c>
      <c r="DB341" s="9">
        <v>107.0</v>
      </c>
      <c r="DC341" s="34">
        <f t="shared" ref="DC341:DJ341" si="1963">MAX(DC340*(1-DC137),0)</f>
        <v>0.9290834378</v>
      </c>
      <c r="DD341" s="34">
        <f t="shared" si="1963"/>
        <v>0.9493876696</v>
      </c>
      <c r="DE341" s="180">
        <f t="shared" si="1963"/>
        <v>0.9167732959</v>
      </c>
      <c r="DF341" s="34">
        <f t="shared" si="1963"/>
        <v>0.8460533906</v>
      </c>
      <c r="DG341" s="34">
        <f t="shared" si="1963"/>
        <v>0.7896457039</v>
      </c>
      <c r="DH341" s="180">
        <f t="shared" si="1963"/>
        <v>0.8417516921</v>
      </c>
      <c r="DI341" s="34">
        <f t="shared" si="1963"/>
        <v>0.7647464183</v>
      </c>
      <c r="DJ341" s="34">
        <f t="shared" si="1963"/>
        <v>0.6885397087</v>
      </c>
      <c r="DK341" s="34"/>
      <c r="DL341" s="142">
        <v>3.0767123287671236E-4</v>
      </c>
    </row>
    <row r="342" ht="14.25" customHeight="1">
      <c r="AT342" s="1">
        <f t="shared" si="1427"/>
        <v>31</v>
      </c>
      <c r="AU342" s="1">
        <v>216.0</v>
      </c>
      <c r="AV342" s="83">
        <f t="shared" ref="AV342:BA342" si="1964">((AV$4 * $AU342 ^ AV$5 * EXP(-$AU342 * AV$6))+AV$8)*AV$7</f>
        <v>31.16752794</v>
      </c>
      <c r="AW342" s="83">
        <f t="shared" si="1964"/>
        <v>32.42892576</v>
      </c>
      <c r="AX342" s="83">
        <f t="shared" si="1964"/>
        <v>32.91170186</v>
      </c>
      <c r="AY342" s="83">
        <f t="shared" si="1964"/>
        <v>32.51170186</v>
      </c>
      <c r="AZ342" s="83">
        <f t="shared" si="1964"/>
        <v>32.11170186</v>
      </c>
      <c r="BA342" s="83">
        <f t="shared" si="1964"/>
        <v>31.71170186</v>
      </c>
      <c r="BB342" s="83"/>
      <c r="BC342" s="83"/>
      <c r="BD342" s="83"/>
      <c r="BE342" s="83"/>
      <c r="BH342" s="1">
        <f t="shared" si="1965"/>
        <v>16</v>
      </c>
      <c r="BI342" s="1">
        <v>107.0</v>
      </c>
      <c r="BJ342" s="83">
        <f t="shared" ref="BJ342:BL342" si="1966">((BJ$4 * $BI342 ^ BJ$5 * EXP(-$BI342 * BJ$6))+BJ$8)*BJ$7</f>
        <v>1.323831853</v>
      </c>
      <c r="BK342" s="83">
        <f t="shared" si="1966"/>
        <v>1.540108166</v>
      </c>
      <c r="BL342" s="83">
        <f t="shared" si="1966"/>
        <v>1.65617489</v>
      </c>
      <c r="BT342" s="1">
        <f t="shared" si="1967"/>
        <v>16</v>
      </c>
      <c r="BU342" s="1">
        <v>107.0</v>
      </c>
      <c r="BV342" s="83">
        <f t="shared" ref="BV342:BX342" si="1968"> ((BV$4 * $BU342 ^ BV$5 * EXP(-$BU342 * BV$6))+BV$8)*BV$7</f>
        <v>0.9940409141</v>
      </c>
      <c r="BW342" s="83">
        <f t="shared" si="1968"/>
        <v>1.208969536</v>
      </c>
      <c r="BX342" s="83">
        <f t="shared" si="1968"/>
        <v>1.24622533</v>
      </c>
      <c r="CG342" s="181">
        <v>16.0</v>
      </c>
      <c r="CH342" s="9">
        <f t="shared" ref="CH342:CQ342" si="1969">2^(CH32-3) * 100000</f>
        <v>897788.1163</v>
      </c>
      <c r="CI342" s="9">
        <f t="shared" si="1969"/>
        <v>109600.1673</v>
      </c>
      <c r="CJ342" s="9">
        <f t="shared" si="1969"/>
        <v>109600.1673</v>
      </c>
      <c r="CK342" s="9">
        <f t="shared" si="1969"/>
        <v>109600.1673</v>
      </c>
      <c r="CL342" s="9">
        <f t="shared" si="1969"/>
        <v>109600.1673</v>
      </c>
      <c r="CM342" s="9">
        <f t="shared" si="1969"/>
        <v>109600.1673</v>
      </c>
      <c r="CN342" s="9">
        <f t="shared" si="1969"/>
        <v>109600.1673</v>
      </c>
      <c r="CO342" s="9">
        <f t="shared" si="1969"/>
        <v>109600.1673</v>
      </c>
      <c r="CP342" s="9">
        <f t="shared" si="1969"/>
        <v>109600.1673</v>
      </c>
      <c r="CQ342" s="9">
        <f t="shared" si="1969"/>
        <v>109600.1673</v>
      </c>
      <c r="DB342" s="9">
        <v>108.0</v>
      </c>
      <c r="DC342" s="34">
        <f t="shared" ref="DC342:DJ342" si="1970">MAX(DC341*(1-DC138),0)</f>
        <v>0.928726098</v>
      </c>
      <c r="DD342" s="34">
        <f t="shared" si="1970"/>
        <v>0.948839946</v>
      </c>
      <c r="DE342" s="180">
        <f t="shared" si="1970"/>
        <v>0.9156070536</v>
      </c>
      <c r="DF342" s="34">
        <f t="shared" si="1970"/>
        <v>0.8435183653</v>
      </c>
      <c r="DG342" s="34">
        <f t="shared" si="1970"/>
        <v>0.7866208101</v>
      </c>
      <c r="DH342" s="180">
        <f t="shared" si="1970"/>
        <v>0.8398380051</v>
      </c>
      <c r="DI342" s="34">
        <f t="shared" si="1970"/>
        <v>0.7622912618</v>
      </c>
      <c r="DJ342" s="34">
        <f t="shared" si="1970"/>
        <v>0.6859783327</v>
      </c>
      <c r="DK342" s="34"/>
      <c r="DL342" s="142">
        <v>3.0767123287671236E-4</v>
      </c>
    </row>
    <row r="343" ht="14.25" customHeight="1">
      <c r="AT343" s="1">
        <f t="shared" si="1427"/>
        <v>31</v>
      </c>
      <c r="AU343" s="1">
        <v>217.0</v>
      </c>
      <c r="AV343" s="83">
        <f t="shared" ref="AV343:BA343" si="1971">((AV$4 * $AU343 ^ AV$5 * EXP(-$AU343 * AV$6))+AV$8)*AV$7</f>
        <v>31.135168</v>
      </c>
      <c r="AW343" s="83">
        <f t="shared" si="1971"/>
        <v>32.35583426</v>
      </c>
      <c r="AX343" s="83">
        <f t="shared" si="1971"/>
        <v>32.82615091</v>
      </c>
      <c r="AY343" s="83">
        <f t="shared" si="1971"/>
        <v>32.42615091</v>
      </c>
      <c r="AZ343" s="83">
        <f t="shared" si="1971"/>
        <v>32.02615091</v>
      </c>
      <c r="BA343" s="83">
        <f t="shared" si="1971"/>
        <v>31.62615091</v>
      </c>
      <c r="BB343" s="83"/>
      <c r="BC343" s="83"/>
      <c r="BD343" s="83"/>
      <c r="BE343" s="83"/>
      <c r="BH343" s="1">
        <f t="shared" si="1965"/>
        <v>16</v>
      </c>
      <c r="BI343" s="1">
        <v>108.0</v>
      </c>
      <c r="BJ343" s="83">
        <f t="shared" ref="BJ343:BL343" si="1972">((BJ$4 * $BI343 ^ BJ$5 * EXP(-$BI343 * BJ$6))+BJ$8)*BJ$7</f>
        <v>1.323555739</v>
      </c>
      <c r="BK343" s="83">
        <f t="shared" si="1972"/>
        <v>1.537837302</v>
      </c>
      <c r="BL343" s="83">
        <f t="shared" si="1972"/>
        <v>1.653390642</v>
      </c>
      <c r="BT343" s="1">
        <f t="shared" si="1967"/>
        <v>16</v>
      </c>
      <c r="BU343" s="1">
        <v>108.0</v>
      </c>
      <c r="BV343" s="83">
        <f t="shared" ref="BV343:BX343" si="1973"> ((BV$4 * $BU343 ^ BV$5 * EXP(-$BU343 * BV$6))+BV$8)*BV$7</f>
        <v>0.9938333551</v>
      </c>
      <c r="BW343" s="83">
        <f t="shared" si="1973"/>
        <v>1.207195914</v>
      </c>
      <c r="BX343" s="83">
        <f t="shared" si="1973"/>
        <v>1.244125632</v>
      </c>
      <c r="CG343" s="181">
        <v>17.0</v>
      </c>
      <c r="CH343" s="9">
        <f t="shared" ref="CH343:CQ343" si="1974">2^(CH33-3) * 100000</f>
        <v>827199.4888</v>
      </c>
      <c r="CI343" s="9">
        <f t="shared" si="1974"/>
        <v>107417.9649</v>
      </c>
      <c r="CJ343" s="9">
        <f t="shared" si="1974"/>
        <v>107417.9649</v>
      </c>
      <c r="CK343" s="9">
        <f t="shared" si="1974"/>
        <v>107417.9649</v>
      </c>
      <c r="CL343" s="9">
        <f t="shared" si="1974"/>
        <v>107417.9649</v>
      </c>
      <c r="CM343" s="9">
        <f t="shared" si="1974"/>
        <v>107417.9649</v>
      </c>
      <c r="CN343" s="9">
        <f t="shared" si="1974"/>
        <v>107417.9649</v>
      </c>
      <c r="CO343" s="9">
        <f t="shared" si="1974"/>
        <v>107417.9649</v>
      </c>
      <c r="CP343" s="9">
        <f t="shared" si="1974"/>
        <v>107417.9649</v>
      </c>
      <c r="CQ343" s="9">
        <f t="shared" si="1974"/>
        <v>107417.9649</v>
      </c>
      <c r="DB343" s="9">
        <v>109.0</v>
      </c>
      <c r="DC343" s="34">
        <f t="shared" ref="DC343:DJ343" si="1975">MAX(DC342*(1-DC139),0)</f>
        <v>0.9283688957</v>
      </c>
      <c r="DD343" s="34">
        <f t="shared" si="1975"/>
        <v>0.9482925383</v>
      </c>
      <c r="DE343" s="180">
        <f t="shared" si="1975"/>
        <v>0.9144317832</v>
      </c>
      <c r="DF343" s="34">
        <f t="shared" si="1975"/>
        <v>0.840965074</v>
      </c>
      <c r="DG343" s="34">
        <f t="shared" si="1975"/>
        <v>0.7835811972</v>
      </c>
      <c r="DH343" s="180">
        <f t="shared" si="1975"/>
        <v>0.8379115948</v>
      </c>
      <c r="DI343" s="34">
        <f t="shared" si="1975"/>
        <v>0.7598308357</v>
      </c>
      <c r="DJ343" s="34">
        <f t="shared" si="1975"/>
        <v>0.6834219439</v>
      </c>
      <c r="DK343" s="34"/>
      <c r="DL343" s="142">
        <v>3.0767123287671236E-4</v>
      </c>
    </row>
    <row r="344" ht="14.25" customHeight="1">
      <c r="AT344" s="1">
        <f t="shared" si="1427"/>
        <v>32</v>
      </c>
      <c r="AU344" s="1">
        <v>218.0</v>
      </c>
      <c r="AV344" s="83">
        <f t="shared" ref="AV344:BA344" si="1976">((AV$4 * $AU344 ^ AV$5 * EXP(-$AU344 * AV$6))+AV$8)*AV$7</f>
        <v>31.10270421</v>
      </c>
      <c r="AW344" s="83">
        <f t="shared" si="1976"/>
        <v>32.28278527</v>
      </c>
      <c r="AX344" s="83">
        <f t="shared" si="1976"/>
        <v>32.74067674</v>
      </c>
      <c r="AY344" s="83">
        <f t="shared" si="1976"/>
        <v>32.34067674</v>
      </c>
      <c r="AZ344" s="83">
        <f t="shared" si="1976"/>
        <v>31.94067674</v>
      </c>
      <c r="BA344" s="83">
        <f t="shared" si="1976"/>
        <v>31.54067674</v>
      </c>
      <c r="BB344" s="83"/>
      <c r="BC344" s="83"/>
      <c r="BD344" s="83"/>
      <c r="BE344" s="83"/>
      <c r="BH344" s="1">
        <f t="shared" si="1965"/>
        <v>16</v>
      </c>
      <c r="BI344" s="1">
        <v>109.0</v>
      </c>
      <c r="BJ344" s="83">
        <f t="shared" ref="BJ344:BL344" si="1977">((BJ$4 * $BI344 ^ BJ$5 * EXP(-$BI344 * BJ$6))+BJ$8)*BJ$7</f>
        <v>1.323259909</v>
      </c>
      <c r="BK344" s="83">
        <f t="shared" si="1977"/>
        <v>1.535550617</v>
      </c>
      <c r="BL344" s="83">
        <f t="shared" si="1977"/>
        <v>1.650586619</v>
      </c>
      <c r="BT344" s="1">
        <f t="shared" si="1967"/>
        <v>16</v>
      </c>
      <c r="BU344" s="1">
        <v>109.0</v>
      </c>
      <c r="BV344" s="83">
        <f t="shared" ref="BV344:BX344" si="1978"> ((BV$4 * $BU344 ^ BV$5 * EXP(-$BU344 * BV$6))+BV$8)*BV$7</f>
        <v>0.9936103519</v>
      </c>
      <c r="BW344" s="83">
        <f t="shared" si="1978"/>
        <v>1.205409764</v>
      </c>
      <c r="BX344" s="83">
        <f t="shared" si="1978"/>
        <v>1.242011112</v>
      </c>
      <c r="CG344" s="181">
        <v>18.0</v>
      </c>
      <c r="CH344" s="9">
        <f t="shared" ref="CH344:CQ344" si="1979">2^(CH34-3) * 100000</f>
        <v>769482.6987</v>
      </c>
      <c r="CI344" s="9">
        <f t="shared" si="1979"/>
        <v>105547.2426</v>
      </c>
      <c r="CJ344" s="9">
        <f t="shared" si="1979"/>
        <v>105547.2426</v>
      </c>
      <c r="CK344" s="9">
        <f t="shared" si="1979"/>
        <v>105547.2426</v>
      </c>
      <c r="CL344" s="9">
        <f t="shared" si="1979"/>
        <v>105547.2426</v>
      </c>
      <c r="CM344" s="9">
        <f t="shared" si="1979"/>
        <v>105547.2426</v>
      </c>
      <c r="CN344" s="9">
        <f t="shared" si="1979"/>
        <v>105547.2426</v>
      </c>
      <c r="CO344" s="9">
        <f t="shared" si="1979"/>
        <v>105547.2426</v>
      </c>
      <c r="CP344" s="9">
        <f t="shared" si="1979"/>
        <v>105547.2426</v>
      </c>
      <c r="CQ344" s="9">
        <f t="shared" si="1979"/>
        <v>105547.2426</v>
      </c>
      <c r="DB344" s="9">
        <v>110.0</v>
      </c>
      <c r="DC344" s="34">
        <f t="shared" ref="DC344:DJ344" si="1980">MAX(DC343*(1-DC140),0)</f>
        <v>0.9280118307</v>
      </c>
      <c r="DD344" s="34">
        <f t="shared" si="1980"/>
        <v>0.9477454465</v>
      </c>
      <c r="DE344" s="180">
        <f t="shared" si="1980"/>
        <v>0.913247523</v>
      </c>
      <c r="DF344" s="34">
        <f t="shared" si="1980"/>
        <v>0.838393728</v>
      </c>
      <c r="DG344" s="34">
        <f t="shared" si="1980"/>
        <v>0.7805271248</v>
      </c>
      <c r="DH344" s="180">
        <f t="shared" si="1980"/>
        <v>0.8359725684</v>
      </c>
      <c r="DI344" s="34">
        <f t="shared" si="1980"/>
        <v>0.7573652417</v>
      </c>
      <c r="DJ344" s="34">
        <f t="shared" si="1980"/>
        <v>0.6808705576</v>
      </c>
      <c r="DK344" s="34"/>
      <c r="DL344" s="142">
        <v>3.0767123287671236E-4</v>
      </c>
    </row>
    <row r="345" ht="14.25" customHeight="1">
      <c r="AT345" s="1">
        <f t="shared" si="1427"/>
        <v>32</v>
      </c>
      <c r="AU345" s="1">
        <v>219.0</v>
      </c>
      <c r="AV345" s="83">
        <f t="shared" ref="AV345:BA345" si="1981">((AV$4 * $AU345 ^ AV$5 * EXP(-$AU345 * AV$6))+AV$8)*AV$7</f>
        <v>31.07013822</v>
      </c>
      <c r="AW345" s="83">
        <f t="shared" si="1981"/>
        <v>32.20978035</v>
      </c>
      <c r="AX345" s="83">
        <f t="shared" si="1981"/>
        <v>32.65528125</v>
      </c>
      <c r="AY345" s="83">
        <f t="shared" si="1981"/>
        <v>32.25528125</v>
      </c>
      <c r="AZ345" s="83">
        <f t="shared" si="1981"/>
        <v>31.85528125</v>
      </c>
      <c r="BA345" s="83">
        <f t="shared" si="1981"/>
        <v>31.45528125</v>
      </c>
      <c r="BB345" s="83"/>
      <c r="BC345" s="83"/>
      <c r="BD345" s="83"/>
      <c r="BE345" s="83"/>
      <c r="BH345" s="1">
        <f t="shared" si="1965"/>
        <v>16</v>
      </c>
      <c r="BI345" s="1">
        <v>110.0</v>
      </c>
      <c r="BJ345" s="83">
        <f t="shared" ref="BJ345:BL345" si="1982">((BJ$4 * $BI345 ^ BJ$5 * EXP(-$BI345 * BJ$6))+BJ$8)*BJ$7</f>
        <v>1.322944735</v>
      </c>
      <c r="BK345" s="83">
        <f t="shared" si="1982"/>
        <v>1.533248542</v>
      </c>
      <c r="BL345" s="83">
        <f t="shared" si="1982"/>
        <v>1.647763386</v>
      </c>
      <c r="BT345" s="1">
        <f t="shared" si="1967"/>
        <v>16</v>
      </c>
      <c r="BU345" s="1">
        <v>110.0</v>
      </c>
      <c r="BV345" s="83">
        <f t="shared" ref="BV345:BX345" si="1983"> ((BV$4 * $BU345 ^ BV$5 * EXP(-$BU345 * BV$6))+BV$8)*BV$7</f>
        <v>0.9933721977</v>
      </c>
      <c r="BW345" s="83">
        <f t="shared" si="1983"/>
        <v>1.203611425</v>
      </c>
      <c r="BX345" s="83">
        <f t="shared" si="1983"/>
        <v>1.239882195</v>
      </c>
      <c r="CG345" s="181">
        <v>19.0</v>
      </c>
      <c r="CH345" s="9">
        <f t="shared" ref="CH345:CQ345" si="1984">2^(CH35-3) * 100000</f>
        <v>721579.2711</v>
      </c>
      <c r="CI345" s="9">
        <f t="shared" si="1984"/>
        <v>103931.3992</v>
      </c>
      <c r="CJ345" s="9">
        <f t="shared" si="1984"/>
        <v>103931.3992</v>
      </c>
      <c r="CK345" s="9">
        <f t="shared" si="1984"/>
        <v>103931.3992</v>
      </c>
      <c r="CL345" s="9">
        <f t="shared" si="1984"/>
        <v>103931.3992</v>
      </c>
      <c r="CM345" s="9">
        <f t="shared" si="1984"/>
        <v>103931.3992</v>
      </c>
      <c r="CN345" s="9">
        <f t="shared" si="1984"/>
        <v>103931.3992</v>
      </c>
      <c r="CO345" s="9">
        <f t="shared" si="1984"/>
        <v>103931.3992</v>
      </c>
      <c r="CP345" s="9">
        <f t="shared" si="1984"/>
        <v>103931.3992</v>
      </c>
      <c r="CQ345" s="9">
        <f t="shared" si="1984"/>
        <v>103931.3992</v>
      </c>
      <c r="DB345" s="9">
        <v>111.0</v>
      </c>
      <c r="DC345" s="34">
        <f t="shared" ref="DC345:DJ345" si="1985">MAX(DC344*(1-DC141),0)</f>
        <v>0.9276549031</v>
      </c>
      <c r="DD345" s="34">
        <f t="shared" si="1985"/>
        <v>0.9471986702</v>
      </c>
      <c r="DE345" s="180">
        <f t="shared" si="1985"/>
        <v>0.9120543117</v>
      </c>
      <c r="DF345" s="34">
        <f t="shared" si="1985"/>
        <v>0.8358045397</v>
      </c>
      <c r="DG345" s="34">
        <f t="shared" si="1985"/>
        <v>0.7774588532</v>
      </c>
      <c r="DH345" s="180">
        <f t="shared" si="1985"/>
        <v>0.8340210337</v>
      </c>
      <c r="DI345" s="34">
        <f t="shared" si="1985"/>
        <v>0.7548945816</v>
      </c>
      <c r="DJ345" s="34">
        <f t="shared" si="1985"/>
        <v>0.678324189</v>
      </c>
      <c r="DK345" s="34"/>
      <c r="DL345" s="142">
        <v>3.0767123287671236E-4</v>
      </c>
    </row>
    <row r="346" ht="14.25" customHeight="1">
      <c r="AT346" s="1">
        <f t="shared" si="1427"/>
        <v>32</v>
      </c>
      <c r="AU346" s="1">
        <v>220.0</v>
      </c>
      <c r="AV346" s="83">
        <f t="shared" ref="AV346:BA346" si="1986">((AV$4 * $AU346 ^ AV$5 * EXP(-$AU346 * AV$6))+AV$8)*AV$7</f>
        <v>31.03747165</v>
      </c>
      <c r="AW346" s="83">
        <f t="shared" si="1986"/>
        <v>32.13682106</v>
      </c>
      <c r="AX346" s="83">
        <f t="shared" si="1986"/>
        <v>32.56996628</v>
      </c>
      <c r="AY346" s="83">
        <f t="shared" si="1986"/>
        <v>32.16996628</v>
      </c>
      <c r="AZ346" s="83">
        <f t="shared" si="1986"/>
        <v>31.76996628</v>
      </c>
      <c r="BA346" s="83">
        <f t="shared" si="1986"/>
        <v>31.36996628</v>
      </c>
      <c r="BB346" s="83"/>
      <c r="BC346" s="83"/>
      <c r="BD346" s="83"/>
      <c r="BE346" s="83"/>
      <c r="BH346" s="1">
        <f t="shared" si="1965"/>
        <v>16</v>
      </c>
      <c r="BI346" s="1">
        <v>111.0</v>
      </c>
      <c r="BJ346" s="83">
        <f t="shared" ref="BJ346:BL346" si="1987">((BJ$4 * $BI346 ^ BJ$5 * EXP(-$BI346 * BJ$6))+BJ$8)*BJ$7</f>
        <v>1.322610583</v>
      </c>
      <c r="BK346" s="83">
        <f t="shared" si="1987"/>
        <v>1.530931495</v>
      </c>
      <c r="BL346" s="83">
        <f t="shared" si="1987"/>
        <v>1.64492149</v>
      </c>
      <c r="BT346" s="1">
        <f t="shared" si="1967"/>
        <v>16</v>
      </c>
      <c r="BU346" s="1">
        <v>111.0</v>
      </c>
      <c r="BV346" s="83">
        <f t="shared" ref="BV346:BX346" si="1988"> ((BV$4 * $BU346 ^ BV$5 * EXP(-$BU346 * BV$6))+BV$8)*BV$7</f>
        <v>0.9931191784</v>
      </c>
      <c r="BW346" s="83">
        <f t="shared" si="1988"/>
        <v>1.201801227</v>
      </c>
      <c r="BX346" s="83">
        <f t="shared" si="1988"/>
        <v>1.23773929</v>
      </c>
      <c r="CG346" s="181">
        <v>20.0</v>
      </c>
      <c r="CH346" s="9">
        <f t="shared" ref="CH346:CQ346" si="1989">2^(CH36-3) * 100000</f>
        <v>681304.6248</v>
      </c>
      <c r="CI346" s="9">
        <f t="shared" si="1989"/>
        <v>102526.7238</v>
      </c>
      <c r="CJ346" s="9">
        <f t="shared" si="1989"/>
        <v>102526.7238</v>
      </c>
      <c r="CK346" s="9">
        <f t="shared" si="1989"/>
        <v>102526.7238</v>
      </c>
      <c r="CL346" s="9">
        <f t="shared" si="1989"/>
        <v>102526.7238</v>
      </c>
      <c r="CM346" s="9">
        <f t="shared" si="1989"/>
        <v>102526.7238</v>
      </c>
      <c r="CN346" s="9">
        <f t="shared" si="1989"/>
        <v>102526.7238</v>
      </c>
      <c r="CO346" s="9">
        <f t="shared" si="1989"/>
        <v>102526.7238</v>
      </c>
      <c r="CP346" s="9">
        <f t="shared" si="1989"/>
        <v>102526.7238</v>
      </c>
      <c r="CQ346" s="9">
        <f t="shared" si="1989"/>
        <v>102526.7238</v>
      </c>
      <c r="DB346" s="9">
        <v>112.0</v>
      </c>
      <c r="DC346" s="34">
        <f t="shared" ref="DC346:DJ346" si="1990">MAX(DC345*(1-DC142),0)</f>
        <v>0.9272981127</v>
      </c>
      <c r="DD346" s="34">
        <f t="shared" si="1990"/>
        <v>0.9466522095</v>
      </c>
      <c r="DE346" s="180">
        <f t="shared" si="1990"/>
        <v>0.9108521885</v>
      </c>
      <c r="DF346" s="34">
        <f t="shared" si="1990"/>
        <v>0.8331977222</v>
      </c>
      <c r="DG346" s="34">
        <f t="shared" si="1990"/>
        <v>0.7743766428</v>
      </c>
      <c r="DH346" s="180">
        <f t="shared" si="1990"/>
        <v>0.8320570991</v>
      </c>
      <c r="DI346" s="34">
        <f t="shared" si="1990"/>
        <v>0.7524189571</v>
      </c>
      <c r="DJ346" s="34">
        <f t="shared" si="1990"/>
        <v>0.6757828531</v>
      </c>
      <c r="DK346" s="34"/>
      <c r="DL346" s="142">
        <v>3.0767123287671236E-4</v>
      </c>
    </row>
    <row r="347" ht="14.25" customHeight="1">
      <c r="AT347" s="1">
        <f t="shared" si="1427"/>
        <v>32</v>
      </c>
      <c r="AU347" s="1">
        <v>221.0</v>
      </c>
      <c r="AV347" s="83">
        <f t="shared" ref="AV347:BA347" si="1991">((AV$4 * $AU347 ^ AV$5 * EXP(-$AU347 * AV$6))+AV$8)*AV$7</f>
        <v>31.00470611</v>
      </c>
      <c r="AW347" s="83">
        <f t="shared" si="1991"/>
        <v>32.0639089</v>
      </c>
      <c r="AX347" s="83">
        <f t="shared" si="1991"/>
        <v>32.48473366</v>
      </c>
      <c r="AY347" s="83">
        <f t="shared" si="1991"/>
        <v>32.08473366</v>
      </c>
      <c r="AZ347" s="83">
        <f t="shared" si="1991"/>
        <v>31.68473366</v>
      </c>
      <c r="BA347" s="83">
        <f t="shared" si="1991"/>
        <v>31.28473366</v>
      </c>
      <c r="BB347" s="83"/>
      <c r="BC347" s="83"/>
      <c r="BD347" s="83"/>
      <c r="BE347" s="83"/>
      <c r="BH347" s="1">
        <f t="shared" si="1965"/>
        <v>16</v>
      </c>
      <c r="BI347" s="1">
        <v>112.0</v>
      </c>
      <c r="BJ347" s="83">
        <f t="shared" ref="BJ347:BL347" si="1992">((BJ$4 * $BI347 ^ BJ$5 * EXP(-$BI347 * BJ$6))+BJ$8)*BJ$7</f>
        <v>1.32225781</v>
      </c>
      <c r="BK347" s="83">
        <f t="shared" si="1992"/>
        <v>1.528599886</v>
      </c>
      <c r="BL347" s="83">
        <f t="shared" si="1992"/>
        <v>1.642061464</v>
      </c>
      <c r="BT347" s="1">
        <f t="shared" si="1967"/>
        <v>16</v>
      </c>
      <c r="BU347" s="1">
        <v>112.0</v>
      </c>
      <c r="BV347" s="83">
        <f t="shared" ref="BV347:BX347" si="1993"> ((BV$4 * $BU347 ^ BV$5 * EXP(-$BU347 * BV$6))+BV$8)*BV$7</f>
        <v>0.992851573</v>
      </c>
      <c r="BW347" s="83">
        <f t="shared" si="1993"/>
        <v>1.199979493</v>
      </c>
      <c r="BX347" s="83">
        <f t="shared" si="1993"/>
        <v>1.235582799</v>
      </c>
      <c r="CG347" s="181">
        <v>21.0</v>
      </c>
      <c r="CH347" s="9">
        <f t="shared" ref="CH347:CQ347" si="1994">2^(CH37-3) * 100000</f>
        <v>647062.3621</v>
      </c>
      <c r="CI347" s="9">
        <f t="shared" si="1994"/>
        <v>101298.9379</v>
      </c>
      <c r="CJ347" s="9">
        <f t="shared" si="1994"/>
        <v>101298.9379</v>
      </c>
      <c r="CK347" s="9">
        <f t="shared" si="1994"/>
        <v>101298.9379</v>
      </c>
      <c r="CL347" s="9">
        <f t="shared" si="1994"/>
        <v>101298.9379</v>
      </c>
      <c r="CM347" s="9">
        <f t="shared" si="1994"/>
        <v>101298.9379</v>
      </c>
      <c r="CN347" s="9">
        <f t="shared" si="1994"/>
        <v>101298.9379</v>
      </c>
      <c r="CO347" s="9">
        <f t="shared" si="1994"/>
        <v>101298.9379</v>
      </c>
      <c r="CP347" s="9">
        <f t="shared" si="1994"/>
        <v>101298.9379</v>
      </c>
      <c r="CQ347" s="9">
        <f t="shared" si="1994"/>
        <v>101298.9379</v>
      </c>
      <c r="DB347" s="9">
        <v>113.0</v>
      </c>
      <c r="DC347" s="34">
        <f t="shared" ref="DC347:DJ347" si="1995">MAX(DC346*(1-DC143),0)</f>
        <v>0.9269414596</v>
      </c>
      <c r="DD347" s="34">
        <f t="shared" si="1995"/>
        <v>0.946106064</v>
      </c>
      <c r="DE347" s="180">
        <f t="shared" si="1995"/>
        <v>0.9096411925</v>
      </c>
      <c r="DF347" s="34">
        <f t="shared" si="1995"/>
        <v>0.83057349</v>
      </c>
      <c r="DG347" s="34">
        <f t="shared" si="1995"/>
        <v>0.7712807547</v>
      </c>
      <c r="DH347" s="180">
        <f t="shared" si="1995"/>
        <v>0.8300808733</v>
      </c>
      <c r="DI347" s="34">
        <f t="shared" si="1995"/>
        <v>0.7499384699</v>
      </c>
      <c r="DJ347" s="34">
        <f t="shared" si="1995"/>
        <v>0.6732465646</v>
      </c>
      <c r="DK347" s="34"/>
      <c r="DL347" s="142">
        <v>3.0767123287671236E-4</v>
      </c>
    </row>
    <row r="348" ht="14.25" customHeight="1">
      <c r="AT348" s="1">
        <f t="shared" si="1427"/>
        <v>32</v>
      </c>
      <c r="AU348" s="1">
        <v>222.0</v>
      </c>
      <c r="AV348" s="83">
        <f t="shared" ref="AV348:BA348" si="1996">((AV$4 * $AU348 ^ AV$5 * EXP(-$AU348 * AV$6))+AV$8)*AV$7</f>
        <v>30.97184321</v>
      </c>
      <c r="AW348" s="83">
        <f t="shared" si="1996"/>
        <v>31.99104538</v>
      </c>
      <c r="AX348" s="83">
        <f t="shared" si="1996"/>
        <v>32.39958518</v>
      </c>
      <c r="AY348" s="83">
        <f t="shared" si="1996"/>
        <v>31.99958518</v>
      </c>
      <c r="AZ348" s="83">
        <f t="shared" si="1996"/>
        <v>31.59958518</v>
      </c>
      <c r="BA348" s="83">
        <f t="shared" si="1996"/>
        <v>31.19958518</v>
      </c>
      <c r="BB348" s="83"/>
      <c r="BC348" s="83"/>
      <c r="BD348" s="83"/>
      <c r="BE348" s="83"/>
      <c r="BH348" s="1">
        <f t="shared" si="1965"/>
        <v>17</v>
      </c>
      <c r="BI348" s="1">
        <v>113.0</v>
      </c>
      <c r="BJ348" s="83">
        <f t="shared" ref="BJ348:BL348" si="1997">((BJ$4 * $BI348 ^ BJ$5 * EXP(-$BI348 * BJ$6))+BJ$8)*BJ$7</f>
        <v>1.321886762</v>
      </c>
      <c r="BK348" s="83">
        <f t="shared" si="1997"/>
        <v>1.526254111</v>
      </c>
      <c r="BL348" s="83">
        <f t="shared" si="1997"/>
        <v>1.639183829</v>
      </c>
      <c r="BT348" s="1">
        <f t="shared" si="1967"/>
        <v>17</v>
      </c>
      <c r="BU348" s="1">
        <v>113.0</v>
      </c>
      <c r="BV348" s="83">
        <f t="shared" ref="BV348:BX348" si="1998"> ((BV$4 * $BU348 ^ BV$5 * EXP(-$BU348 * BV$6))+BV$8)*BV$7</f>
        <v>0.9925696537</v>
      </c>
      <c r="BW348" s="83">
        <f t="shared" si="1998"/>
        <v>1.198146536</v>
      </c>
      <c r="BX348" s="83">
        <f t="shared" si="1998"/>
        <v>1.233413114</v>
      </c>
      <c r="CG348" s="181">
        <v>22.0</v>
      </c>
      <c r="CH348" s="9">
        <f t="shared" ref="CH348:CQ348" si="1999">2^(CH38-3) * 100000</f>
        <v>617662.2596</v>
      </c>
      <c r="CI348" s="9">
        <f t="shared" si="1999"/>
        <v>100220.7902</v>
      </c>
      <c r="CJ348" s="9">
        <f t="shared" si="1999"/>
        <v>100220.7902</v>
      </c>
      <c r="CK348" s="9">
        <f t="shared" si="1999"/>
        <v>100220.7902</v>
      </c>
      <c r="CL348" s="9">
        <f t="shared" si="1999"/>
        <v>100220.7902</v>
      </c>
      <c r="CM348" s="9">
        <f t="shared" si="1999"/>
        <v>100220.7902</v>
      </c>
      <c r="CN348" s="9">
        <f t="shared" si="1999"/>
        <v>100220.7902</v>
      </c>
      <c r="CO348" s="9">
        <f t="shared" si="1999"/>
        <v>100220.7902</v>
      </c>
      <c r="CP348" s="9">
        <f t="shared" si="1999"/>
        <v>100220.7902</v>
      </c>
      <c r="CQ348" s="9">
        <f t="shared" si="1999"/>
        <v>100220.7902</v>
      </c>
      <c r="DB348" s="9">
        <v>114.0</v>
      </c>
      <c r="DC348" s="34">
        <f t="shared" ref="DC348:DJ348" si="2000">MAX(DC347*(1-DC144),0)</f>
        <v>0.9265849437</v>
      </c>
      <c r="DD348" s="34">
        <f t="shared" si="2000"/>
        <v>0.9455602335</v>
      </c>
      <c r="DE348" s="180">
        <f t="shared" si="2000"/>
        <v>0.9084213632</v>
      </c>
      <c r="DF348" s="34">
        <f t="shared" si="2000"/>
        <v>0.8279320582</v>
      </c>
      <c r="DG348" s="34">
        <f t="shared" si="2000"/>
        <v>0.7681714501</v>
      </c>
      <c r="DH348" s="180">
        <f t="shared" si="2000"/>
        <v>0.8280924656</v>
      </c>
      <c r="DI348" s="34">
        <f t="shared" si="2000"/>
        <v>0.7474532214</v>
      </c>
      <c r="DJ348" s="34">
        <f t="shared" si="2000"/>
        <v>0.6707153383</v>
      </c>
      <c r="DK348" s="34"/>
      <c r="DL348" s="142">
        <v>3.0767123287671236E-4</v>
      </c>
    </row>
    <row r="349" ht="14.25" customHeight="1">
      <c r="AT349" s="1">
        <f t="shared" si="1427"/>
        <v>32</v>
      </c>
      <c r="AU349" s="1">
        <v>223.0</v>
      </c>
      <c r="AV349" s="83">
        <f t="shared" ref="AV349:BA349" si="2001">((AV$4 * $AU349 ^ AV$5 * EXP(-$AU349 * AV$6))+AV$8)*AV$7</f>
        <v>30.93888449</v>
      </c>
      <c r="AW349" s="83">
        <f t="shared" si="2001"/>
        <v>31.91823197</v>
      </c>
      <c r="AX349" s="83">
        <f t="shared" si="2001"/>
        <v>32.31452258</v>
      </c>
      <c r="AY349" s="83">
        <f t="shared" si="2001"/>
        <v>31.91452258</v>
      </c>
      <c r="AZ349" s="83">
        <f t="shared" si="2001"/>
        <v>31.51452258</v>
      </c>
      <c r="BA349" s="83">
        <f t="shared" si="2001"/>
        <v>31.11452258</v>
      </c>
      <c r="BB349" s="83"/>
      <c r="BC349" s="83"/>
      <c r="BD349" s="83"/>
      <c r="BE349" s="83"/>
      <c r="BH349" s="1">
        <f t="shared" si="1965"/>
        <v>17</v>
      </c>
      <c r="BI349" s="1">
        <v>114.0</v>
      </c>
      <c r="BJ349" s="83">
        <f t="shared" ref="BJ349:BL349" si="2002">((BJ$4 * $BI349 ^ BJ$5 * EXP(-$BI349 * BJ$6))+BJ$8)*BJ$7</f>
        <v>1.321497778</v>
      </c>
      <c r="BK349" s="83">
        <f t="shared" si="2002"/>
        <v>1.523894558</v>
      </c>
      <c r="BL349" s="83">
        <f t="shared" si="2002"/>
        <v>1.636289093</v>
      </c>
      <c r="BT349" s="1">
        <f t="shared" si="1967"/>
        <v>17</v>
      </c>
      <c r="BU349" s="1">
        <v>114.0</v>
      </c>
      <c r="BV349" s="83">
        <f t="shared" ref="BV349:BX349" si="2003"> ((BV$4 * $BU349 ^ BV$5 * EXP(-$BU349 * BV$6))+BV$8)*BV$7</f>
        <v>0.9922736863</v>
      </c>
      <c r="BW349" s="83">
        <f t="shared" si="2003"/>
        <v>1.196302662</v>
      </c>
      <c r="BX349" s="83">
        <f t="shared" si="2003"/>
        <v>1.231230614</v>
      </c>
      <c r="CG349" s="181">
        <v>23.0</v>
      </c>
      <c r="CH349" s="9">
        <f t="shared" ref="CH349:CQ349" si="2004">2^(CH39-3) * 100000</f>
        <v>592201.0123</v>
      </c>
      <c r="CI349" s="9">
        <f t="shared" si="2004"/>
        <v>99270.3499</v>
      </c>
      <c r="CJ349" s="9">
        <f t="shared" si="2004"/>
        <v>99270.3499</v>
      </c>
      <c r="CK349" s="9">
        <f t="shared" si="2004"/>
        <v>99270.3499</v>
      </c>
      <c r="CL349" s="9">
        <f t="shared" si="2004"/>
        <v>99270.3499</v>
      </c>
      <c r="CM349" s="9">
        <f t="shared" si="2004"/>
        <v>99270.3499</v>
      </c>
      <c r="CN349" s="9">
        <f t="shared" si="2004"/>
        <v>99270.3499</v>
      </c>
      <c r="CO349" s="9">
        <f t="shared" si="2004"/>
        <v>99270.3499</v>
      </c>
      <c r="CP349" s="9">
        <f t="shared" si="2004"/>
        <v>99270.3499</v>
      </c>
      <c r="CQ349" s="9">
        <f t="shared" si="2004"/>
        <v>99270.3499</v>
      </c>
      <c r="DB349" s="9">
        <v>115.0</v>
      </c>
      <c r="DC349" s="34">
        <f t="shared" ref="DC349:DJ349" si="2005">MAX(DC348*(1-DC145),0)</f>
        <v>0.9262285648</v>
      </c>
      <c r="DD349" s="34">
        <f t="shared" si="2005"/>
        <v>0.945014718</v>
      </c>
      <c r="DE349" s="180">
        <f t="shared" si="2005"/>
        <v>0.9071927404</v>
      </c>
      <c r="DF349" s="34">
        <f t="shared" si="2005"/>
        <v>0.8252736431</v>
      </c>
      <c r="DG349" s="34">
        <f t="shared" si="2005"/>
        <v>0.7650489906</v>
      </c>
      <c r="DH349" s="180">
        <f t="shared" si="2005"/>
        <v>0.8260919858</v>
      </c>
      <c r="DI349" s="34">
        <f t="shared" si="2005"/>
        <v>0.7449633132</v>
      </c>
      <c r="DJ349" s="34">
        <f t="shared" si="2005"/>
        <v>0.6681891886</v>
      </c>
      <c r="DK349" s="34"/>
      <c r="DL349" s="142">
        <v>3.0767123287671236E-4</v>
      </c>
    </row>
    <row r="350" ht="14.25" customHeight="1">
      <c r="AT350" s="1">
        <f t="shared" si="1427"/>
        <v>32</v>
      </c>
      <c r="AU350" s="1">
        <v>224.0</v>
      </c>
      <c r="AV350" s="83">
        <f t="shared" ref="AV350:BA350" si="2006">((AV$4 * $AU350 ^ AV$5 * EXP(-$AU350 * AV$6))+AV$8)*AV$7</f>
        <v>30.90583152</v>
      </c>
      <c r="AW350" s="83">
        <f t="shared" si="2006"/>
        <v>31.8454701</v>
      </c>
      <c r="AX350" s="83">
        <f t="shared" si="2006"/>
        <v>32.2295476</v>
      </c>
      <c r="AY350" s="83">
        <f t="shared" si="2006"/>
        <v>31.8295476</v>
      </c>
      <c r="AZ350" s="83">
        <f t="shared" si="2006"/>
        <v>31.4295476</v>
      </c>
      <c r="BA350" s="83">
        <f t="shared" si="2006"/>
        <v>31.0295476</v>
      </c>
      <c r="BB350" s="83"/>
      <c r="BC350" s="83"/>
      <c r="BD350" s="83"/>
      <c r="BE350" s="83"/>
      <c r="BH350" s="1">
        <f t="shared" si="1965"/>
        <v>17</v>
      </c>
      <c r="BI350" s="1">
        <v>115.0</v>
      </c>
      <c r="BJ350" s="83">
        <f t="shared" ref="BJ350:BL350" si="2007">((BJ$4 * $BI350 ^ BJ$5 * EXP(-$BI350 * BJ$6))+BJ$8)*BJ$7</f>
        <v>1.32109119</v>
      </c>
      <c r="BK350" s="83">
        <f t="shared" si="2007"/>
        <v>1.521521607</v>
      </c>
      <c r="BL350" s="83">
        <f t="shared" si="2007"/>
        <v>1.633377749</v>
      </c>
      <c r="BT350" s="1">
        <f t="shared" si="1967"/>
        <v>17</v>
      </c>
      <c r="BU350" s="1">
        <v>115.0</v>
      </c>
      <c r="BV350" s="83">
        <f t="shared" ref="BV350:BX350" si="2008"> ((BV$4 * $BU350 ^ BV$5 * EXP(-$BU350 * BV$6))+BV$8)*BV$7</f>
        <v>0.99196393</v>
      </c>
      <c r="BW350" s="83">
        <f t="shared" si="2008"/>
        <v>1.19444817</v>
      </c>
      <c r="BX350" s="83">
        <f t="shared" si="2008"/>
        <v>1.229035671</v>
      </c>
      <c r="CG350" s="181">
        <v>24.0</v>
      </c>
      <c r="CH350" s="9">
        <f t="shared" ref="CH350:CQ350" si="2009">2^(CH40-3) * 100000</f>
        <v>569982.1213</v>
      </c>
      <c r="CI350" s="9">
        <f t="shared" si="2009"/>
        <v>98429.7726</v>
      </c>
      <c r="CJ350" s="9">
        <f t="shared" si="2009"/>
        <v>98429.7726</v>
      </c>
      <c r="CK350" s="9">
        <f t="shared" si="2009"/>
        <v>98429.7726</v>
      </c>
      <c r="CL350" s="9">
        <f t="shared" si="2009"/>
        <v>98429.7726</v>
      </c>
      <c r="CM350" s="9">
        <f t="shared" si="2009"/>
        <v>98429.7726</v>
      </c>
      <c r="CN350" s="9">
        <f t="shared" si="2009"/>
        <v>98429.7726</v>
      </c>
      <c r="CO350" s="9">
        <f t="shared" si="2009"/>
        <v>98429.7726</v>
      </c>
      <c r="CP350" s="9">
        <f t="shared" si="2009"/>
        <v>98429.7726</v>
      </c>
      <c r="CQ350" s="9">
        <f t="shared" si="2009"/>
        <v>98429.7726</v>
      </c>
      <c r="DB350" s="9">
        <v>116.0</v>
      </c>
      <c r="DC350" s="34">
        <f t="shared" ref="DC350:DJ350" si="2010">MAX(DC349*(1-DC146),0)</f>
        <v>0.9258723231</v>
      </c>
      <c r="DD350" s="34">
        <f t="shared" si="2010"/>
        <v>0.9444695172</v>
      </c>
      <c r="DE350" s="180">
        <f t="shared" si="2010"/>
        <v>0.905955364</v>
      </c>
      <c r="DF350" s="34">
        <f t="shared" si="2010"/>
        <v>0.8225984615</v>
      </c>
      <c r="DG350" s="34">
        <f t="shared" si="2010"/>
        <v>0.7619136381</v>
      </c>
      <c r="DH350" s="180">
        <f t="shared" si="2010"/>
        <v>0.8240795442</v>
      </c>
      <c r="DI350" s="34">
        <f t="shared" si="2010"/>
        <v>0.7424688465</v>
      </c>
      <c r="DJ350" s="34">
        <f t="shared" si="2010"/>
        <v>0.66566813</v>
      </c>
      <c r="DK350" s="34"/>
      <c r="DL350" s="142">
        <v>3.0767123287671236E-4</v>
      </c>
    </row>
    <row r="351" ht="14.25" customHeight="1">
      <c r="AT351" s="1">
        <f t="shared" si="1427"/>
        <v>33</v>
      </c>
      <c r="AU351" s="1">
        <v>225.0</v>
      </c>
      <c r="AV351" s="83">
        <f t="shared" ref="AV351:BA351" si="2011">((AV$4 * $AU351 ^ AV$5 * EXP(-$AU351 * AV$6))+AV$8)*AV$7</f>
        <v>30.87268581</v>
      </c>
      <c r="AW351" s="83">
        <f t="shared" si="2011"/>
        <v>31.77276119</v>
      </c>
      <c r="AX351" s="83">
        <f t="shared" si="2011"/>
        <v>32.14466191</v>
      </c>
      <c r="AY351" s="83">
        <f t="shared" si="2011"/>
        <v>31.74466191</v>
      </c>
      <c r="AZ351" s="83">
        <f t="shared" si="2011"/>
        <v>31.34466191</v>
      </c>
      <c r="BA351" s="83">
        <f t="shared" si="2011"/>
        <v>30.94466191</v>
      </c>
      <c r="BB351" s="83"/>
      <c r="BC351" s="83"/>
      <c r="BD351" s="83"/>
      <c r="BE351" s="83"/>
      <c r="BH351" s="1">
        <f t="shared" si="1965"/>
        <v>17</v>
      </c>
      <c r="BI351" s="1">
        <v>116.0</v>
      </c>
      <c r="BJ351" s="83">
        <f t="shared" ref="BJ351:BL351" si="2012">((BJ$4 * $BI351 ^ BJ$5 * EXP(-$BI351 * BJ$6))+BJ$8)*BJ$7</f>
        <v>1.32066732</v>
      </c>
      <c r="BK351" s="83">
        <f t="shared" si="2012"/>
        <v>1.519135625</v>
      </c>
      <c r="BL351" s="83">
        <f t="shared" si="2012"/>
        <v>1.630450281</v>
      </c>
      <c r="BT351" s="1">
        <f t="shared" si="1967"/>
        <v>17</v>
      </c>
      <c r="BU351" s="1">
        <v>116.0</v>
      </c>
      <c r="BV351" s="83">
        <f t="shared" ref="BV351:BX351" si="2013"> ((BV$4 * $BU351 ^ BV$5 * EXP(-$BU351 * BV$6))+BV$8)*BV$7</f>
        <v>0.9916406379</v>
      </c>
      <c r="BW351" s="83">
        <f t="shared" si="2013"/>
        <v>1.19258335</v>
      </c>
      <c r="BX351" s="83">
        <f t="shared" si="2013"/>
        <v>1.226828648</v>
      </c>
      <c r="CG351" s="181">
        <v>25.0</v>
      </c>
      <c r="CH351" s="9">
        <f t="shared" ref="CH351:CQ351" si="2014">2^(CH41-3) * 100000</f>
        <v>550460.8654</v>
      </c>
      <c r="CI351" s="9">
        <f t="shared" si="2014"/>
        <v>97684.39389</v>
      </c>
      <c r="CJ351" s="9">
        <f t="shared" si="2014"/>
        <v>97684.39389</v>
      </c>
      <c r="CK351" s="9">
        <f t="shared" si="2014"/>
        <v>97684.39389</v>
      </c>
      <c r="CL351" s="9">
        <f t="shared" si="2014"/>
        <v>97684.39389</v>
      </c>
      <c r="CM351" s="9">
        <f t="shared" si="2014"/>
        <v>97684.39389</v>
      </c>
      <c r="CN351" s="9">
        <f t="shared" si="2014"/>
        <v>97684.39389</v>
      </c>
      <c r="CO351" s="9">
        <f t="shared" si="2014"/>
        <v>97684.39389</v>
      </c>
      <c r="CP351" s="9">
        <f t="shared" si="2014"/>
        <v>97684.39389</v>
      </c>
      <c r="CQ351" s="9">
        <f t="shared" si="2014"/>
        <v>97684.39389</v>
      </c>
      <c r="DB351" s="9">
        <v>117.0</v>
      </c>
      <c r="DC351" s="34">
        <f t="shared" ref="DC351:DJ351" si="2015">MAX(DC350*(1-DC147),0)</f>
        <v>0.9255162183</v>
      </c>
      <c r="DD351" s="34">
        <f t="shared" si="2015"/>
        <v>0.943924631</v>
      </c>
      <c r="DE351" s="180">
        <f t="shared" si="2015"/>
        <v>0.9047092744</v>
      </c>
      <c r="DF351" s="34">
        <f t="shared" si="2015"/>
        <v>0.8199067315</v>
      </c>
      <c r="DG351" s="34">
        <f t="shared" si="2015"/>
        <v>0.7587656548</v>
      </c>
      <c r="DH351" s="180">
        <f t="shared" si="2015"/>
        <v>0.8220552515</v>
      </c>
      <c r="DI351" s="34">
        <f t="shared" si="2015"/>
        <v>0.7399699227</v>
      </c>
      <c r="DJ351" s="34">
        <f t="shared" si="2015"/>
        <v>0.6631521766</v>
      </c>
      <c r="DK351" s="34"/>
      <c r="DL351" s="142">
        <v>3.0767123287671236E-4</v>
      </c>
    </row>
    <row r="352" ht="14.25" customHeight="1">
      <c r="AT352" s="1">
        <f t="shared" si="1427"/>
        <v>33</v>
      </c>
      <c r="AU352" s="1">
        <v>226.0</v>
      </c>
      <c r="AV352" s="83">
        <f t="shared" ref="AV352:BA352" si="2016">((AV$4 * $AU352 ^ AV$5 * EXP(-$AU352 * AV$6))+AV$8)*AV$7</f>
        <v>30.83944888</v>
      </c>
      <c r="AW352" s="83">
        <f t="shared" si="2016"/>
        <v>31.70010665</v>
      </c>
      <c r="AX352" s="83">
        <f t="shared" si="2016"/>
        <v>32.05986719</v>
      </c>
      <c r="AY352" s="83">
        <f t="shared" si="2016"/>
        <v>31.65986719</v>
      </c>
      <c r="AZ352" s="83">
        <f t="shared" si="2016"/>
        <v>31.25986719</v>
      </c>
      <c r="BA352" s="83">
        <f t="shared" si="2016"/>
        <v>30.85986719</v>
      </c>
      <c r="BB352" s="83"/>
      <c r="BC352" s="83"/>
      <c r="BD352" s="83"/>
      <c r="BE352" s="83"/>
      <c r="BH352" s="1">
        <f t="shared" si="1965"/>
        <v>17</v>
      </c>
      <c r="BI352" s="1">
        <v>117.0</v>
      </c>
      <c r="BJ352" s="83">
        <f t="shared" ref="BJ352:BL352" si="2017">((BJ$4 * $BI352 ^ BJ$5 * EXP(-$BI352 * BJ$6))+BJ$8)*BJ$7</f>
        <v>1.320226484</v>
      </c>
      <c r="BK352" s="83">
        <f t="shared" si="2017"/>
        <v>1.516736972</v>
      </c>
      <c r="BL352" s="83">
        <f t="shared" si="2017"/>
        <v>1.627507159</v>
      </c>
      <c r="BT352" s="1">
        <f t="shared" si="1967"/>
        <v>17</v>
      </c>
      <c r="BU352" s="1">
        <v>117.0</v>
      </c>
      <c r="BV352" s="83">
        <f t="shared" ref="BV352:BX352" si="2018"> ((BV$4 * $BU352 ^ BV$5 * EXP(-$BU352 * BV$6))+BV$8)*BV$7</f>
        <v>0.9913040575</v>
      </c>
      <c r="BW352" s="83">
        <f t="shared" si="2018"/>
        <v>1.190708486</v>
      </c>
      <c r="BX352" s="83">
        <f t="shared" si="2018"/>
        <v>1.224609897</v>
      </c>
      <c r="CG352" s="181">
        <v>26.0</v>
      </c>
      <c r="CH352" s="9">
        <f t="shared" ref="CH352:CQ352" si="2019">2^(CH42-3) * 100000</f>
        <v>533205.7387</v>
      </c>
      <c r="CI352" s="9">
        <f t="shared" si="2019"/>
        <v>97022.05319</v>
      </c>
      <c r="CJ352" s="9">
        <f t="shared" si="2019"/>
        <v>97022.05319</v>
      </c>
      <c r="CK352" s="9">
        <f t="shared" si="2019"/>
        <v>97022.05319</v>
      </c>
      <c r="CL352" s="9">
        <f t="shared" si="2019"/>
        <v>97022.05319</v>
      </c>
      <c r="CM352" s="9">
        <f t="shared" si="2019"/>
        <v>97022.05319</v>
      </c>
      <c r="CN352" s="9">
        <f t="shared" si="2019"/>
        <v>97022.05319</v>
      </c>
      <c r="CO352" s="9">
        <f t="shared" si="2019"/>
        <v>97022.05319</v>
      </c>
      <c r="CP352" s="9">
        <f t="shared" si="2019"/>
        <v>97022.05319</v>
      </c>
      <c r="CQ352" s="9">
        <f t="shared" si="2019"/>
        <v>97022.05319</v>
      </c>
      <c r="DB352" s="9">
        <v>118.0</v>
      </c>
      <c r="DC352" s="34">
        <f t="shared" ref="DC352:DJ352" si="2020">MAX(DC351*(1-DC148),0)</f>
        <v>0.9251602506</v>
      </c>
      <c r="DD352" s="34">
        <f t="shared" si="2020"/>
        <v>0.9433800591</v>
      </c>
      <c r="DE352" s="180">
        <f t="shared" si="2020"/>
        <v>0.9034545121</v>
      </c>
      <c r="DF352" s="34">
        <f t="shared" si="2020"/>
        <v>0.8171986716</v>
      </c>
      <c r="DG352" s="34">
        <f t="shared" si="2020"/>
        <v>0.7556053029</v>
      </c>
      <c r="DH352" s="180">
        <f t="shared" si="2020"/>
        <v>0.8200192188</v>
      </c>
      <c r="DI352" s="34">
        <f t="shared" si="2020"/>
        <v>0.7374666428</v>
      </c>
      <c r="DJ352" s="34">
        <f t="shared" si="2020"/>
        <v>0.6606413425</v>
      </c>
      <c r="DK352" s="34"/>
      <c r="DL352" s="142">
        <v>3.0767123287671236E-4</v>
      </c>
    </row>
    <row r="353" ht="14.25" customHeight="1">
      <c r="AT353" s="1">
        <f t="shared" si="1427"/>
        <v>33</v>
      </c>
      <c r="AU353" s="1">
        <v>227.0</v>
      </c>
      <c r="AV353" s="83">
        <f t="shared" ref="AV353:BA353" si="2021">((AV$4 * $AU353 ^ AV$5 * EXP(-$AU353 * AV$6))+AV$8)*AV$7</f>
        <v>30.80612222</v>
      </c>
      <c r="AW353" s="83">
        <f t="shared" si="2021"/>
        <v>31.62750783</v>
      </c>
      <c r="AX353" s="83">
        <f t="shared" si="2021"/>
        <v>31.97516505</v>
      </c>
      <c r="AY353" s="83">
        <f t="shared" si="2021"/>
        <v>31.57516505</v>
      </c>
      <c r="AZ353" s="83">
        <f t="shared" si="2021"/>
        <v>31.17516505</v>
      </c>
      <c r="BA353" s="83">
        <f t="shared" si="2021"/>
        <v>30.77516505</v>
      </c>
      <c r="BB353" s="83"/>
      <c r="BC353" s="83"/>
      <c r="BD353" s="83"/>
      <c r="BE353" s="83"/>
      <c r="BH353" s="1">
        <f t="shared" si="1965"/>
        <v>17</v>
      </c>
      <c r="BI353" s="1">
        <v>118.0</v>
      </c>
      <c r="BJ353" s="83">
        <f t="shared" ref="BJ353:BL353" si="2022">((BJ$4 * $BI353 ^ BJ$5 * EXP(-$BI353 * BJ$6))+BJ$8)*BJ$7</f>
        <v>1.319768991</v>
      </c>
      <c r="BK353" s="83">
        <f t="shared" si="2022"/>
        <v>1.514325999</v>
      </c>
      <c r="BL353" s="83">
        <f t="shared" si="2022"/>
        <v>1.624548841</v>
      </c>
      <c r="BT353" s="1">
        <f t="shared" si="1967"/>
        <v>17</v>
      </c>
      <c r="BU353" s="1">
        <v>118.0</v>
      </c>
      <c r="BV353" s="83">
        <f t="shared" ref="BV353:BX353" si="2023"> ((BV$4 * $BU353 ^ BV$5 * EXP(-$BU353 * BV$6))+BV$8)*BV$7</f>
        <v>0.9909544301</v>
      </c>
      <c r="BW353" s="83">
        <f t="shared" si="2023"/>
        <v>1.188823855</v>
      </c>
      <c r="BX353" s="83">
        <f t="shared" si="2023"/>
        <v>1.222379764</v>
      </c>
      <c r="CG353" s="181">
        <v>27.0</v>
      </c>
      <c r="CH353" s="9">
        <f t="shared" ref="CH353:CQ353" si="2024">2^(CH43-3) * 100000</f>
        <v>517870.9356</v>
      </c>
      <c r="CI353" s="9">
        <f t="shared" si="2024"/>
        <v>96432.5827</v>
      </c>
      <c r="CJ353" s="9">
        <f t="shared" si="2024"/>
        <v>96432.5827</v>
      </c>
      <c r="CK353" s="9">
        <f t="shared" si="2024"/>
        <v>96432.5827</v>
      </c>
      <c r="CL353" s="9">
        <f t="shared" si="2024"/>
        <v>96432.5827</v>
      </c>
      <c r="CM353" s="9">
        <f t="shared" si="2024"/>
        <v>96432.5827</v>
      </c>
      <c r="CN353" s="9">
        <f t="shared" si="2024"/>
        <v>96432.5827</v>
      </c>
      <c r="CO353" s="9">
        <f t="shared" si="2024"/>
        <v>96432.5827</v>
      </c>
      <c r="CP353" s="9">
        <f t="shared" si="2024"/>
        <v>96432.5827</v>
      </c>
      <c r="CQ353" s="9">
        <f t="shared" si="2024"/>
        <v>96432.5827</v>
      </c>
      <c r="DB353" s="9">
        <v>119.0</v>
      </c>
      <c r="DC353" s="34">
        <f t="shared" ref="DC353:DJ353" si="2025">MAX(DC352*(1-DC149),0)</f>
        <v>0.9248044197</v>
      </c>
      <c r="DD353" s="34">
        <f t="shared" si="2025"/>
        <v>0.9428358013</v>
      </c>
      <c r="DE353" s="180">
        <f t="shared" si="2025"/>
        <v>0.9021911177</v>
      </c>
      <c r="DF353" s="34">
        <f t="shared" si="2025"/>
        <v>0.8144745015</v>
      </c>
      <c r="DG353" s="34">
        <f t="shared" si="2025"/>
        <v>0.7524328449</v>
      </c>
      <c r="DH353" s="180">
        <f t="shared" si="2025"/>
        <v>0.8179715579</v>
      </c>
      <c r="DI353" s="34">
        <f t="shared" si="2025"/>
        <v>0.734959108</v>
      </c>
      <c r="DJ353" s="34">
        <f t="shared" si="2025"/>
        <v>0.6581356415</v>
      </c>
      <c r="DK353" s="34"/>
      <c r="DL353" s="142">
        <v>3.0767123287671236E-4</v>
      </c>
    </row>
    <row r="354" ht="14.25" customHeight="1">
      <c r="AT354" s="1">
        <f t="shared" si="1427"/>
        <v>33</v>
      </c>
      <c r="AU354" s="1">
        <v>228.0</v>
      </c>
      <c r="AV354" s="83">
        <f t="shared" ref="AV354:BA354" si="2026">((AV$4 * $AU354 ^ AV$5 * EXP(-$AU354 * AV$6))+AV$8)*AV$7</f>
        <v>30.77270729</v>
      </c>
      <c r="AW354" s="83">
        <f t="shared" si="2026"/>
        <v>31.55496609</v>
      </c>
      <c r="AX354" s="83">
        <f t="shared" si="2026"/>
        <v>31.8905571</v>
      </c>
      <c r="AY354" s="83">
        <f t="shared" si="2026"/>
        <v>31.4905571</v>
      </c>
      <c r="AZ354" s="83">
        <f t="shared" si="2026"/>
        <v>31.0905571</v>
      </c>
      <c r="BA354" s="83">
        <f t="shared" si="2026"/>
        <v>30.6905571</v>
      </c>
      <c r="BB354" s="83"/>
      <c r="BC354" s="83"/>
      <c r="BD354" s="83"/>
      <c r="BE354" s="83"/>
      <c r="BH354" s="1">
        <f t="shared" si="1965"/>
        <v>17</v>
      </c>
      <c r="BI354" s="1">
        <v>119.0</v>
      </c>
      <c r="BJ354" s="83">
        <f t="shared" ref="BJ354:BL354" si="2027">((BJ$4 * $BI354 ^ BJ$5 * EXP(-$BI354 * BJ$6))+BJ$8)*BJ$7</f>
        <v>1.31929514</v>
      </c>
      <c r="BK354" s="83">
        <f t="shared" si="2027"/>
        <v>1.511903048</v>
      </c>
      <c r="BL354" s="83">
        <f t="shared" si="2027"/>
        <v>1.621575775</v>
      </c>
      <c r="BT354" s="1">
        <f t="shared" si="1967"/>
        <v>17</v>
      </c>
      <c r="BU354" s="1">
        <v>119.0</v>
      </c>
      <c r="BV354" s="83">
        <f t="shared" ref="BV354:BX354" si="2028"> ((BV$4 * $BU354 ^ BV$5 * EXP(-$BU354 * BV$6))+BV$8)*BV$7</f>
        <v>0.9905919917</v>
      </c>
      <c r="BW354" s="83">
        <f t="shared" si="2028"/>
        <v>1.186929727</v>
      </c>
      <c r="BX354" s="83">
        <f t="shared" si="2028"/>
        <v>1.220138584</v>
      </c>
      <c r="CG354" s="181">
        <v>28.0</v>
      </c>
      <c r="CH354" s="9">
        <f t="shared" ref="CH354:CQ354" si="2029">2^(CH44-3) * 100000</f>
        <v>504176.394</v>
      </c>
      <c r="CI354" s="9">
        <f t="shared" si="2029"/>
        <v>95907.41635</v>
      </c>
      <c r="CJ354" s="9">
        <f t="shared" si="2029"/>
        <v>95907.41635</v>
      </c>
      <c r="CK354" s="9">
        <f t="shared" si="2029"/>
        <v>95907.41635</v>
      </c>
      <c r="CL354" s="9">
        <f t="shared" si="2029"/>
        <v>95907.41635</v>
      </c>
      <c r="CM354" s="9">
        <f t="shared" si="2029"/>
        <v>95907.41635</v>
      </c>
      <c r="CN354" s="9">
        <f t="shared" si="2029"/>
        <v>95907.41635</v>
      </c>
      <c r="CO354" s="9">
        <f t="shared" si="2029"/>
        <v>95907.41635</v>
      </c>
      <c r="CP354" s="9">
        <f t="shared" si="2029"/>
        <v>95907.41635</v>
      </c>
      <c r="CQ354" s="9">
        <f t="shared" si="2029"/>
        <v>95907.41635</v>
      </c>
      <c r="DB354" s="9">
        <v>120.0</v>
      </c>
      <c r="DC354" s="34">
        <f t="shared" ref="DC354:DJ354" si="2030">MAX(DC353*(1-DC150),0)</f>
        <v>0.9244487257</v>
      </c>
      <c r="DD354" s="34">
        <f t="shared" si="2030"/>
        <v>0.9422918576</v>
      </c>
      <c r="DE354" s="180">
        <f t="shared" si="2030"/>
        <v>0.9009191322</v>
      </c>
      <c r="DF354" s="34">
        <f t="shared" si="2030"/>
        <v>0.8117344412</v>
      </c>
      <c r="DG354" s="34">
        <f t="shared" si="2030"/>
        <v>0.7492485435</v>
      </c>
      <c r="DH354" s="180">
        <f t="shared" si="2030"/>
        <v>0.8159123806</v>
      </c>
      <c r="DI354" s="34">
        <f t="shared" si="2030"/>
        <v>0.7324474191</v>
      </c>
      <c r="DJ354" s="34">
        <f t="shared" si="2030"/>
        <v>0.6556350874</v>
      </c>
      <c r="DK354" s="34"/>
      <c r="DL354" s="142">
        <v>3.0767123287671236E-4</v>
      </c>
    </row>
    <row r="355" ht="14.25" customHeight="1">
      <c r="AT355" s="1">
        <f t="shared" si="1427"/>
        <v>33</v>
      </c>
      <c r="AU355" s="1">
        <v>229.0</v>
      </c>
      <c r="AV355" s="83">
        <f t="shared" ref="AV355:BA355" si="2031">((AV$4 * $AU355 ^ AV$5 * EXP(-$AU355 * AV$6))+AV$8)*AV$7</f>
        <v>30.73920556</v>
      </c>
      <c r="AW355" s="83">
        <f t="shared" si="2031"/>
        <v>31.48248275</v>
      </c>
      <c r="AX355" s="83">
        <f t="shared" si="2031"/>
        <v>31.80604491</v>
      </c>
      <c r="AY355" s="83">
        <f t="shared" si="2031"/>
        <v>31.40604491</v>
      </c>
      <c r="AZ355" s="83">
        <f t="shared" si="2031"/>
        <v>31.00604491</v>
      </c>
      <c r="BA355" s="83">
        <f t="shared" si="2031"/>
        <v>30.60604491</v>
      </c>
      <c r="BB355" s="83"/>
      <c r="BC355" s="83"/>
      <c r="BD355" s="83"/>
      <c r="BE355" s="83"/>
      <c r="BH355" s="1">
        <f t="shared" si="1965"/>
        <v>18</v>
      </c>
      <c r="BI355" s="1">
        <v>120.0</v>
      </c>
      <c r="BJ355" s="83">
        <f t="shared" ref="BJ355:BL355" si="2032">((BJ$4 * $BI355 ^ BJ$5 * EXP(-$BI355 * BJ$6))+BJ$8)*BJ$7</f>
        <v>1.318805226</v>
      </c>
      <c r="BK355" s="83">
        <f t="shared" si="2032"/>
        <v>1.509468453</v>
      </c>
      <c r="BL355" s="83">
        <f t="shared" si="2032"/>
        <v>1.618588399</v>
      </c>
      <c r="BT355" s="1">
        <f t="shared" si="1967"/>
        <v>18</v>
      </c>
      <c r="BU355" s="1">
        <v>120.0</v>
      </c>
      <c r="BV355" s="83">
        <f t="shared" ref="BV355:BX355" si="2033"> ((BV$4 * $BU355 ^ BV$5 * EXP(-$BU355 * BV$6))+BV$8)*BV$7</f>
        <v>0.9902169728</v>
      </c>
      <c r="BW355" s="83">
        <f t="shared" si="2033"/>
        <v>1.185026365</v>
      </c>
      <c r="BX355" s="83">
        <f t="shared" si="2033"/>
        <v>1.217886686</v>
      </c>
      <c r="CG355" s="181">
        <v>29.0</v>
      </c>
      <c r="CH355" s="9">
        <f t="shared" ref="CH355:CQ355" si="2034">2^(CH45-3) * 100000</f>
        <v>491893.1033</v>
      </c>
      <c r="CI355" s="9">
        <f t="shared" si="2034"/>
        <v>95439.28715</v>
      </c>
      <c r="CJ355" s="9">
        <f t="shared" si="2034"/>
        <v>95439.28715</v>
      </c>
      <c r="CK355" s="9">
        <f t="shared" si="2034"/>
        <v>95439.28715</v>
      </c>
      <c r="CL355" s="9">
        <f t="shared" si="2034"/>
        <v>95439.28715</v>
      </c>
      <c r="CM355" s="9">
        <f t="shared" si="2034"/>
        <v>95439.28715</v>
      </c>
      <c r="CN355" s="9">
        <f t="shared" si="2034"/>
        <v>95439.28715</v>
      </c>
      <c r="CO355" s="9">
        <f t="shared" si="2034"/>
        <v>95439.28715</v>
      </c>
      <c r="CP355" s="9">
        <f t="shared" si="2034"/>
        <v>95439.28715</v>
      </c>
      <c r="CQ355" s="9">
        <f t="shared" si="2034"/>
        <v>95439.28715</v>
      </c>
      <c r="DB355" s="9">
        <v>121.0</v>
      </c>
      <c r="DC355" s="34">
        <f t="shared" ref="DC355:DJ355" si="2035">MAX(DC354*(1-DC151),0)</f>
        <v>0.9240931685</v>
      </c>
      <c r="DD355" s="34">
        <f t="shared" si="2035"/>
        <v>0.9417482277</v>
      </c>
      <c r="DE355" s="180">
        <f t="shared" si="2035"/>
        <v>0.8996385969</v>
      </c>
      <c r="DF355" s="34">
        <f t="shared" si="2035"/>
        <v>0.8089787119</v>
      </c>
      <c r="DG355" s="34">
        <f t="shared" si="2035"/>
        <v>0.7460526613</v>
      </c>
      <c r="DH355" s="180">
        <f t="shared" si="2035"/>
        <v>0.8138417996</v>
      </c>
      <c r="DI355" s="34">
        <f t="shared" si="2035"/>
        <v>0.729931677</v>
      </c>
      <c r="DJ355" s="34">
        <f t="shared" si="2035"/>
        <v>0.6531396939</v>
      </c>
      <c r="DK355" s="34"/>
      <c r="DL355" s="142">
        <v>3.0767123287671236E-4</v>
      </c>
    </row>
    <row r="356" ht="14.25" customHeight="1">
      <c r="AT356" s="1">
        <f t="shared" si="1427"/>
        <v>33</v>
      </c>
      <c r="AU356" s="1">
        <v>230.0</v>
      </c>
      <c r="AV356" s="83">
        <f t="shared" ref="AV356:BA356" si="2036">((AV$4 * $AU356 ^ AV$5 * EXP(-$AU356 * AV$6))+AV$8)*AV$7</f>
        <v>30.70561845</v>
      </c>
      <c r="AW356" s="83">
        <f t="shared" si="2036"/>
        <v>31.41005911</v>
      </c>
      <c r="AX356" s="83">
        <f t="shared" si="2036"/>
        <v>31.72163001</v>
      </c>
      <c r="AY356" s="83">
        <f t="shared" si="2036"/>
        <v>31.32163001</v>
      </c>
      <c r="AZ356" s="83">
        <f t="shared" si="2036"/>
        <v>30.92163001</v>
      </c>
      <c r="BA356" s="83">
        <f t="shared" si="2036"/>
        <v>30.52163001</v>
      </c>
      <c r="BB356" s="83"/>
      <c r="BC356" s="83"/>
      <c r="BD356" s="83"/>
      <c r="BE356" s="83"/>
      <c r="BH356" s="1">
        <f t="shared" si="1965"/>
        <v>18</v>
      </c>
      <c r="BI356" s="1">
        <v>121.0</v>
      </c>
      <c r="BJ356" s="83">
        <f t="shared" ref="BJ356:BL356" si="2037">((BJ$4 * $BI356 ^ BJ$5 * EXP(-$BI356 * BJ$6))+BJ$8)*BJ$7</f>
        <v>1.318299536</v>
      </c>
      <c r="BK356" s="83">
        <f t="shared" si="2037"/>
        <v>1.507022541</v>
      </c>
      <c r="BL356" s="83">
        <f t="shared" si="2037"/>
        <v>1.615587139</v>
      </c>
      <c r="BT356" s="1">
        <f t="shared" si="1967"/>
        <v>18</v>
      </c>
      <c r="BU356" s="1">
        <v>121.0</v>
      </c>
      <c r="BV356" s="83">
        <f t="shared" ref="BV356:BX356" si="2038"> ((BV$4 * $BU356 ^ BV$5 * EXP(-$BU356 * BV$6))+BV$8)*BV$7</f>
        <v>0.9898295989</v>
      </c>
      <c r="BW356" s="83">
        <f t="shared" si="2038"/>
        <v>1.183114027</v>
      </c>
      <c r="BX356" s="83">
        <f t="shared" si="2038"/>
        <v>1.21562439</v>
      </c>
      <c r="CG356" s="181">
        <v>30.0</v>
      </c>
      <c r="CH356" s="9">
        <f t="shared" ref="CH356:CQ356" si="2039">2^(CH46-3) * 100000</f>
        <v>480832.1403</v>
      </c>
      <c r="CI356" s="9">
        <f t="shared" si="2039"/>
        <v>95021.99049</v>
      </c>
      <c r="CJ356" s="9">
        <f t="shared" si="2039"/>
        <v>95021.99049</v>
      </c>
      <c r="CK356" s="9">
        <f t="shared" si="2039"/>
        <v>95021.99049</v>
      </c>
      <c r="CL356" s="9">
        <f t="shared" si="2039"/>
        <v>95021.99049</v>
      </c>
      <c r="CM356" s="9">
        <f t="shared" si="2039"/>
        <v>95021.99049</v>
      </c>
      <c r="CN356" s="9">
        <f t="shared" si="2039"/>
        <v>95021.99049</v>
      </c>
      <c r="CO356" s="9">
        <f t="shared" si="2039"/>
        <v>95021.99049</v>
      </c>
      <c r="CP356" s="9">
        <f t="shared" si="2039"/>
        <v>95021.99049</v>
      </c>
      <c r="CQ356" s="9">
        <f t="shared" si="2039"/>
        <v>95021.99049</v>
      </c>
      <c r="DB356" s="9">
        <v>122.0</v>
      </c>
      <c r="DC356" s="34">
        <f t="shared" ref="DC356:DJ356" si="2040">MAX(DC355*(1-DC152),0)</f>
        <v>0.923737748</v>
      </c>
      <c r="DD356" s="34">
        <f t="shared" si="2040"/>
        <v>0.9412049114</v>
      </c>
      <c r="DE356" s="180">
        <f t="shared" si="2040"/>
        <v>0.8983495533</v>
      </c>
      <c r="DF356" s="34">
        <f t="shared" si="2040"/>
        <v>0.8062075352</v>
      </c>
      <c r="DG356" s="34">
        <f t="shared" si="2040"/>
        <v>0.7428454611</v>
      </c>
      <c r="DH356" s="180">
        <f t="shared" si="2040"/>
        <v>0.8117599278</v>
      </c>
      <c r="DI356" s="34">
        <f t="shared" si="2040"/>
        <v>0.7274119823</v>
      </c>
      <c r="DJ356" s="34">
        <f t="shared" si="2040"/>
        <v>0.6506494742</v>
      </c>
      <c r="DK356" s="34"/>
      <c r="DL356" s="34">
        <v>3.0767123287671236E-4</v>
      </c>
    </row>
    <row r="357" ht="14.25" customHeight="1">
      <c r="AT357" s="1">
        <f t="shared" si="1427"/>
        <v>33</v>
      </c>
      <c r="AU357" s="1">
        <v>231.0</v>
      </c>
      <c r="AV357" s="83">
        <f t="shared" ref="AV357:BA357" si="2041">((AV$4 * $AU357 ^ AV$5 * EXP(-$AU357 * AV$6))+AV$8)*AV$7</f>
        <v>30.67194737</v>
      </c>
      <c r="AW357" s="83">
        <f t="shared" si="2041"/>
        <v>31.33769646</v>
      </c>
      <c r="AX357" s="83">
        <f t="shared" si="2041"/>
        <v>31.63731392</v>
      </c>
      <c r="AY357" s="83">
        <f t="shared" si="2041"/>
        <v>31.23731392</v>
      </c>
      <c r="AZ357" s="83">
        <f t="shared" si="2041"/>
        <v>30.83731392</v>
      </c>
      <c r="BA357" s="83">
        <f t="shared" si="2041"/>
        <v>30.43731392</v>
      </c>
      <c r="BB357" s="83"/>
      <c r="BC357" s="83"/>
      <c r="BD357" s="83"/>
      <c r="BE357" s="83"/>
      <c r="BH357" s="1">
        <f t="shared" si="1965"/>
        <v>18</v>
      </c>
      <c r="BI357" s="1">
        <v>122.0</v>
      </c>
      <c r="BJ357" s="83">
        <f t="shared" ref="BJ357:BL357" si="2042">((BJ$4 * $BI357 ^ BJ$5 * EXP(-$BI357 * BJ$6))+BJ$8)*BJ$7</f>
        <v>1.317778352</v>
      </c>
      <c r="BK357" s="83">
        <f t="shared" si="2042"/>
        <v>1.504565628</v>
      </c>
      <c r="BL357" s="83">
        <f t="shared" si="2042"/>
        <v>1.61257241</v>
      </c>
      <c r="BT357" s="1">
        <f t="shared" si="1967"/>
        <v>18</v>
      </c>
      <c r="BU357" s="1">
        <v>122.0</v>
      </c>
      <c r="BV357" s="83">
        <f t="shared" ref="BV357:BX357" si="2043"> ((BV$4 * $BU357 ^ BV$5 * EXP(-$BU357 * BV$6))+BV$8)*BV$7</f>
        <v>0.98943009</v>
      </c>
      <c r="BW357" s="83">
        <f t="shared" si="2043"/>
        <v>1.181192963</v>
      </c>
      <c r="BX357" s="83">
        <f t="shared" si="2043"/>
        <v>1.213352008</v>
      </c>
      <c r="CG357" s="181">
        <v>31.0</v>
      </c>
      <c r="CH357" s="9">
        <f t="shared" ref="CH357:CQ357" si="2044">2^(CH47-3) * 100000</f>
        <v>470836.3831</v>
      </c>
      <c r="CI357" s="9">
        <f t="shared" si="2044"/>
        <v>94650.19736</v>
      </c>
      <c r="CJ357" s="9">
        <f t="shared" si="2044"/>
        <v>94650.19736</v>
      </c>
      <c r="CK357" s="9">
        <f t="shared" si="2044"/>
        <v>94650.19736</v>
      </c>
      <c r="CL357" s="9">
        <f t="shared" si="2044"/>
        <v>94650.19736</v>
      </c>
      <c r="CM357" s="9">
        <f t="shared" si="2044"/>
        <v>94650.19736</v>
      </c>
      <c r="CN357" s="9">
        <f t="shared" si="2044"/>
        <v>94650.19736</v>
      </c>
      <c r="CO357" s="9">
        <f t="shared" si="2044"/>
        <v>94650.19736</v>
      </c>
      <c r="CP357" s="9">
        <f t="shared" si="2044"/>
        <v>94650.19736</v>
      </c>
      <c r="CQ357" s="9">
        <f t="shared" si="2044"/>
        <v>94650.19736</v>
      </c>
      <c r="DB357" s="9">
        <v>123.0</v>
      </c>
      <c r="DC357" s="34">
        <f t="shared" ref="DC357:DJ357" si="2045">MAX(DC356*(1-DC153),0)</f>
        <v>0.9233824643</v>
      </c>
      <c r="DD357" s="34">
        <f t="shared" si="2045"/>
        <v>0.9406619086</v>
      </c>
      <c r="DE357" s="180">
        <f t="shared" si="2045"/>
        <v>0.8970520429</v>
      </c>
      <c r="DF357" s="34">
        <f t="shared" si="2045"/>
        <v>0.8034211334</v>
      </c>
      <c r="DG357" s="34">
        <f t="shared" si="2045"/>
        <v>0.7396272057</v>
      </c>
      <c r="DH357" s="180">
        <f t="shared" si="2045"/>
        <v>0.8096668784</v>
      </c>
      <c r="DI357" s="34">
        <f t="shared" si="2045"/>
        <v>0.7248884355</v>
      </c>
      <c r="DJ357" s="34">
        <f t="shared" si="2045"/>
        <v>0.6481644418</v>
      </c>
      <c r="DK357" s="34"/>
      <c r="DL357" s="34">
        <v>3.0767123287671236E-4</v>
      </c>
    </row>
    <row r="358" ht="14.25" customHeight="1">
      <c r="AT358" s="1">
        <f t="shared" si="1427"/>
        <v>34</v>
      </c>
      <c r="AU358" s="1">
        <v>232.0</v>
      </c>
      <c r="AV358" s="83">
        <f t="shared" ref="AV358:BA358" si="2046">((AV$4 * $AU358 ^ AV$5 * EXP(-$AU358 * AV$6))+AV$8)*AV$7</f>
        <v>30.63819374</v>
      </c>
      <c r="AW358" s="83">
        <f t="shared" si="2046"/>
        <v>31.26539604</v>
      </c>
      <c r="AX358" s="83">
        <f t="shared" si="2046"/>
        <v>31.55309812</v>
      </c>
      <c r="AY358" s="83">
        <f t="shared" si="2046"/>
        <v>31.15309812</v>
      </c>
      <c r="AZ358" s="83">
        <f t="shared" si="2046"/>
        <v>30.75309812</v>
      </c>
      <c r="BA358" s="83">
        <f t="shared" si="2046"/>
        <v>30.35309812</v>
      </c>
      <c r="BB358" s="83"/>
      <c r="BC358" s="83"/>
      <c r="BD358" s="83"/>
      <c r="BE358" s="83"/>
      <c r="BH358" s="1">
        <f t="shared" si="1965"/>
        <v>18</v>
      </c>
      <c r="BI358" s="1">
        <v>123.0</v>
      </c>
      <c r="BJ358" s="83">
        <f t="shared" ref="BJ358:BL358" si="2047">((BJ$4 * $BI358 ^ BJ$5 * EXP(-$BI358 * BJ$6))+BJ$8)*BJ$7</f>
        <v>1.317241948</v>
      </c>
      <c r="BK358" s="83">
        <f t="shared" si="2047"/>
        <v>1.502098027</v>
      </c>
      <c r="BL358" s="83">
        <f t="shared" si="2047"/>
        <v>1.60954462</v>
      </c>
      <c r="BT358" s="1">
        <f t="shared" si="1967"/>
        <v>18</v>
      </c>
      <c r="BU358" s="1">
        <v>123.0</v>
      </c>
      <c r="BV358" s="83">
        <f t="shared" ref="BV358:BX358" si="2048"> ((BV$4 * $BU358 ^ BV$5 * EXP(-$BU358 * BV$6))+BV$8)*BV$7</f>
        <v>0.9890186616</v>
      </c>
      <c r="BW358" s="83">
        <f t="shared" si="2048"/>
        <v>1.179263419</v>
      </c>
      <c r="BX358" s="83">
        <f t="shared" si="2048"/>
        <v>1.211069845</v>
      </c>
      <c r="CG358" s="181">
        <v>32.0</v>
      </c>
      <c r="CH358" s="9">
        <f t="shared" ref="CH358:CQ358" si="2049">2^(CH48-3) * 100000</f>
        <v>461774.1776</v>
      </c>
      <c r="CI358" s="9">
        <f t="shared" si="2049"/>
        <v>94319.30547</v>
      </c>
      <c r="CJ358" s="9">
        <f t="shared" si="2049"/>
        <v>94319.30547</v>
      </c>
      <c r="CK358" s="9">
        <f t="shared" si="2049"/>
        <v>94319.30547</v>
      </c>
      <c r="CL358" s="9">
        <f t="shared" si="2049"/>
        <v>94319.30547</v>
      </c>
      <c r="CM358" s="9">
        <f t="shared" si="2049"/>
        <v>94319.30547</v>
      </c>
      <c r="CN358" s="9">
        <f t="shared" si="2049"/>
        <v>94319.30547</v>
      </c>
      <c r="CO358" s="9">
        <f t="shared" si="2049"/>
        <v>94319.30547</v>
      </c>
      <c r="CP358" s="9">
        <f t="shared" si="2049"/>
        <v>94319.30547</v>
      </c>
      <c r="CQ358" s="9">
        <f t="shared" si="2049"/>
        <v>94319.30547</v>
      </c>
      <c r="DB358" s="9">
        <v>124.0</v>
      </c>
      <c r="DC358" s="34">
        <f t="shared" ref="DC358:DJ358" si="2050">MAX(DC357*(1-DC154),0)</f>
        <v>0.9230273172</v>
      </c>
      <c r="DD358" s="34">
        <f t="shared" si="2050"/>
        <v>0.940119219</v>
      </c>
      <c r="DE358" s="180">
        <f t="shared" si="2050"/>
        <v>0.8957461078</v>
      </c>
      <c r="DF358" s="34">
        <f t="shared" si="2050"/>
        <v>0.8006197296</v>
      </c>
      <c r="DG358" s="34">
        <f t="shared" si="2050"/>
        <v>0.7363981579</v>
      </c>
      <c r="DH358" s="180">
        <f t="shared" si="2050"/>
        <v>0.8075627651</v>
      </c>
      <c r="DI358" s="34">
        <f t="shared" si="2050"/>
        <v>0.7223611369</v>
      </c>
      <c r="DJ358" s="34">
        <f t="shared" si="2050"/>
        <v>0.6456846097</v>
      </c>
      <c r="DK358" s="34"/>
      <c r="DL358" s="34">
        <v>3.0767123287671236E-4</v>
      </c>
    </row>
    <row r="359" ht="14.25" customHeight="1">
      <c r="AT359" s="1">
        <f t="shared" si="1427"/>
        <v>34</v>
      </c>
      <c r="AU359" s="1">
        <v>233.0</v>
      </c>
      <c r="AV359" s="83">
        <f t="shared" ref="AV359:BA359" si="2051">((AV$4 * $AU359 ^ AV$5 * EXP(-$AU359 * AV$6))+AV$8)*AV$7</f>
        <v>30.60435892</v>
      </c>
      <c r="AW359" s="83">
        <f t="shared" si="2051"/>
        <v>31.19315909</v>
      </c>
      <c r="AX359" s="83">
        <f t="shared" si="2051"/>
        <v>31.46898407</v>
      </c>
      <c r="AY359" s="83">
        <f t="shared" si="2051"/>
        <v>31.06898407</v>
      </c>
      <c r="AZ359" s="83">
        <f t="shared" si="2051"/>
        <v>30.66898407</v>
      </c>
      <c r="BA359" s="83">
        <f t="shared" si="2051"/>
        <v>30.26898407</v>
      </c>
      <c r="BB359" s="83"/>
      <c r="BC359" s="83"/>
      <c r="BD359" s="83"/>
      <c r="BE359" s="83"/>
      <c r="BH359" s="1">
        <f t="shared" si="1965"/>
        <v>18</v>
      </c>
      <c r="BI359" s="1">
        <v>124.0</v>
      </c>
      <c r="BJ359" s="83">
        <f t="shared" ref="BJ359:BL359" si="2052">((BJ$4 * $BI359 ^ BJ$5 * EXP(-$BI359 * BJ$6))+BJ$8)*BJ$7</f>
        <v>1.316690592</v>
      </c>
      <c r="BK359" s="83">
        <f t="shared" si="2052"/>
        <v>1.49962004</v>
      </c>
      <c r="BL359" s="83">
        <f t="shared" si="2052"/>
        <v>1.606504165</v>
      </c>
      <c r="BT359" s="1">
        <f t="shared" si="1967"/>
        <v>18</v>
      </c>
      <c r="BU359" s="1">
        <v>124.0</v>
      </c>
      <c r="BV359" s="83">
        <f t="shared" ref="BV359:BX359" si="2053"> ((BV$4 * $BU359 ^ BV$5 * EXP(-$BU359 * BV$6))+BV$8)*BV$7</f>
        <v>0.9885955241</v>
      </c>
      <c r="BW359" s="83">
        <f t="shared" si="2053"/>
        <v>1.177325633</v>
      </c>
      <c r="BX359" s="83">
        <f t="shared" si="2053"/>
        <v>1.2087782</v>
      </c>
      <c r="CG359" s="181">
        <v>33.0</v>
      </c>
      <c r="CH359" s="9">
        <f t="shared" ref="CH359:CQ359" si="2054">2^(CH49-3) * 100000</f>
        <v>453534.4439</v>
      </c>
      <c r="CI359" s="9">
        <f t="shared" si="2054"/>
        <v>94025.31972</v>
      </c>
      <c r="CJ359" s="9">
        <f t="shared" si="2054"/>
        <v>94025.31972</v>
      </c>
      <c r="CK359" s="9">
        <f t="shared" si="2054"/>
        <v>94025.31972</v>
      </c>
      <c r="CL359" s="9">
        <f t="shared" si="2054"/>
        <v>94025.31972</v>
      </c>
      <c r="CM359" s="9">
        <f t="shared" si="2054"/>
        <v>94025.31972</v>
      </c>
      <c r="CN359" s="9">
        <f t="shared" si="2054"/>
        <v>94025.31972</v>
      </c>
      <c r="CO359" s="9">
        <f t="shared" si="2054"/>
        <v>94025.31972</v>
      </c>
      <c r="CP359" s="9">
        <f t="shared" si="2054"/>
        <v>94025.31972</v>
      </c>
      <c r="CQ359" s="9">
        <f t="shared" si="2054"/>
        <v>94025.31972</v>
      </c>
      <c r="DB359" s="9">
        <v>125.0</v>
      </c>
      <c r="DC359" s="34">
        <f t="shared" ref="DC359:DJ359" si="2055">MAX(DC358*(1-DC155),0)</f>
        <v>0.9226723067</v>
      </c>
      <c r="DD359" s="34">
        <f t="shared" si="2055"/>
        <v>0.9395768425</v>
      </c>
      <c r="DE359" s="180">
        <f t="shared" si="2055"/>
        <v>0.8944317901</v>
      </c>
      <c r="DF359" s="34">
        <f t="shared" si="2055"/>
        <v>0.7978035475</v>
      </c>
      <c r="DG359" s="34">
        <f t="shared" si="2055"/>
        <v>0.7331585804</v>
      </c>
      <c r="DH359" s="180">
        <f t="shared" si="2055"/>
        <v>0.805447702</v>
      </c>
      <c r="DI359" s="34">
        <f t="shared" si="2055"/>
        <v>0.7198301869</v>
      </c>
      <c r="DJ359" s="34">
        <f t="shared" si="2055"/>
        <v>0.6432099909</v>
      </c>
      <c r="DK359" s="34"/>
      <c r="DL359" s="34">
        <v>3.0767123287671236E-4</v>
      </c>
    </row>
    <row r="360" ht="14.25" customHeight="1">
      <c r="AT360" s="1">
        <f t="shared" si="1427"/>
        <v>34</v>
      </c>
      <c r="AU360" s="1">
        <v>234.0</v>
      </c>
      <c r="AV360" s="83">
        <f t="shared" ref="AV360:BA360" si="2056">((AV$4 * $AU360 ^ AV$5 * EXP(-$AU360 * AV$6))+AV$8)*AV$7</f>
        <v>30.57044428</v>
      </c>
      <c r="AW360" s="83">
        <f t="shared" si="2056"/>
        <v>31.12098684</v>
      </c>
      <c r="AX360" s="83">
        <f t="shared" si="2056"/>
        <v>31.38497318</v>
      </c>
      <c r="AY360" s="83">
        <f t="shared" si="2056"/>
        <v>30.98497318</v>
      </c>
      <c r="AZ360" s="83">
        <f t="shared" si="2056"/>
        <v>30.58497318</v>
      </c>
      <c r="BA360" s="83">
        <f t="shared" si="2056"/>
        <v>30.18497318</v>
      </c>
      <c r="BB360" s="83"/>
      <c r="BC360" s="83"/>
      <c r="BD360" s="83"/>
      <c r="BE360" s="83"/>
      <c r="BH360" s="1">
        <f t="shared" si="1965"/>
        <v>18</v>
      </c>
      <c r="BI360" s="1">
        <v>125.0</v>
      </c>
      <c r="BJ360" s="83">
        <f t="shared" ref="BJ360:BL360" si="2057">((BJ$4 * $BI360 ^ BJ$5 * EXP(-$BI360 * BJ$6))+BJ$8)*BJ$7</f>
        <v>1.316124546</v>
      </c>
      <c r="BK360" s="83">
        <f t="shared" si="2057"/>
        <v>1.497131964</v>
      </c>
      <c r="BL360" s="83">
        <f t="shared" si="2057"/>
        <v>1.603451433</v>
      </c>
      <c r="BT360" s="1">
        <f t="shared" si="1967"/>
        <v>18</v>
      </c>
      <c r="BU360" s="1">
        <v>125.0</v>
      </c>
      <c r="BV360" s="83">
        <f t="shared" ref="BV360:BX360" si="2058"> ((BV$4 * $BU360 ^ BV$5 * EXP(-$BU360 * BV$6))+BV$8)*BV$7</f>
        <v>0.9881608836</v>
      </c>
      <c r="BW360" s="83">
        <f t="shared" si="2058"/>
        <v>1.17537984</v>
      </c>
      <c r="BX360" s="83">
        <f t="shared" si="2058"/>
        <v>1.206477364</v>
      </c>
      <c r="CG360" s="181">
        <v>34.0</v>
      </c>
      <c r="CH360" s="9">
        <f t="shared" ref="CH360:CQ360" si="2059">2^(CH50-3) * 100000</f>
        <v>446022.8577</v>
      </c>
      <c r="CI360" s="9">
        <f t="shared" si="2059"/>
        <v>93764.75554</v>
      </c>
      <c r="CJ360" s="9">
        <f t="shared" si="2059"/>
        <v>93764.75554</v>
      </c>
      <c r="CK360" s="9">
        <f t="shared" si="2059"/>
        <v>93764.75554</v>
      </c>
      <c r="CL360" s="9">
        <f t="shared" si="2059"/>
        <v>93764.75554</v>
      </c>
      <c r="CM360" s="9">
        <f t="shared" si="2059"/>
        <v>93764.75554</v>
      </c>
      <c r="CN360" s="9">
        <f t="shared" si="2059"/>
        <v>93764.75554</v>
      </c>
      <c r="CO360" s="9">
        <f t="shared" si="2059"/>
        <v>93764.75554</v>
      </c>
      <c r="CP360" s="9">
        <f t="shared" si="2059"/>
        <v>93764.75554</v>
      </c>
      <c r="CQ360" s="9">
        <f t="shared" si="2059"/>
        <v>93764.75554</v>
      </c>
      <c r="DB360" s="9">
        <v>126.0</v>
      </c>
      <c r="DC360" s="34">
        <f t="shared" ref="DC360:DJ360" si="2060">MAX(DC359*(1-DC156),0)</f>
        <v>0.9223174327</v>
      </c>
      <c r="DD360" s="34">
        <f t="shared" si="2060"/>
        <v>0.939034779</v>
      </c>
      <c r="DE360" s="180">
        <f t="shared" si="2060"/>
        <v>0.8931091322</v>
      </c>
      <c r="DF360" s="34">
        <f t="shared" si="2060"/>
        <v>0.7949728112</v>
      </c>
      <c r="DG360" s="34">
        <f t="shared" si="2060"/>
        <v>0.7299087358</v>
      </c>
      <c r="DH360" s="180">
        <f t="shared" si="2060"/>
        <v>0.8033218035</v>
      </c>
      <c r="DI360" s="34">
        <f t="shared" si="2060"/>
        <v>0.7172956855</v>
      </c>
      <c r="DJ360" s="34">
        <f t="shared" si="2060"/>
        <v>0.6407405982</v>
      </c>
      <c r="DK360" s="34"/>
      <c r="DL360" s="34">
        <v>3.0767123287671236E-4</v>
      </c>
    </row>
    <row r="361" ht="14.25" customHeight="1">
      <c r="AT361" s="1">
        <f t="shared" si="1427"/>
        <v>34</v>
      </c>
      <c r="AU361" s="1">
        <v>235.0</v>
      </c>
      <c r="AV361" s="83">
        <f t="shared" ref="AV361:BA361" si="2061">((AV$4 * $AU361 ^ AV$5 * EXP(-$AU361 * AV$6))+AV$8)*AV$7</f>
        <v>30.53645117</v>
      </c>
      <c r="AW361" s="83">
        <f t="shared" si="2061"/>
        <v>31.04888047</v>
      </c>
      <c r="AX361" s="83">
        <f t="shared" si="2061"/>
        <v>31.30106687</v>
      </c>
      <c r="AY361" s="83">
        <f t="shared" si="2061"/>
        <v>30.90106687</v>
      </c>
      <c r="AZ361" s="83">
        <f t="shared" si="2061"/>
        <v>30.50106687</v>
      </c>
      <c r="BA361" s="83">
        <f t="shared" si="2061"/>
        <v>30.10106687</v>
      </c>
      <c r="BB361" s="83"/>
      <c r="BC361" s="83"/>
      <c r="BD361" s="83"/>
      <c r="BE361" s="83"/>
      <c r="BH361" s="1">
        <f t="shared" si="1965"/>
        <v>18</v>
      </c>
      <c r="BI361" s="1">
        <v>126.0</v>
      </c>
      <c r="BJ361" s="83">
        <f t="shared" ref="BJ361:BL361" si="2062">((BJ$4 * $BI361 ^ BJ$5 * EXP(-$BI361 * BJ$6))+BJ$8)*BJ$7</f>
        <v>1.315544069</v>
      </c>
      <c r="BK361" s="83">
        <f t="shared" si="2062"/>
        <v>1.494634087</v>
      </c>
      <c r="BL361" s="83">
        <f t="shared" si="2062"/>
        <v>1.600386802</v>
      </c>
      <c r="BT361" s="1">
        <f t="shared" si="1967"/>
        <v>18</v>
      </c>
      <c r="BU361" s="1">
        <v>126.0</v>
      </c>
      <c r="BV361" s="83">
        <f t="shared" ref="BV361:BX361" si="2063"> ((BV$4 * $BU361 ^ BV$5 * EXP(-$BU361 * BV$6))+BV$8)*BV$7</f>
        <v>0.9877149416</v>
      </c>
      <c r="BW361" s="83">
        <f t="shared" si="2063"/>
        <v>1.173426268</v>
      </c>
      <c r="BX361" s="83">
        <f t="shared" si="2063"/>
        <v>1.20416762</v>
      </c>
      <c r="CG361" s="181">
        <v>35.0</v>
      </c>
      <c r="CH361" s="9">
        <f t="shared" ref="CH361:CQ361" si="2064">2^(CH51-3) * 100000</f>
        <v>439158.8438</v>
      </c>
      <c r="CI361" s="9">
        <f t="shared" si="2064"/>
        <v>93534.55999</v>
      </c>
      <c r="CJ361" s="9">
        <f t="shared" si="2064"/>
        <v>93534.55999</v>
      </c>
      <c r="CK361" s="9">
        <f t="shared" si="2064"/>
        <v>93534.55999</v>
      </c>
      <c r="CL361" s="9">
        <f t="shared" si="2064"/>
        <v>93534.55999</v>
      </c>
      <c r="CM361" s="9">
        <f t="shared" si="2064"/>
        <v>93534.55999</v>
      </c>
      <c r="CN361" s="9">
        <f t="shared" si="2064"/>
        <v>93534.55999</v>
      </c>
      <c r="CO361" s="9">
        <f t="shared" si="2064"/>
        <v>93534.55999</v>
      </c>
      <c r="CP361" s="9">
        <f t="shared" si="2064"/>
        <v>93534.55999</v>
      </c>
      <c r="CQ361" s="9">
        <f t="shared" si="2064"/>
        <v>93534.55999</v>
      </c>
      <c r="DB361" s="9">
        <v>127.0</v>
      </c>
      <c r="DC361" s="34">
        <f t="shared" ref="DC361:DJ361" si="2065">MAX(DC360*(1-DC157),0)</f>
        <v>0.9219626952</v>
      </c>
      <c r="DD361" s="34">
        <f t="shared" si="2065"/>
        <v>0.9384930281</v>
      </c>
      <c r="DE361" s="180">
        <f t="shared" si="2065"/>
        <v>0.8917781767</v>
      </c>
      <c r="DF361" s="34">
        <f t="shared" si="2065"/>
        <v>0.7921277455</v>
      </c>
      <c r="DG361" s="34">
        <f t="shared" si="2065"/>
        <v>0.7266488868</v>
      </c>
      <c r="DH361" s="180">
        <f t="shared" si="2065"/>
        <v>0.8011851846</v>
      </c>
      <c r="DI361" s="34">
        <f t="shared" si="2065"/>
        <v>0.7147577326</v>
      </c>
      <c r="DJ361" s="34">
        <f t="shared" si="2065"/>
        <v>0.6382764443</v>
      </c>
      <c r="DK361" s="34"/>
      <c r="DL361" s="34">
        <v>3.0767123287671236E-4</v>
      </c>
    </row>
    <row r="362" ht="14.25" customHeight="1">
      <c r="AT362" s="1">
        <f t="shared" si="1427"/>
        <v>34</v>
      </c>
      <c r="AU362" s="1">
        <v>236.0</v>
      </c>
      <c r="AV362" s="83">
        <f t="shared" ref="AV362:BA362" si="2066">((AV$4 * $AU362 ^ AV$5 * EXP(-$AU362 * AV$6))+AV$8)*AV$7</f>
        <v>30.50238092</v>
      </c>
      <c r="AW362" s="83">
        <f t="shared" si="2066"/>
        <v>30.97684115</v>
      </c>
      <c r="AX362" s="83">
        <f t="shared" si="2066"/>
        <v>31.21726652</v>
      </c>
      <c r="AY362" s="83">
        <f t="shared" si="2066"/>
        <v>30.81726652</v>
      </c>
      <c r="AZ362" s="83">
        <f t="shared" si="2066"/>
        <v>30.41726652</v>
      </c>
      <c r="BA362" s="83">
        <f t="shared" si="2066"/>
        <v>30.01726652</v>
      </c>
      <c r="BB362" s="83"/>
      <c r="BC362" s="83"/>
      <c r="BD362" s="83"/>
      <c r="BE362" s="83"/>
      <c r="BH362" s="1">
        <f t="shared" si="1965"/>
        <v>19</v>
      </c>
      <c r="BI362" s="1">
        <v>127.0</v>
      </c>
      <c r="BJ362" s="83">
        <f t="shared" ref="BJ362:BL362" si="2067">((BJ$4 * $BI362 ^ BJ$5 * EXP(-$BI362 * BJ$6))+BJ$8)*BJ$7</f>
        <v>1.31494941</v>
      </c>
      <c r="BK362" s="83">
        <f t="shared" si="2067"/>
        <v>1.492126693</v>
      </c>
      <c r="BL362" s="83">
        <f t="shared" si="2067"/>
        <v>1.597310642</v>
      </c>
      <c r="BT362" s="1">
        <f t="shared" si="1967"/>
        <v>19</v>
      </c>
      <c r="BU362" s="1">
        <v>127.0</v>
      </c>
      <c r="BV362" s="83">
        <f t="shared" ref="BV362:BX362" si="2068"> ((BV$4 * $BU362 ^ BV$5 * EXP(-$BU362 * BV$6))+BV$8)*BV$7</f>
        <v>0.987257895</v>
      </c>
      <c r="BW362" s="83">
        <f t="shared" si="2068"/>
        <v>1.17146514</v>
      </c>
      <c r="BX362" s="83">
        <f t="shared" si="2068"/>
        <v>1.201849247</v>
      </c>
      <c r="CG362" s="181">
        <v>36.0</v>
      </c>
      <c r="CH362" s="9">
        <f t="shared" ref="CH362:CQ362" si="2069">2^(CH52-3) * 100000</f>
        <v>432873.1883</v>
      </c>
      <c r="CI362" s="9">
        <f t="shared" si="2069"/>
        <v>93332.0471</v>
      </c>
      <c r="CJ362" s="9">
        <f t="shared" si="2069"/>
        <v>93332.0471</v>
      </c>
      <c r="CK362" s="9">
        <f t="shared" si="2069"/>
        <v>93332.0471</v>
      </c>
      <c r="CL362" s="9">
        <f t="shared" si="2069"/>
        <v>93332.0471</v>
      </c>
      <c r="CM362" s="9">
        <f t="shared" si="2069"/>
        <v>93332.0471</v>
      </c>
      <c r="CN362" s="9">
        <f t="shared" si="2069"/>
        <v>93332.0471</v>
      </c>
      <c r="CO362" s="9">
        <f t="shared" si="2069"/>
        <v>93332.0471</v>
      </c>
      <c r="CP362" s="9">
        <f t="shared" si="2069"/>
        <v>93332.0471</v>
      </c>
      <c r="CQ362" s="9">
        <f t="shared" si="2069"/>
        <v>93332.0471</v>
      </c>
      <c r="DB362" s="9">
        <v>128.0</v>
      </c>
      <c r="DC362" s="34">
        <f t="shared" ref="DC362:DJ362" si="2070">MAX(DC361*(1-DC158),0)</f>
        <v>0.9216080942</v>
      </c>
      <c r="DD362" s="34">
        <f t="shared" si="2070"/>
        <v>0.9379515898</v>
      </c>
      <c r="DE362" s="180">
        <f t="shared" si="2070"/>
        <v>0.8904389664</v>
      </c>
      <c r="DF362" s="34">
        <f t="shared" si="2070"/>
        <v>0.7892685757</v>
      </c>
      <c r="DG362" s="34">
        <f t="shared" si="2070"/>
        <v>0.7233792956</v>
      </c>
      <c r="DH362" s="180">
        <f t="shared" si="2070"/>
        <v>0.7990379603</v>
      </c>
      <c r="DI362" s="34">
        <f t="shared" si="2070"/>
        <v>0.7122164278</v>
      </c>
      <c r="DJ362" s="34">
        <f t="shared" si="2070"/>
        <v>0.6358175417</v>
      </c>
      <c r="DK362" s="34"/>
      <c r="DL362" s="34">
        <v>3.0767123287671236E-4</v>
      </c>
    </row>
    <row r="363" ht="14.25" customHeight="1">
      <c r="AT363" s="1">
        <f t="shared" si="1427"/>
        <v>34</v>
      </c>
      <c r="AU363" s="1">
        <v>237.0</v>
      </c>
      <c r="AV363" s="83">
        <f t="shared" ref="AV363:BA363" si="2071">((AV$4 * $AU363 ^ AV$5 * EXP(-$AU363 * AV$6))+AV$8)*AV$7</f>
        <v>30.46823484</v>
      </c>
      <c r="AW363" s="83">
        <f t="shared" si="2071"/>
        <v>30.90487004</v>
      </c>
      <c r="AX363" s="83">
        <f t="shared" si="2071"/>
        <v>31.13357346</v>
      </c>
      <c r="AY363" s="83">
        <f t="shared" si="2071"/>
        <v>30.73357346</v>
      </c>
      <c r="AZ363" s="83">
        <f t="shared" si="2071"/>
        <v>30.33357346</v>
      </c>
      <c r="BA363" s="83">
        <f t="shared" si="2071"/>
        <v>29.93357346</v>
      </c>
      <c r="BB363" s="83"/>
      <c r="BC363" s="83"/>
      <c r="BD363" s="83"/>
      <c r="BE363" s="83"/>
      <c r="BH363" s="1">
        <f t="shared" si="1965"/>
        <v>19</v>
      </c>
      <c r="BI363" s="1">
        <v>128.0</v>
      </c>
      <c r="BJ363" s="83">
        <f t="shared" ref="BJ363:BL363" si="2072">((BJ$4 * $BI363 ^ BJ$5 * EXP(-$BI363 * BJ$6))+BJ$8)*BJ$7</f>
        <v>1.314340816</v>
      </c>
      <c r="BK363" s="83">
        <f t="shared" si="2072"/>
        <v>1.489610058</v>
      </c>
      <c r="BL363" s="83">
        <f t="shared" si="2072"/>
        <v>1.594223314</v>
      </c>
      <c r="BT363" s="1">
        <f t="shared" si="1967"/>
        <v>19</v>
      </c>
      <c r="BU363" s="1">
        <v>128.0</v>
      </c>
      <c r="BV363" s="83">
        <f t="shared" ref="BV363:BX363" si="2073"> ((BV$4 * $BU363 ^ BV$5 * EXP(-$BU363 * BV$6))+BV$8)*BV$7</f>
        <v>0.9867899367</v>
      </c>
      <c r="BW363" s="83">
        <f t="shared" si="2073"/>
        <v>1.169496674</v>
      </c>
      <c r="BX363" s="83">
        <f t="shared" si="2073"/>
        <v>1.199522515</v>
      </c>
      <c r="CG363" s="181">
        <v>37.0</v>
      </c>
      <c r="CH363" s="9">
        <f t="shared" ref="CH363:CQ363" si="2074">2^(CH53-3) * 100000</f>
        <v>427106.1271</v>
      </c>
      <c r="CI363" s="9">
        <f t="shared" si="2074"/>
        <v>93154.84446</v>
      </c>
      <c r="CJ363" s="9">
        <f t="shared" si="2074"/>
        <v>93154.84446</v>
      </c>
      <c r="CK363" s="9">
        <f t="shared" si="2074"/>
        <v>93154.84446</v>
      </c>
      <c r="CL363" s="9">
        <f t="shared" si="2074"/>
        <v>93154.84446</v>
      </c>
      <c r="CM363" s="9">
        <f t="shared" si="2074"/>
        <v>93154.84446</v>
      </c>
      <c r="CN363" s="9">
        <f t="shared" si="2074"/>
        <v>93154.84446</v>
      </c>
      <c r="CO363" s="9">
        <f t="shared" si="2074"/>
        <v>93154.84446</v>
      </c>
      <c r="CP363" s="9">
        <f t="shared" si="2074"/>
        <v>93154.84446</v>
      </c>
      <c r="CQ363" s="9">
        <f t="shared" si="2074"/>
        <v>93154.84446</v>
      </c>
      <c r="DB363" s="9">
        <v>129.0</v>
      </c>
      <c r="DC363" s="34">
        <f t="shared" ref="DC363:DJ363" si="2075">MAX(DC362*(1-DC159),0)</f>
        <v>0.9212536296</v>
      </c>
      <c r="DD363" s="34">
        <f t="shared" si="2075"/>
        <v>0.9374104639</v>
      </c>
      <c r="DE363" s="180">
        <f t="shared" si="2075"/>
        <v>0.8890915444</v>
      </c>
      <c r="DF363" s="34">
        <f t="shared" si="2075"/>
        <v>0.7863955276</v>
      </c>
      <c r="DG363" s="34">
        <f t="shared" si="2075"/>
        <v>0.7201002245</v>
      </c>
      <c r="DH363" s="180">
        <f t="shared" si="2075"/>
        <v>0.7968802462</v>
      </c>
      <c r="DI363" s="34">
        <f t="shared" si="2075"/>
        <v>0.7096718708</v>
      </c>
      <c r="DJ363" s="34">
        <f t="shared" si="2075"/>
        <v>0.6333639027</v>
      </c>
      <c r="DK363" s="34"/>
      <c r="DL363" s="34">
        <v>3.0767123287671236E-4</v>
      </c>
    </row>
    <row r="364" ht="14.25" customHeight="1">
      <c r="AT364" s="1">
        <f t="shared" si="1427"/>
        <v>34</v>
      </c>
      <c r="AU364" s="1">
        <v>238.0</v>
      </c>
      <c r="AV364" s="83">
        <f t="shared" ref="AV364:BA364" si="2076">((AV$4 * $AU364 ^ AV$5 * EXP(-$AU364 * AV$6))+AV$8)*AV$7</f>
        <v>30.43401423</v>
      </c>
      <c r="AW364" s="83">
        <f t="shared" si="2076"/>
        <v>30.83296827</v>
      </c>
      <c r="AX364" s="83">
        <f t="shared" si="2076"/>
        <v>31.04998902</v>
      </c>
      <c r="AY364" s="83">
        <f t="shared" si="2076"/>
        <v>30.64998902</v>
      </c>
      <c r="AZ364" s="83">
        <f t="shared" si="2076"/>
        <v>30.24998902</v>
      </c>
      <c r="BA364" s="83">
        <f t="shared" si="2076"/>
        <v>29.84998902</v>
      </c>
      <c r="BB364" s="83"/>
      <c r="BC364" s="83"/>
      <c r="BD364" s="83"/>
      <c r="BE364" s="83"/>
      <c r="BH364" s="1">
        <f t="shared" si="1965"/>
        <v>19</v>
      </c>
      <c r="BI364" s="1">
        <v>129.0</v>
      </c>
      <c r="BJ364" s="83">
        <f t="shared" ref="BJ364:BL364" si="2077">((BJ$4 * $BI364 ^ BJ$5 * EXP(-$BI364 * BJ$6))+BJ$8)*BJ$7</f>
        <v>1.313718527</v>
      </c>
      <c r="BK364" s="83">
        <f t="shared" si="2077"/>
        <v>1.487084452</v>
      </c>
      <c r="BL364" s="83">
        <f t="shared" si="2077"/>
        <v>1.591125172</v>
      </c>
      <c r="BT364" s="1">
        <f t="shared" si="1967"/>
        <v>19</v>
      </c>
      <c r="BU364" s="1">
        <v>129.0</v>
      </c>
      <c r="BV364" s="83">
        <f t="shared" ref="BV364:BX364" si="2078"> ((BV$4 * $BU364 ^ BV$5 * EXP(-$BU364 * BV$6))+BV$8)*BV$7</f>
        <v>0.9863112556</v>
      </c>
      <c r="BW364" s="83">
        <f t="shared" si="2078"/>
        <v>1.167521083</v>
      </c>
      <c r="BX364" s="83">
        <f t="shared" si="2078"/>
        <v>1.19718769</v>
      </c>
      <c r="CG364" s="181">
        <v>38.0</v>
      </c>
      <c r="CH364" s="9">
        <f t="shared" ref="CH364:CQ364" si="2079">2^(CH54-3) * 100000</f>
        <v>421805.8042</v>
      </c>
      <c r="CI364" s="9">
        <f t="shared" si="2079"/>
        <v>93000.84886</v>
      </c>
      <c r="CJ364" s="9">
        <f t="shared" si="2079"/>
        <v>93000.84886</v>
      </c>
      <c r="CK364" s="9">
        <f t="shared" si="2079"/>
        <v>93000.84886</v>
      </c>
      <c r="CL364" s="9">
        <f t="shared" si="2079"/>
        <v>93000.84886</v>
      </c>
      <c r="CM364" s="9">
        <f t="shared" si="2079"/>
        <v>93000.84886</v>
      </c>
      <c r="CN364" s="9">
        <f t="shared" si="2079"/>
        <v>93000.84886</v>
      </c>
      <c r="CO364" s="9">
        <f t="shared" si="2079"/>
        <v>93000.84886</v>
      </c>
      <c r="CP364" s="9">
        <f t="shared" si="2079"/>
        <v>93000.84886</v>
      </c>
      <c r="CQ364" s="9">
        <f t="shared" si="2079"/>
        <v>93000.84886</v>
      </c>
      <c r="DB364" s="9">
        <v>130.0</v>
      </c>
      <c r="DC364" s="34">
        <f t="shared" ref="DC364:DJ364" si="2080">MAX(DC363*(1-DC160),0)</f>
        <v>0.9208993012</v>
      </c>
      <c r="DD364" s="34">
        <f t="shared" si="2080"/>
        <v>0.9368696502</v>
      </c>
      <c r="DE364" s="180">
        <f t="shared" si="2080"/>
        <v>0.8877359539</v>
      </c>
      <c r="DF364" s="34">
        <f t="shared" si="2080"/>
        <v>0.7835088274</v>
      </c>
      <c r="DG364" s="34">
        <f t="shared" si="2080"/>
        <v>0.7168119354</v>
      </c>
      <c r="DH364" s="180">
        <f t="shared" si="2080"/>
        <v>0.7947121581</v>
      </c>
      <c r="DI364" s="34">
        <f t="shared" si="2080"/>
        <v>0.7071241609</v>
      </c>
      <c r="DJ364" s="34">
        <f t="shared" si="2080"/>
        <v>0.6309155396</v>
      </c>
      <c r="DK364" s="34"/>
      <c r="DL364" s="34">
        <v>3.0767123287671236E-4</v>
      </c>
    </row>
    <row r="365" ht="14.25" customHeight="1">
      <c r="AT365" s="1">
        <f t="shared" si="1427"/>
        <v>35</v>
      </c>
      <c r="AU365" s="1">
        <v>239.0</v>
      </c>
      <c r="AV365" s="83">
        <f t="shared" ref="AV365:BA365" si="2081">((AV$4 * $AU365 ^ AV$5 * EXP(-$AU365 * AV$6))+AV$8)*AV$7</f>
        <v>30.39972037</v>
      </c>
      <c r="AW365" s="83">
        <f t="shared" si="2081"/>
        <v>30.76113695</v>
      </c>
      <c r="AX365" s="83">
        <f t="shared" si="2081"/>
        <v>30.96651451</v>
      </c>
      <c r="AY365" s="83">
        <f t="shared" si="2081"/>
        <v>30.56651451</v>
      </c>
      <c r="AZ365" s="83">
        <f t="shared" si="2081"/>
        <v>30.16651451</v>
      </c>
      <c r="BA365" s="83">
        <f t="shared" si="2081"/>
        <v>29.76651451</v>
      </c>
      <c r="BB365" s="83"/>
      <c r="BC365" s="83"/>
      <c r="BD365" s="83"/>
      <c r="BE365" s="83"/>
      <c r="BH365" s="1">
        <f t="shared" si="1965"/>
        <v>19</v>
      </c>
      <c r="BI365" s="1">
        <v>130.0</v>
      </c>
      <c r="BJ365" s="83">
        <f t="shared" ref="BJ365:BL365" si="2082">((BJ$4 * $BI365 ^ BJ$5 * EXP(-$BI365 * BJ$6))+BJ$8)*BJ$7</f>
        <v>1.313082779</v>
      </c>
      <c r="BK365" s="83">
        <f t="shared" si="2082"/>
        <v>1.484550139</v>
      </c>
      <c r="BL365" s="83">
        <f t="shared" si="2082"/>
        <v>1.58801656</v>
      </c>
      <c r="BT365" s="1">
        <f t="shared" si="1967"/>
        <v>19</v>
      </c>
      <c r="BU365" s="1">
        <v>130.0</v>
      </c>
      <c r="BV365" s="83">
        <f t="shared" ref="BV365:BX365" si="2083"> ((BV$4 * $BU365 ^ BV$5 * EXP(-$BU365 * BV$6))+BV$8)*BV$7</f>
        <v>0.9858220364</v>
      </c>
      <c r="BW365" s="83">
        <f t="shared" si="2083"/>
        <v>1.165538575</v>
      </c>
      <c r="BX365" s="83">
        <f t="shared" si="2083"/>
        <v>1.19484503</v>
      </c>
      <c r="CG365" s="181">
        <v>39.0</v>
      </c>
      <c r="CH365" s="9">
        <f t="shared" ref="CH365:CQ365" si="2084">2^(CH55-3) * 100000</f>
        <v>416927.0198</v>
      </c>
      <c r="CI365" s="9">
        <f t="shared" si="2084"/>
        <v>92868.18923</v>
      </c>
      <c r="CJ365" s="9">
        <f t="shared" si="2084"/>
        <v>92868.18923</v>
      </c>
      <c r="CK365" s="9">
        <f t="shared" si="2084"/>
        <v>92868.18923</v>
      </c>
      <c r="CL365" s="9">
        <f t="shared" si="2084"/>
        <v>92868.18923</v>
      </c>
      <c r="CM365" s="9">
        <f t="shared" si="2084"/>
        <v>92868.18923</v>
      </c>
      <c r="CN365" s="9">
        <f t="shared" si="2084"/>
        <v>92868.18923</v>
      </c>
      <c r="CO365" s="9">
        <f t="shared" si="2084"/>
        <v>92868.18923</v>
      </c>
      <c r="CP365" s="9">
        <f t="shared" si="2084"/>
        <v>92868.18923</v>
      </c>
      <c r="CQ365" s="9">
        <f t="shared" si="2084"/>
        <v>92868.18923</v>
      </c>
      <c r="DB365" s="9">
        <v>131.0</v>
      </c>
      <c r="DC365" s="34">
        <f t="shared" ref="DC365:DJ365" si="2085">MAX(DC364*(1-DC161),0)</f>
        <v>0.9205451092</v>
      </c>
      <c r="DD365" s="34">
        <f t="shared" si="2085"/>
        <v>0.9363291485</v>
      </c>
      <c r="DE365" s="180">
        <f t="shared" si="2085"/>
        <v>0.8863722384</v>
      </c>
      <c r="DF365" s="34">
        <f t="shared" si="2085"/>
        <v>0.7806087019</v>
      </c>
      <c r="DG365" s="34">
        <f t="shared" si="2085"/>
        <v>0.7135146901</v>
      </c>
      <c r="DH365" s="180">
        <f t="shared" si="2085"/>
        <v>0.7925338122</v>
      </c>
      <c r="DI365" s="34">
        <f t="shared" si="2085"/>
        <v>0.7045733973</v>
      </c>
      <c r="DJ365" s="34">
        <f t="shared" si="2085"/>
        <v>0.6284724644</v>
      </c>
      <c r="DK365" s="34"/>
      <c r="DL365" s="34">
        <v>3.0767123287671236E-4</v>
      </c>
    </row>
    <row r="366" ht="14.25" customHeight="1">
      <c r="AT366" s="1">
        <f t="shared" si="1427"/>
        <v>35</v>
      </c>
      <c r="AU366" s="1">
        <v>240.0</v>
      </c>
      <c r="AV366" s="83">
        <f t="shared" ref="AV366:BA366" si="2086">((AV$4 * $AU366 ^ AV$5 * EXP(-$AU366 * AV$6))+AV$8)*AV$7</f>
        <v>30.36535453</v>
      </c>
      <c r="AW366" s="83">
        <f t="shared" si="2086"/>
        <v>30.68937719</v>
      </c>
      <c r="AX366" s="83">
        <f t="shared" si="2086"/>
        <v>30.88315119</v>
      </c>
      <c r="AY366" s="83">
        <f t="shared" si="2086"/>
        <v>30.48315119</v>
      </c>
      <c r="AZ366" s="83">
        <f t="shared" si="2086"/>
        <v>30.08315119</v>
      </c>
      <c r="BA366" s="83">
        <f t="shared" si="2086"/>
        <v>29.68315119</v>
      </c>
      <c r="BB366" s="83"/>
      <c r="BC366" s="83"/>
      <c r="BD366" s="83"/>
      <c r="BE366" s="83"/>
      <c r="BH366" s="1">
        <f t="shared" si="1965"/>
        <v>19</v>
      </c>
      <c r="BI366" s="1">
        <v>131.0</v>
      </c>
      <c r="BJ366" s="83">
        <f t="shared" ref="BJ366:BL366" si="2087">((BJ$4 * $BI366 ^ BJ$5 * EXP(-$BI366 * BJ$6))+BJ$8)*BJ$7</f>
        <v>1.312433802</v>
      </c>
      <c r="BK366" s="83">
        <f t="shared" si="2087"/>
        <v>1.482007376</v>
      </c>
      <c r="BL366" s="83">
        <f t="shared" si="2087"/>
        <v>1.584897815</v>
      </c>
      <c r="BT366" s="1">
        <f t="shared" si="1967"/>
        <v>19</v>
      </c>
      <c r="BU366" s="1">
        <v>131.0</v>
      </c>
      <c r="BV366" s="83">
        <f t="shared" ref="BV366:BX366" si="2088"> ((BV$4 * $BU366 ^ BV$5 * EXP(-$BU366 * BV$6))+BV$8)*BV$7</f>
        <v>0.98532246</v>
      </c>
      <c r="BW366" s="83">
        <f t="shared" si="2088"/>
        <v>1.163549353</v>
      </c>
      <c r="BX366" s="83">
        <f t="shared" si="2088"/>
        <v>1.192494789</v>
      </c>
      <c r="CG366" s="181">
        <v>40.0</v>
      </c>
      <c r="CH366" s="9">
        <f t="shared" ref="CH366:CQ366" si="2089">2^(CH56-3) * 100000</f>
        <v>412430.2065</v>
      </c>
      <c r="CI366" s="9">
        <f t="shared" si="2089"/>
        <v>92755.19557</v>
      </c>
      <c r="CJ366" s="9">
        <f t="shared" si="2089"/>
        <v>92755.19557</v>
      </c>
      <c r="CK366" s="9">
        <f t="shared" si="2089"/>
        <v>92755.19557</v>
      </c>
      <c r="CL366" s="9">
        <f t="shared" si="2089"/>
        <v>92755.19557</v>
      </c>
      <c r="CM366" s="9">
        <f t="shared" si="2089"/>
        <v>92755.19557</v>
      </c>
      <c r="CN366" s="9">
        <f t="shared" si="2089"/>
        <v>92755.19557</v>
      </c>
      <c r="CO366" s="9">
        <f t="shared" si="2089"/>
        <v>92755.19557</v>
      </c>
      <c r="CP366" s="9">
        <f t="shared" si="2089"/>
        <v>92755.19557</v>
      </c>
      <c r="CQ366" s="9">
        <f t="shared" si="2089"/>
        <v>92755.19557</v>
      </c>
      <c r="DB366" s="9">
        <v>132.0</v>
      </c>
      <c r="DC366" s="34">
        <f t="shared" ref="DC366:DJ366" si="2090">MAX(DC365*(1-DC162),0)</f>
        <v>0.9201910534</v>
      </c>
      <c r="DD366" s="34">
        <f t="shared" si="2090"/>
        <v>0.9357889586</v>
      </c>
      <c r="DE366" s="180">
        <f t="shared" si="2090"/>
        <v>0.8850004416</v>
      </c>
      <c r="DF366" s="34">
        <f t="shared" si="2090"/>
        <v>0.7776953782</v>
      </c>
      <c r="DG366" s="34">
        <f t="shared" si="2090"/>
        <v>0.71020875</v>
      </c>
      <c r="DH366" s="180">
        <f t="shared" si="2090"/>
        <v>0.7903453249</v>
      </c>
      <c r="DI366" s="34">
        <f t="shared" si="2090"/>
        <v>0.702019679</v>
      </c>
      <c r="DJ366" s="34">
        <f t="shared" si="2090"/>
        <v>0.626034689</v>
      </c>
      <c r="DK366" s="34"/>
      <c r="DL366" s="34">
        <v>3.0767123287671236E-4</v>
      </c>
    </row>
    <row r="367" ht="14.25" customHeight="1">
      <c r="AT367" s="1">
        <f t="shared" si="1427"/>
        <v>35</v>
      </c>
      <c r="AU367" s="1">
        <v>241.0</v>
      </c>
      <c r="AV367" s="83">
        <f t="shared" ref="AV367:BA367" si="2091">((AV$4 * $AU367 ^ AV$5 * EXP(-$AU367 * AV$6))+AV$8)*AV$7</f>
        <v>30.33091795</v>
      </c>
      <c r="AW367" s="83">
        <f t="shared" si="2091"/>
        <v>30.61769004</v>
      </c>
      <c r="AX367" s="83">
        <f t="shared" si="2091"/>
        <v>30.79990032</v>
      </c>
      <c r="AY367" s="83">
        <f t="shared" si="2091"/>
        <v>30.39990032</v>
      </c>
      <c r="AZ367" s="83">
        <f t="shared" si="2091"/>
        <v>29.99990032</v>
      </c>
      <c r="BA367" s="83">
        <f t="shared" si="2091"/>
        <v>29.59990032</v>
      </c>
      <c r="BB367" s="83"/>
      <c r="BC367" s="83"/>
      <c r="BD367" s="83"/>
      <c r="BE367" s="83"/>
      <c r="BH367" s="1">
        <f t="shared" si="1965"/>
        <v>19</v>
      </c>
      <c r="BI367" s="1">
        <v>132.0</v>
      </c>
      <c r="BJ367" s="83">
        <f t="shared" ref="BJ367:BL367" si="2092">((BJ$4 * $BI367 ^ BJ$5 * EXP(-$BI367 * BJ$6))+BJ$8)*BJ$7</f>
        <v>1.311771822</v>
      </c>
      <c r="BK367" s="83">
        <f t="shared" si="2092"/>
        <v>1.479456415</v>
      </c>
      <c r="BL367" s="83">
        <f t="shared" si="2092"/>
        <v>1.581769267</v>
      </c>
      <c r="BT367" s="1">
        <f t="shared" si="1967"/>
        <v>19</v>
      </c>
      <c r="BU367" s="1">
        <v>132.0</v>
      </c>
      <c r="BV367" s="83">
        <f t="shared" ref="BV367:BX367" si="2093"> ((BV$4 * $BU367 ^ BV$5 * EXP(-$BU367 * BV$6))+BV$8)*BV$7</f>
        <v>0.9848127034</v>
      </c>
      <c r="BW367" s="83">
        <f t="shared" si="2093"/>
        <v>1.161553617</v>
      </c>
      <c r="BX367" s="83">
        <f t="shared" si="2093"/>
        <v>1.190137215</v>
      </c>
      <c r="CG367" s="181">
        <v>41.0</v>
      </c>
      <c r="CH367" s="9">
        <f t="shared" ref="CH367:CQ367" si="2094">2^(CH57-3) * 100000</f>
        <v>408280.5881</v>
      </c>
      <c r="CI367" s="9">
        <f t="shared" si="2094"/>
        <v>92660.37269</v>
      </c>
      <c r="CJ367" s="9">
        <f t="shared" si="2094"/>
        <v>92660.37269</v>
      </c>
      <c r="CK367" s="9">
        <f t="shared" si="2094"/>
        <v>92660.37269</v>
      </c>
      <c r="CL367" s="9">
        <f t="shared" si="2094"/>
        <v>92660.37269</v>
      </c>
      <c r="CM367" s="9">
        <f t="shared" si="2094"/>
        <v>92660.37269</v>
      </c>
      <c r="CN367" s="9">
        <f t="shared" si="2094"/>
        <v>92660.37269</v>
      </c>
      <c r="CO367" s="9">
        <f t="shared" si="2094"/>
        <v>92660.37269</v>
      </c>
      <c r="CP367" s="9">
        <f t="shared" si="2094"/>
        <v>92660.37269</v>
      </c>
      <c r="CQ367" s="9">
        <f t="shared" si="2094"/>
        <v>92660.37269</v>
      </c>
      <c r="DB367" s="9">
        <v>133.0</v>
      </c>
      <c r="DC367" s="34">
        <f t="shared" ref="DC367:DJ367" si="2095">MAX(DC366*(1-DC163),0)</f>
        <v>0.9198371337</v>
      </c>
      <c r="DD367" s="34">
        <f t="shared" si="2095"/>
        <v>0.9352490803</v>
      </c>
      <c r="DE367" s="180">
        <f t="shared" si="2095"/>
        <v>0.8836206075</v>
      </c>
      <c r="DF367" s="34">
        <f t="shared" si="2095"/>
        <v>0.7747690838</v>
      </c>
      <c r="DG367" s="34">
        <f t="shared" si="2095"/>
        <v>0.7068943762</v>
      </c>
      <c r="DH367" s="180">
        <f t="shared" si="2095"/>
        <v>0.7881468131</v>
      </c>
      <c r="DI367" s="34">
        <f t="shared" si="2095"/>
        <v>0.6994631048</v>
      </c>
      <c r="DJ367" s="34">
        <f t="shared" si="2095"/>
        <v>0.6236022252</v>
      </c>
      <c r="DK367" s="34"/>
      <c r="DL367" s="34">
        <v>3.0767123287671236E-4</v>
      </c>
    </row>
    <row r="368" ht="14.25" customHeight="1">
      <c r="AT368" s="1">
        <f t="shared" si="1427"/>
        <v>35</v>
      </c>
      <c r="AU368" s="1">
        <v>242.0</v>
      </c>
      <c r="AV368" s="83">
        <f t="shared" ref="AV368:BA368" si="2096">((AV$4 * $AU368 ^ AV$5 * EXP(-$AU368 * AV$6))+AV$8)*AV$7</f>
        <v>30.29641188</v>
      </c>
      <c r="AW368" s="83">
        <f t="shared" si="2096"/>
        <v>30.54607658</v>
      </c>
      <c r="AX368" s="83">
        <f t="shared" si="2096"/>
        <v>30.71676312</v>
      </c>
      <c r="AY368" s="83">
        <f t="shared" si="2096"/>
        <v>30.31676312</v>
      </c>
      <c r="AZ368" s="83">
        <f t="shared" si="2096"/>
        <v>29.91676312</v>
      </c>
      <c r="BA368" s="83">
        <f t="shared" si="2096"/>
        <v>29.51676312</v>
      </c>
      <c r="BB368" s="83"/>
      <c r="BC368" s="83"/>
      <c r="BD368" s="83"/>
      <c r="BE368" s="83"/>
      <c r="BH368" s="1">
        <f t="shared" si="1965"/>
        <v>19</v>
      </c>
      <c r="BI368" s="1">
        <v>133.0</v>
      </c>
      <c r="BJ368" s="83">
        <f t="shared" ref="BJ368:BL368" si="2097">((BJ$4 * $BI368 ^ BJ$5 * EXP(-$BI368 * BJ$6))+BJ$8)*BJ$7</f>
        <v>1.31109706</v>
      </c>
      <c r="BK368" s="83">
        <f t="shared" si="2097"/>
        <v>1.476897504</v>
      </c>
      <c r="BL368" s="83">
        <f t="shared" si="2097"/>
        <v>1.578631239</v>
      </c>
      <c r="BT368" s="1">
        <f t="shared" si="1967"/>
        <v>19</v>
      </c>
      <c r="BU368" s="1">
        <v>133.0</v>
      </c>
      <c r="BV368" s="83">
        <f t="shared" ref="BV368:BX368" si="2098"> ((BV$4 * $BU368 ^ BV$5 * EXP(-$BU368 * BV$6))+BV$8)*BV$7</f>
        <v>0.9842929403</v>
      </c>
      <c r="BW368" s="83">
        <f t="shared" si="2098"/>
        <v>1.159551561</v>
      </c>
      <c r="BX368" s="83">
        <f t="shared" si="2098"/>
        <v>1.187772549</v>
      </c>
      <c r="CG368" s="181">
        <v>42.0</v>
      </c>
      <c r="CH368" s="9">
        <f t="shared" ref="CH368:CQ368" si="2099">2^(CH58-3) * 100000</f>
        <v>404447.4825</v>
      </c>
      <c r="CI368" s="9">
        <f t="shared" si="2099"/>
        <v>92582.37798</v>
      </c>
      <c r="CJ368" s="9">
        <f t="shared" si="2099"/>
        <v>92582.37798</v>
      </c>
      <c r="CK368" s="9">
        <f t="shared" si="2099"/>
        <v>92582.37798</v>
      </c>
      <c r="CL368" s="9">
        <f t="shared" si="2099"/>
        <v>92582.37798</v>
      </c>
      <c r="CM368" s="9">
        <f t="shared" si="2099"/>
        <v>92582.37798</v>
      </c>
      <c r="CN368" s="9">
        <f t="shared" si="2099"/>
        <v>92582.37798</v>
      </c>
      <c r="CO368" s="9">
        <f t="shared" si="2099"/>
        <v>92582.37798</v>
      </c>
      <c r="CP368" s="9">
        <f t="shared" si="2099"/>
        <v>92582.37798</v>
      </c>
      <c r="CQ368" s="9">
        <f t="shared" si="2099"/>
        <v>92582.37798</v>
      </c>
      <c r="DB368" s="9">
        <v>134.0</v>
      </c>
      <c r="DC368" s="34">
        <f t="shared" ref="DC368:DJ368" si="2100">MAX(DC367*(1-DC164),0)</f>
        <v>0.9194833502</v>
      </c>
      <c r="DD368" s="34">
        <f t="shared" si="2100"/>
        <v>0.9347095136</v>
      </c>
      <c r="DE368" s="180">
        <f t="shared" si="2100"/>
        <v>0.8822327802</v>
      </c>
      <c r="DF368" s="34">
        <f t="shared" si="2100"/>
        <v>0.7718300465</v>
      </c>
      <c r="DG368" s="34">
        <f t="shared" si="2100"/>
        <v>0.7035718295</v>
      </c>
      <c r="DH368" s="180">
        <f t="shared" si="2100"/>
        <v>0.7859383938</v>
      </c>
      <c r="DI368" s="34">
        <f t="shared" si="2100"/>
        <v>0.6969037731</v>
      </c>
      <c r="DJ368" s="34">
        <f t="shared" si="2100"/>
        <v>0.6211750846</v>
      </c>
      <c r="DK368" s="34"/>
      <c r="DL368" s="34">
        <v>3.0767123287671236E-4</v>
      </c>
    </row>
    <row r="369" ht="14.25" customHeight="1">
      <c r="AT369" s="1">
        <f t="shared" si="1427"/>
        <v>35</v>
      </c>
      <c r="AU369" s="1">
        <v>243.0</v>
      </c>
      <c r="AV369" s="83">
        <f t="shared" ref="AV369:BA369" si="2101">((AV$4 * $AU369 ^ AV$5 * EXP(-$AU369 * AV$6))+AV$8)*AV$7</f>
        <v>30.26183753</v>
      </c>
      <c r="AW369" s="83">
        <f t="shared" si="2101"/>
        <v>30.47453784</v>
      </c>
      <c r="AX369" s="83">
        <f t="shared" si="2101"/>
        <v>30.6337408</v>
      </c>
      <c r="AY369" s="83">
        <f t="shared" si="2101"/>
        <v>30.2337408</v>
      </c>
      <c r="AZ369" s="83">
        <f t="shared" si="2101"/>
        <v>29.8337408</v>
      </c>
      <c r="BA369" s="83">
        <f t="shared" si="2101"/>
        <v>29.4337408</v>
      </c>
      <c r="BB369" s="83"/>
      <c r="BC369" s="83"/>
      <c r="BD369" s="83"/>
      <c r="BE369" s="83"/>
      <c r="BH369" s="1">
        <f t="shared" si="1965"/>
        <v>20</v>
      </c>
      <c r="BI369" s="1">
        <v>134.0</v>
      </c>
      <c r="BJ369" s="83">
        <f t="shared" ref="BJ369:BL369" si="2102">((BJ$4 * $BI369 ^ BJ$5 * EXP(-$BI369 * BJ$6))+BJ$8)*BJ$7</f>
        <v>1.310409732</v>
      </c>
      <c r="BK369" s="83">
        <f t="shared" si="2102"/>
        <v>1.474330883</v>
      </c>
      <c r="BL369" s="83">
        <f t="shared" si="2102"/>
        <v>1.575484045</v>
      </c>
      <c r="BT369" s="1">
        <f t="shared" si="1967"/>
        <v>20</v>
      </c>
      <c r="BU369" s="1">
        <v>134.0</v>
      </c>
      <c r="BV369" s="83">
        <f t="shared" ref="BV369:BX369" si="2103"> ((BV$4 * $BU369 ^ BV$5 * EXP(-$BU369 * BV$6))+BV$8)*BV$7</f>
        <v>0.9837633404</v>
      </c>
      <c r="BW369" s="83">
        <f t="shared" si="2103"/>
        <v>1.157543375</v>
      </c>
      <c r="BX369" s="83">
        <f t="shared" si="2103"/>
        <v>1.185401028</v>
      </c>
      <c r="CG369" s="181">
        <v>43.0</v>
      </c>
      <c r="CH369" s="9">
        <f t="shared" ref="CH369:CQ369" si="2104">2^(CH59-3) * 100000</f>
        <v>400903.7227</v>
      </c>
      <c r="CI369" s="9">
        <f t="shared" si="2104"/>
        <v>92520.00245</v>
      </c>
      <c r="CJ369" s="9">
        <f t="shared" si="2104"/>
        <v>92520.00245</v>
      </c>
      <c r="CK369" s="9">
        <f t="shared" si="2104"/>
        <v>92520.00245</v>
      </c>
      <c r="CL369" s="9">
        <f t="shared" si="2104"/>
        <v>92520.00245</v>
      </c>
      <c r="CM369" s="9">
        <f t="shared" si="2104"/>
        <v>92520.00245</v>
      </c>
      <c r="CN369" s="9">
        <f t="shared" si="2104"/>
        <v>92520.00245</v>
      </c>
      <c r="CO369" s="9">
        <f t="shared" si="2104"/>
        <v>92520.00245</v>
      </c>
      <c r="CP369" s="9">
        <f t="shared" si="2104"/>
        <v>92520.00245</v>
      </c>
      <c r="CQ369" s="9">
        <f t="shared" si="2104"/>
        <v>92520.00245</v>
      </c>
      <c r="DB369" s="9">
        <v>135.0</v>
      </c>
      <c r="DC369" s="34">
        <f t="shared" ref="DC369:DJ369" si="2105">MAX(DC368*(1-DC165),0)</f>
        <v>0.9191297028</v>
      </c>
      <c r="DD369" s="34">
        <f t="shared" si="2105"/>
        <v>0.9341702581</v>
      </c>
      <c r="DE369" s="180">
        <f t="shared" si="2105"/>
        <v>0.880837004</v>
      </c>
      <c r="DF369" s="34">
        <f t="shared" si="2105"/>
        <v>0.7688784944</v>
      </c>
      <c r="DG369" s="34">
        <f t="shared" si="2105"/>
        <v>0.7002413702</v>
      </c>
      <c r="DH369" s="180">
        <f t="shared" si="2105"/>
        <v>0.7837201844</v>
      </c>
      <c r="DI369" s="34">
        <f t="shared" si="2105"/>
        <v>0.6943417824</v>
      </c>
      <c r="DJ369" s="34">
        <f t="shared" si="2105"/>
        <v>0.6187532786</v>
      </c>
      <c r="DK369" s="34"/>
      <c r="DL369" s="34">
        <v>3.0767123287671236E-4</v>
      </c>
    </row>
    <row r="370" ht="14.25" customHeight="1">
      <c r="AT370" s="1">
        <f t="shared" si="1427"/>
        <v>35</v>
      </c>
      <c r="AU370" s="1">
        <v>244.0</v>
      </c>
      <c r="AV370" s="83">
        <f t="shared" ref="AV370:BA370" si="2106">((AV$4 * $AU370 ^ AV$5 * EXP(-$AU370 * AV$6))+AV$8)*AV$7</f>
        <v>30.22719611</v>
      </c>
      <c r="AW370" s="83">
        <f t="shared" si="2106"/>
        <v>30.40307484</v>
      </c>
      <c r="AX370" s="83">
        <f t="shared" si="2106"/>
        <v>30.55083453</v>
      </c>
      <c r="AY370" s="83">
        <f t="shared" si="2106"/>
        <v>30.15083453</v>
      </c>
      <c r="AZ370" s="83">
        <f t="shared" si="2106"/>
        <v>29.75083453</v>
      </c>
      <c r="BA370" s="83">
        <f t="shared" si="2106"/>
        <v>29.35083453</v>
      </c>
      <c r="BB370" s="83"/>
      <c r="BC370" s="83"/>
      <c r="BD370" s="83"/>
      <c r="BE370" s="83"/>
      <c r="BH370" s="1">
        <f t="shared" si="1965"/>
        <v>20</v>
      </c>
      <c r="BI370" s="1">
        <v>135.0</v>
      </c>
      <c r="BJ370" s="83">
        <f t="shared" ref="BJ370:BL370" si="2107">((BJ$4 * $BI370 ^ BJ$5 * EXP(-$BI370 * BJ$6))+BJ$8)*BJ$7</f>
        <v>1.309710051</v>
      </c>
      <c r="BK370" s="83">
        <f t="shared" si="2107"/>
        <v>1.471756788</v>
      </c>
      <c r="BL370" s="83">
        <f t="shared" si="2107"/>
        <v>1.572327993</v>
      </c>
      <c r="BT370" s="1">
        <f t="shared" si="1967"/>
        <v>20</v>
      </c>
      <c r="BU370" s="1">
        <v>135.0</v>
      </c>
      <c r="BV370" s="83">
        <f t="shared" ref="BV370:BX370" si="2108"> ((BV$4 * $BU370 ^ BV$5 * EXP(-$BU370 * BV$6))+BV$8)*BV$7</f>
        <v>0.9832240702</v>
      </c>
      <c r="BW370" s="83">
        <f t="shared" si="2108"/>
        <v>1.155529245</v>
      </c>
      <c r="BX370" s="83">
        <f t="shared" si="2108"/>
        <v>1.183022882</v>
      </c>
      <c r="CG370" s="181">
        <v>44.0</v>
      </c>
      <c r="CH370" s="9">
        <f t="shared" ref="CH370:CQ370" si="2109">2^(CH60-3) * 100000</f>
        <v>397625.172</v>
      </c>
      <c r="CI370" s="9">
        <f t="shared" si="2109"/>
        <v>92472.15461</v>
      </c>
      <c r="CJ370" s="9">
        <f t="shared" si="2109"/>
        <v>92472.15461</v>
      </c>
      <c r="CK370" s="9">
        <f t="shared" si="2109"/>
        <v>92472.15461</v>
      </c>
      <c r="CL370" s="9">
        <f t="shared" si="2109"/>
        <v>92472.15461</v>
      </c>
      <c r="CM370" s="9">
        <f t="shared" si="2109"/>
        <v>92472.15461</v>
      </c>
      <c r="CN370" s="9">
        <f t="shared" si="2109"/>
        <v>92472.15461</v>
      </c>
      <c r="CO370" s="9">
        <f t="shared" si="2109"/>
        <v>92472.15461</v>
      </c>
      <c r="CP370" s="9">
        <f t="shared" si="2109"/>
        <v>92472.15461</v>
      </c>
      <c r="CQ370" s="9">
        <f t="shared" si="2109"/>
        <v>92472.15461</v>
      </c>
      <c r="DB370" s="9">
        <v>136.0</v>
      </c>
      <c r="DC370" s="34">
        <f t="shared" ref="DC370:DJ370" si="2110">MAX(DC369*(1-DC166),0)</f>
        <v>0.9187761914</v>
      </c>
      <c r="DD370" s="34">
        <f t="shared" si="2110"/>
        <v>0.9336313137</v>
      </c>
      <c r="DE370" s="180">
        <f t="shared" si="2110"/>
        <v>0.8794333233</v>
      </c>
      <c r="DF370" s="34">
        <f t="shared" si="2110"/>
        <v>0.7659146561</v>
      </c>
      <c r="DG370" s="34">
        <f t="shared" si="2110"/>
        <v>0.6969032584</v>
      </c>
      <c r="DH370" s="180">
        <f t="shared" si="2110"/>
        <v>0.7814923025</v>
      </c>
      <c r="DI370" s="34">
        <f t="shared" si="2110"/>
        <v>0.6917772308</v>
      </c>
      <c r="DJ370" s="34">
        <f t="shared" si="2110"/>
        <v>0.6163368186</v>
      </c>
      <c r="DK370" s="34"/>
      <c r="DL370" s="34">
        <v>3.0767123287671236E-4</v>
      </c>
    </row>
    <row r="371" ht="14.25" customHeight="1">
      <c r="AT371" s="1">
        <f t="shared" si="1427"/>
        <v>35</v>
      </c>
      <c r="AU371" s="1">
        <v>245.0</v>
      </c>
      <c r="AV371" s="83">
        <f t="shared" ref="AV371:BA371" si="2111">((AV$4 * $AU371 ^ AV$5 * EXP(-$AU371 * AV$6))+AV$8)*AV$7</f>
        <v>30.19248881</v>
      </c>
      <c r="AW371" s="83">
        <f t="shared" si="2111"/>
        <v>30.33168858</v>
      </c>
      <c r="AX371" s="83">
        <f t="shared" si="2111"/>
        <v>30.46804547</v>
      </c>
      <c r="AY371" s="83">
        <f t="shared" si="2111"/>
        <v>30.06804547</v>
      </c>
      <c r="AZ371" s="83">
        <f t="shared" si="2111"/>
        <v>29.66804547</v>
      </c>
      <c r="BA371" s="83">
        <f t="shared" si="2111"/>
        <v>29.26804547</v>
      </c>
      <c r="BB371" s="83"/>
      <c r="BC371" s="83"/>
      <c r="BD371" s="83"/>
      <c r="BE371" s="83"/>
      <c r="BH371" s="1">
        <f t="shared" si="1965"/>
        <v>20</v>
      </c>
      <c r="BI371" s="1">
        <v>136.0</v>
      </c>
      <c r="BJ371" s="83">
        <f t="shared" ref="BJ371:BL371" si="2112">((BJ$4 * $BI371 ^ BJ$5 * EXP(-$BI371 * BJ$6))+BJ$8)*BJ$7</f>
        <v>1.308998225</v>
      </c>
      <c r="BK371" s="83">
        <f t="shared" si="2112"/>
        <v>1.46917545</v>
      </c>
      <c r="BL371" s="83">
        <f t="shared" si="2112"/>
        <v>1.569163386</v>
      </c>
      <c r="BT371" s="1">
        <f t="shared" si="1967"/>
        <v>20</v>
      </c>
      <c r="BU371" s="1">
        <v>136.0</v>
      </c>
      <c r="BV371" s="83">
        <f t="shared" ref="BV371:BX371" si="2113"> ((BV$4 * $BU371 ^ BV$5 * EXP(-$BU371 * BV$6))+BV$8)*BV$7</f>
        <v>0.9826752929</v>
      </c>
      <c r="BW371" s="83">
        <f t="shared" si="2113"/>
        <v>1.153509354</v>
      </c>
      <c r="BX371" s="83">
        <f t="shared" si="2113"/>
        <v>1.18063834</v>
      </c>
      <c r="CG371" s="181">
        <v>45.0</v>
      </c>
      <c r="CH371" s="9">
        <f t="shared" ref="CH371:CQ371" si="2114">2^(CH61-3) * 100000</f>
        <v>394590.3175</v>
      </c>
      <c r="CI371" s="9">
        <f t="shared" si="2114"/>
        <v>92437.84652</v>
      </c>
      <c r="CJ371" s="9">
        <f t="shared" si="2114"/>
        <v>92437.84652</v>
      </c>
      <c r="CK371" s="9">
        <f t="shared" si="2114"/>
        <v>92437.84652</v>
      </c>
      <c r="CL371" s="9">
        <f t="shared" si="2114"/>
        <v>92437.84652</v>
      </c>
      <c r="CM371" s="9">
        <f t="shared" si="2114"/>
        <v>92437.84652</v>
      </c>
      <c r="CN371" s="9">
        <f t="shared" si="2114"/>
        <v>92437.84652</v>
      </c>
      <c r="CO371" s="9">
        <f t="shared" si="2114"/>
        <v>92437.84652</v>
      </c>
      <c r="CP371" s="9">
        <f t="shared" si="2114"/>
        <v>92437.84652</v>
      </c>
      <c r="CQ371" s="9">
        <f t="shared" si="2114"/>
        <v>92437.84652</v>
      </c>
      <c r="DB371" s="9">
        <v>137.0</v>
      </c>
      <c r="DC371" s="34">
        <f t="shared" ref="DC371:DJ371" si="2115">MAX(DC370*(1-DC167),0)</f>
        <v>0.9184228159</v>
      </c>
      <c r="DD371" s="34">
        <f t="shared" si="2115"/>
        <v>0.9330926802</v>
      </c>
      <c r="DE371" s="180">
        <f t="shared" si="2115"/>
        <v>0.8780217831</v>
      </c>
      <c r="DF371" s="34">
        <f t="shared" si="2115"/>
        <v>0.7629387603</v>
      </c>
      <c r="DG371" s="34">
        <f t="shared" si="2115"/>
        <v>0.6935577534</v>
      </c>
      <c r="DH371" s="180">
        <f t="shared" si="2115"/>
        <v>0.779254866</v>
      </c>
      <c r="DI371" s="34">
        <f t="shared" si="2115"/>
        <v>0.6892102163</v>
      </c>
      <c r="DJ371" s="34">
        <f t="shared" si="2115"/>
        <v>0.6139257156</v>
      </c>
      <c r="DK371" s="34"/>
      <c r="DL371" s="34">
        <v>3.0767123287671236E-4</v>
      </c>
    </row>
    <row r="372" ht="14.25" customHeight="1">
      <c r="AT372" s="1">
        <f t="shared" si="1427"/>
        <v>36</v>
      </c>
      <c r="AU372" s="1">
        <v>246.0</v>
      </c>
      <c r="AV372" s="83">
        <f t="shared" ref="AV372:BA372" si="2116">((AV$4 * $AU372 ^ AV$5 * EXP(-$AU372 * AV$6))+AV$8)*AV$7</f>
        <v>30.15771681</v>
      </c>
      <c r="AW372" s="83">
        <f t="shared" si="2116"/>
        <v>30.26038004</v>
      </c>
      <c r="AX372" s="83">
        <f t="shared" si="2116"/>
        <v>30.38537476</v>
      </c>
      <c r="AY372" s="83">
        <f t="shared" si="2116"/>
        <v>29.98537476</v>
      </c>
      <c r="AZ372" s="83">
        <f t="shared" si="2116"/>
        <v>29.58537476</v>
      </c>
      <c r="BA372" s="83">
        <f t="shared" si="2116"/>
        <v>29.18537476</v>
      </c>
      <c r="BB372" s="83"/>
      <c r="BC372" s="83"/>
      <c r="BD372" s="83"/>
      <c r="BE372" s="83"/>
      <c r="BH372" s="1">
        <f t="shared" si="1965"/>
        <v>20</v>
      </c>
      <c r="BI372" s="1">
        <v>137.0</v>
      </c>
      <c r="BJ372" s="83">
        <f t="shared" ref="BJ372:BL372" si="2117">((BJ$4 * $BI372 ^ BJ$5 * EXP(-$BI372 * BJ$6))+BJ$8)*BJ$7</f>
        <v>1.308274456</v>
      </c>
      <c r="BK372" s="83">
        <f t="shared" si="2117"/>
        <v>1.466587093</v>
      </c>
      <c r="BL372" s="83">
        <f t="shared" si="2117"/>
        <v>1.565990516</v>
      </c>
      <c r="BT372" s="1">
        <f t="shared" si="1967"/>
        <v>20</v>
      </c>
      <c r="BU372" s="1">
        <v>137.0</v>
      </c>
      <c r="BV372" s="83">
        <f t="shared" ref="BV372:BX372" si="2118"> ((BV$4 * $BU372 ^ BV$5 * EXP(-$BU372 * BV$6))+BV$8)*BV$7</f>
        <v>0.9821171681</v>
      </c>
      <c r="BW372" s="83">
        <f t="shared" si="2118"/>
        <v>1.151483879</v>
      </c>
      <c r="BX372" s="83">
        <f t="shared" si="2118"/>
        <v>1.178247621</v>
      </c>
      <c r="CG372" s="181">
        <v>46.0</v>
      </c>
      <c r="CH372" s="9">
        <f t="shared" ref="CH372:CQ372" si="2119">2^(CH62-3) * 100000</f>
        <v>391779.9259</v>
      </c>
      <c r="CI372" s="9">
        <f t="shared" si="2119"/>
        <v>92416.18185</v>
      </c>
      <c r="CJ372" s="9">
        <f t="shared" si="2119"/>
        <v>92416.18185</v>
      </c>
      <c r="CK372" s="9">
        <f t="shared" si="2119"/>
        <v>92416.18185</v>
      </c>
      <c r="CL372" s="9">
        <f t="shared" si="2119"/>
        <v>92416.18185</v>
      </c>
      <c r="CM372" s="9">
        <f t="shared" si="2119"/>
        <v>92416.18185</v>
      </c>
      <c r="CN372" s="9">
        <f t="shared" si="2119"/>
        <v>92416.18185</v>
      </c>
      <c r="CO372" s="9">
        <f t="shared" si="2119"/>
        <v>92416.18185</v>
      </c>
      <c r="CP372" s="9">
        <f t="shared" si="2119"/>
        <v>92416.18185</v>
      </c>
      <c r="CQ372" s="9">
        <f t="shared" si="2119"/>
        <v>92416.18185</v>
      </c>
      <c r="DB372" s="9">
        <v>138.0</v>
      </c>
      <c r="DC372" s="34">
        <f t="shared" ref="DC372:DJ372" si="2120">MAX(DC371*(1-DC168),0)</f>
        <v>0.9180695764</v>
      </c>
      <c r="DD372" s="34">
        <f t="shared" si="2120"/>
        <v>0.9325543575</v>
      </c>
      <c r="DE372" s="180">
        <f t="shared" si="2120"/>
        <v>0.8766024281</v>
      </c>
      <c r="DF372" s="34">
        <f t="shared" si="2120"/>
        <v>0.7599510359</v>
      </c>
      <c r="DG372" s="34">
        <f t="shared" si="2120"/>
        <v>0.6902051143</v>
      </c>
      <c r="DH372" s="180">
        <f t="shared" si="2120"/>
        <v>0.7770079929</v>
      </c>
      <c r="DI372" s="34">
        <f t="shared" si="2120"/>
        <v>0.6866408364</v>
      </c>
      <c r="DJ372" s="34">
        <f t="shared" si="2120"/>
        <v>0.6115199807</v>
      </c>
      <c r="DK372" s="34"/>
      <c r="DL372" s="34">
        <v>3.0767123287671236E-4</v>
      </c>
    </row>
    <row r="373" ht="14.25" customHeight="1">
      <c r="AT373" s="1">
        <f t="shared" si="1427"/>
        <v>36</v>
      </c>
      <c r="AU373" s="1">
        <v>247.0</v>
      </c>
      <c r="AV373" s="83">
        <f t="shared" ref="AV373:BA373" si="2121">((AV$4 * $AU373 ^ AV$5 * EXP(-$AU373 * AV$6))+AV$8)*AV$7</f>
        <v>30.12288126</v>
      </c>
      <c r="AW373" s="83">
        <f t="shared" si="2121"/>
        <v>30.18915021</v>
      </c>
      <c r="AX373" s="83">
        <f t="shared" si="2121"/>
        <v>30.30282351</v>
      </c>
      <c r="AY373" s="83">
        <f t="shared" si="2121"/>
        <v>29.90282351</v>
      </c>
      <c r="AZ373" s="83">
        <f t="shared" si="2121"/>
        <v>29.50282351</v>
      </c>
      <c r="BA373" s="83">
        <f t="shared" si="2121"/>
        <v>29.10282351</v>
      </c>
      <c r="BB373" s="83"/>
      <c r="BC373" s="83"/>
      <c r="BD373" s="83"/>
      <c r="BE373" s="83"/>
      <c r="BH373" s="1">
        <f t="shared" si="1965"/>
        <v>20</v>
      </c>
      <c r="BI373" s="1">
        <v>138.0</v>
      </c>
      <c r="BJ373" s="83">
        <f t="shared" ref="BJ373:BL373" si="2122">((BJ$4 * $BI373 ^ BJ$5 * EXP(-$BI373 * BJ$6))+BJ$8)*BJ$7</f>
        <v>1.307538944</v>
      </c>
      <c r="BK373" s="83">
        <f t="shared" si="2122"/>
        <v>1.46399194</v>
      </c>
      <c r="BL373" s="83">
        <f t="shared" si="2122"/>
        <v>1.562809674</v>
      </c>
      <c r="BT373" s="1">
        <f t="shared" si="1967"/>
        <v>20</v>
      </c>
      <c r="BU373" s="1">
        <v>138.0</v>
      </c>
      <c r="BV373" s="83">
        <f t="shared" ref="BV373:BX373" si="2123"> ((BV$4 * $BU373 ^ BV$5 * EXP(-$BU373 * BV$6))+BV$8)*BV$7</f>
        <v>0.9815498526</v>
      </c>
      <c r="BW373" s="83">
        <f t="shared" si="2123"/>
        <v>1.149452994</v>
      </c>
      <c r="BX373" s="83">
        <f t="shared" si="2123"/>
        <v>1.175850941</v>
      </c>
      <c r="CG373" s="181">
        <v>47.0</v>
      </c>
      <c r="CH373" s="9">
        <f t="shared" ref="CH373:CQ373" si="2124">2^(CH63-3) * 100000</f>
        <v>389176.7522</v>
      </c>
      <c r="CI373" s="9">
        <f t="shared" si="2124"/>
        <v>92406.34553</v>
      </c>
      <c r="CJ373" s="9">
        <f t="shared" si="2124"/>
        <v>92406.34553</v>
      </c>
      <c r="CK373" s="9">
        <f t="shared" si="2124"/>
        <v>92406.34553</v>
      </c>
      <c r="CL373" s="9">
        <f t="shared" si="2124"/>
        <v>92406.34553</v>
      </c>
      <c r="CM373" s="9">
        <f t="shared" si="2124"/>
        <v>92406.34553</v>
      </c>
      <c r="CN373" s="9">
        <f t="shared" si="2124"/>
        <v>92406.34553</v>
      </c>
      <c r="CO373" s="9">
        <f t="shared" si="2124"/>
        <v>92406.34553</v>
      </c>
      <c r="CP373" s="9">
        <f t="shared" si="2124"/>
        <v>92406.34553</v>
      </c>
      <c r="CQ373" s="9">
        <f t="shared" si="2124"/>
        <v>92406.34553</v>
      </c>
      <c r="DB373" s="9">
        <v>139.0</v>
      </c>
      <c r="DC373" s="34">
        <f t="shared" ref="DC373:DJ373" si="2125">MAX(DC372*(1-DC169),0)</f>
        <v>0.9177164727</v>
      </c>
      <c r="DD373" s="34">
        <f t="shared" si="2125"/>
        <v>0.9320163454</v>
      </c>
      <c r="DE373" s="180">
        <f t="shared" si="2125"/>
        <v>0.8751753036</v>
      </c>
      <c r="DF373" s="34">
        <f t="shared" si="2125"/>
        <v>0.756951712</v>
      </c>
      <c r="DG373" s="34">
        <f t="shared" si="2125"/>
        <v>0.6868455995</v>
      </c>
      <c r="DH373" s="180">
        <f t="shared" si="2125"/>
        <v>0.7747518018</v>
      </c>
      <c r="DI373" s="34">
        <f t="shared" si="2125"/>
        <v>0.6840691886</v>
      </c>
      <c r="DJ373" s="34">
        <f t="shared" si="2125"/>
        <v>0.6091196247</v>
      </c>
      <c r="DK373" s="34"/>
      <c r="DL373" s="34">
        <v>3.0767123287671236E-4</v>
      </c>
    </row>
    <row r="374" ht="14.25" customHeight="1">
      <c r="AT374" s="1">
        <f t="shared" si="1427"/>
        <v>36</v>
      </c>
      <c r="AU374" s="1">
        <v>248.0</v>
      </c>
      <c r="AV374" s="83">
        <f t="shared" ref="AV374:BA374" si="2126">((AV$4 * $AU374 ^ AV$5 * EXP(-$AU374 * AV$6))+AV$8)*AV$7</f>
        <v>30.08798333</v>
      </c>
      <c r="AW374" s="83">
        <f t="shared" si="2126"/>
        <v>30.11800001</v>
      </c>
      <c r="AX374" s="83">
        <f t="shared" si="2126"/>
        <v>30.22039281</v>
      </c>
      <c r="AY374" s="83">
        <f t="shared" si="2126"/>
        <v>29.82039281</v>
      </c>
      <c r="AZ374" s="83">
        <f t="shared" si="2126"/>
        <v>29.42039281</v>
      </c>
      <c r="BA374" s="83">
        <f t="shared" si="2126"/>
        <v>29.02039281</v>
      </c>
      <c r="BB374" s="83"/>
      <c r="BC374" s="83"/>
      <c r="BD374" s="83"/>
      <c r="BE374" s="83"/>
      <c r="BH374" s="1">
        <f t="shared" si="1965"/>
        <v>20</v>
      </c>
      <c r="BI374" s="1">
        <v>139.0</v>
      </c>
      <c r="BJ374" s="83">
        <f t="shared" ref="BJ374:BL374" si="2127">((BJ$4 * $BI374 ^ BJ$5 * EXP(-$BI374 * BJ$6))+BJ$8)*BJ$7</f>
        <v>1.306791885</v>
      </c>
      <c r="BK374" s="83">
        <f t="shared" si="2127"/>
        <v>1.461390205</v>
      </c>
      <c r="BL374" s="83">
        <f t="shared" si="2127"/>
        <v>1.559621141</v>
      </c>
      <c r="BT374" s="1">
        <f t="shared" si="1967"/>
        <v>20</v>
      </c>
      <c r="BU374" s="1">
        <v>139.0</v>
      </c>
      <c r="BV374" s="83">
        <f t="shared" ref="BV374:BX374" si="2128"> ((BV$4 * $BU374 ^ BV$5 * EXP(-$BU374 * BV$6))+BV$8)*BV$7</f>
        <v>0.9809734998</v>
      </c>
      <c r="BW374" s="83">
        <f t="shared" si="2128"/>
        <v>1.14741687</v>
      </c>
      <c r="BX374" s="83">
        <f t="shared" si="2128"/>
        <v>1.173448514</v>
      </c>
      <c r="CG374" s="181">
        <v>48.0</v>
      </c>
      <c r="CH374" s="9">
        <f t="shared" ref="CH374:CQ374" si="2129">2^(CH64-3) * 100000</f>
        <v>386765.2917</v>
      </c>
      <c r="CI374" s="9">
        <f t="shared" si="2129"/>
        <v>92407.59476</v>
      </c>
      <c r="CJ374" s="9">
        <f t="shared" si="2129"/>
        <v>92407.59476</v>
      </c>
      <c r="CK374" s="9">
        <f t="shared" si="2129"/>
        <v>92407.59476</v>
      </c>
      <c r="CL374" s="9">
        <f t="shared" si="2129"/>
        <v>92407.59476</v>
      </c>
      <c r="CM374" s="9">
        <f t="shared" si="2129"/>
        <v>92407.59476</v>
      </c>
      <c r="CN374" s="9">
        <f t="shared" si="2129"/>
        <v>92407.59476</v>
      </c>
      <c r="CO374" s="9">
        <f t="shared" si="2129"/>
        <v>92407.59476</v>
      </c>
      <c r="CP374" s="9">
        <f t="shared" si="2129"/>
        <v>92407.59476</v>
      </c>
      <c r="CQ374" s="9">
        <f t="shared" si="2129"/>
        <v>92407.59476</v>
      </c>
      <c r="DB374" s="9">
        <v>140.0</v>
      </c>
      <c r="DC374" s="34">
        <f t="shared" ref="DC374:DJ374" si="2130">MAX(DC373*(1-DC170),0)</f>
        <v>0.9173635048</v>
      </c>
      <c r="DD374" s="34">
        <f t="shared" si="2130"/>
        <v>0.9314786437</v>
      </c>
      <c r="DE374" s="180">
        <f t="shared" si="2130"/>
        <v>0.8737404548</v>
      </c>
      <c r="DF374" s="34">
        <f t="shared" si="2130"/>
        <v>0.7539410181</v>
      </c>
      <c r="DG374" s="34">
        <f t="shared" si="2130"/>
        <v>0.6834794671</v>
      </c>
      <c r="DH374" s="180">
        <f t="shared" si="2130"/>
        <v>0.7724864112</v>
      </c>
      <c r="DI374" s="34">
        <f t="shared" si="2130"/>
        <v>0.6814953701</v>
      </c>
      <c r="DJ374" s="34">
        <f t="shared" si="2130"/>
        <v>0.6067246584</v>
      </c>
      <c r="DK374" s="34"/>
      <c r="DL374" s="34">
        <v>3.0767123287671236E-4</v>
      </c>
    </row>
    <row r="375" ht="14.25" customHeight="1">
      <c r="AT375" s="1">
        <f t="shared" si="1427"/>
        <v>36</v>
      </c>
      <c r="AU375" s="1">
        <v>249.0</v>
      </c>
      <c r="AV375" s="83">
        <f t="shared" ref="AV375:BA375" si="2131">((AV$4 * $AU375 ^ AV$5 * EXP(-$AU375 * AV$6))+AV$8)*AV$7</f>
        <v>30.05302413</v>
      </c>
      <c r="AW375" s="83">
        <f t="shared" si="2131"/>
        <v>30.0469304</v>
      </c>
      <c r="AX375" s="83">
        <f t="shared" si="2131"/>
        <v>30.13808373</v>
      </c>
      <c r="AY375" s="83">
        <f t="shared" si="2131"/>
        <v>29.73808373</v>
      </c>
      <c r="AZ375" s="83">
        <f t="shared" si="2131"/>
        <v>29.33808373</v>
      </c>
      <c r="BA375" s="83">
        <f t="shared" si="2131"/>
        <v>28.93808373</v>
      </c>
      <c r="BB375" s="83"/>
      <c r="BC375" s="83"/>
      <c r="BD375" s="83"/>
      <c r="BE375" s="83"/>
      <c r="BH375" s="1">
        <f t="shared" si="1965"/>
        <v>20</v>
      </c>
      <c r="BI375" s="1">
        <v>140.0</v>
      </c>
      <c r="BJ375" s="83">
        <f t="shared" ref="BJ375:BL375" si="2132">((BJ$4 * $BI375 ^ BJ$5 * EXP(-$BI375 * BJ$6))+BJ$8)*BJ$7</f>
        <v>1.30603347</v>
      </c>
      <c r="BK375" s="83">
        <f t="shared" si="2132"/>
        <v>1.458782101</v>
      </c>
      <c r="BL375" s="83">
        <f t="shared" si="2132"/>
        <v>1.556425192</v>
      </c>
      <c r="BT375" s="1">
        <f t="shared" si="1967"/>
        <v>20</v>
      </c>
      <c r="BU375" s="1">
        <v>140.0</v>
      </c>
      <c r="BV375" s="83">
        <f t="shared" ref="BV375:BX375" si="2133"> ((BV$4 * $BU375 ^ BV$5 * EXP(-$BU375 * BV$6))+BV$8)*BV$7</f>
        <v>0.9803882603</v>
      </c>
      <c r="BW375" s="83">
        <f t="shared" si="2133"/>
        <v>1.145375674</v>
      </c>
      <c r="BX375" s="83">
        <f t="shared" si="2133"/>
        <v>1.171040546</v>
      </c>
      <c r="CG375" s="181">
        <v>49.0</v>
      </c>
      <c r="CH375" s="9">
        <f t="shared" ref="CH375:CQ375" si="2134">2^(CH65-3) * 100000</f>
        <v>384531.568</v>
      </c>
      <c r="CI375" s="9">
        <f t="shared" si="2134"/>
        <v>92419.25123</v>
      </c>
      <c r="CJ375" s="9">
        <f t="shared" si="2134"/>
        <v>92419.25123</v>
      </c>
      <c r="CK375" s="9">
        <f t="shared" si="2134"/>
        <v>92419.25123</v>
      </c>
      <c r="CL375" s="9">
        <f t="shared" si="2134"/>
        <v>92419.25123</v>
      </c>
      <c r="CM375" s="9">
        <f t="shared" si="2134"/>
        <v>92419.25123</v>
      </c>
      <c r="CN375" s="9">
        <f t="shared" si="2134"/>
        <v>92419.25123</v>
      </c>
      <c r="CO375" s="9">
        <f t="shared" si="2134"/>
        <v>92419.25123</v>
      </c>
      <c r="CP375" s="9">
        <f t="shared" si="2134"/>
        <v>92419.25123</v>
      </c>
      <c r="CQ375" s="9">
        <f t="shared" si="2134"/>
        <v>92419.25123</v>
      </c>
      <c r="DB375" s="9">
        <v>141.0</v>
      </c>
      <c r="DC375" s="34">
        <f t="shared" ref="DC375:DJ375" si="2135">MAX(DC374*(1-DC171),0)</f>
        <v>0.9170106727</v>
      </c>
      <c r="DD375" s="34">
        <f t="shared" si="2135"/>
        <v>0.9309412522</v>
      </c>
      <c r="DE375" s="180">
        <f t="shared" si="2135"/>
        <v>0.8722979273</v>
      </c>
      <c r="DF375" s="34">
        <f t="shared" si="2135"/>
        <v>0.7509191836</v>
      </c>
      <c r="DG375" s="34">
        <f t="shared" si="2135"/>
        <v>0.6801069744</v>
      </c>
      <c r="DH375" s="180">
        <f t="shared" si="2135"/>
        <v>0.7702119399</v>
      </c>
      <c r="DI375" s="34">
        <f t="shared" si="2135"/>
        <v>0.6789194779</v>
      </c>
      <c r="DJ375" s="34">
        <f t="shared" si="2135"/>
        <v>0.6043350923</v>
      </c>
      <c r="DK375" s="34"/>
      <c r="DL375" s="34">
        <v>3.0767123287671236E-4</v>
      </c>
    </row>
    <row r="376" ht="14.25" customHeight="1">
      <c r="AT376" s="1">
        <f t="shared" si="1427"/>
        <v>36</v>
      </c>
      <c r="AU376" s="1">
        <v>250.0</v>
      </c>
      <c r="AV376" s="83">
        <f t="shared" ref="AV376:BA376" si="2136">((AV$4 * $AU376 ^ AV$5 * EXP(-$AU376 * AV$6))+AV$8)*AV$7</f>
        <v>30.01800481</v>
      </c>
      <c r="AW376" s="83">
        <f t="shared" si="2136"/>
        <v>29.97594229</v>
      </c>
      <c r="AX376" s="83">
        <f t="shared" si="2136"/>
        <v>30.05589732</v>
      </c>
      <c r="AY376" s="83">
        <f t="shared" si="2136"/>
        <v>29.65589732</v>
      </c>
      <c r="AZ376" s="83">
        <f t="shared" si="2136"/>
        <v>29.25589732</v>
      </c>
      <c r="BA376" s="83">
        <f t="shared" si="2136"/>
        <v>28.85589732</v>
      </c>
      <c r="BB376" s="83"/>
      <c r="BC376" s="83"/>
      <c r="BD376" s="83"/>
      <c r="BE376" s="83"/>
      <c r="BH376" s="1">
        <f t="shared" si="1965"/>
        <v>21</v>
      </c>
      <c r="BI376" s="1">
        <v>141.0</v>
      </c>
      <c r="BJ376" s="83">
        <f t="shared" ref="BJ376:BL376" si="2137">((BJ$4 * $BI376 ^ BJ$5 * EXP(-$BI376 * BJ$6))+BJ$8)*BJ$7</f>
        <v>1.305263887</v>
      </c>
      <c r="BK376" s="83">
        <f t="shared" si="2137"/>
        <v>1.456167834</v>
      </c>
      <c r="BL376" s="83">
        <f t="shared" si="2137"/>
        <v>1.553222099</v>
      </c>
      <c r="BT376" s="1">
        <f t="shared" si="1967"/>
        <v>21</v>
      </c>
      <c r="BU376" s="1">
        <v>141.0</v>
      </c>
      <c r="BV376" s="83">
        <f t="shared" ref="BV376:BX376" si="2138"> ((BV$4 * $BU376 ^ BV$5 * EXP(-$BU376 * BV$6))+BV$8)*BV$7</f>
        <v>0.9797942815</v>
      </c>
      <c r="BW376" s="83">
        <f t="shared" si="2138"/>
        <v>1.143329569</v>
      </c>
      <c r="BX376" s="83">
        <f t="shared" si="2138"/>
        <v>1.16862724</v>
      </c>
      <c r="CG376" s="181">
        <v>50.0</v>
      </c>
      <c r="CH376" s="9">
        <f t="shared" ref="CH376:CQ376" si="2139">2^(CH66-3) * 100000</f>
        <v>382462.9506</v>
      </c>
      <c r="CI376" s="9">
        <f t="shared" si="2139"/>
        <v>92440.69426</v>
      </c>
      <c r="CJ376" s="9">
        <f t="shared" si="2139"/>
        <v>92440.69426</v>
      </c>
      <c r="CK376" s="9">
        <f t="shared" si="2139"/>
        <v>92440.69426</v>
      </c>
      <c r="CL376" s="9">
        <f t="shared" si="2139"/>
        <v>92440.69426</v>
      </c>
      <c r="CM376" s="9">
        <f t="shared" si="2139"/>
        <v>92440.69426</v>
      </c>
      <c r="CN376" s="9">
        <f t="shared" si="2139"/>
        <v>92440.69426</v>
      </c>
      <c r="CO376" s="9">
        <f t="shared" si="2139"/>
        <v>92440.69426</v>
      </c>
      <c r="CP376" s="9">
        <f t="shared" si="2139"/>
        <v>92440.69426</v>
      </c>
      <c r="CQ376" s="9">
        <f t="shared" si="2139"/>
        <v>92440.69426</v>
      </c>
      <c r="DB376" s="9">
        <v>142.0</v>
      </c>
      <c r="DC376" s="34">
        <f t="shared" ref="DC376:DJ376" si="2140">MAX(DC375*(1-DC172),0)</f>
        <v>0.9166579763</v>
      </c>
      <c r="DD376" s="34">
        <f t="shared" si="2140"/>
        <v>0.9304041707</v>
      </c>
      <c r="DE376" s="180">
        <f t="shared" si="2140"/>
        <v>0.8708477668</v>
      </c>
      <c r="DF376" s="34">
        <f t="shared" si="2140"/>
        <v>0.7478864381</v>
      </c>
      <c r="DG376" s="34">
        <f t="shared" si="2140"/>
        <v>0.6767283781</v>
      </c>
      <c r="DH376" s="180">
        <f t="shared" si="2140"/>
        <v>0.767928507</v>
      </c>
      <c r="DI376" s="34">
        <f t="shared" si="2140"/>
        <v>0.6763416086</v>
      </c>
      <c r="DJ376" s="34">
        <f t="shared" si="2140"/>
        <v>0.6019509367</v>
      </c>
      <c r="DK376" s="34"/>
      <c r="DL376" s="34">
        <v>3.0767123287671236E-4</v>
      </c>
    </row>
    <row r="377" ht="14.25" customHeight="1">
      <c r="AT377" s="1">
        <f t="shared" si="1427"/>
        <v>36</v>
      </c>
      <c r="AU377" s="1">
        <v>251.0</v>
      </c>
      <c r="AV377" s="83">
        <f t="shared" ref="AV377:BA377" si="2141">((AV$4 * $AU377 ^ AV$5 * EXP(-$AU377 * AV$6))+AV$8)*AV$7</f>
        <v>29.98292646</v>
      </c>
      <c r="AW377" s="83">
        <f t="shared" si="2141"/>
        <v>29.90503658</v>
      </c>
      <c r="AX377" s="83">
        <f t="shared" si="2141"/>
        <v>29.9738346</v>
      </c>
      <c r="AY377" s="83">
        <f t="shared" si="2141"/>
        <v>29.5738346</v>
      </c>
      <c r="AZ377" s="83">
        <f t="shared" si="2141"/>
        <v>29.1738346</v>
      </c>
      <c r="BA377" s="83">
        <f t="shared" si="2141"/>
        <v>28.7738346</v>
      </c>
      <c r="BB377" s="83"/>
      <c r="BC377" s="83"/>
      <c r="BD377" s="83"/>
      <c r="BE377" s="83"/>
      <c r="BH377" s="1">
        <f t="shared" si="1965"/>
        <v>21</v>
      </c>
      <c r="BI377" s="1">
        <v>142.0</v>
      </c>
      <c r="BJ377" s="83">
        <f t="shared" ref="BJ377:BL377" si="2142">((BJ$4 * $BI377 ^ BJ$5 * EXP(-$BI377 * BJ$6))+BJ$8)*BJ$7</f>
        <v>1.304483322</v>
      </c>
      <c r="BK377" s="83">
        <f t="shared" si="2142"/>
        <v>1.453547606</v>
      </c>
      <c r="BL377" s="83">
        <f t="shared" si="2142"/>
        <v>1.550012125</v>
      </c>
      <c r="BT377" s="1">
        <f t="shared" si="1967"/>
        <v>21</v>
      </c>
      <c r="BU377" s="1">
        <v>142.0</v>
      </c>
      <c r="BV377" s="83">
        <f t="shared" ref="BV377:BX377" si="2143"> ((BV$4 * $BU377 ^ BV$5 * EXP(-$BU377 * BV$6))+BV$8)*BV$7</f>
        <v>0.9791917082</v>
      </c>
      <c r="BW377" s="83">
        <f t="shared" si="2143"/>
        <v>1.141278715</v>
      </c>
      <c r="BX377" s="83">
        <f t="shared" si="2143"/>
        <v>1.166208794</v>
      </c>
      <c r="CG377" s="181">
        <v>51.0</v>
      </c>
      <c r="CH377" s="9">
        <f t="shared" ref="CH377:CQ377" si="2144">2^(CH67-3) * 100000</f>
        <v>380547.9983</v>
      </c>
      <c r="CI377" s="9">
        <f t="shared" si="2144"/>
        <v>92471.35483</v>
      </c>
      <c r="CJ377" s="9">
        <f t="shared" si="2144"/>
        <v>92471.35483</v>
      </c>
      <c r="CK377" s="9">
        <f t="shared" si="2144"/>
        <v>92471.35483</v>
      </c>
      <c r="CL377" s="9">
        <f t="shared" si="2144"/>
        <v>92471.35483</v>
      </c>
      <c r="CM377" s="9">
        <f t="shared" si="2144"/>
        <v>92471.35483</v>
      </c>
      <c r="CN377" s="9">
        <f t="shared" si="2144"/>
        <v>92471.35483</v>
      </c>
      <c r="CO377" s="9">
        <f t="shared" si="2144"/>
        <v>92471.35483</v>
      </c>
      <c r="CP377" s="9">
        <f t="shared" si="2144"/>
        <v>92471.35483</v>
      </c>
      <c r="CQ377" s="9">
        <f t="shared" si="2144"/>
        <v>92471.35483</v>
      </c>
      <c r="DB377" s="9">
        <v>143.0</v>
      </c>
      <c r="DC377" s="34">
        <f t="shared" ref="DC377:DJ377" si="2145">MAX(DC376*(1-DC173),0)</f>
        <v>0.9163054155</v>
      </c>
      <c r="DD377" s="34">
        <f t="shared" si="2145"/>
        <v>0.929867399</v>
      </c>
      <c r="DE377" s="180">
        <f t="shared" si="2145"/>
        <v>0.8693900192</v>
      </c>
      <c r="DF377" s="34">
        <f t="shared" si="2145"/>
        <v>0.7448430114</v>
      </c>
      <c r="DG377" s="34">
        <f t="shared" si="2145"/>
        <v>0.6733439343</v>
      </c>
      <c r="DH377" s="180">
        <f t="shared" si="2145"/>
        <v>0.7656362316</v>
      </c>
      <c r="DI377" s="34">
        <f t="shared" si="2145"/>
        <v>0.6737618587</v>
      </c>
      <c r="DJ377" s="34">
        <f t="shared" si="2145"/>
        <v>0.599572202</v>
      </c>
      <c r="DK377" s="34"/>
      <c r="DL377" s="34">
        <v>3.0767123287671236E-4</v>
      </c>
    </row>
    <row r="378" ht="14.25" customHeight="1">
      <c r="AT378" s="1">
        <f t="shared" si="1427"/>
        <v>36</v>
      </c>
      <c r="AU378" s="1">
        <v>252.0</v>
      </c>
      <c r="AV378" s="83">
        <f t="shared" ref="AV378:BA378" si="2146">((AV$4 * $AU378 ^ AV$5 * EXP(-$AU378 * AV$6))+AV$8)*AV$7</f>
        <v>29.94779018</v>
      </c>
      <c r="AW378" s="83">
        <f t="shared" si="2146"/>
        <v>29.83421416</v>
      </c>
      <c r="AX378" s="83">
        <f t="shared" si="2146"/>
        <v>29.89189659</v>
      </c>
      <c r="AY378" s="83">
        <f t="shared" si="2146"/>
        <v>29.49189659</v>
      </c>
      <c r="AZ378" s="83">
        <f t="shared" si="2146"/>
        <v>29.09189659</v>
      </c>
      <c r="BA378" s="83">
        <f t="shared" si="2146"/>
        <v>28.69189659</v>
      </c>
      <c r="BB378" s="83"/>
      <c r="BC378" s="83"/>
      <c r="BD378" s="83"/>
      <c r="BE378" s="83"/>
      <c r="BH378" s="1">
        <f t="shared" si="1965"/>
        <v>21</v>
      </c>
      <c r="BI378" s="1">
        <v>143.0</v>
      </c>
      <c r="BJ378" s="83">
        <f t="shared" ref="BJ378:BL378" si="2147">((BJ$4 * $BI378 ^ BJ$5 * EXP(-$BI378 * BJ$6))+BJ$8)*BJ$7</f>
        <v>1.303691953</v>
      </c>
      <c r="BK378" s="83">
        <f t="shared" si="2147"/>
        <v>1.450921616</v>
      </c>
      <c r="BL378" s="83">
        <f t="shared" si="2147"/>
        <v>1.546795528</v>
      </c>
      <c r="BT378" s="1">
        <f t="shared" si="1967"/>
        <v>21</v>
      </c>
      <c r="BU378" s="1">
        <v>143.0</v>
      </c>
      <c r="BV378" s="83">
        <f t="shared" ref="BV378:BX378" si="2148"> ((BV$4 * $BU378 ^ BV$5 * EXP(-$BU378 * BV$6))+BV$8)*BV$7</f>
        <v>0.9785806823</v>
      </c>
      <c r="BW378" s="83">
        <f t="shared" si="2148"/>
        <v>1.139223268</v>
      </c>
      <c r="BX378" s="83">
        <f t="shared" si="2148"/>
        <v>1.163785402</v>
      </c>
      <c r="CG378" s="181">
        <v>52.0</v>
      </c>
      <c r="CH378" s="9">
        <f t="shared" ref="CH378:CQ378" si="2149">2^(CH68-3) * 100000</f>
        <v>378776.3235</v>
      </c>
      <c r="CI378" s="9">
        <f t="shared" si="2149"/>
        <v>92510.71038</v>
      </c>
      <c r="CJ378" s="9">
        <f t="shared" si="2149"/>
        <v>92510.71038</v>
      </c>
      <c r="CK378" s="9">
        <f t="shared" si="2149"/>
        <v>92510.71038</v>
      </c>
      <c r="CL378" s="9">
        <f t="shared" si="2149"/>
        <v>92510.71038</v>
      </c>
      <c r="CM378" s="9">
        <f t="shared" si="2149"/>
        <v>92510.71038</v>
      </c>
      <c r="CN378" s="9">
        <f t="shared" si="2149"/>
        <v>92510.71038</v>
      </c>
      <c r="CO378" s="9">
        <f t="shared" si="2149"/>
        <v>92510.71038</v>
      </c>
      <c r="CP378" s="9">
        <f t="shared" si="2149"/>
        <v>92510.71038</v>
      </c>
      <c r="CQ378" s="9">
        <f t="shared" si="2149"/>
        <v>92510.71038</v>
      </c>
      <c r="DB378" s="9">
        <v>144.0</v>
      </c>
      <c r="DC378" s="34">
        <f t="shared" ref="DC378:DJ378" si="2150">MAX(DC377*(1-DC174),0)</f>
        <v>0.9159529904</v>
      </c>
      <c r="DD378" s="34">
        <f t="shared" si="2150"/>
        <v>0.9293309371</v>
      </c>
      <c r="DE378" s="180">
        <f t="shared" si="2150"/>
        <v>0.8679247306</v>
      </c>
      <c r="DF378" s="34">
        <f t="shared" si="2150"/>
        <v>0.741789133</v>
      </c>
      <c r="DG378" s="34">
        <f t="shared" si="2150"/>
        <v>0.6699538984</v>
      </c>
      <c r="DH378" s="180">
        <f t="shared" si="2150"/>
        <v>0.7633352333</v>
      </c>
      <c r="DI378" s="34">
        <f t="shared" si="2150"/>
        <v>0.6711803243</v>
      </c>
      <c r="DJ378" s="34">
        <f t="shared" si="2150"/>
        <v>0.5971988983</v>
      </c>
      <c r="DK378" s="34"/>
      <c r="DL378" s="34">
        <v>3.0767123287671236E-4</v>
      </c>
    </row>
    <row r="379" ht="14.25" customHeight="1">
      <c r="AT379" s="1">
        <f t="shared" si="1427"/>
        <v>37</v>
      </c>
      <c r="AU379" s="1">
        <v>253.0</v>
      </c>
      <c r="AV379" s="83">
        <f t="shared" ref="AV379:BA379" si="2151">((AV$4 * $AU379 ^ AV$5 * EXP(-$AU379 * AV$6))+AV$8)*AV$7</f>
        <v>29.91259705</v>
      </c>
      <c r="AW379" s="83">
        <f t="shared" si="2151"/>
        <v>29.76347589</v>
      </c>
      <c r="AX379" s="83">
        <f t="shared" si="2151"/>
        <v>29.81008427</v>
      </c>
      <c r="AY379" s="83">
        <f t="shared" si="2151"/>
        <v>29.41008427</v>
      </c>
      <c r="AZ379" s="83">
        <f t="shared" si="2151"/>
        <v>29.01008427</v>
      </c>
      <c r="BA379" s="83">
        <f t="shared" si="2151"/>
        <v>28.61008427</v>
      </c>
      <c r="BB379" s="83"/>
      <c r="BC379" s="83"/>
      <c r="BD379" s="83"/>
      <c r="BE379" s="83"/>
      <c r="BH379" s="1">
        <f t="shared" si="1965"/>
        <v>21</v>
      </c>
      <c r="BI379" s="1">
        <v>144.0</v>
      </c>
      <c r="BJ379" s="83">
        <f t="shared" ref="BJ379:BL379" si="2152">((BJ$4 * $BI379 ^ BJ$5 * EXP(-$BI379 * BJ$6))+BJ$8)*BJ$7</f>
        <v>1.302889959</v>
      </c>
      <c r="BK379" s="83">
        <f t="shared" si="2152"/>
        <v>1.448290057</v>
      </c>
      <c r="BL379" s="83">
        <f t="shared" si="2152"/>
        <v>1.543572563</v>
      </c>
      <c r="BT379" s="1">
        <f t="shared" si="1967"/>
        <v>21</v>
      </c>
      <c r="BU379" s="1">
        <v>144.0</v>
      </c>
      <c r="BV379" s="83">
        <f t="shared" ref="BV379:BX379" si="2153"> ((BV$4 * $BU379 ^ BV$5 * EXP(-$BU379 * BV$6))+BV$8)*BV$7</f>
        <v>0.9779613429</v>
      </c>
      <c r="BW379" s="83">
        <f t="shared" si="2153"/>
        <v>1.137163381</v>
      </c>
      <c r="BX379" s="83">
        <f t="shared" si="2153"/>
        <v>1.161357255</v>
      </c>
      <c r="CG379" s="181">
        <v>53.0</v>
      </c>
      <c r="CH379" s="9">
        <f t="shared" ref="CH379:CQ379" si="2154">2^(CH69-3) * 100000</f>
        <v>377138.4751</v>
      </c>
      <c r="CI379" s="9">
        <f t="shared" si="2154"/>
        <v>92558.28012</v>
      </c>
      <c r="CJ379" s="9">
        <f t="shared" si="2154"/>
        <v>92558.28012</v>
      </c>
      <c r="CK379" s="9">
        <f t="shared" si="2154"/>
        <v>92558.28012</v>
      </c>
      <c r="CL379" s="9">
        <f t="shared" si="2154"/>
        <v>92558.28012</v>
      </c>
      <c r="CM379" s="9">
        <f t="shared" si="2154"/>
        <v>92558.28012</v>
      </c>
      <c r="CN379" s="9">
        <f t="shared" si="2154"/>
        <v>92558.28012</v>
      </c>
      <c r="CO379" s="9">
        <f t="shared" si="2154"/>
        <v>92558.28012</v>
      </c>
      <c r="CP379" s="9">
        <f t="shared" si="2154"/>
        <v>92558.28012</v>
      </c>
      <c r="CQ379" s="9">
        <f t="shared" si="2154"/>
        <v>92558.28012</v>
      </c>
      <c r="DB379" s="9">
        <v>145.0</v>
      </c>
      <c r="DC379" s="34">
        <f t="shared" ref="DC379:DJ379" si="2155">MAX(DC378*(1-DC175),0)</f>
        <v>0.9156007007</v>
      </c>
      <c r="DD379" s="34">
        <f t="shared" si="2155"/>
        <v>0.9287947846</v>
      </c>
      <c r="DE379" s="180">
        <f t="shared" si="2155"/>
        <v>0.8664519472</v>
      </c>
      <c r="DF379" s="34">
        <f t="shared" si="2155"/>
        <v>0.738725033</v>
      </c>
      <c r="DG379" s="34">
        <f t="shared" si="2155"/>
        <v>0.6665585251</v>
      </c>
      <c r="DH379" s="180">
        <f t="shared" si="2155"/>
        <v>0.7610256316</v>
      </c>
      <c r="DI379" s="34">
        <f t="shared" si="2155"/>
        <v>0.6685971013</v>
      </c>
      <c r="DJ379" s="34">
        <f t="shared" si="2155"/>
        <v>0.5948310355</v>
      </c>
      <c r="DK379" s="34"/>
      <c r="DL379" s="34">
        <v>3.0767123287671236E-4</v>
      </c>
    </row>
    <row r="380" ht="14.25" customHeight="1">
      <c r="AT380" s="1">
        <f t="shared" si="1427"/>
        <v>37</v>
      </c>
      <c r="AU380" s="1">
        <v>254.0</v>
      </c>
      <c r="AV380" s="83">
        <f t="shared" ref="AV380:BA380" si="2156">((AV$4 * $AU380 ^ AV$5 * EXP(-$AU380 * AV$6))+AV$8)*AV$7</f>
        <v>29.87734814</v>
      </c>
      <c r="AW380" s="83">
        <f t="shared" si="2156"/>
        <v>29.69282264</v>
      </c>
      <c r="AX380" s="83">
        <f t="shared" si="2156"/>
        <v>29.72839861</v>
      </c>
      <c r="AY380" s="83">
        <f t="shared" si="2156"/>
        <v>29.32839861</v>
      </c>
      <c r="AZ380" s="83">
        <f t="shared" si="2156"/>
        <v>28.92839861</v>
      </c>
      <c r="BA380" s="83">
        <f t="shared" si="2156"/>
        <v>28.52839861</v>
      </c>
      <c r="BB380" s="83"/>
      <c r="BC380" s="83"/>
      <c r="BD380" s="83"/>
      <c r="BE380" s="83"/>
      <c r="BH380" s="1">
        <f t="shared" si="1965"/>
        <v>21</v>
      </c>
      <c r="BI380" s="1">
        <v>145.0</v>
      </c>
      <c r="BJ380" s="83">
        <f t="shared" ref="BJ380:BL380" si="2157">((BJ$4 * $BI380 ^ BJ$5 * EXP(-$BI380 * BJ$6))+BJ$8)*BJ$7</f>
        <v>1.302077512</v>
      </c>
      <c r="BK380" s="83">
        <f t="shared" si="2157"/>
        <v>1.445653121</v>
      </c>
      <c r="BL380" s="83">
        <f t="shared" si="2157"/>
        <v>1.540343477</v>
      </c>
      <c r="BT380" s="1">
        <f t="shared" si="1967"/>
        <v>21</v>
      </c>
      <c r="BU380" s="1">
        <v>145.0</v>
      </c>
      <c r="BV380" s="83">
        <f t="shared" ref="BV380:BX380" si="2158"> ((BV$4 * $BU380 ^ BV$5 * EXP(-$BU380 * BV$6))+BV$8)*BV$7</f>
        <v>0.9773338267</v>
      </c>
      <c r="BW380" s="83">
        <f t="shared" si="2158"/>
        <v>1.135099205</v>
      </c>
      <c r="BX380" s="83">
        <f t="shared" si="2158"/>
        <v>1.158924538</v>
      </c>
      <c r="CG380" s="181">
        <v>54.0</v>
      </c>
      <c r="CH380" s="9">
        <f t="shared" ref="CH380:CQ380" si="2159">2^(CH70-3) * 100000</f>
        <v>375625.8359</v>
      </c>
      <c r="CI380" s="9">
        <f t="shared" si="2159"/>
        <v>92613.621</v>
      </c>
      <c r="CJ380" s="9">
        <f t="shared" si="2159"/>
        <v>92613.621</v>
      </c>
      <c r="CK380" s="9">
        <f t="shared" si="2159"/>
        <v>92613.621</v>
      </c>
      <c r="CL380" s="9">
        <f t="shared" si="2159"/>
        <v>92613.621</v>
      </c>
      <c r="CM380" s="9">
        <f t="shared" si="2159"/>
        <v>92613.621</v>
      </c>
      <c r="CN380" s="9">
        <f t="shared" si="2159"/>
        <v>92613.621</v>
      </c>
      <c r="CO380" s="9">
        <f t="shared" si="2159"/>
        <v>92613.621</v>
      </c>
      <c r="CP380" s="9">
        <f t="shared" si="2159"/>
        <v>92613.621</v>
      </c>
      <c r="CQ380" s="9">
        <f t="shared" si="2159"/>
        <v>92613.621</v>
      </c>
      <c r="DB380" s="9">
        <v>146.0</v>
      </c>
      <c r="DC380" s="34">
        <f t="shared" ref="DC380:DJ380" si="2160">MAX(DC379*(1-DC176),0)</f>
        <v>0.9152485466</v>
      </c>
      <c r="DD380" s="34">
        <f t="shared" si="2160"/>
        <v>0.9282589415</v>
      </c>
      <c r="DE380" s="180">
        <f t="shared" si="2160"/>
        <v>0.8649717155</v>
      </c>
      <c r="DF380" s="34">
        <f t="shared" si="2160"/>
        <v>0.735650941</v>
      </c>
      <c r="DG380" s="34">
        <f t="shared" si="2160"/>
        <v>0.6631580685</v>
      </c>
      <c r="DH380" s="180">
        <f t="shared" si="2160"/>
        <v>0.7587075462</v>
      </c>
      <c r="DI380" s="34">
        <f t="shared" si="2160"/>
        <v>0.6660122854</v>
      </c>
      <c r="DJ380" s="34">
        <f t="shared" si="2160"/>
        <v>0.5924686234</v>
      </c>
      <c r="DK380" s="34"/>
      <c r="DL380" s="34">
        <v>3.0767123287671236E-4</v>
      </c>
    </row>
    <row r="381" ht="14.25" customHeight="1">
      <c r="AT381" s="1">
        <f t="shared" si="1427"/>
        <v>37</v>
      </c>
      <c r="AU381" s="1">
        <v>255.0</v>
      </c>
      <c r="AV381" s="83">
        <f t="shared" ref="AV381:BA381" si="2161">((AV$4 * $AU381 ^ AV$5 * EXP(-$AU381 * AV$6))+AV$8)*AV$7</f>
        <v>29.84204451</v>
      </c>
      <c r="AW381" s="83">
        <f t="shared" si="2161"/>
        <v>29.62225523</v>
      </c>
      <c r="AX381" s="83">
        <f t="shared" si="2161"/>
        <v>29.64684056</v>
      </c>
      <c r="AY381" s="83">
        <f t="shared" si="2161"/>
        <v>29.24684056</v>
      </c>
      <c r="AZ381" s="83">
        <f t="shared" si="2161"/>
        <v>28.84684056</v>
      </c>
      <c r="BA381" s="83">
        <f t="shared" si="2161"/>
        <v>28.44684056</v>
      </c>
      <c r="BB381" s="83"/>
      <c r="BC381" s="83"/>
      <c r="BD381" s="83"/>
      <c r="BE381" s="83"/>
      <c r="BH381" s="1">
        <f t="shared" si="1965"/>
        <v>21</v>
      </c>
      <c r="BI381" s="1">
        <v>146.0</v>
      </c>
      <c r="BJ381" s="83">
        <f t="shared" ref="BJ381:BL381" si="2162">((BJ$4 * $BI381 ^ BJ$5 * EXP(-$BI381 * BJ$6))+BJ$8)*BJ$7</f>
        <v>1.301254785</v>
      </c>
      <c r="BK381" s="83">
        <f t="shared" si="2162"/>
        <v>1.443010992</v>
      </c>
      <c r="BL381" s="83">
        <f t="shared" si="2162"/>
        <v>1.537108512</v>
      </c>
      <c r="BT381" s="1">
        <f t="shared" si="1967"/>
        <v>21</v>
      </c>
      <c r="BU381" s="1">
        <v>146.0</v>
      </c>
      <c r="BV381" s="83">
        <f t="shared" ref="BV381:BX381" si="2163"> ((BV$4 * $BU381 ^ BV$5 * EXP(-$BU381 * BV$6))+BV$8)*BV$7</f>
        <v>0.9766982675</v>
      </c>
      <c r="BW381" s="83">
        <f t="shared" si="2163"/>
        <v>1.133030886</v>
      </c>
      <c r="BX381" s="83">
        <f t="shared" si="2163"/>
        <v>1.156487434</v>
      </c>
      <c r="CG381" s="181">
        <v>55.0</v>
      </c>
      <c r="CH381" s="9">
        <f t="shared" ref="CH381:CQ381" si="2164">2^(CH71-3) * 100000</f>
        <v>374230.5334</v>
      </c>
      <c r="CI381" s="9">
        <f t="shared" si="2164"/>
        <v>92676.32408</v>
      </c>
      <c r="CJ381" s="9">
        <f t="shared" si="2164"/>
        <v>92676.32408</v>
      </c>
      <c r="CK381" s="9">
        <f t="shared" si="2164"/>
        <v>92676.32408</v>
      </c>
      <c r="CL381" s="9">
        <f t="shared" si="2164"/>
        <v>92676.32408</v>
      </c>
      <c r="CM381" s="9">
        <f t="shared" si="2164"/>
        <v>92676.32408</v>
      </c>
      <c r="CN381" s="9">
        <f t="shared" si="2164"/>
        <v>92676.32408</v>
      </c>
      <c r="CO381" s="9">
        <f t="shared" si="2164"/>
        <v>92676.32408</v>
      </c>
      <c r="CP381" s="9">
        <f t="shared" si="2164"/>
        <v>92676.32408</v>
      </c>
      <c r="CQ381" s="9">
        <f t="shared" si="2164"/>
        <v>92676.32408</v>
      </c>
      <c r="DB381" s="9">
        <v>147.0</v>
      </c>
      <c r="DC381" s="34">
        <f t="shared" ref="DC381:DJ381" si="2165">MAX(DC380*(1-DC177),0)</f>
        <v>0.914896528</v>
      </c>
      <c r="DD381" s="34">
        <f t="shared" si="2165"/>
        <v>0.9277234074</v>
      </c>
      <c r="DE381" s="180">
        <f t="shared" si="2165"/>
        <v>0.8634840821</v>
      </c>
      <c r="DF381" s="34">
        <f t="shared" si="2165"/>
        <v>0.7325670868</v>
      </c>
      <c r="DG381" s="34">
        <f t="shared" si="2165"/>
        <v>0.6597527816</v>
      </c>
      <c r="DH381" s="180">
        <f t="shared" si="2165"/>
        <v>0.7563810971</v>
      </c>
      <c r="DI381" s="34">
        <f t="shared" si="2165"/>
        <v>0.6634259717</v>
      </c>
      <c r="DJ381" s="34">
        <f t="shared" si="2165"/>
        <v>0.5901116717</v>
      </c>
      <c r="DK381" s="34"/>
      <c r="DL381" s="34">
        <v>3.0767123287671236E-4</v>
      </c>
    </row>
    <row r="382" ht="14.25" customHeight="1">
      <c r="AT382" s="1">
        <f t="shared" si="1427"/>
        <v>37</v>
      </c>
      <c r="AU382" s="1">
        <v>256.0</v>
      </c>
      <c r="AV382" s="83">
        <f t="shared" ref="AV382:BA382" si="2166">((AV$4 * $AU382 ^ AV$5 * EXP(-$AU382 * AV$6))+AV$8)*AV$7</f>
        <v>29.8066872</v>
      </c>
      <c r="AW382" s="83">
        <f t="shared" si="2166"/>
        <v>29.55177451</v>
      </c>
      <c r="AX382" s="83">
        <f t="shared" si="2166"/>
        <v>29.56541105</v>
      </c>
      <c r="AY382" s="83">
        <f t="shared" si="2166"/>
        <v>29.16541105</v>
      </c>
      <c r="AZ382" s="83">
        <f t="shared" si="2166"/>
        <v>28.76541105</v>
      </c>
      <c r="BA382" s="83">
        <f t="shared" si="2166"/>
        <v>28.36541105</v>
      </c>
      <c r="BB382" s="83"/>
      <c r="BC382" s="83"/>
      <c r="BD382" s="83"/>
      <c r="BE382" s="83"/>
      <c r="BH382" s="1">
        <f t="shared" si="1965"/>
        <v>21</v>
      </c>
      <c r="BI382" s="1">
        <v>147.0</v>
      </c>
      <c r="BJ382" s="83">
        <f t="shared" ref="BJ382:BL382" si="2167">((BJ$4 * $BI382 ^ BJ$5 * EXP(-$BI382 * BJ$6))+BJ$8)*BJ$7</f>
        <v>1.300421944</v>
      </c>
      <c r="BK382" s="83">
        <f t="shared" si="2167"/>
        <v>1.440363854</v>
      </c>
      <c r="BL382" s="83">
        <f t="shared" si="2167"/>
        <v>1.533867906</v>
      </c>
      <c r="BT382" s="1">
        <f t="shared" si="1967"/>
        <v>21</v>
      </c>
      <c r="BU382" s="1">
        <v>147.0</v>
      </c>
      <c r="BV382" s="83">
        <f t="shared" ref="BV382:BX382" si="2168"> ((BV$4 * $BU382 ^ BV$5 * EXP(-$BU382 * BV$6))+BV$8)*BV$7</f>
        <v>0.9760547967</v>
      </c>
      <c r="BW382" s="83">
        <f t="shared" si="2168"/>
        <v>1.130958568</v>
      </c>
      <c r="BX382" s="83">
        <f t="shared" si="2168"/>
        <v>1.154046121</v>
      </c>
      <c r="CG382" s="181">
        <v>56.0</v>
      </c>
      <c r="CH382" s="9">
        <f t="shared" ref="CH382:CQ382" si="2169">2^(CH72-3) * 100000</f>
        <v>372945.3621</v>
      </c>
      <c r="CI382" s="9">
        <f t="shared" si="2169"/>
        <v>92746.01131</v>
      </c>
      <c r="CJ382" s="9">
        <f t="shared" si="2169"/>
        <v>92746.01131</v>
      </c>
      <c r="CK382" s="9">
        <f t="shared" si="2169"/>
        <v>92746.01131</v>
      </c>
      <c r="CL382" s="9">
        <f t="shared" si="2169"/>
        <v>92746.01131</v>
      </c>
      <c r="CM382" s="9">
        <f t="shared" si="2169"/>
        <v>92746.01131</v>
      </c>
      <c r="CN382" s="9">
        <f t="shared" si="2169"/>
        <v>92746.01131</v>
      </c>
      <c r="CO382" s="9">
        <f t="shared" si="2169"/>
        <v>92746.01131</v>
      </c>
      <c r="CP382" s="9">
        <f t="shared" si="2169"/>
        <v>92746.01131</v>
      </c>
      <c r="CQ382" s="9">
        <f t="shared" si="2169"/>
        <v>92746.01131</v>
      </c>
      <c r="DB382" s="9">
        <v>148.0</v>
      </c>
      <c r="DC382" s="34">
        <f t="shared" ref="DC382:DJ382" si="2170">MAX(DC381*(1-DC178),0)</f>
        <v>0.9145446447</v>
      </c>
      <c r="DD382" s="34">
        <f t="shared" si="2170"/>
        <v>0.9271881824</v>
      </c>
      <c r="DE382" s="180">
        <f t="shared" si="2170"/>
        <v>0.8619890939</v>
      </c>
      <c r="DF382" s="34">
        <f t="shared" si="2170"/>
        <v>0.7294737001</v>
      </c>
      <c r="DG382" s="34">
        <f t="shared" si="2170"/>
        <v>0.656342917</v>
      </c>
      <c r="DH382" s="180">
        <f t="shared" si="2170"/>
        <v>0.7540464044</v>
      </c>
      <c r="DI382" s="34">
        <f t="shared" si="2170"/>
        <v>0.6608382554</v>
      </c>
      <c r="DJ382" s="34">
        <f t="shared" si="2170"/>
        <v>0.5877601899</v>
      </c>
      <c r="DK382" s="34"/>
      <c r="DL382" s="34">
        <v>3.0767123287671236E-4</v>
      </c>
    </row>
    <row r="383" ht="14.25" customHeight="1">
      <c r="AT383" s="1">
        <f t="shared" si="1427"/>
        <v>37</v>
      </c>
      <c r="AU383" s="1">
        <v>257.0</v>
      </c>
      <c r="AV383" s="83">
        <f t="shared" ref="AV383:BA383" si="2171">((AV$4 * $AU383 ^ AV$5 * EXP(-$AU383 * AV$6))+AV$8)*AV$7</f>
        <v>29.77127725</v>
      </c>
      <c r="AW383" s="83">
        <f t="shared" si="2171"/>
        <v>29.48138127</v>
      </c>
      <c r="AX383" s="83">
        <f t="shared" si="2171"/>
        <v>29.484111</v>
      </c>
      <c r="AY383" s="83">
        <f t="shared" si="2171"/>
        <v>29.084111</v>
      </c>
      <c r="AZ383" s="83">
        <f t="shared" si="2171"/>
        <v>28.684111</v>
      </c>
      <c r="BA383" s="83">
        <f t="shared" si="2171"/>
        <v>28.284111</v>
      </c>
      <c r="BB383" s="83"/>
      <c r="BC383" s="83"/>
      <c r="BD383" s="83"/>
      <c r="BE383" s="83"/>
      <c r="BH383" s="1">
        <f t="shared" si="1965"/>
        <v>22</v>
      </c>
      <c r="BI383" s="1">
        <v>148.0</v>
      </c>
      <c r="BJ383" s="83">
        <f t="shared" ref="BJ383:BL383" si="2172">((BJ$4 * $BI383 ^ BJ$5 * EXP(-$BI383 * BJ$6))+BJ$8)*BJ$7</f>
        <v>1.299579153</v>
      </c>
      <c r="BK383" s="83">
        <f t="shared" si="2172"/>
        <v>1.437711884</v>
      </c>
      <c r="BL383" s="83">
        <f t="shared" si="2172"/>
        <v>1.530621893</v>
      </c>
      <c r="BT383" s="1">
        <f t="shared" si="1967"/>
        <v>22</v>
      </c>
      <c r="BU383" s="1">
        <v>148.0</v>
      </c>
      <c r="BV383" s="83">
        <f t="shared" ref="BV383:BX383" si="2173"> ((BV$4 * $BU383 ^ BV$5 * EXP(-$BU383 * BV$6))+BV$8)*BV$7</f>
        <v>0.9754035435</v>
      </c>
      <c r="BW383" s="83">
        <f t="shared" si="2173"/>
        <v>1.128882392</v>
      </c>
      <c r="BX383" s="83">
        <f t="shared" si="2173"/>
        <v>1.151600774</v>
      </c>
      <c r="CG383" s="181">
        <v>57.0</v>
      </c>
      <c r="CH383" s="9">
        <f t="shared" ref="CH383:CQ383" si="2174">2^(CH73-3) * 100000</f>
        <v>371763.7145</v>
      </c>
      <c r="CI383" s="9">
        <f t="shared" si="2174"/>
        <v>92822.33273</v>
      </c>
      <c r="CJ383" s="9">
        <f t="shared" si="2174"/>
        <v>92822.33273</v>
      </c>
      <c r="CK383" s="9">
        <f t="shared" si="2174"/>
        <v>92822.33273</v>
      </c>
      <c r="CL383" s="9">
        <f t="shared" si="2174"/>
        <v>92822.33273</v>
      </c>
      <c r="CM383" s="9">
        <f t="shared" si="2174"/>
        <v>92822.33273</v>
      </c>
      <c r="CN383" s="9">
        <f t="shared" si="2174"/>
        <v>92822.33273</v>
      </c>
      <c r="CO383" s="9">
        <f t="shared" si="2174"/>
        <v>92822.33273</v>
      </c>
      <c r="CP383" s="9">
        <f t="shared" si="2174"/>
        <v>92822.33273</v>
      </c>
      <c r="CQ383" s="9">
        <f t="shared" si="2174"/>
        <v>92822.33273</v>
      </c>
      <c r="DB383" s="9">
        <v>149.0</v>
      </c>
      <c r="DC383" s="34">
        <f t="shared" ref="DC383:DJ383" si="2175">MAX(DC382*(1-DC179),0)</f>
        <v>0.9141928967</v>
      </c>
      <c r="DD383" s="34">
        <f t="shared" si="2175"/>
        <v>0.9266532661</v>
      </c>
      <c r="DE383" s="180">
        <f t="shared" si="2175"/>
        <v>0.8604867977</v>
      </c>
      <c r="DF383" s="34">
        <f t="shared" si="2175"/>
        <v>0.7263710107</v>
      </c>
      <c r="DG383" s="34">
        <f t="shared" si="2175"/>
        <v>0.6529287262</v>
      </c>
      <c r="DH383" s="180">
        <f t="shared" si="2175"/>
        <v>0.7517035883</v>
      </c>
      <c r="DI383" s="34">
        <f t="shared" si="2175"/>
        <v>0.6582492312</v>
      </c>
      <c r="DJ383" s="34">
        <f t="shared" si="2175"/>
        <v>0.5854141875</v>
      </c>
      <c r="DK383" s="34"/>
      <c r="DL383" s="34">
        <v>3.0767123287671236E-4</v>
      </c>
    </row>
    <row r="384" ht="14.25" customHeight="1">
      <c r="AT384" s="1">
        <f t="shared" si="1427"/>
        <v>37</v>
      </c>
      <c r="AU384" s="1">
        <v>258.0</v>
      </c>
      <c r="AV384" s="83">
        <f t="shared" ref="AV384:BA384" si="2176">((AV$4 * $AU384 ^ AV$5 * EXP(-$AU384 * AV$6))+AV$8)*AV$7</f>
        <v>29.73581568</v>
      </c>
      <c r="AW384" s="83">
        <f t="shared" si="2176"/>
        <v>29.41107631</v>
      </c>
      <c r="AX384" s="83">
        <f t="shared" si="2176"/>
        <v>29.40294128</v>
      </c>
      <c r="AY384" s="83">
        <f t="shared" si="2176"/>
        <v>29.00294128</v>
      </c>
      <c r="AZ384" s="83">
        <f t="shared" si="2176"/>
        <v>28.60294128</v>
      </c>
      <c r="BA384" s="83">
        <f t="shared" si="2176"/>
        <v>28.20294128</v>
      </c>
      <c r="BB384" s="83"/>
      <c r="BC384" s="83"/>
      <c r="BD384" s="83"/>
      <c r="BE384" s="83"/>
      <c r="BH384" s="1">
        <f t="shared" si="1965"/>
        <v>22</v>
      </c>
      <c r="BI384" s="1">
        <v>149.0</v>
      </c>
      <c r="BJ384" s="83">
        <f t="shared" ref="BJ384:BL384" si="2177">((BJ$4 * $BI384 ^ BJ$5 * EXP(-$BI384 * BJ$6))+BJ$8)*BJ$7</f>
        <v>1.298726573</v>
      </c>
      <c r="BK384" s="83">
        <f t="shared" si="2177"/>
        <v>1.435055258</v>
      </c>
      <c r="BL384" s="83">
        <f t="shared" si="2177"/>
        <v>1.527370698</v>
      </c>
      <c r="BT384" s="1">
        <f t="shared" si="1967"/>
        <v>22</v>
      </c>
      <c r="BU384" s="1">
        <v>149.0</v>
      </c>
      <c r="BV384" s="83">
        <f t="shared" ref="BV384:BX384" si="2178"> ((BV$4 * $BU384 ^ BV$5 * EXP(-$BU384 * BV$6))+BV$8)*BV$7</f>
        <v>0.9747446343</v>
      </c>
      <c r="BW384" s="83">
        <f t="shared" si="2178"/>
        <v>1.126802495</v>
      </c>
      <c r="BX384" s="83">
        <f t="shared" si="2178"/>
        <v>1.149151563</v>
      </c>
      <c r="CG384" s="181">
        <v>58.0</v>
      </c>
      <c r="CH384" s="9">
        <f t="shared" ref="CH384:CQ384" si="2179">2^(CH74-3) * 100000</f>
        <v>370679.5213</v>
      </c>
      <c r="CI384" s="9">
        <f t="shared" si="2179"/>
        <v>92904.96386</v>
      </c>
      <c r="CJ384" s="9">
        <f t="shared" si="2179"/>
        <v>92904.96386</v>
      </c>
      <c r="CK384" s="9">
        <f t="shared" si="2179"/>
        <v>92904.96386</v>
      </c>
      <c r="CL384" s="9">
        <f t="shared" si="2179"/>
        <v>92904.96386</v>
      </c>
      <c r="CM384" s="9">
        <f t="shared" si="2179"/>
        <v>92904.96386</v>
      </c>
      <c r="CN384" s="9">
        <f t="shared" si="2179"/>
        <v>92904.96386</v>
      </c>
      <c r="CO384" s="9">
        <f t="shared" si="2179"/>
        <v>92904.96386</v>
      </c>
      <c r="CP384" s="9">
        <f t="shared" si="2179"/>
        <v>92904.96386</v>
      </c>
      <c r="CQ384" s="9">
        <f t="shared" si="2179"/>
        <v>92904.96386</v>
      </c>
      <c r="DB384" s="9">
        <v>150.0</v>
      </c>
      <c r="DC384" s="34">
        <f t="shared" ref="DC384:DJ384" si="2180">MAX(DC383*(1-DC180),0)</f>
        <v>0.9138412841</v>
      </c>
      <c r="DD384" s="34">
        <f t="shared" si="2180"/>
        <v>0.9261186585</v>
      </c>
      <c r="DE384" s="180">
        <f t="shared" si="2180"/>
        <v>0.8589772409</v>
      </c>
      <c r="DF384" s="34">
        <f t="shared" si="2180"/>
        <v>0.7232592479</v>
      </c>
      <c r="DG384" s="34">
        <f t="shared" si="2180"/>
        <v>0.6495104598</v>
      </c>
      <c r="DH384" s="180">
        <f t="shared" si="2180"/>
        <v>0.749352769</v>
      </c>
      <c r="DI384" s="34">
        <f t="shared" si="2180"/>
        <v>0.6556589936</v>
      </c>
      <c r="DJ384" s="34">
        <f t="shared" si="2180"/>
        <v>0.5830736735</v>
      </c>
      <c r="DK384" s="34"/>
      <c r="DL384" s="34">
        <v>3.0767123287671236E-4</v>
      </c>
    </row>
    <row r="385" ht="14.25" customHeight="1">
      <c r="AT385" s="1">
        <f t="shared" si="1427"/>
        <v>37</v>
      </c>
      <c r="AU385" s="1">
        <v>259.0</v>
      </c>
      <c r="AV385" s="83">
        <f t="shared" ref="AV385:BA385" si="2181">((AV$4 * $AU385 ^ AV$5 * EXP(-$AU385 * AV$6))+AV$8)*AV$7</f>
        <v>29.7003035</v>
      </c>
      <c r="AW385" s="83">
        <f t="shared" si="2181"/>
        <v>29.34086042</v>
      </c>
      <c r="AX385" s="83">
        <f t="shared" si="2181"/>
        <v>29.32190278</v>
      </c>
      <c r="AY385" s="83">
        <f t="shared" si="2181"/>
        <v>28.92190278</v>
      </c>
      <c r="AZ385" s="83">
        <f t="shared" si="2181"/>
        <v>28.52190278</v>
      </c>
      <c r="BA385" s="83">
        <f t="shared" si="2181"/>
        <v>28.12190278</v>
      </c>
      <c r="BB385" s="83"/>
      <c r="BC385" s="83"/>
      <c r="BD385" s="83"/>
      <c r="BE385" s="83"/>
      <c r="BH385" s="1">
        <f t="shared" si="1965"/>
        <v>22</v>
      </c>
      <c r="BI385" s="1">
        <v>150.0</v>
      </c>
      <c r="BJ385" s="83">
        <f t="shared" ref="BJ385:BL385" si="2182">((BJ$4 * $BI385 ^ BJ$5 * EXP(-$BI385 * BJ$6))+BJ$8)*BJ$7</f>
        <v>1.297864363</v>
      </c>
      <c r="BK385" s="83">
        <f t="shared" si="2182"/>
        <v>1.432394146</v>
      </c>
      <c r="BL385" s="83">
        <f t="shared" si="2182"/>
        <v>1.524114547</v>
      </c>
      <c r="BT385" s="1">
        <f t="shared" si="1967"/>
        <v>22</v>
      </c>
      <c r="BU385" s="1">
        <v>150.0</v>
      </c>
      <c r="BV385" s="83">
        <f t="shared" ref="BV385:BX385" si="2183"> ((BV$4 * $BU385 ^ BV$5 * EXP(-$BU385 * BV$6))+BV$8)*BV$7</f>
        <v>0.9740781935</v>
      </c>
      <c r="BW385" s="83">
        <f t="shared" si="2183"/>
        <v>1.124719014</v>
      </c>
      <c r="BX385" s="83">
        <f t="shared" si="2183"/>
        <v>1.146698656</v>
      </c>
      <c r="CG385" s="181">
        <v>59.0</v>
      </c>
      <c r="CH385" s="9">
        <f t="shared" ref="CH385:CQ385" si="2184">2^(CH75-3) * 100000</f>
        <v>369687.198</v>
      </c>
      <c r="CI385" s="9">
        <f t="shared" si="2184"/>
        <v>92993.60349</v>
      </c>
      <c r="CJ385" s="9">
        <f t="shared" si="2184"/>
        <v>92993.60349</v>
      </c>
      <c r="CK385" s="9">
        <f t="shared" si="2184"/>
        <v>92993.60349</v>
      </c>
      <c r="CL385" s="9">
        <f t="shared" si="2184"/>
        <v>92993.60349</v>
      </c>
      <c r="CM385" s="9">
        <f t="shared" si="2184"/>
        <v>92993.60349</v>
      </c>
      <c r="CN385" s="9">
        <f t="shared" si="2184"/>
        <v>92993.60349</v>
      </c>
      <c r="CO385" s="9">
        <f t="shared" si="2184"/>
        <v>92993.60349</v>
      </c>
      <c r="CP385" s="9">
        <f t="shared" si="2184"/>
        <v>92993.60349</v>
      </c>
      <c r="CQ385" s="9">
        <f t="shared" si="2184"/>
        <v>92993.60349</v>
      </c>
      <c r="DB385" s="9">
        <v>151.0</v>
      </c>
      <c r="DC385" s="34">
        <f t="shared" ref="DC385:DJ385" si="2185">MAX(DC384*(1-DC181),0)</f>
        <v>0.9134898067</v>
      </c>
      <c r="DD385" s="34">
        <f t="shared" si="2185"/>
        <v>0.9255843593</v>
      </c>
      <c r="DE385" s="180">
        <f t="shared" si="2185"/>
        <v>0.8574604705</v>
      </c>
      <c r="DF385" s="34">
        <f t="shared" si="2185"/>
        <v>0.7201386413</v>
      </c>
      <c r="DG385" s="34">
        <f t="shared" si="2185"/>
        <v>0.6460883678</v>
      </c>
      <c r="DH385" s="180">
        <f t="shared" si="2185"/>
        <v>0.7469940671</v>
      </c>
      <c r="DI385" s="34">
        <f t="shared" si="2185"/>
        <v>0.6530676366</v>
      </c>
      <c r="DJ385" s="34">
        <f t="shared" si="2185"/>
        <v>0.5807386571</v>
      </c>
      <c r="DK385" s="34"/>
      <c r="DL385" s="34">
        <v>3.0767123287671236E-4</v>
      </c>
    </row>
    <row r="386" ht="14.25" customHeight="1">
      <c r="AT386" s="1">
        <f t="shared" si="1427"/>
        <v>38</v>
      </c>
      <c r="AU386" s="1">
        <v>260.0</v>
      </c>
      <c r="AV386" s="83">
        <f t="shared" ref="AV386:BA386" si="2186">((AV$4 * $AU386 ^ AV$5 * EXP(-$AU386 * AV$6))+AV$8)*AV$7</f>
        <v>29.6647417</v>
      </c>
      <c r="AW386" s="83">
        <f t="shared" si="2186"/>
        <v>29.27073436</v>
      </c>
      <c r="AX386" s="83">
        <f t="shared" si="2186"/>
        <v>29.24099635</v>
      </c>
      <c r="AY386" s="83">
        <f t="shared" si="2186"/>
        <v>28.84099635</v>
      </c>
      <c r="AZ386" s="83">
        <f t="shared" si="2186"/>
        <v>28.44099635</v>
      </c>
      <c r="BA386" s="83">
        <f t="shared" si="2186"/>
        <v>28.04099635</v>
      </c>
      <c r="BB386" s="83"/>
      <c r="BC386" s="83"/>
      <c r="BD386" s="83"/>
      <c r="BE386" s="83"/>
      <c r="BH386" s="1">
        <f t="shared" si="1965"/>
        <v>22</v>
      </c>
      <c r="BI386" s="1">
        <v>151.0</v>
      </c>
      <c r="BJ386" s="83">
        <f t="shared" ref="BJ386:BL386" si="2187">((BJ$4 * $BI386 ^ BJ$5 * EXP(-$BI386 * BJ$6))+BJ$8)*BJ$7</f>
        <v>1.296992678</v>
      </c>
      <c r="BK386" s="83">
        <f t="shared" si="2187"/>
        <v>1.429728717</v>
      </c>
      <c r="BL386" s="83">
        <f t="shared" si="2187"/>
        <v>1.520853657</v>
      </c>
      <c r="BT386" s="1">
        <f t="shared" si="1967"/>
        <v>22</v>
      </c>
      <c r="BU386" s="1">
        <v>151.0</v>
      </c>
      <c r="BV386" s="83">
        <f t="shared" ref="BV386:BX386" si="2188"> ((BV$4 * $BU386 ^ BV$5 * EXP(-$BU386 * BV$6))+BV$8)*BV$7</f>
        <v>0.973404343</v>
      </c>
      <c r="BW386" s="83">
        <f t="shared" si="2188"/>
        <v>1.122632081</v>
      </c>
      <c r="BX386" s="83">
        <f t="shared" si="2188"/>
        <v>1.144242218</v>
      </c>
      <c r="CG386" s="181">
        <v>60.0</v>
      </c>
      <c r="CH386" s="9">
        <f t="shared" ref="CH386:CQ386" si="2189">2^(CH76-3) * 100000</f>
        <v>368781.5977</v>
      </c>
      <c r="CI386" s="9">
        <f t="shared" si="2189"/>
        <v>93087.97161</v>
      </c>
      <c r="CJ386" s="9">
        <f t="shared" si="2189"/>
        <v>93087.97161</v>
      </c>
      <c r="CK386" s="9">
        <f t="shared" si="2189"/>
        <v>93087.97161</v>
      </c>
      <c r="CL386" s="9">
        <f t="shared" si="2189"/>
        <v>93087.97161</v>
      </c>
      <c r="CM386" s="9">
        <f t="shared" si="2189"/>
        <v>93087.97161</v>
      </c>
      <c r="CN386" s="9">
        <f t="shared" si="2189"/>
        <v>93087.97161</v>
      </c>
      <c r="CO386" s="9">
        <f t="shared" si="2189"/>
        <v>93087.97161</v>
      </c>
      <c r="CP386" s="9">
        <f t="shared" si="2189"/>
        <v>93087.97161</v>
      </c>
      <c r="CQ386" s="9">
        <f t="shared" si="2189"/>
        <v>93087.97161</v>
      </c>
      <c r="DB386" s="9">
        <v>152.0</v>
      </c>
      <c r="DC386" s="34">
        <f t="shared" ref="DC386:DJ386" si="2190">MAX(DC385*(1-DC182),0)</f>
        <v>0.9131384644</v>
      </c>
      <c r="DD386" s="34">
        <f t="shared" si="2190"/>
        <v>0.9250503683</v>
      </c>
      <c r="DE386" s="180">
        <f t="shared" si="2190"/>
        <v>0.8559365342</v>
      </c>
      <c r="DF386" s="34">
        <f t="shared" si="2190"/>
        <v>0.7170094201</v>
      </c>
      <c r="DG386" s="34">
        <f t="shared" si="2190"/>
        <v>0.6426626991</v>
      </c>
      <c r="DH386" s="180">
        <f t="shared" si="2190"/>
        <v>0.7446276031</v>
      </c>
      <c r="DI386" s="34">
        <f t="shared" si="2190"/>
        <v>0.6504752541</v>
      </c>
      <c r="DJ386" s="34">
        <f t="shared" si="2190"/>
        <v>0.5784091473</v>
      </c>
      <c r="DK386" s="34"/>
      <c r="DL386" s="34">
        <v>3.0767123287671236E-4</v>
      </c>
    </row>
    <row r="387" ht="14.25" customHeight="1">
      <c r="AT387" s="1">
        <f t="shared" si="1427"/>
        <v>38</v>
      </c>
      <c r="AU387" s="1">
        <v>261.0</v>
      </c>
      <c r="AV387" s="83">
        <f t="shared" ref="AV387:BA387" si="2191">((AV$4 * $AU387 ^ AV$5 * EXP(-$AU387 * AV$6))+AV$8)*AV$7</f>
        <v>29.62913126</v>
      </c>
      <c r="AW387" s="83">
        <f t="shared" si="2191"/>
        <v>29.20069888</v>
      </c>
      <c r="AX387" s="83">
        <f t="shared" si="2191"/>
        <v>29.16022284</v>
      </c>
      <c r="AY387" s="83">
        <f t="shared" si="2191"/>
        <v>28.76022284</v>
      </c>
      <c r="AZ387" s="83">
        <f t="shared" si="2191"/>
        <v>28.36022284</v>
      </c>
      <c r="BA387" s="83">
        <f t="shared" si="2191"/>
        <v>27.96022284</v>
      </c>
      <c r="BB387" s="83"/>
      <c r="BC387" s="83"/>
      <c r="BD387" s="83"/>
      <c r="BE387" s="83"/>
      <c r="BH387" s="1">
        <f t="shared" si="1965"/>
        <v>22</v>
      </c>
      <c r="BI387" s="1">
        <v>152.0</v>
      </c>
      <c r="BJ387" s="83">
        <f t="shared" ref="BJ387:BL387" si="2192">((BJ$4 * $BI387 ^ BJ$5 * EXP(-$BI387 * BJ$6))+BJ$8)*BJ$7</f>
        <v>1.296111669</v>
      </c>
      <c r="BK387" s="83">
        <f t="shared" si="2192"/>
        <v>1.427059134</v>
      </c>
      <c r="BL387" s="83">
        <f t="shared" si="2192"/>
        <v>1.517588242</v>
      </c>
      <c r="BT387" s="1">
        <f t="shared" si="1967"/>
        <v>22</v>
      </c>
      <c r="BU387" s="1">
        <v>152.0</v>
      </c>
      <c r="BV387" s="83">
        <f t="shared" ref="BV387:BX387" si="2193"> ((BV$4 * $BU387 ^ BV$5 * EXP(-$BU387 * BV$6))+BV$8)*BV$7</f>
        <v>0.9727232026</v>
      </c>
      <c r="BW387" s="83">
        <f t="shared" si="2193"/>
        <v>1.120541825</v>
      </c>
      <c r="BX387" s="83">
        <f t="shared" si="2193"/>
        <v>1.141782408</v>
      </c>
      <c r="CG387" s="181">
        <v>61.0</v>
      </c>
      <c r="CH387" s="9">
        <f t="shared" ref="CH387:CQ387" si="2194">2^(CH77-3) * 100000</f>
        <v>367957.9699</v>
      </c>
      <c r="CI387" s="9">
        <f t="shared" si="2194"/>
        <v>93187.80761</v>
      </c>
      <c r="CJ387" s="9">
        <f t="shared" si="2194"/>
        <v>93187.80761</v>
      </c>
      <c r="CK387" s="9">
        <f t="shared" si="2194"/>
        <v>93187.80761</v>
      </c>
      <c r="CL387" s="9">
        <f t="shared" si="2194"/>
        <v>93187.80761</v>
      </c>
      <c r="CM387" s="9">
        <f t="shared" si="2194"/>
        <v>93187.80761</v>
      </c>
      <c r="CN387" s="9">
        <f t="shared" si="2194"/>
        <v>93187.80761</v>
      </c>
      <c r="CO387" s="9">
        <f t="shared" si="2194"/>
        <v>93187.80761</v>
      </c>
      <c r="CP387" s="9">
        <f t="shared" si="2194"/>
        <v>93187.80761</v>
      </c>
      <c r="CQ387" s="9">
        <f t="shared" si="2194"/>
        <v>93187.80761</v>
      </c>
      <c r="DB387" s="9">
        <v>153.0</v>
      </c>
      <c r="DC387" s="34">
        <f t="shared" ref="DC387:DJ387" si="2195">MAX(DC386*(1-DC183),0)</f>
        <v>0.9127872573</v>
      </c>
      <c r="DD387" s="34">
        <f t="shared" si="2195"/>
        <v>0.9245166854</v>
      </c>
      <c r="DE387" s="180">
        <f t="shared" si="2195"/>
        <v>0.8544054796</v>
      </c>
      <c r="DF387" s="34">
        <f t="shared" si="2195"/>
        <v>0.7138718132</v>
      </c>
      <c r="DG387" s="34">
        <f t="shared" si="2195"/>
        <v>0.6392337016</v>
      </c>
      <c r="DH387" s="180">
        <f t="shared" si="2195"/>
        <v>0.7422534977</v>
      </c>
      <c r="DI387" s="34">
        <f t="shared" si="2195"/>
        <v>0.6478819396</v>
      </c>
      <c r="DJ387" s="34">
        <f t="shared" si="2195"/>
        <v>0.5760851528</v>
      </c>
      <c r="DK387" s="34"/>
      <c r="DL387" s="34">
        <v>3.0767123287671236E-4</v>
      </c>
    </row>
    <row r="388" ht="14.25" customHeight="1">
      <c r="AT388" s="1">
        <f t="shared" si="1427"/>
        <v>38</v>
      </c>
      <c r="AU388" s="1">
        <v>262.0</v>
      </c>
      <c r="AV388" s="83">
        <f t="shared" ref="AV388:BA388" si="2196">((AV$4 * $AU388 ^ AV$5 * EXP(-$AU388 * AV$6))+AV$8)*AV$7</f>
        <v>29.59347317</v>
      </c>
      <c r="AW388" s="83">
        <f t="shared" si="2196"/>
        <v>29.13075473</v>
      </c>
      <c r="AX388" s="83">
        <f t="shared" si="2196"/>
        <v>29.07958306</v>
      </c>
      <c r="AY388" s="83">
        <f t="shared" si="2196"/>
        <v>28.67958306</v>
      </c>
      <c r="AZ388" s="83">
        <f t="shared" si="2196"/>
        <v>28.27958306</v>
      </c>
      <c r="BA388" s="83">
        <f t="shared" si="2196"/>
        <v>27.87958306</v>
      </c>
      <c r="BB388" s="83"/>
      <c r="BC388" s="83"/>
      <c r="BD388" s="83"/>
      <c r="BE388" s="83"/>
      <c r="BH388" s="1">
        <f t="shared" si="1965"/>
        <v>22</v>
      </c>
      <c r="BI388" s="1">
        <v>153.0</v>
      </c>
      <c r="BJ388" s="83">
        <f t="shared" ref="BJ388:BL388" si="2197">((BJ$4 * $BI388 ^ BJ$5 * EXP(-$BI388 * BJ$6))+BJ$8)*BJ$7</f>
        <v>1.295221488</v>
      </c>
      <c r="BK388" s="83">
        <f t="shared" si="2197"/>
        <v>1.42438556</v>
      </c>
      <c r="BL388" s="83">
        <f t="shared" si="2197"/>
        <v>1.514318512</v>
      </c>
      <c r="BT388" s="1">
        <f t="shared" si="1967"/>
        <v>22</v>
      </c>
      <c r="BU388" s="1">
        <v>153.0</v>
      </c>
      <c r="BV388" s="83">
        <f t="shared" ref="BV388:BX388" si="2198"> ((BV$4 * $BU388 ^ BV$5 * EXP(-$BU388 * BV$6))+BV$8)*BV$7</f>
        <v>0.97203489</v>
      </c>
      <c r="BW388" s="83">
        <f t="shared" si="2198"/>
        <v>1.118448374</v>
      </c>
      <c r="BX388" s="83">
        <f t="shared" si="2198"/>
        <v>1.139319385</v>
      </c>
      <c r="CG388" s="181">
        <v>62.0</v>
      </c>
      <c r="CH388" s="9">
        <f t="shared" ref="CH388:CQ388" si="2199">2^(CH78-3) * 100000</f>
        <v>367211.9232</v>
      </c>
      <c r="CI388" s="9">
        <f t="shared" si="2199"/>
        <v>93292.86862</v>
      </c>
      <c r="CJ388" s="9">
        <f t="shared" si="2199"/>
        <v>93292.86862</v>
      </c>
      <c r="CK388" s="9">
        <f t="shared" si="2199"/>
        <v>93292.86862</v>
      </c>
      <c r="CL388" s="9">
        <f t="shared" si="2199"/>
        <v>93292.86862</v>
      </c>
      <c r="CM388" s="9">
        <f t="shared" si="2199"/>
        <v>93292.86862</v>
      </c>
      <c r="CN388" s="9">
        <f t="shared" si="2199"/>
        <v>93292.86862</v>
      </c>
      <c r="CO388" s="9">
        <f t="shared" si="2199"/>
        <v>93292.86862</v>
      </c>
      <c r="CP388" s="9">
        <f t="shared" si="2199"/>
        <v>93292.86862</v>
      </c>
      <c r="CQ388" s="9">
        <f t="shared" si="2199"/>
        <v>93292.86862</v>
      </c>
      <c r="DB388" s="9">
        <v>154.0</v>
      </c>
      <c r="DC388" s="34">
        <f t="shared" ref="DC388:DJ388" si="2200">MAX(DC387*(1-DC184),0)</f>
        <v>0.9124361853</v>
      </c>
      <c r="DD388" s="34">
        <f t="shared" si="2200"/>
        <v>0.9239833104</v>
      </c>
      <c r="DE388" s="180">
        <f t="shared" si="2200"/>
        <v>0.8528673546</v>
      </c>
      <c r="DF388" s="34">
        <f t="shared" si="2200"/>
        <v>0.7107260497</v>
      </c>
      <c r="DG388" s="34">
        <f t="shared" si="2200"/>
        <v>0.6358016223</v>
      </c>
      <c r="DH388" s="180">
        <f t="shared" si="2200"/>
        <v>0.7398718716</v>
      </c>
      <c r="DI388" s="34">
        <f t="shared" si="2200"/>
        <v>0.6452877863</v>
      </c>
      <c r="DJ388" s="34">
        <f t="shared" si="2200"/>
        <v>0.5737666823</v>
      </c>
      <c r="DK388" s="34"/>
      <c r="DL388" s="34">
        <v>3.0767123287671236E-4</v>
      </c>
    </row>
    <row r="389" ht="14.25" customHeight="1">
      <c r="AT389" s="1">
        <f t="shared" si="1427"/>
        <v>38</v>
      </c>
      <c r="AU389" s="1">
        <v>263.0</v>
      </c>
      <c r="AV389" s="83">
        <f t="shared" ref="AV389:BA389" si="2201">((AV$4 * $AU389 ^ AV$5 * EXP(-$AU389 * AV$6))+AV$8)*AV$7</f>
        <v>29.55776839</v>
      </c>
      <c r="AW389" s="83">
        <f t="shared" si="2201"/>
        <v>29.06090263</v>
      </c>
      <c r="AX389" s="83">
        <f t="shared" si="2201"/>
        <v>28.99907782</v>
      </c>
      <c r="AY389" s="83">
        <f t="shared" si="2201"/>
        <v>28.59907782</v>
      </c>
      <c r="AZ389" s="83">
        <f t="shared" si="2201"/>
        <v>28.19907782</v>
      </c>
      <c r="BA389" s="83">
        <f t="shared" si="2201"/>
        <v>27.79907782</v>
      </c>
      <c r="BB389" s="83"/>
      <c r="BC389" s="83"/>
      <c r="BD389" s="83"/>
      <c r="BE389" s="83"/>
      <c r="BH389" s="1">
        <f t="shared" si="1965"/>
        <v>22</v>
      </c>
      <c r="BI389" s="1">
        <v>154.0</v>
      </c>
      <c r="BJ389" s="83">
        <f t="shared" ref="BJ389:BL389" si="2202">((BJ$4 * $BI389 ^ BJ$5 * EXP(-$BI389 * BJ$6))+BJ$8)*BJ$7</f>
        <v>1.294322281</v>
      </c>
      <c r="BK389" s="83">
        <f t="shared" si="2202"/>
        <v>1.421708152</v>
      </c>
      <c r="BL389" s="83">
        <f t="shared" si="2202"/>
        <v>1.511044672</v>
      </c>
      <c r="BT389" s="1">
        <f t="shared" si="1967"/>
        <v>22</v>
      </c>
      <c r="BU389" s="1">
        <v>154.0</v>
      </c>
      <c r="BV389" s="83">
        <f t="shared" ref="BV389:BX389" si="2203"> ((BV$4 * $BU389 ^ BV$5 * EXP(-$BU389 * BV$6))+BV$8)*BV$7</f>
        <v>0.9713395205</v>
      </c>
      <c r="BW389" s="83">
        <f t="shared" si="2203"/>
        <v>1.116351852</v>
      </c>
      <c r="BX389" s="83">
        <f t="shared" si="2203"/>
        <v>1.136853302</v>
      </c>
      <c r="CG389" s="181">
        <v>63.0</v>
      </c>
      <c r="CH389" s="9">
        <f t="shared" ref="CH389:CQ389" si="2204">2^(CH79-3) * 100000</f>
        <v>366539.3922</v>
      </c>
      <c r="CI389" s="9">
        <f t="shared" si="2204"/>
        <v>93402.92807</v>
      </c>
      <c r="CJ389" s="9">
        <f t="shared" si="2204"/>
        <v>93402.92807</v>
      </c>
      <c r="CK389" s="9">
        <f t="shared" si="2204"/>
        <v>93402.92807</v>
      </c>
      <c r="CL389" s="9">
        <f t="shared" si="2204"/>
        <v>93402.92807</v>
      </c>
      <c r="CM389" s="9">
        <f t="shared" si="2204"/>
        <v>93402.92807</v>
      </c>
      <c r="CN389" s="9">
        <f t="shared" si="2204"/>
        <v>93402.92807</v>
      </c>
      <c r="CO389" s="9">
        <f t="shared" si="2204"/>
        <v>93402.92807</v>
      </c>
      <c r="CP389" s="9">
        <f t="shared" si="2204"/>
        <v>93402.92807</v>
      </c>
      <c r="CQ389" s="9">
        <f t="shared" si="2204"/>
        <v>93402.92807</v>
      </c>
      <c r="DB389" s="9">
        <v>155.0</v>
      </c>
      <c r="DC389" s="34">
        <f t="shared" ref="DC389:DJ389" si="2205">MAX(DC388*(1-DC185),0)</f>
        <v>0.9120852483</v>
      </c>
      <c r="DD389" s="34">
        <f t="shared" si="2205"/>
        <v>0.9234502431</v>
      </c>
      <c r="DE389" s="180">
        <f t="shared" si="2205"/>
        <v>0.8513222069</v>
      </c>
      <c r="DF389" s="34">
        <f t="shared" si="2205"/>
        <v>0.7075723579</v>
      </c>
      <c r="DG389" s="34">
        <f t="shared" si="2205"/>
        <v>0.6323667072</v>
      </c>
      <c r="DH389" s="180">
        <f t="shared" si="2205"/>
        <v>0.7374828456</v>
      </c>
      <c r="DI389" s="34">
        <f t="shared" si="2205"/>
        <v>0.6426928871</v>
      </c>
      <c r="DJ389" s="34">
        <f t="shared" si="2205"/>
        <v>0.5714537442</v>
      </c>
      <c r="DK389" s="34"/>
      <c r="DL389" s="34">
        <v>3.0767123287671236E-4</v>
      </c>
    </row>
    <row r="390" ht="14.25" customHeight="1">
      <c r="AT390" s="1">
        <f t="shared" si="1427"/>
        <v>38</v>
      </c>
      <c r="AU390" s="1">
        <v>264.0</v>
      </c>
      <c r="AV390" s="83">
        <f t="shared" ref="AV390:BA390" si="2206">((AV$4 * $AU390 ^ AV$5 * EXP(-$AU390 * AV$6))+AV$8)*AV$7</f>
        <v>29.52201787</v>
      </c>
      <c r="AW390" s="83">
        <f t="shared" si="2206"/>
        <v>28.9911433</v>
      </c>
      <c r="AX390" s="83">
        <f t="shared" si="2206"/>
        <v>28.9187079</v>
      </c>
      <c r="AY390" s="83">
        <f t="shared" si="2206"/>
        <v>28.5187079</v>
      </c>
      <c r="AZ390" s="83">
        <f t="shared" si="2206"/>
        <v>28.1187079</v>
      </c>
      <c r="BA390" s="83">
        <f t="shared" si="2206"/>
        <v>27.7187079</v>
      </c>
      <c r="BB390" s="83"/>
      <c r="BC390" s="83"/>
      <c r="BD390" s="83"/>
      <c r="BE390" s="83"/>
      <c r="BH390" s="1">
        <f t="shared" si="1965"/>
        <v>23</v>
      </c>
      <c r="BI390" s="1">
        <v>155.0</v>
      </c>
      <c r="BJ390" s="83">
        <f t="shared" ref="BJ390:BL390" si="2207">((BJ$4 * $BI390 ^ BJ$5 * EXP(-$BI390 * BJ$6))+BJ$8)*BJ$7</f>
        <v>1.293414191</v>
      </c>
      <c r="BK390" s="83">
        <f t="shared" si="2207"/>
        <v>1.419027064</v>
      </c>
      <c r="BL390" s="83">
        <f t="shared" si="2207"/>
        <v>1.507766924</v>
      </c>
      <c r="BT390" s="1">
        <f t="shared" si="1967"/>
        <v>23</v>
      </c>
      <c r="BU390" s="1">
        <v>155.0</v>
      </c>
      <c r="BV390" s="83">
        <f t="shared" ref="BV390:BX390" si="2208"> ((BV$4 * $BU390 ^ BV$5 * EXP(-$BU390 * BV$6))+BV$8)*BV$7</f>
        <v>0.9706372077</v>
      </c>
      <c r="BW390" s="83">
        <f t="shared" si="2208"/>
        <v>1.114252381</v>
      </c>
      <c r="BX390" s="83">
        <f t="shared" si="2208"/>
        <v>1.13438431</v>
      </c>
      <c r="CG390" s="181">
        <v>64.0</v>
      </c>
      <c r="CH390" s="9">
        <f t="shared" ref="CH390:CQ390" si="2209">2^(CH80-3) * 100000</f>
        <v>365936.6083</v>
      </c>
      <c r="CI390" s="9">
        <f t="shared" si="2209"/>
        <v>93517.77433</v>
      </c>
      <c r="CJ390" s="9">
        <f t="shared" si="2209"/>
        <v>93517.77433</v>
      </c>
      <c r="CK390" s="9">
        <f t="shared" si="2209"/>
        <v>93517.77433</v>
      </c>
      <c r="CL390" s="9">
        <f t="shared" si="2209"/>
        <v>93517.77433</v>
      </c>
      <c r="CM390" s="9">
        <f t="shared" si="2209"/>
        <v>93517.77433</v>
      </c>
      <c r="CN390" s="9">
        <f t="shared" si="2209"/>
        <v>93517.77433</v>
      </c>
      <c r="CO390" s="9">
        <f t="shared" si="2209"/>
        <v>93517.77433</v>
      </c>
      <c r="CP390" s="9">
        <f t="shared" si="2209"/>
        <v>93517.77433</v>
      </c>
      <c r="CQ390" s="9">
        <f t="shared" si="2209"/>
        <v>93517.77433</v>
      </c>
      <c r="DB390" s="9">
        <v>156.0</v>
      </c>
      <c r="DC390" s="34">
        <f t="shared" ref="DC390:DJ390" si="2210">MAX(DC389*(1-DC186),0)</f>
        <v>0.9117344463</v>
      </c>
      <c r="DD390" s="34">
        <f t="shared" si="2210"/>
        <v>0.9229174833</v>
      </c>
      <c r="DE390" s="180">
        <f t="shared" si="2210"/>
        <v>0.8497700849</v>
      </c>
      <c r="DF390" s="34">
        <f t="shared" si="2210"/>
        <v>0.7044109663</v>
      </c>
      <c r="DG390" s="34">
        <f t="shared" si="2210"/>
        <v>0.6289292013</v>
      </c>
      <c r="DH390" s="180">
        <f t="shared" si="2210"/>
        <v>0.7350865406</v>
      </c>
      <c r="DI390" s="34">
        <f t="shared" si="2210"/>
        <v>0.6400973344</v>
      </c>
      <c r="DJ390" s="34">
        <f t="shared" si="2210"/>
        <v>0.569146347</v>
      </c>
      <c r="DK390" s="34"/>
      <c r="DL390" s="34">
        <v>3.0767123287671236E-4</v>
      </c>
    </row>
    <row r="391" ht="14.25" customHeight="1">
      <c r="AT391" s="1">
        <f t="shared" si="1427"/>
        <v>38</v>
      </c>
      <c r="AU391" s="1">
        <v>265.0</v>
      </c>
      <c r="AV391" s="83">
        <f t="shared" ref="AV391:BA391" si="2211">((AV$4 * $AU391 ^ AV$5 * EXP(-$AU391 * AV$6))+AV$8)*AV$7</f>
        <v>29.48622254</v>
      </c>
      <c r="AW391" s="83">
        <f t="shared" si="2211"/>
        <v>28.92147743</v>
      </c>
      <c r="AX391" s="83">
        <f t="shared" si="2211"/>
        <v>28.83847408</v>
      </c>
      <c r="AY391" s="83">
        <f t="shared" si="2211"/>
        <v>28.43847408</v>
      </c>
      <c r="AZ391" s="83">
        <f t="shared" si="2211"/>
        <v>28.03847408</v>
      </c>
      <c r="BA391" s="83">
        <f t="shared" si="2211"/>
        <v>27.63847408</v>
      </c>
      <c r="BB391" s="83"/>
      <c r="BC391" s="83"/>
      <c r="BD391" s="83"/>
      <c r="BE391" s="83"/>
      <c r="BH391" s="1">
        <f t="shared" si="1965"/>
        <v>23</v>
      </c>
      <c r="BI391" s="1">
        <v>156.0</v>
      </c>
      <c r="BJ391" s="83">
        <f t="shared" ref="BJ391:BL391" si="2212">((BJ$4 * $BI391 ^ BJ$5 * EXP(-$BI391 * BJ$6))+BJ$8)*BJ$7</f>
        <v>1.292497362</v>
      </c>
      <c r="BK391" s="83">
        <f t="shared" si="2212"/>
        <v>1.416342448</v>
      </c>
      <c r="BL391" s="83">
        <f t="shared" si="2212"/>
        <v>1.504485465</v>
      </c>
      <c r="BT391" s="1">
        <f t="shared" si="1967"/>
        <v>23</v>
      </c>
      <c r="BU391" s="1">
        <v>156.0</v>
      </c>
      <c r="BV391" s="83">
        <f t="shared" ref="BV391:BX391" si="2213"> ((BV$4 * $BU391 ^ BV$5 * EXP(-$BU391 * BV$6))+BV$8)*BV$7</f>
        <v>0.969928063</v>
      </c>
      <c r="BW391" s="83">
        <f t="shared" si="2213"/>
        <v>1.112150081</v>
      </c>
      <c r="BX391" s="83">
        <f t="shared" si="2213"/>
        <v>1.131912558</v>
      </c>
      <c r="CG391" s="181">
        <v>65.0</v>
      </c>
      <c r="CH391" s="9">
        <f t="shared" ref="CH391:CQ391" si="2214">2^(CH81-3) * 100000</f>
        <v>365400.0732</v>
      </c>
      <c r="CI391" s="9">
        <f t="shared" si="2214"/>
        <v>93637.2095</v>
      </c>
      <c r="CJ391" s="9">
        <f t="shared" si="2214"/>
        <v>93637.2095</v>
      </c>
      <c r="CK391" s="9">
        <f t="shared" si="2214"/>
        <v>93637.2095</v>
      </c>
      <c r="CL391" s="9">
        <f t="shared" si="2214"/>
        <v>93637.2095</v>
      </c>
      <c r="CM391" s="9">
        <f t="shared" si="2214"/>
        <v>93637.2095</v>
      </c>
      <c r="CN391" s="9">
        <f t="shared" si="2214"/>
        <v>93637.2095</v>
      </c>
      <c r="CO391" s="9">
        <f t="shared" si="2214"/>
        <v>93637.2095</v>
      </c>
      <c r="CP391" s="9">
        <f t="shared" si="2214"/>
        <v>93637.2095</v>
      </c>
      <c r="CQ391" s="9">
        <f t="shared" si="2214"/>
        <v>93637.2095</v>
      </c>
      <c r="DB391" s="9">
        <v>157.0</v>
      </c>
      <c r="DC391" s="34">
        <f t="shared" ref="DC391:DJ391" si="2215">MAX(DC390*(1-DC187),0)</f>
        <v>0.9113837792</v>
      </c>
      <c r="DD391" s="34">
        <f t="shared" si="2215"/>
        <v>0.9223850309</v>
      </c>
      <c r="DE391" s="180">
        <f t="shared" si="2215"/>
        <v>0.8482110367</v>
      </c>
      <c r="DF391" s="34">
        <f t="shared" si="2215"/>
        <v>0.7012421028</v>
      </c>
      <c r="DG391" s="34">
        <f t="shared" si="2215"/>
        <v>0.6254893485</v>
      </c>
      <c r="DH391" s="180">
        <f t="shared" si="2215"/>
        <v>0.7326830775</v>
      </c>
      <c r="DI391" s="34">
        <f t="shared" si="2215"/>
        <v>0.6375012205</v>
      </c>
      <c r="DJ391" s="34">
        <f t="shared" si="2215"/>
        <v>0.5668444987</v>
      </c>
      <c r="DK391" s="34"/>
      <c r="DL391" s="34">
        <v>3.0767123287671236E-4</v>
      </c>
    </row>
    <row r="392" ht="14.25" customHeight="1">
      <c r="AT392" s="1">
        <f t="shared" si="1427"/>
        <v>38</v>
      </c>
      <c r="AU392" s="1">
        <v>266.0</v>
      </c>
      <c r="AV392" s="83">
        <f t="shared" ref="AV392:BA392" si="2216">((AV$4 * $AU392 ^ AV$5 * EXP(-$AU392 * AV$6))+AV$8)*AV$7</f>
        <v>29.45038334</v>
      </c>
      <c r="AW392" s="83">
        <f t="shared" si="2216"/>
        <v>28.85190571</v>
      </c>
      <c r="AX392" s="83">
        <f t="shared" si="2216"/>
        <v>28.75837712</v>
      </c>
      <c r="AY392" s="83">
        <f t="shared" si="2216"/>
        <v>28.35837712</v>
      </c>
      <c r="AZ392" s="83">
        <f t="shared" si="2216"/>
        <v>27.95837712</v>
      </c>
      <c r="BA392" s="83">
        <f t="shared" si="2216"/>
        <v>27.55837712</v>
      </c>
      <c r="BB392" s="83"/>
      <c r="BC392" s="83"/>
      <c r="BD392" s="83"/>
      <c r="BE392" s="83"/>
      <c r="BH392" s="1">
        <f t="shared" si="1965"/>
        <v>23</v>
      </c>
      <c r="BI392" s="1">
        <v>157.0</v>
      </c>
      <c r="BJ392" s="83">
        <f t="shared" ref="BJ392:BL392" si="2217">((BJ$4 * $BI392 ^ BJ$5 * EXP(-$BI392 * BJ$6))+BJ$8)*BJ$7</f>
        <v>1.291571931</v>
      </c>
      <c r="BK392" s="83">
        <f t="shared" si="2217"/>
        <v>1.413654454</v>
      </c>
      <c r="BL392" s="83">
        <f t="shared" si="2217"/>
        <v>1.501200487</v>
      </c>
      <c r="BT392" s="1">
        <f t="shared" si="1967"/>
        <v>23</v>
      </c>
      <c r="BU392" s="1">
        <v>157.0</v>
      </c>
      <c r="BV392" s="83">
        <f t="shared" ref="BV392:BX392" si="2218"> ((BV$4 * $BU392 ^ BV$5 * EXP(-$BU392 * BV$6))+BV$8)*BV$7</f>
        <v>0.9692121957</v>
      </c>
      <c r="BW392" s="83">
        <f t="shared" si="2218"/>
        <v>1.11004507</v>
      </c>
      <c r="BX392" s="83">
        <f t="shared" si="2218"/>
        <v>1.12943819</v>
      </c>
      <c r="CG392" s="181">
        <v>66.0</v>
      </c>
      <c r="CH392" s="9">
        <f t="shared" ref="CH392:CQ392" si="2219">2^(CH82-3) * 100000</f>
        <v>364926.5357</v>
      </c>
      <c r="CI392" s="9">
        <f t="shared" si="2219"/>
        <v>93761.04836</v>
      </c>
      <c r="CJ392" s="9">
        <f t="shared" si="2219"/>
        <v>93761.04836</v>
      </c>
      <c r="CK392" s="9">
        <f t="shared" si="2219"/>
        <v>93761.04836</v>
      </c>
      <c r="CL392" s="9">
        <f t="shared" si="2219"/>
        <v>93761.04836</v>
      </c>
      <c r="CM392" s="9">
        <f t="shared" si="2219"/>
        <v>93761.04836</v>
      </c>
      <c r="CN392" s="9">
        <f t="shared" si="2219"/>
        <v>93761.04836</v>
      </c>
      <c r="CO392" s="9">
        <f t="shared" si="2219"/>
        <v>93761.04836</v>
      </c>
      <c r="CP392" s="9">
        <f t="shared" si="2219"/>
        <v>93761.04836</v>
      </c>
      <c r="CQ392" s="9">
        <f t="shared" si="2219"/>
        <v>93761.04836</v>
      </c>
      <c r="DB392" s="9">
        <v>158.0</v>
      </c>
      <c r="DC392" s="34">
        <f t="shared" ref="DC392:DJ392" si="2220">MAX(DC391*(1-DC188),0)</f>
        <v>0.911033247</v>
      </c>
      <c r="DD392" s="34">
        <f t="shared" si="2220"/>
        <v>0.9218528857</v>
      </c>
      <c r="DE392" s="180">
        <f t="shared" si="2220"/>
        <v>0.8466451108</v>
      </c>
      <c r="DF392" s="34">
        <f t="shared" si="2220"/>
        <v>0.6980659952</v>
      </c>
      <c r="DG392" s="34">
        <f t="shared" si="2220"/>
        <v>0.6220473916</v>
      </c>
      <c r="DH392" s="180">
        <f t="shared" si="2220"/>
        <v>0.7302725774</v>
      </c>
      <c r="DI392" s="34">
        <f t="shared" si="2220"/>
        <v>0.6349046371</v>
      </c>
      <c r="DJ392" s="34">
        <f t="shared" si="2220"/>
        <v>0.5645482077</v>
      </c>
      <c r="DK392" s="34"/>
      <c r="DL392" s="34">
        <v>3.0767123287671236E-4</v>
      </c>
    </row>
    <row r="393" ht="14.25" customHeight="1">
      <c r="AT393" s="1">
        <f t="shared" si="1427"/>
        <v>39</v>
      </c>
      <c r="AU393" s="1">
        <v>267.0</v>
      </c>
      <c r="AV393" s="83">
        <f t="shared" ref="AV393:BA393" si="2221">((AV$4 * $AU393 ^ AV$5 * EXP(-$AU393 * AV$6))+AV$8)*AV$7</f>
        <v>29.4145012</v>
      </c>
      <c r="AW393" s="83">
        <f t="shared" si="2221"/>
        <v>28.78242882</v>
      </c>
      <c r="AX393" s="83">
        <f t="shared" si="2221"/>
        <v>28.67841774</v>
      </c>
      <c r="AY393" s="83">
        <f t="shared" si="2221"/>
        <v>28.27841774</v>
      </c>
      <c r="AZ393" s="83">
        <f t="shared" si="2221"/>
        <v>27.87841774</v>
      </c>
      <c r="BA393" s="83">
        <f t="shared" si="2221"/>
        <v>27.47841774</v>
      </c>
      <c r="BB393" s="83"/>
      <c r="BC393" s="83"/>
      <c r="BD393" s="83"/>
      <c r="BE393" s="83"/>
      <c r="BH393" s="1">
        <f t="shared" si="1965"/>
        <v>23</v>
      </c>
      <c r="BI393" s="1">
        <v>158.0</v>
      </c>
      <c r="BJ393" s="83">
        <f t="shared" ref="BJ393:BL393" si="2222">((BJ$4 * $BI393 ^ BJ$5 * EXP(-$BI393 * BJ$6))+BJ$8)*BJ$7</f>
        <v>1.290638037</v>
      </c>
      <c r="BK393" s="83">
        <f t="shared" si="2222"/>
        <v>1.410963226</v>
      </c>
      <c r="BL393" s="83">
        <f t="shared" si="2222"/>
        <v>1.497912181</v>
      </c>
      <c r="BT393" s="1">
        <f t="shared" si="1967"/>
        <v>23</v>
      </c>
      <c r="BU393" s="1">
        <v>158.0</v>
      </c>
      <c r="BV393" s="83">
        <f t="shared" ref="BV393:BX393" si="2223"> ((BV$4 * $BU393 ^ BV$5 * EXP(-$BU393 * BV$6))+BV$8)*BV$7</f>
        <v>0.9684897135</v>
      </c>
      <c r="BW393" s="83">
        <f t="shared" si="2223"/>
        <v>1.107937463</v>
      </c>
      <c r="BX393" s="83">
        <f t="shared" si="2223"/>
        <v>1.126961349</v>
      </c>
      <c r="CG393" s="181">
        <v>67.0</v>
      </c>
      <c r="CH393" s="9">
        <f t="shared" ref="CH393:CQ393" si="2224">2^(CH83-3) * 100000</f>
        <v>364512.9701</v>
      </c>
      <c r="CI393" s="9">
        <f t="shared" si="2224"/>
        <v>93889.11737</v>
      </c>
      <c r="CJ393" s="9">
        <f t="shared" si="2224"/>
        <v>93889.11737</v>
      </c>
      <c r="CK393" s="9">
        <f t="shared" si="2224"/>
        <v>93889.11737</v>
      </c>
      <c r="CL393" s="9">
        <f t="shared" si="2224"/>
        <v>93889.11737</v>
      </c>
      <c r="CM393" s="9">
        <f t="shared" si="2224"/>
        <v>93889.11737</v>
      </c>
      <c r="CN393" s="9">
        <f t="shared" si="2224"/>
        <v>93889.11737</v>
      </c>
      <c r="CO393" s="9">
        <f t="shared" si="2224"/>
        <v>93889.11737</v>
      </c>
      <c r="CP393" s="9">
        <f t="shared" si="2224"/>
        <v>93889.11737</v>
      </c>
      <c r="CQ393" s="9">
        <f t="shared" si="2224"/>
        <v>93889.11737</v>
      </c>
      <c r="DB393" s="9">
        <v>159.0</v>
      </c>
      <c r="DC393" s="34">
        <f t="shared" ref="DC393:DJ393" si="2225">MAX(DC392*(1-DC189),0)</f>
        <v>0.9106828496</v>
      </c>
      <c r="DD393" s="34">
        <f t="shared" si="2225"/>
        <v>0.9213210475</v>
      </c>
      <c r="DE393" s="180">
        <f t="shared" si="2225"/>
        <v>0.8450723557</v>
      </c>
      <c r="DF393" s="34">
        <f t="shared" si="2225"/>
        <v>0.6948828708</v>
      </c>
      <c r="DG393" s="34">
        <f t="shared" si="2225"/>
        <v>0.6186035724</v>
      </c>
      <c r="DH393" s="180">
        <f t="shared" si="2225"/>
        <v>0.7278551612</v>
      </c>
      <c r="DI393" s="34">
        <f t="shared" si="2225"/>
        <v>0.6323076759</v>
      </c>
      <c r="DJ393" s="34">
        <f t="shared" si="2225"/>
        <v>0.5622574816</v>
      </c>
      <c r="DK393" s="34"/>
      <c r="DL393" s="34">
        <v>3.0767123287671236E-4</v>
      </c>
    </row>
    <row r="394" ht="14.25" customHeight="1">
      <c r="AT394" s="1">
        <f t="shared" si="1427"/>
        <v>39</v>
      </c>
      <c r="AU394" s="1">
        <v>268.0</v>
      </c>
      <c r="AV394" s="83">
        <f t="shared" ref="AV394:BA394" si="2226">((AV$4 * $AU394 ^ AV$5 * EXP(-$AU394 * AV$6))+AV$8)*AV$7</f>
        <v>29.37857701</v>
      </c>
      <c r="AW394" s="83">
        <f t="shared" si="2226"/>
        <v>28.71304742</v>
      </c>
      <c r="AX394" s="83">
        <f t="shared" si="2226"/>
        <v>28.59859668</v>
      </c>
      <c r="AY394" s="83">
        <f t="shared" si="2226"/>
        <v>28.19859668</v>
      </c>
      <c r="AZ394" s="83">
        <f t="shared" si="2226"/>
        <v>27.79859668</v>
      </c>
      <c r="BA394" s="83">
        <f t="shared" si="2226"/>
        <v>27.39859668</v>
      </c>
      <c r="BB394" s="83"/>
      <c r="BC394" s="83"/>
      <c r="BD394" s="83"/>
      <c r="BE394" s="83"/>
      <c r="BH394" s="1">
        <f t="shared" si="1965"/>
        <v>23</v>
      </c>
      <c r="BI394" s="1">
        <v>159.0</v>
      </c>
      <c r="BJ394" s="83">
        <f t="shared" ref="BJ394:BL394" si="2227">((BJ$4 * $BI394 ^ BJ$5 * EXP(-$BI394 * BJ$6))+BJ$8)*BJ$7</f>
        <v>1.289695813</v>
      </c>
      <c r="BK394" s="83">
        <f t="shared" si="2227"/>
        <v>1.408268908</v>
      </c>
      <c r="BL394" s="83">
        <f t="shared" si="2227"/>
        <v>1.494620732</v>
      </c>
      <c r="BT394" s="1">
        <f t="shared" si="1967"/>
        <v>23</v>
      </c>
      <c r="BU394" s="1">
        <v>159.0</v>
      </c>
      <c r="BV394" s="83">
        <f t="shared" ref="BV394:BX394" si="2228"> ((BV$4 * $BU394 ^ BV$5 * EXP(-$BU394 * BV$6))+BV$8)*BV$7</f>
        <v>0.967760722</v>
      </c>
      <c r="BW394" s="83">
        <f t="shared" si="2228"/>
        <v>1.105827372</v>
      </c>
      <c r="BX394" s="83">
        <f t="shared" si="2228"/>
        <v>1.124482174</v>
      </c>
      <c r="CG394" s="181">
        <v>68.0</v>
      </c>
      <c r="CH394" s="9">
        <f t="shared" ref="CH394:CQ394" si="2229">2^(CH84-3) * 100000</f>
        <v>364156.5573</v>
      </c>
      <c r="CI394" s="9">
        <f t="shared" si="2229"/>
        <v>94021.25374</v>
      </c>
      <c r="CJ394" s="9">
        <f t="shared" si="2229"/>
        <v>94021.25374</v>
      </c>
      <c r="CK394" s="9">
        <f t="shared" si="2229"/>
        <v>94021.25374</v>
      </c>
      <c r="CL394" s="9">
        <f t="shared" si="2229"/>
        <v>94021.25374</v>
      </c>
      <c r="CM394" s="9">
        <f t="shared" si="2229"/>
        <v>94021.25374</v>
      </c>
      <c r="CN394" s="9">
        <f t="shared" si="2229"/>
        <v>94021.25374</v>
      </c>
      <c r="CO394" s="9">
        <f t="shared" si="2229"/>
        <v>94021.25374</v>
      </c>
      <c r="CP394" s="9">
        <f t="shared" si="2229"/>
        <v>94021.25374</v>
      </c>
      <c r="CQ394" s="9">
        <f t="shared" si="2229"/>
        <v>94021.25374</v>
      </c>
      <c r="DB394" s="9">
        <v>160.0</v>
      </c>
      <c r="DC394" s="34">
        <f t="shared" ref="DC394:DJ394" si="2230">MAX(DC393*(1-DC190),0)</f>
        <v>0.9103325869</v>
      </c>
      <c r="DD394" s="34">
        <f t="shared" si="2230"/>
        <v>0.9207895161</v>
      </c>
      <c r="DE394" s="180">
        <f t="shared" si="2230"/>
        <v>0.8434928202</v>
      </c>
      <c r="DF394" s="34">
        <f t="shared" si="2230"/>
        <v>0.6916929566</v>
      </c>
      <c r="DG394" s="34">
        <f t="shared" si="2230"/>
        <v>0.6151581315</v>
      </c>
      <c r="DH394" s="180">
        <f t="shared" si="2230"/>
        <v>0.72543095</v>
      </c>
      <c r="DI394" s="34">
        <f t="shared" si="2230"/>
        <v>0.6297104279</v>
      </c>
      <c r="DJ394" s="34">
        <f t="shared" si="2230"/>
        <v>0.5599723284</v>
      </c>
      <c r="DK394" s="34"/>
      <c r="DL394" s="34">
        <v>3.0767123287671236E-4</v>
      </c>
    </row>
    <row r="395" ht="14.25" customHeight="1">
      <c r="AT395" s="1">
        <f t="shared" si="1427"/>
        <v>39</v>
      </c>
      <c r="AU395" s="1">
        <v>269.0</v>
      </c>
      <c r="AV395" s="83">
        <f t="shared" ref="AV395:BA395" si="2231">((AV$4 * $AU395 ^ AV$5 * EXP(-$AU395 * AV$6))+AV$8)*AV$7</f>
        <v>29.34261168</v>
      </c>
      <c r="AW395" s="83">
        <f t="shared" si="2231"/>
        <v>28.64376216</v>
      </c>
      <c r="AX395" s="83">
        <f t="shared" si="2231"/>
        <v>28.51891464</v>
      </c>
      <c r="AY395" s="83">
        <f t="shared" si="2231"/>
        <v>28.11891464</v>
      </c>
      <c r="AZ395" s="83">
        <f t="shared" si="2231"/>
        <v>27.71891464</v>
      </c>
      <c r="BA395" s="83">
        <f t="shared" si="2231"/>
        <v>27.31891464</v>
      </c>
      <c r="BB395" s="83"/>
      <c r="BC395" s="83"/>
      <c r="BD395" s="83"/>
      <c r="BE395" s="83"/>
      <c r="BH395" s="1">
        <f t="shared" si="1965"/>
        <v>23</v>
      </c>
      <c r="BI395" s="1">
        <v>160.0</v>
      </c>
      <c r="BJ395" s="83">
        <f t="shared" ref="BJ395:BL395" si="2232">((BJ$4 * $BI395 ^ BJ$5 * EXP(-$BI395 * BJ$6))+BJ$8)*BJ$7</f>
        <v>1.288745391</v>
      </c>
      <c r="BK395" s="83">
        <f t="shared" si="2232"/>
        <v>1.40557164</v>
      </c>
      <c r="BL395" s="83">
        <f t="shared" si="2232"/>
        <v>1.491326322</v>
      </c>
      <c r="BT395" s="1">
        <f t="shared" si="1967"/>
        <v>23</v>
      </c>
      <c r="BU395" s="1">
        <v>160.0</v>
      </c>
      <c r="BV395" s="83">
        <f t="shared" ref="BV395:BX395" si="2233"> ((BV$4 * $BU395 ^ BV$5 * EXP(-$BU395 * BV$6))+BV$8)*BV$7</f>
        <v>0.967025325</v>
      </c>
      <c r="BW395" s="83">
        <f t="shared" si="2233"/>
        <v>1.103714908</v>
      </c>
      <c r="BX395" s="83">
        <f t="shared" si="2233"/>
        <v>1.122000801</v>
      </c>
      <c r="CG395" s="181">
        <v>69.0</v>
      </c>
      <c r="CH395" s="9">
        <f t="shared" ref="CH395:CQ395" si="2234">2^(CH85-3) * 100000</f>
        <v>363854.6678</v>
      </c>
      <c r="CI395" s="9">
        <f t="shared" si="2234"/>
        <v>94157.30466</v>
      </c>
      <c r="CJ395" s="9">
        <f t="shared" si="2234"/>
        <v>94157.30466</v>
      </c>
      <c r="CK395" s="9">
        <f t="shared" si="2234"/>
        <v>94157.30466</v>
      </c>
      <c r="CL395" s="9">
        <f t="shared" si="2234"/>
        <v>94157.30466</v>
      </c>
      <c r="CM395" s="9">
        <f t="shared" si="2234"/>
        <v>94157.30466</v>
      </c>
      <c r="CN395" s="9">
        <f t="shared" si="2234"/>
        <v>94157.30466</v>
      </c>
      <c r="CO395" s="9">
        <f t="shared" si="2234"/>
        <v>94157.30466</v>
      </c>
      <c r="CP395" s="9">
        <f t="shared" si="2234"/>
        <v>94157.30466</v>
      </c>
      <c r="CQ395" s="9">
        <f t="shared" si="2234"/>
        <v>94157.30466</v>
      </c>
      <c r="DB395" s="9">
        <v>161.0</v>
      </c>
      <c r="DC395" s="34">
        <f t="shared" ref="DC395:DJ395" si="2235">MAX(DC394*(1-DC191),0)</f>
        <v>0.909982459</v>
      </c>
      <c r="DD395" s="34">
        <f t="shared" si="2235"/>
        <v>0.9202582914</v>
      </c>
      <c r="DE395" s="180">
        <f t="shared" si="2235"/>
        <v>0.8419065532</v>
      </c>
      <c r="DF395" s="34">
        <f t="shared" si="2235"/>
        <v>0.6884964791</v>
      </c>
      <c r="DG395" s="34">
        <f t="shared" si="2235"/>
        <v>0.6117113082</v>
      </c>
      <c r="DH395" s="180">
        <f t="shared" si="2235"/>
        <v>0.7230000648</v>
      </c>
      <c r="DI395" s="34">
        <f t="shared" si="2235"/>
        <v>0.627112984</v>
      </c>
      <c r="DJ395" s="34">
        <f t="shared" si="2235"/>
        <v>0.5576927556</v>
      </c>
      <c r="DK395" s="34"/>
      <c r="DL395" s="34">
        <v>3.0767123287671236E-4</v>
      </c>
    </row>
    <row r="396" ht="14.25" customHeight="1">
      <c r="AT396" s="1">
        <f t="shared" si="1427"/>
        <v>39</v>
      </c>
      <c r="AU396" s="1">
        <v>270.0</v>
      </c>
      <c r="AV396" s="83">
        <f t="shared" ref="AV396:BA396" si="2236">((AV$4 * $AU396 ^ AV$5 * EXP(-$AU396 * AV$6))+AV$8)*AV$7</f>
        <v>29.30660609</v>
      </c>
      <c r="AW396" s="83">
        <f t="shared" si="2236"/>
        <v>28.57457367</v>
      </c>
      <c r="AX396" s="83">
        <f t="shared" si="2236"/>
        <v>28.43937231</v>
      </c>
      <c r="AY396" s="83">
        <f t="shared" si="2236"/>
        <v>28.03937231</v>
      </c>
      <c r="AZ396" s="83">
        <f t="shared" si="2236"/>
        <v>27.63937231</v>
      </c>
      <c r="BA396" s="83">
        <f t="shared" si="2236"/>
        <v>27.23937231</v>
      </c>
      <c r="BB396" s="83"/>
      <c r="BC396" s="83"/>
      <c r="BD396" s="83"/>
      <c r="BE396" s="83"/>
      <c r="BH396" s="1">
        <f t="shared" si="1965"/>
        <v>23</v>
      </c>
      <c r="BI396" s="1">
        <v>161.0</v>
      </c>
      <c r="BJ396" s="83">
        <f t="shared" ref="BJ396:BL396" si="2237">((BJ$4 * $BI396 ^ BJ$5 * EXP(-$BI396 * BJ$6))+BJ$8)*BJ$7</f>
        <v>1.287786902</v>
      </c>
      <c r="BK396" s="83">
        <f t="shared" si="2237"/>
        <v>1.402871558</v>
      </c>
      <c r="BL396" s="83">
        <f t="shared" si="2237"/>
        <v>1.488029129</v>
      </c>
      <c r="BT396" s="1">
        <f t="shared" si="1967"/>
        <v>23</v>
      </c>
      <c r="BU396" s="1">
        <v>161.0</v>
      </c>
      <c r="BV396" s="83">
        <f t="shared" ref="BV396:BX396" si="2238"> ((BV$4 * $BU396 ^ BV$5 * EXP(-$BU396 * BV$6))+BV$8)*BV$7</f>
        <v>0.9662836245</v>
      </c>
      <c r="BW396" s="83">
        <f t="shared" si="2238"/>
        <v>1.10160018</v>
      </c>
      <c r="BX396" s="83">
        <f t="shared" si="2238"/>
        <v>1.119517365</v>
      </c>
      <c r="CG396" s="181">
        <v>70.0</v>
      </c>
      <c r="CH396" s="9">
        <f t="shared" ref="CH396:CQ396" si="2239">2^(CH86-3) * 100000</f>
        <v>363604.8463</v>
      </c>
      <c r="CI396" s="9">
        <f t="shared" si="2239"/>
        <v>94297.12654</v>
      </c>
      <c r="CJ396" s="9">
        <f t="shared" si="2239"/>
        <v>94297.12654</v>
      </c>
      <c r="CK396" s="9">
        <f t="shared" si="2239"/>
        <v>94297.12654</v>
      </c>
      <c r="CL396" s="9">
        <f t="shared" si="2239"/>
        <v>94297.12654</v>
      </c>
      <c r="CM396" s="9">
        <f t="shared" si="2239"/>
        <v>94297.12654</v>
      </c>
      <c r="CN396" s="9">
        <f t="shared" si="2239"/>
        <v>94297.12654</v>
      </c>
      <c r="CO396" s="9">
        <f t="shared" si="2239"/>
        <v>94297.12654</v>
      </c>
      <c r="CP396" s="9">
        <f t="shared" si="2239"/>
        <v>94297.12654</v>
      </c>
      <c r="CQ396" s="9">
        <f t="shared" si="2239"/>
        <v>94297.12654</v>
      </c>
      <c r="DB396" s="9">
        <v>162.0</v>
      </c>
      <c r="DC396" s="34">
        <f t="shared" ref="DC396:DJ396" si="2240">MAX(DC395*(1-DC192),0)</f>
        <v>0.9096324658</v>
      </c>
      <c r="DD396" s="34">
        <f t="shared" si="2240"/>
        <v>0.9197273732</v>
      </c>
      <c r="DE396" s="180">
        <f t="shared" si="2240"/>
        <v>0.8403136036</v>
      </c>
      <c r="DF396" s="34">
        <f t="shared" si="2240"/>
        <v>0.6852936645</v>
      </c>
      <c r="DG396" s="34">
        <f t="shared" si="2240"/>
        <v>0.6082633408</v>
      </c>
      <c r="DH396" s="180">
        <f t="shared" si="2240"/>
        <v>0.7205626268</v>
      </c>
      <c r="DI396" s="34">
        <f t="shared" si="2240"/>
        <v>0.6245154345</v>
      </c>
      <c r="DJ396" s="34">
        <f t="shared" si="2240"/>
        <v>0.5554187708</v>
      </c>
      <c r="DK396" s="34"/>
      <c r="DL396" s="34">
        <v>3.0767123287671236E-4</v>
      </c>
    </row>
    <row r="397" ht="14.25" customHeight="1">
      <c r="AT397" s="1">
        <f t="shared" si="1427"/>
        <v>39</v>
      </c>
      <c r="AU397" s="1">
        <v>271.0</v>
      </c>
      <c r="AV397" s="83">
        <f t="shared" ref="AV397:BA397" si="2241">((AV$4 * $AU397 ^ AV$5 * EXP(-$AU397 * AV$6))+AV$8)*AV$7</f>
        <v>29.27056114</v>
      </c>
      <c r="AW397" s="83">
        <f t="shared" si="2241"/>
        <v>28.50548259</v>
      </c>
      <c r="AX397" s="83">
        <f t="shared" si="2241"/>
        <v>28.35997037</v>
      </c>
      <c r="AY397" s="83">
        <f t="shared" si="2241"/>
        <v>27.95997037</v>
      </c>
      <c r="AZ397" s="83">
        <f t="shared" si="2241"/>
        <v>27.55997037</v>
      </c>
      <c r="BA397" s="83">
        <f t="shared" si="2241"/>
        <v>27.15997037</v>
      </c>
      <c r="BB397" s="83"/>
      <c r="BC397" s="83"/>
      <c r="BD397" s="83"/>
      <c r="BE397" s="83"/>
      <c r="BH397" s="1">
        <f t="shared" si="1965"/>
        <v>24</v>
      </c>
      <c r="BI397" s="1">
        <v>162.0</v>
      </c>
      <c r="BJ397" s="83">
        <f t="shared" ref="BJ397:BL397" si="2242">((BJ$4 * $BI397 ^ BJ$5 * EXP(-$BI397 * BJ$6))+BJ$8)*BJ$7</f>
        <v>1.286820472</v>
      </c>
      <c r="BK397" s="83">
        <f t="shared" si="2242"/>
        <v>1.400168799</v>
      </c>
      <c r="BL397" s="83">
        <f t="shared" si="2242"/>
        <v>1.484729327</v>
      </c>
      <c r="BT397" s="1">
        <f t="shared" si="1967"/>
        <v>24</v>
      </c>
      <c r="BU397" s="1">
        <v>162.0</v>
      </c>
      <c r="BV397" s="83">
        <f t="shared" ref="BV397:BX397" si="2243"> ((BV$4 * $BU397 ^ BV$5 * EXP(-$BU397 * BV$6))+BV$8)*BV$7</f>
        <v>0.9655357209</v>
      </c>
      <c r="BW397" s="83">
        <f t="shared" si="2243"/>
        <v>1.099483293</v>
      </c>
      <c r="BX397" s="83">
        <f t="shared" si="2243"/>
        <v>1.117031996</v>
      </c>
      <c r="CG397" s="181">
        <v>71.0</v>
      </c>
      <c r="CH397" s="9">
        <f t="shared" ref="CH397:CQ397" si="2244">2^(CH87-3) * 100000</f>
        <v>363404.7973</v>
      </c>
      <c r="CI397" s="9">
        <f t="shared" si="2244"/>
        <v>94440.58434</v>
      </c>
      <c r="CJ397" s="9">
        <f t="shared" si="2244"/>
        <v>94440.58434</v>
      </c>
      <c r="CK397" s="9">
        <f t="shared" si="2244"/>
        <v>94440.58434</v>
      </c>
      <c r="CL397" s="9">
        <f t="shared" si="2244"/>
        <v>94440.58434</v>
      </c>
      <c r="CM397" s="9">
        <f t="shared" si="2244"/>
        <v>94440.58434</v>
      </c>
      <c r="CN397" s="9">
        <f t="shared" si="2244"/>
        <v>94440.58434</v>
      </c>
      <c r="CO397" s="9">
        <f t="shared" si="2244"/>
        <v>94440.58434</v>
      </c>
      <c r="CP397" s="9">
        <f t="shared" si="2244"/>
        <v>94440.58434</v>
      </c>
      <c r="CQ397" s="9">
        <f t="shared" si="2244"/>
        <v>94440.58434</v>
      </c>
      <c r="DB397" s="9">
        <v>163.0</v>
      </c>
      <c r="DC397" s="34">
        <f t="shared" ref="DC397:DJ397" si="2245">MAX(DC396*(1-DC193),0)</f>
        <v>0.9092826071</v>
      </c>
      <c r="DD397" s="34">
        <f t="shared" si="2245"/>
        <v>0.9191967612</v>
      </c>
      <c r="DE397" s="180">
        <f t="shared" si="2245"/>
        <v>0.8387140206</v>
      </c>
      <c r="DF397" s="34">
        <f t="shared" si="2245"/>
        <v>0.6820847384</v>
      </c>
      <c r="DG397" s="34">
        <f t="shared" si="2245"/>
        <v>0.6048144664</v>
      </c>
      <c r="DH397" s="180">
        <f t="shared" si="2245"/>
        <v>0.7181187569</v>
      </c>
      <c r="DI397" s="34">
        <f t="shared" si="2245"/>
        <v>0.6219178696</v>
      </c>
      <c r="DJ397" s="34">
        <f t="shared" si="2245"/>
        <v>0.5531503814</v>
      </c>
      <c r="DK397" s="34"/>
      <c r="DL397" s="34">
        <v>3.0767123287671236E-4</v>
      </c>
    </row>
    <row r="398" ht="14.25" customHeight="1">
      <c r="AT398" s="1">
        <f t="shared" si="1427"/>
        <v>39</v>
      </c>
      <c r="AU398" s="1">
        <v>272.0</v>
      </c>
      <c r="AV398" s="83">
        <f t="shared" ref="AV398:BA398" si="2246">((AV$4 * $AU398 ^ AV$5 * EXP(-$AU398 * AV$6))+AV$8)*AV$7</f>
        <v>29.23447767</v>
      </c>
      <c r="AW398" s="83">
        <f t="shared" si="2246"/>
        <v>28.43648953</v>
      </c>
      <c r="AX398" s="83">
        <f t="shared" si="2246"/>
        <v>28.28070948</v>
      </c>
      <c r="AY398" s="83">
        <f t="shared" si="2246"/>
        <v>27.88070948</v>
      </c>
      <c r="AZ398" s="83">
        <f t="shared" si="2246"/>
        <v>27.48070948</v>
      </c>
      <c r="BA398" s="83">
        <f t="shared" si="2246"/>
        <v>27.08070948</v>
      </c>
      <c r="BH398" s="1">
        <f t="shared" si="1965"/>
        <v>24</v>
      </c>
      <c r="BI398" s="1">
        <v>163.0</v>
      </c>
      <c r="BJ398" s="83">
        <f t="shared" ref="BJ398:BL398" si="2247">((BJ$4 * $BI398 ^ BJ$5 * EXP(-$BI398 * BJ$6))+BJ$8)*BJ$7</f>
        <v>1.285846227</v>
      </c>
      <c r="BK398" s="83">
        <f t="shared" si="2247"/>
        <v>1.397463493</v>
      </c>
      <c r="BL398" s="83">
        <f t="shared" si="2247"/>
        <v>1.481427089</v>
      </c>
      <c r="BT398" s="1">
        <f t="shared" si="1967"/>
        <v>24</v>
      </c>
      <c r="BU398" s="1">
        <v>163.0</v>
      </c>
      <c r="BV398" s="83">
        <f t="shared" ref="BV398:BX398" si="2248"> ((BV$4 * $BU398 ^ BV$5 * EXP(-$BU398 * BV$6))+BV$8)*BV$7</f>
        <v>0.9647817127</v>
      </c>
      <c r="BW398" s="83">
        <f t="shared" si="2248"/>
        <v>1.097364353</v>
      </c>
      <c r="BX398" s="83">
        <f t="shared" si="2248"/>
        <v>1.114544822</v>
      </c>
      <c r="CG398" s="181">
        <v>72.0</v>
      </c>
      <c r="CH398" s="9">
        <f t="shared" ref="CH398:CQ398" si="2249">2^(CH88-3) * 100000</f>
        <v>363252.3729</v>
      </c>
      <c r="CI398" s="9">
        <f t="shared" si="2249"/>
        <v>94587.55095</v>
      </c>
      <c r="CJ398" s="9">
        <f t="shared" si="2249"/>
        <v>94587.55095</v>
      </c>
      <c r="CK398" s="9">
        <f t="shared" si="2249"/>
        <v>94587.55095</v>
      </c>
      <c r="CL398" s="9">
        <f t="shared" si="2249"/>
        <v>94587.55095</v>
      </c>
      <c r="CM398" s="9">
        <f t="shared" si="2249"/>
        <v>94587.55095</v>
      </c>
      <c r="CN398" s="9">
        <f t="shared" si="2249"/>
        <v>94587.55095</v>
      </c>
      <c r="CO398" s="9">
        <f t="shared" si="2249"/>
        <v>94587.55095</v>
      </c>
      <c r="CP398" s="9">
        <f t="shared" si="2249"/>
        <v>94587.55095</v>
      </c>
      <c r="CQ398" s="9">
        <f t="shared" si="2249"/>
        <v>94587.55095</v>
      </c>
      <c r="DB398" s="9">
        <v>164.0</v>
      </c>
      <c r="DC398" s="34">
        <f t="shared" ref="DC398:DJ398" si="2250">MAX(DC397*(1-DC194),0)</f>
        <v>0.9089328831</v>
      </c>
      <c r="DD398" s="34">
        <f t="shared" si="2250"/>
        <v>0.9186664554</v>
      </c>
      <c r="DE398" s="180">
        <f t="shared" si="2250"/>
        <v>0.8371078535</v>
      </c>
      <c r="DF398" s="34">
        <f t="shared" si="2250"/>
        <v>0.678869926</v>
      </c>
      <c r="DG398" s="34">
        <f t="shared" si="2250"/>
        <v>0.6013649207</v>
      </c>
      <c r="DH398" s="180">
        <f t="shared" si="2250"/>
        <v>0.7156685763</v>
      </c>
      <c r="DI398" s="34">
        <f t="shared" si="2250"/>
        <v>0.619320379</v>
      </c>
      <c r="DJ398" s="34">
        <f t="shared" si="2250"/>
        <v>0.5508875944</v>
      </c>
      <c r="DK398" s="34"/>
      <c r="DL398" s="34">
        <v>3.0767123287671236E-4</v>
      </c>
    </row>
    <row r="399" ht="14.25" customHeight="1">
      <c r="AT399" s="1">
        <f t="shared" si="1427"/>
        <v>39</v>
      </c>
      <c r="AU399" s="1">
        <v>273.0</v>
      </c>
      <c r="AV399" s="83">
        <f t="shared" ref="AV399:BA399" si="2251">((AV$4 * $AU399 ^ AV$5 * EXP(-$AU399 * AV$6))+AV$8)*AV$7</f>
        <v>29.19835656</v>
      </c>
      <c r="AW399" s="83">
        <f t="shared" si="2251"/>
        <v>28.36759509</v>
      </c>
      <c r="AX399" s="83">
        <f t="shared" si="2251"/>
        <v>28.20159029</v>
      </c>
      <c r="AY399" s="83">
        <f t="shared" si="2251"/>
        <v>27.80159029</v>
      </c>
      <c r="AZ399" s="83">
        <f t="shared" si="2251"/>
        <v>27.40159029</v>
      </c>
      <c r="BA399" s="83">
        <f t="shared" si="2251"/>
        <v>27.00159029</v>
      </c>
      <c r="BH399" s="1">
        <f t="shared" si="1965"/>
        <v>24</v>
      </c>
      <c r="BI399" s="1">
        <v>164.0</v>
      </c>
      <c r="BJ399" s="83">
        <f t="shared" ref="BJ399:BL399" si="2252">((BJ$4 * $BI399 ^ BJ$5 * EXP(-$BI399 * BJ$6))+BJ$8)*BJ$7</f>
        <v>1.284864291</v>
      </c>
      <c r="BK399" s="83">
        <f t="shared" si="2252"/>
        <v>1.394755771</v>
      </c>
      <c r="BL399" s="83">
        <f t="shared" si="2252"/>
        <v>1.478122581</v>
      </c>
      <c r="BT399" s="1">
        <f t="shared" si="1967"/>
        <v>24</v>
      </c>
      <c r="BU399" s="1">
        <v>164.0</v>
      </c>
      <c r="BV399" s="83">
        <f t="shared" ref="BV399:BX399" si="2253"> ((BV$4 * $BU399 ^ BV$5 * EXP(-$BU399 * BV$6))+BV$8)*BV$7</f>
        <v>0.9640216967</v>
      </c>
      <c r="BW399" s="83">
        <f t="shared" si="2253"/>
        <v>1.095243461</v>
      </c>
      <c r="BX399" s="83">
        <f t="shared" si="2253"/>
        <v>1.112055971</v>
      </c>
      <c r="CG399" s="181">
        <v>73.0</v>
      </c>
      <c r="CH399" s="9">
        <f t="shared" ref="CH399:CQ399" si="2254">2^(CH89-3) * 100000</f>
        <v>363145.561</v>
      </c>
      <c r="CI399" s="9">
        <f t="shared" si="2254"/>
        <v>94737.90661</v>
      </c>
      <c r="CJ399" s="9">
        <f t="shared" si="2254"/>
        <v>94737.90661</v>
      </c>
      <c r="CK399" s="9">
        <f t="shared" si="2254"/>
        <v>94737.90661</v>
      </c>
      <c r="CL399" s="9">
        <f t="shared" si="2254"/>
        <v>94737.90661</v>
      </c>
      <c r="CM399" s="9">
        <f t="shared" si="2254"/>
        <v>94737.90661</v>
      </c>
      <c r="CN399" s="9">
        <f t="shared" si="2254"/>
        <v>94737.90661</v>
      </c>
      <c r="CO399" s="9">
        <f t="shared" si="2254"/>
        <v>94737.90661</v>
      </c>
      <c r="CP399" s="9">
        <f t="shared" si="2254"/>
        <v>94737.90661</v>
      </c>
      <c r="CQ399" s="9">
        <f t="shared" si="2254"/>
        <v>94737.90661</v>
      </c>
      <c r="DB399" s="9">
        <v>165.0</v>
      </c>
      <c r="DC399" s="34">
        <f t="shared" ref="DC399:DJ399" si="2255">MAX(DC398*(1-DC195),0)</f>
        <v>0.9085832935</v>
      </c>
      <c r="DD399" s="34">
        <f t="shared" si="2255"/>
        <v>0.9181364555</v>
      </c>
      <c r="DE399" s="180">
        <f t="shared" si="2255"/>
        <v>0.8354951517</v>
      </c>
      <c r="DF399" s="34">
        <f t="shared" si="2255"/>
        <v>0.6756494521</v>
      </c>
      <c r="DG399" s="34">
        <f t="shared" si="2255"/>
        <v>0.5979149382</v>
      </c>
      <c r="DH399" s="180">
        <f t="shared" si="2255"/>
        <v>0.7132122059</v>
      </c>
      <c r="DI399" s="34">
        <f t="shared" si="2255"/>
        <v>0.6167230518</v>
      </c>
      <c r="DJ399" s="34">
        <f t="shared" si="2255"/>
        <v>0.5486304171</v>
      </c>
      <c r="DK399" s="34"/>
      <c r="DL399" s="34">
        <v>3.0767123287671236E-4</v>
      </c>
    </row>
    <row r="400" ht="14.25" customHeight="1">
      <c r="AT400" s="1">
        <f t="shared" si="1427"/>
        <v>40</v>
      </c>
      <c r="AU400" s="1">
        <v>274.0</v>
      </c>
      <c r="AV400" s="83">
        <f t="shared" ref="AV400:BA400" si="2256">((AV$4 * $AU400 ^ AV$5 * EXP(-$AU400 * AV$6))+AV$8)*AV$7</f>
        <v>29.16219865</v>
      </c>
      <c r="AW400" s="83">
        <f t="shared" si="2256"/>
        <v>28.29879986</v>
      </c>
      <c r="AX400" s="83">
        <f t="shared" si="2256"/>
        <v>28.12261343</v>
      </c>
      <c r="AY400" s="83">
        <f t="shared" si="2256"/>
        <v>27.72261343</v>
      </c>
      <c r="AZ400" s="83">
        <f t="shared" si="2256"/>
        <v>27.32261343</v>
      </c>
      <c r="BA400" s="83">
        <f t="shared" si="2256"/>
        <v>26.92261343</v>
      </c>
      <c r="BH400" s="1">
        <f t="shared" si="1965"/>
        <v>24</v>
      </c>
      <c r="BI400" s="1">
        <v>165.0</v>
      </c>
      <c r="BJ400" s="83">
        <f t="shared" ref="BJ400:BL400" si="2257">((BJ$4 * $BI400 ^ BJ$5 * EXP(-$BI400 * BJ$6))+BJ$8)*BJ$7</f>
        <v>1.283874784</v>
      </c>
      <c r="BK400" s="83">
        <f t="shared" si="2257"/>
        <v>1.392045759</v>
      </c>
      <c r="BL400" s="83">
        <f t="shared" si="2257"/>
        <v>1.474815969</v>
      </c>
      <c r="BT400" s="1">
        <f t="shared" si="1967"/>
        <v>24</v>
      </c>
      <c r="BU400" s="1">
        <v>165.0</v>
      </c>
      <c r="BV400" s="83">
        <f t="shared" ref="BV400:BX400" si="2258"> ((BV$4 * $BU400 ^ BV$5 * EXP(-$BU400 * BV$6))+BV$8)*BV$7</f>
        <v>0.9632557683</v>
      </c>
      <c r="BW400" s="83">
        <f t="shared" si="2258"/>
        <v>1.093120718</v>
      </c>
      <c r="BX400" s="83">
        <f t="shared" si="2258"/>
        <v>1.109565565</v>
      </c>
      <c r="CG400" s="181">
        <v>74.0</v>
      </c>
      <c r="CH400" s="9">
        <f t="shared" ref="CH400:CQ400" si="2259">2^(CH90-3) * 100000</f>
        <v>363082.4751</v>
      </c>
      <c r="CI400" s="9">
        <f t="shared" si="2259"/>
        <v>94891.53841</v>
      </c>
      <c r="CJ400" s="9">
        <f t="shared" si="2259"/>
        <v>94891.53841</v>
      </c>
      <c r="CK400" s="9">
        <f t="shared" si="2259"/>
        <v>94891.53841</v>
      </c>
      <c r="CL400" s="9">
        <f t="shared" si="2259"/>
        <v>94891.53841</v>
      </c>
      <c r="CM400" s="9">
        <f t="shared" si="2259"/>
        <v>94891.53841</v>
      </c>
      <c r="CN400" s="9">
        <f t="shared" si="2259"/>
        <v>94891.53841</v>
      </c>
      <c r="CO400" s="9">
        <f t="shared" si="2259"/>
        <v>94891.53841</v>
      </c>
      <c r="CP400" s="9">
        <f t="shared" si="2259"/>
        <v>94891.53841</v>
      </c>
      <c r="CQ400" s="9">
        <f t="shared" si="2259"/>
        <v>94891.53841</v>
      </c>
      <c r="DB400" s="9">
        <v>166.0</v>
      </c>
      <c r="DC400" s="34">
        <f t="shared" ref="DC400:DJ400" si="2260">MAX(DC399*(1-DC196),0)</f>
        <v>0.9082338384</v>
      </c>
      <c r="DD400" s="34">
        <f t="shared" si="2260"/>
        <v>0.9176067614</v>
      </c>
      <c r="DE400" s="180">
        <f t="shared" si="2260"/>
        <v>0.8338759647</v>
      </c>
      <c r="DF400" s="34">
        <f t="shared" si="2260"/>
        <v>0.6724235407</v>
      </c>
      <c r="DG400" s="34">
        <f t="shared" si="2260"/>
        <v>0.5944647523</v>
      </c>
      <c r="DH400" s="180">
        <f t="shared" si="2260"/>
        <v>0.7107497668</v>
      </c>
      <c r="DI400" s="34">
        <f t="shared" si="2260"/>
        <v>0.6141259772</v>
      </c>
      <c r="DJ400" s="34">
        <f t="shared" si="2260"/>
        <v>0.5463788564</v>
      </c>
      <c r="DK400" s="34"/>
      <c r="DL400" s="34">
        <v>3.0767123287671236E-4</v>
      </c>
    </row>
    <row r="401" ht="14.25" customHeight="1">
      <c r="AT401" s="1">
        <f t="shared" si="1427"/>
        <v>40</v>
      </c>
      <c r="AU401" s="1">
        <v>275.0</v>
      </c>
      <c r="AV401" s="83">
        <f t="shared" ref="AV401:BA401" si="2261">((AV$4 * $AU401 ^ AV$5 * EXP(-$AU401 * AV$6))+AV$8)*AV$7</f>
        <v>29.12600479</v>
      </c>
      <c r="AW401" s="83">
        <f t="shared" si="2261"/>
        <v>28.23010443</v>
      </c>
      <c r="AX401" s="83">
        <f t="shared" si="2261"/>
        <v>28.04377953</v>
      </c>
      <c r="AY401" s="83">
        <f t="shared" si="2261"/>
        <v>27.64377953</v>
      </c>
      <c r="AZ401" s="83">
        <f t="shared" si="2261"/>
        <v>27.24377953</v>
      </c>
      <c r="BA401" s="83">
        <f t="shared" si="2261"/>
        <v>26.84377953</v>
      </c>
      <c r="BH401" s="1">
        <f t="shared" si="1965"/>
        <v>24</v>
      </c>
      <c r="BI401" s="1">
        <v>166.0</v>
      </c>
      <c r="BJ401" s="83">
        <f t="shared" ref="BJ401:BL401" si="2262">((BJ$4 * $BI401 ^ BJ$5 * EXP(-$BI401 * BJ$6))+BJ$8)*BJ$7</f>
        <v>1.282877826</v>
      </c>
      <c r="BK401" s="83">
        <f t="shared" si="2262"/>
        <v>1.389333583</v>
      </c>
      <c r="BL401" s="83">
        <f t="shared" si="2262"/>
        <v>1.471507415</v>
      </c>
      <c r="BT401" s="1">
        <f t="shared" si="1967"/>
        <v>24</v>
      </c>
      <c r="BU401" s="1">
        <v>166.0</v>
      </c>
      <c r="BV401" s="83">
        <f t="shared" ref="BV401:BX401" si="2263"> ((BV$4 * $BU401 ^ BV$5 * EXP(-$BU401 * BV$6))+BV$8)*BV$7</f>
        <v>0.9624840212</v>
      </c>
      <c r="BW401" s="83">
        <f t="shared" si="2263"/>
        <v>1.090996223</v>
      </c>
      <c r="BX401" s="83">
        <f t="shared" si="2263"/>
        <v>1.107073725</v>
      </c>
      <c r="CG401" s="181">
        <v>75.0</v>
      </c>
      <c r="CH401" s="9">
        <f t="shared" ref="CH401:CQ401" si="2264">2^(CH91-3) * 100000</f>
        <v>363061.3445</v>
      </c>
      <c r="CI401" s="9">
        <f t="shared" si="2264"/>
        <v>95048.33984</v>
      </c>
      <c r="CJ401" s="9">
        <f t="shared" si="2264"/>
        <v>95048.33984</v>
      </c>
      <c r="CK401" s="9">
        <f t="shared" si="2264"/>
        <v>95048.33984</v>
      </c>
      <c r="CL401" s="9">
        <f t="shared" si="2264"/>
        <v>95048.33984</v>
      </c>
      <c r="CM401" s="9">
        <f t="shared" si="2264"/>
        <v>95048.33984</v>
      </c>
      <c r="CN401" s="9">
        <f t="shared" si="2264"/>
        <v>95048.33984</v>
      </c>
      <c r="CO401" s="9">
        <f t="shared" si="2264"/>
        <v>95048.33984</v>
      </c>
      <c r="CP401" s="9">
        <f t="shared" si="2264"/>
        <v>95048.33984</v>
      </c>
      <c r="CQ401" s="9">
        <f t="shared" si="2264"/>
        <v>95048.33984</v>
      </c>
      <c r="DB401" s="9">
        <v>167.0</v>
      </c>
      <c r="DC401" s="34">
        <f t="shared" ref="DC401:DJ401" si="2265">MAX(DC400*(1-DC197),0)</f>
        <v>0.9078845177</v>
      </c>
      <c r="DD401" s="34">
        <f t="shared" si="2265"/>
        <v>0.9170773729</v>
      </c>
      <c r="DE401" s="180">
        <f t="shared" si="2265"/>
        <v>0.8322503421</v>
      </c>
      <c r="DF401" s="34">
        <f t="shared" si="2265"/>
        <v>0.6691924156</v>
      </c>
      <c r="DG401" s="34">
        <f t="shared" si="2265"/>
        <v>0.5910145948</v>
      </c>
      <c r="DH401" s="180">
        <f t="shared" si="2265"/>
        <v>0.7082813799</v>
      </c>
      <c r="DI401" s="34">
        <f t="shared" si="2265"/>
        <v>0.6115292437</v>
      </c>
      <c r="DJ401" s="34">
        <f t="shared" si="2265"/>
        <v>0.544132919</v>
      </c>
      <c r="DK401" s="34"/>
      <c r="DL401" s="34">
        <v>3.0767123287671236E-4</v>
      </c>
    </row>
    <row r="402" ht="14.25" customHeight="1">
      <c r="AT402" s="1">
        <f t="shared" si="1427"/>
        <v>40</v>
      </c>
      <c r="AU402" s="1">
        <v>276.0</v>
      </c>
      <c r="AV402" s="83">
        <f t="shared" ref="AV402:BA402" si="2266">((AV$4 * $AU402 ^ AV$5 * EXP(-$AU402 * AV$6))+AV$8)*AV$7</f>
        <v>29.08977579</v>
      </c>
      <c r="AW402" s="83">
        <f t="shared" si="2266"/>
        <v>28.16150935</v>
      </c>
      <c r="AX402" s="83">
        <f t="shared" si="2266"/>
        <v>27.96508917</v>
      </c>
      <c r="AY402" s="83">
        <f t="shared" si="2266"/>
        <v>27.56508917</v>
      </c>
      <c r="AZ402" s="83">
        <f t="shared" si="2266"/>
        <v>27.16508917</v>
      </c>
      <c r="BA402" s="83">
        <f t="shared" si="2266"/>
        <v>26.76508917</v>
      </c>
      <c r="BH402" s="1">
        <f t="shared" si="1965"/>
        <v>24</v>
      </c>
      <c r="BI402" s="1">
        <v>167.0</v>
      </c>
      <c r="BJ402" s="83">
        <f t="shared" ref="BJ402:BL402" si="2267">((BJ$4 * $BI402 ^ BJ$5 * EXP(-$BI402 * BJ$6))+BJ$8)*BJ$7</f>
        <v>1.281873533</v>
      </c>
      <c r="BK402" s="83">
        <f t="shared" si="2267"/>
        <v>1.386619364</v>
      </c>
      <c r="BL402" s="83">
        <f t="shared" si="2267"/>
        <v>1.468197075</v>
      </c>
      <c r="BT402" s="1">
        <f t="shared" si="1967"/>
        <v>24</v>
      </c>
      <c r="BU402" s="1">
        <v>167.0</v>
      </c>
      <c r="BV402" s="83">
        <f t="shared" ref="BV402:BX402" si="2268"> ((BV$4 * $BU402 ^ BV$5 * EXP(-$BU402 * BV$6))+BV$8)*BV$7</f>
        <v>0.9617065474</v>
      </c>
      <c r="BW402" s="83">
        <f t="shared" si="2268"/>
        <v>1.088870071</v>
      </c>
      <c r="BX402" s="83">
        <f t="shared" si="2268"/>
        <v>1.104580571</v>
      </c>
      <c r="CG402" s="181">
        <v>76.0</v>
      </c>
      <c r="CH402" s="9">
        <f t="shared" ref="CH402:CQ402" si="2269">2^(CH92-3) * 100000</f>
        <v>363080.5061</v>
      </c>
      <c r="CI402" s="9">
        <f t="shared" si="2269"/>
        <v>95208.21027</v>
      </c>
      <c r="CJ402" s="9">
        <f t="shared" si="2269"/>
        <v>95208.21027</v>
      </c>
      <c r="CK402" s="9">
        <f t="shared" si="2269"/>
        <v>95208.21027</v>
      </c>
      <c r="CL402" s="9">
        <f t="shared" si="2269"/>
        <v>95208.21027</v>
      </c>
      <c r="CM402" s="9">
        <f t="shared" si="2269"/>
        <v>95208.21027</v>
      </c>
      <c r="CN402" s="9">
        <f t="shared" si="2269"/>
        <v>95208.21027</v>
      </c>
      <c r="CO402" s="9">
        <f t="shared" si="2269"/>
        <v>95208.21027</v>
      </c>
      <c r="CP402" s="9">
        <f t="shared" si="2269"/>
        <v>95208.21027</v>
      </c>
      <c r="CQ402" s="9">
        <f t="shared" si="2269"/>
        <v>95208.21027</v>
      </c>
      <c r="DB402" s="9">
        <v>168.0</v>
      </c>
      <c r="DC402" s="34">
        <f t="shared" ref="DC402:DJ402" si="2270">MAX(DC401*(1-DC198),0)</f>
        <v>0.9075353313</v>
      </c>
      <c r="DD402" s="34">
        <f t="shared" si="2270"/>
        <v>0.9165482898</v>
      </c>
      <c r="DE402" s="180">
        <f t="shared" si="2270"/>
        <v>0.8306183339</v>
      </c>
      <c r="DF402" s="34">
        <f t="shared" si="2270"/>
        <v>0.6659562996</v>
      </c>
      <c r="DG402" s="34">
        <f t="shared" si="2270"/>
        <v>0.5875646963</v>
      </c>
      <c r="DH402" s="180">
        <f t="shared" si="2270"/>
        <v>0.7058071662</v>
      </c>
      <c r="DI402" s="34">
        <f t="shared" si="2270"/>
        <v>0.6089329393</v>
      </c>
      <c r="DJ402" s="34">
        <f t="shared" si="2270"/>
        <v>0.5418926116</v>
      </c>
      <c r="DK402" s="34"/>
      <c r="DL402" s="34">
        <v>3.0767123287671236E-4</v>
      </c>
    </row>
    <row r="403" ht="14.25" customHeight="1">
      <c r="AT403" s="1">
        <f t="shared" si="1427"/>
        <v>40</v>
      </c>
      <c r="AU403" s="1">
        <v>277.0</v>
      </c>
      <c r="AV403" s="83">
        <f t="shared" ref="AV403:BA403" si="2271">((AV$4 * $AU403 ^ AV$5 * EXP(-$AU403 * AV$6))+AV$8)*AV$7</f>
        <v>29.05351249</v>
      </c>
      <c r="AW403" s="83">
        <f t="shared" si="2271"/>
        <v>28.0930152</v>
      </c>
      <c r="AX403" s="83">
        <f t="shared" si="2271"/>
        <v>27.88654297</v>
      </c>
      <c r="AY403" s="83">
        <f t="shared" si="2271"/>
        <v>27.48654297</v>
      </c>
      <c r="AZ403" s="83">
        <f t="shared" si="2271"/>
        <v>27.08654297</v>
      </c>
      <c r="BA403" s="83">
        <f t="shared" si="2271"/>
        <v>26.68654297</v>
      </c>
      <c r="BH403" s="1">
        <f t="shared" si="1965"/>
        <v>24</v>
      </c>
      <c r="BI403" s="1">
        <v>168.0</v>
      </c>
      <c r="BJ403" s="83">
        <f t="shared" ref="BJ403:BL403" si="2272">((BJ$4 * $BI403 ^ BJ$5 * EXP(-$BI403 * BJ$6))+BJ$8)*BJ$7</f>
        <v>1.280862022</v>
      </c>
      <c r="BK403" s="83">
        <f t="shared" si="2272"/>
        <v>1.383903222</v>
      </c>
      <c r="BL403" s="83">
        <f t="shared" si="2272"/>
        <v>1.464885106</v>
      </c>
      <c r="BT403" s="1">
        <f t="shared" si="1967"/>
        <v>24</v>
      </c>
      <c r="BU403" s="1">
        <v>168.0</v>
      </c>
      <c r="BV403" s="83">
        <f t="shared" ref="BV403:BX403" si="2273"> ((BV$4 * $BU403 ^ BV$5 * EXP(-$BU403 * BV$6))+BV$8)*BV$7</f>
        <v>0.9609234375</v>
      </c>
      <c r="BW403" s="83">
        <f t="shared" si="2273"/>
        <v>1.086742358</v>
      </c>
      <c r="BX403" s="83">
        <f t="shared" si="2273"/>
        <v>1.102086218</v>
      </c>
      <c r="CG403" s="181">
        <v>77.0</v>
      </c>
      <c r="CH403" s="9">
        <f t="shared" ref="CH403:CQ403" si="2274">2^(CH93-3) * 100000</f>
        <v>363138.3962</v>
      </c>
      <c r="CI403" s="9">
        <f t="shared" si="2274"/>
        <v>95371.05467</v>
      </c>
      <c r="CJ403" s="9">
        <f t="shared" si="2274"/>
        <v>95371.05467</v>
      </c>
      <c r="CK403" s="9">
        <f t="shared" si="2274"/>
        <v>95371.05467</v>
      </c>
      <c r="CL403" s="9">
        <f t="shared" si="2274"/>
        <v>95371.05467</v>
      </c>
      <c r="CM403" s="9">
        <f t="shared" si="2274"/>
        <v>95371.05467</v>
      </c>
      <c r="CN403" s="9">
        <f t="shared" si="2274"/>
        <v>95371.05467</v>
      </c>
      <c r="CO403" s="9">
        <f t="shared" si="2274"/>
        <v>95371.05467</v>
      </c>
      <c r="CP403" s="9">
        <f t="shared" si="2274"/>
        <v>95371.05467</v>
      </c>
      <c r="CQ403" s="9">
        <f t="shared" si="2274"/>
        <v>95371.05467</v>
      </c>
      <c r="DB403" s="9">
        <v>169.0</v>
      </c>
      <c r="DC403" s="34">
        <f t="shared" ref="DC403:DJ403" si="2275">MAX(DC402*(1-DC199),0)</f>
        <v>0.9071862793</v>
      </c>
      <c r="DD403" s="34">
        <f t="shared" si="2275"/>
        <v>0.9160195119</v>
      </c>
      <c r="DE403" s="180">
        <f t="shared" si="2275"/>
        <v>0.8289799899</v>
      </c>
      <c r="DF403" s="34">
        <f t="shared" si="2275"/>
        <v>0.6627154153</v>
      </c>
      <c r="DG403" s="34">
        <f t="shared" si="2275"/>
        <v>0.5841152861</v>
      </c>
      <c r="DH403" s="180">
        <f t="shared" si="2275"/>
        <v>0.7033272463</v>
      </c>
      <c r="DI403" s="34">
        <f t="shared" si="2275"/>
        <v>0.606337152</v>
      </c>
      <c r="DJ403" s="34">
        <f t="shared" si="2275"/>
        <v>0.5396579408</v>
      </c>
      <c r="DK403" s="34"/>
      <c r="DL403" s="34">
        <v>3.0767123287671236E-4</v>
      </c>
    </row>
    <row r="404" ht="14.25" customHeight="1">
      <c r="AT404" s="1">
        <f t="shared" si="1427"/>
        <v>40</v>
      </c>
      <c r="AU404" s="1">
        <v>278.0</v>
      </c>
      <c r="AV404" s="83">
        <f t="shared" ref="AV404:BA404" si="2276">((AV$4 * $AU404 ^ AV$5 * EXP(-$AU404 * AV$6))+AV$8)*AV$7</f>
        <v>29.0172157</v>
      </c>
      <c r="AW404" s="83">
        <f t="shared" si="2276"/>
        <v>28.02462251</v>
      </c>
      <c r="AX404" s="83">
        <f t="shared" si="2276"/>
        <v>27.80814148</v>
      </c>
      <c r="AY404" s="83">
        <f t="shared" si="2276"/>
        <v>27.40814148</v>
      </c>
      <c r="AZ404" s="83">
        <f t="shared" si="2276"/>
        <v>27.00814148</v>
      </c>
      <c r="BA404" s="83">
        <f t="shared" si="2276"/>
        <v>26.60814148</v>
      </c>
      <c r="BH404" s="1">
        <f t="shared" si="1965"/>
        <v>25</v>
      </c>
      <c r="BI404" s="1">
        <v>169.0</v>
      </c>
      <c r="BJ404" s="83">
        <f t="shared" ref="BJ404:BL404" si="2277">((BJ$4 * $BI404 ^ BJ$5 * EXP(-$BI404 * BJ$6))+BJ$8)*BJ$7</f>
        <v>1.279843404</v>
      </c>
      <c r="BK404" s="83">
        <f t="shared" si="2277"/>
        <v>1.381185276</v>
      </c>
      <c r="BL404" s="83">
        <f t="shared" si="2277"/>
        <v>1.461571659</v>
      </c>
      <c r="BT404" s="1">
        <f t="shared" si="1967"/>
        <v>25</v>
      </c>
      <c r="BU404" s="1">
        <v>169.0</v>
      </c>
      <c r="BV404" s="83">
        <f t="shared" ref="BV404:BX404" si="2278"> ((BV$4 * $BU404 ^ BV$5 * EXP(-$BU404 * BV$6))+BV$8)*BV$7</f>
        <v>0.9601347807</v>
      </c>
      <c r="BW404" s="83">
        <f t="shared" si="2278"/>
        <v>1.084613177</v>
      </c>
      <c r="BX404" s="83">
        <f t="shared" si="2278"/>
        <v>1.099590782</v>
      </c>
      <c r="CG404" s="181">
        <v>78.0</v>
      </c>
      <c r="CH404" s="9">
        <f t="shared" ref="CH404:CQ404" si="2279">2^(CH94-3) * 100000</f>
        <v>363233.5432</v>
      </c>
      <c r="CI404" s="9">
        <f t="shared" si="2279"/>
        <v>95536.78314</v>
      </c>
      <c r="CJ404" s="9">
        <f t="shared" si="2279"/>
        <v>95536.78314</v>
      </c>
      <c r="CK404" s="9">
        <f t="shared" si="2279"/>
        <v>95536.78314</v>
      </c>
      <c r="CL404" s="9">
        <f t="shared" si="2279"/>
        <v>95536.78314</v>
      </c>
      <c r="CM404" s="9">
        <f t="shared" si="2279"/>
        <v>95536.78314</v>
      </c>
      <c r="CN404" s="9">
        <f t="shared" si="2279"/>
        <v>95536.78314</v>
      </c>
      <c r="CO404" s="9">
        <f t="shared" si="2279"/>
        <v>95536.78314</v>
      </c>
      <c r="CP404" s="9">
        <f t="shared" si="2279"/>
        <v>95536.78314</v>
      </c>
      <c r="CQ404" s="9">
        <f t="shared" si="2279"/>
        <v>95536.78314</v>
      </c>
      <c r="DB404" s="9">
        <v>170.0</v>
      </c>
      <c r="DC404" s="34">
        <f t="shared" ref="DC404:DJ404" si="2280">MAX(DC403*(1-DC200),0)</f>
        <v>0.9068373615</v>
      </c>
      <c r="DD404" s="34">
        <f t="shared" si="2280"/>
        <v>0.9154910392</v>
      </c>
      <c r="DE404" s="180">
        <f t="shared" si="2280"/>
        <v>0.8273353602</v>
      </c>
      <c r="DF404" s="34">
        <f t="shared" si="2280"/>
        <v>0.6594699844</v>
      </c>
      <c r="DG404" s="34">
        <f t="shared" si="2280"/>
        <v>0.5806665921</v>
      </c>
      <c r="DH404" s="180">
        <f t="shared" si="2280"/>
        <v>0.7008417412</v>
      </c>
      <c r="DI404" s="34">
        <f t="shared" si="2280"/>
        <v>0.603741969</v>
      </c>
      <c r="DJ404" s="34">
        <f t="shared" si="2280"/>
        <v>0.5374289129</v>
      </c>
      <c r="DK404" s="34"/>
      <c r="DL404" s="34">
        <v>3.0767123287671236E-4</v>
      </c>
    </row>
    <row r="405" ht="14.25" customHeight="1">
      <c r="AT405" s="1">
        <f t="shared" si="1427"/>
        <v>40</v>
      </c>
      <c r="AU405" s="1">
        <v>279.0</v>
      </c>
      <c r="AV405" s="83">
        <f t="shared" ref="AV405:BA405" si="2281">((AV$4 * $AU405 ^ AV$5 * EXP(-$AU405 * AV$6))+AV$8)*AV$7</f>
        <v>28.98088622</v>
      </c>
      <c r="AW405" s="83">
        <f t="shared" si="2281"/>
        <v>27.95633183</v>
      </c>
      <c r="AX405" s="83">
        <f t="shared" si="2281"/>
        <v>27.72988529</v>
      </c>
      <c r="AY405" s="83">
        <f t="shared" si="2281"/>
        <v>27.32988529</v>
      </c>
      <c r="AZ405" s="83">
        <f t="shared" si="2281"/>
        <v>26.92988529</v>
      </c>
      <c r="BA405" s="83">
        <f t="shared" si="2281"/>
        <v>26.52988529</v>
      </c>
      <c r="BH405" s="1">
        <f t="shared" si="1965"/>
        <v>25</v>
      </c>
      <c r="BI405" s="1">
        <v>170.0</v>
      </c>
      <c r="BJ405" s="83">
        <f t="shared" ref="BJ405:BL405" si="2282">((BJ$4 * $BI405 ^ BJ$5 * EXP(-$BI405 * BJ$6))+BJ$8)*BJ$7</f>
        <v>1.278817793</v>
      </c>
      <c r="BK405" s="83">
        <f t="shared" si="2282"/>
        <v>1.37846564</v>
      </c>
      <c r="BL405" s="83">
        <f t="shared" si="2282"/>
        <v>1.458256884</v>
      </c>
      <c r="BT405" s="1">
        <f t="shared" si="1967"/>
        <v>25</v>
      </c>
      <c r="BU405" s="1">
        <v>170.0</v>
      </c>
      <c r="BV405" s="83">
        <f t="shared" ref="BV405:BX405" si="2283"> ((BV$4 * $BU405 ^ BV$5 * EXP(-$BU405 * BV$6))+BV$8)*BV$7</f>
        <v>0.9593406644</v>
      </c>
      <c r="BW405" s="83">
        <f t="shared" si="2283"/>
        <v>1.082482618</v>
      </c>
      <c r="BX405" s="83">
        <f t="shared" si="2283"/>
        <v>1.097094373</v>
      </c>
      <c r="CG405" s="181">
        <v>79.0</v>
      </c>
      <c r="CH405" s="9">
        <f t="shared" ref="CH405:CQ405" si="2284">2^(CH95-3) * 100000</f>
        <v>363364.5613</v>
      </c>
      <c r="CI405" s="9">
        <f t="shared" si="2284"/>
        <v>95705.31061</v>
      </c>
      <c r="CJ405" s="9">
        <f t="shared" si="2284"/>
        <v>95705.31061</v>
      </c>
      <c r="CK405" s="9">
        <f t="shared" si="2284"/>
        <v>95705.31061</v>
      </c>
      <c r="CL405" s="9">
        <f t="shared" si="2284"/>
        <v>95705.31061</v>
      </c>
      <c r="CM405" s="9">
        <f t="shared" si="2284"/>
        <v>95705.31061</v>
      </c>
      <c r="CN405" s="9">
        <f t="shared" si="2284"/>
        <v>95705.31061</v>
      </c>
      <c r="CO405" s="9">
        <f t="shared" si="2284"/>
        <v>95705.31061</v>
      </c>
      <c r="CP405" s="9">
        <f t="shared" si="2284"/>
        <v>95705.31061</v>
      </c>
      <c r="CQ405" s="9">
        <f t="shared" si="2284"/>
        <v>95705.31061</v>
      </c>
      <c r="DB405" s="9">
        <v>171.0</v>
      </c>
      <c r="DC405" s="34">
        <f t="shared" ref="DC405:DJ405" si="2285">MAX(DC404*(1-DC201),0)</f>
        <v>0.9064885779</v>
      </c>
      <c r="DD405" s="34">
        <f t="shared" si="2285"/>
        <v>0.9149628712</v>
      </c>
      <c r="DE405" s="180">
        <f t="shared" si="2285"/>
        <v>0.8256844949</v>
      </c>
      <c r="DF405" s="34">
        <f t="shared" si="2285"/>
        <v>0.656220228</v>
      </c>
      <c r="DG405" s="34">
        <f t="shared" si="2285"/>
        <v>0.5772188407</v>
      </c>
      <c r="DH405" s="180">
        <f t="shared" si="2285"/>
        <v>0.6983507715</v>
      </c>
      <c r="DI405" s="34">
        <f t="shared" si="2285"/>
        <v>0.6011474774</v>
      </c>
      <c r="DJ405" s="34">
        <f t="shared" si="2285"/>
        <v>0.5352055341</v>
      </c>
      <c r="DK405" s="34"/>
      <c r="DL405" s="34">
        <v>3.0767123287671236E-4</v>
      </c>
    </row>
    <row r="406" ht="14.25" customHeight="1">
      <c r="AT406" s="1">
        <f t="shared" si="1427"/>
        <v>40</v>
      </c>
      <c r="AU406" s="1">
        <v>280.0</v>
      </c>
      <c r="AV406" s="83">
        <f t="shared" ref="AV406:BA406" si="2286">((AV$4 * $AU406 ^ AV$5 * EXP(-$AU406 * AV$6))+AV$8)*AV$7</f>
        <v>28.94452484</v>
      </c>
      <c r="AW406" s="83">
        <f t="shared" si="2286"/>
        <v>27.88814368</v>
      </c>
      <c r="AX406" s="83">
        <f t="shared" si="2286"/>
        <v>27.65177493</v>
      </c>
      <c r="AY406" s="83">
        <f t="shared" si="2286"/>
        <v>27.25177493</v>
      </c>
      <c r="AZ406" s="83">
        <f t="shared" si="2286"/>
        <v>26.85177493</v>
      </c>
      <c r="BA406" s="83">
        <f t="shared" si="2286"/>
        <v>26.45177493</v>
      </c>
      <c r="BH406" s="1">
        <f t="shared" si="1965"/>
        <v>25</v>
      </c>
      <c r="BI406" s="1">
        <v>171.0</v>
      </c>
      <c r="BJ406" s="83">
        <f t="shared" ref="BJ406:BL406" si="2287">((BJ$4 * $BI406 ^ BJ$5 * EXP(-$BI406 * BJ$6))+BJ$8)*BJ$7</f>
        <v>1.277785296</v>
      </c>
      <c r="BK406" s="83">
        <f t="shared" si="2287"/>
        <v>1.375744429</v>
      </c>
      <c r="BL406" s="83">
        <f t="shared" si="2287"/>
        <v>1.454940928</v>
      </c>
      <c r="BT406" s="1">
        <f t="shared" si="1967"/>
        <v>25</v>
      </c>
      <c r="BU406" s="1">
        <v>171.0</v>
      </c>
      <c r="BV406" s="83">
        <f t="shared" ref="BV406:BX406" si="2288"> ((BV$4 * $BU406 ^ BV$5 * EXP(-$BU406 * BV$6))+BV$8)*BV$7</f>
        <v>0.958541175</v>
      </c>
      <c r="BW406" s="83">
        <f t="shared" si="2288"/>
        <v>1.080350772</v>
      </c>
      <c r="BX406" s="83">
        <f t="shared" si="2288"/>
        <v>1.094597103</v>
      </c>
      <c r="CG406" s="181">
        <v>80.0</v>
      </c>
      <c r="CH406" s="9">
        <f t="shared" ref="CH406:CQ406" si="2289">2^(CH96-3) * 100000</f>
        <v>363530.1446</v>
      </c>
      <c r="CI406" s="9">
        <f t="shared" si="2289"/>
        <v>95876.55655</v>
      </c>
      <c r="CJ406" s="9">
        <f t="shared" si="2289"/>
        <v>95876.55655</v>
      </c>
      <c r="CK406" s="9">
        <f t="shared" si="2289"/>
        <v>95876.55655</v>
      </c>
      <c r="CL406" s="9">
        <f t="shared" si="2289"/>
        <v>95876.55655</v>
      </c>
      <c r="CM406" s="9">
        <f t="shared" si="2289"/>
        <v>95876.55655</v>
      </c>
      <c r="CN406" s="9">
        <f t="shared" si="2289"/>
        <v>95876.55655</v>
      </c>
      <c r="CO406" s="9">
        <f t="shared" si="2289"/>
        <v>95876.55655</v>
      </c>
      <c r="CP406" s="9">
        <f t="shared" si="2289"/>
        <v>95876.55655</v>
      </c>
      <c r="CQ406" s="9">
        <f t="shared" si="2289"/>
        <v>95876.55655</v>
      </c>
      <c r="DB406" s="9">
        <v>172.0</v>
      </c>
      <c r="DC406" s="34">
        <f t="shared" ref="DC406:DJ406" si="2290">MAX(DC405*(1-DC202),0)</f>
        <v>0.9061399284</v>
      </c>
      <c r="DD406" s="34">
        <f t="shared" si="2290"/>
        <v>0.914435008</v>
      </c>
      <c r="DE406" s="180">
        <f t="shared" si="2290"/>
        <v>0.8240274443</v>
      </c>
      <c r="DF406" s="34">
        <f t="shared" si="2290"/>
        <v>0.6529663666</v>
      </c>
      <c r="DG406" s="34">
        <f t="shared" si="2290"/>
        <v>0.5737722569</v>
      </c>
      <c r="DH406" s="180">
        <f t="shared" si="2290"/>
        <v>0.6958544578</v>
      </c>
      <c r="DI406" s="34">
        <f t="shared" si="2290"/>
        <v>0.5985537636</v>
      </c>
      <c r="DJ406" s="34">
        <f t="shared" si="2290"/>
        <v>0.5329878106</v>
      </c>
      <c r="DK406" s="34"/>
      <c r="DL406" s="34">
        <v>3.0767123287671236E-4</v>
      </c>
    </row>
    <row r="407" ht="14.25" customHeight="1">
      <c r="AT407" s="1">
        <f t="shared" si="1427"/>
        <v>41</v>
      </c>
      <c r="AU407" s="1">
        <v>281.0</v>
      </c>
      <c r="AV407" s="83">
        <f t="shared" ref="AV407:BA407" si="2291">((AV$4 * $AU407 ^ AV$5 * EXP(-$AU407 * AV$6))+AV$8)*AV$7</f>
        <v>28.90813235</v>
      </c>
      <c r="AW407" s="83">
        <f t="shared" si="2291"/>
        <v>27.82005858</v>
      </c>
      <c r="AX407" s="83">
        <f t="shared" si="2291"/>
        <v>27.57381095</v>
      </c>
      <c r="AY407" s="83">
        <f t="shared" si="2291"/>
        <v>27.17381095</v>
      </c>
      <c r="AZ407" s="83">
        <f t="shared" si="2291"/>
        <v>26.77381095</v>
      </c>
      <c r="BA407" s="83">
        <f t="shared" si="2291"/>
        <v>26.37381095</v>
      </c>
      <c r="BH407" s="1">
        <f t="shared" si="1965"/>
        <v>25</v>
      </c>
      <c r="BI407" s="1">
        <v>172.0</v>
      </c>
      <c r="BJ407" s="83">
        <f t="shared" ref="BJ407:BL407" si="2292">((BJ$4 * $BI407 ^ BJ$5 * EXP(-$BI407 * BJ$6))+BJ$8)*BJ$7</f>
        <v>1.276746023</v>
      </c>
      <c r="BK407" s="83">
        <f t="shared" si="2292"/>
        <v>1.373021752</v>
      </c>
      <c r="BL407" s="83">
        <f t="shared" si="2292"/>
        <v>1.451623933</v>
      </c>
      <c r="BT407" s="1">
        <f t="shared" si="1967"/>
        <v>25</v>
      </c>
      <c r="BU407" s="1">
        <v>172.0</v>
      </c>
      <c r="BV407" s="83">
        <f t="shared" ref="BV407:BX407" si="2293"> ((BV$4 * $BU407 ^ BV$5 * EXP(-$BU407 * BV$6))+BV$8)*BV$7</f>
        <v>0.9577363972</v>
      </c>
      <c r="BW407" s="83">
        <f t="shared" si="2293"/>
        <v>1.078217726</v>
      </c>
      <c r="BX407" s="83">
        <f t="shared" si="2293"/>
        <v>1.092099077</v>
      </c>
      <c r="CG407" s="181">
        <v>81.0</v>
      </c>
      <c r="CH407" s="9">
        <f t="shared" ref="CH407:CQ407" si="2294">2^(CH97-3) * 100000</f>
        <v>363729.0609</v>
      </c>
      <c r="CI407" s="9">
        <f t="shared" si="2294"/>
        <v>96050.44464</v>
      </c>
      <c r="CJ407" s="9">
        <f t="shared" si="2294"/>
        <v>96050.44464</v>
      </c>
      <c r="CK407" s="9">
        <f t="shared" si="2294"/>
        <v>96050.44464</v>
      </c>
      <c r="CL407" s="9">
        <f t="shared" si="2294"/>
        <v>96050.44464</v>
      </c>
      <c r="CM407" s="9">
        <f t="shared" si="2294"/>
        <v>96050.44464</v>
      </c>
      <c r="CN407" s="9">
        <f t="shared" si="2294"/>
        <v>96050.44464</v>
      </c>
      <c r="CO407" s="9">
        <f t="shared" si="2294"/>
        <v>96050.44464</v>
      </c>
      <c r="CP407" s="9">
        <f t="shared" si="2294"/>
        <v>96050.44464</v>
      </c>
      <c r="CQ407" s="9">
        <f t="shared" si="2294"/>
        <v>96050.44464</v>
      </c>
      <c r="DB407" s="9">
        <v>173.0</v>
      </c>
      <c r="DC407" s="34">
        <f t="shared" ref="DC407:DJ407" si="2295">MAX(DC406*(1-DC203),0)</f>
        <v>0.9057914131</v>
      </c>
      <c r="DD407" s="34">
        <f t="shared" si="2295"/>
        <v>0.9139074494</v>
      </c>
      <c r="DE407" s="180">
        <f t="shared" si="2295"/>
        <v>0.8223642588</v>
      </c>
      <c r="DF407" s="34">
        <f t="shared" si="2295"/>
        <v>0.64970862</v>
      </c>
      <c r="DG407" s="34">
        <f t="shared" si="2295"/>
        <v>0.5703270643</v>
      </c>
      <c r="DH407" s="180">
        <f t="shared" si="2295"/>
        <v>0.6933529206</v>
      </c>
      <c r="DI407" s="34">
        <f t="shared" si="2295"/>
        <v>0.595960914</v>
      </c>
      <c r="DJ407" s="34">
        <f t="shared" si="2295"/>
        <v>0.5307757483</v>
      </c>
      <c r="DK407" s="34"/>
      <c r="DL407" s="34">
        <v>3.0767123287671236E-4</v>
      </c>
    </row>
    <row r="408" ht="14.25" customHeight="1">
      <c r="AT408" s="1">
        <f t="shared" si="1427"/>
        <v>41</v>
      </c>
      <c r="AU408" s="1">
        <v>282.0</v>
      </c>
      <c r="AV408" s="83">
        <f t="shared" ref="AV408:BA408" si="2296">((AV$4 * $AU408 ^ AV$5 * EXP(-$AU408 * AV$6))+AV$8)*AV$7</f>
        <v>28.87170952</v>
      </c>
      <c r="AW408" s="83">
        <f t="shared" si="2296"/>
        <v>27.75207703</v>
      </c>
      <c r="AX408" s="83">
        <f t="shared" si="2296"/>
        <v>27.49599386</v>
      </c>
      <c r="AY408" s="83">
        <f t="shared" si="2296"/>
        <v>27.09599386</v>
      </c>
      <c r="AZ408" s="83">
        <f t="shared" si="2296"/>
        <v>26.69599386</v>
      </c>
      <c r="BA408" s="83">
        <f t="shared" si="2296"/>
        <v>26.29599386</v>
      </c>
      <c r="BH408" s="1">
        <f t="shared" si="1965"/>
        <v>25</v>
      </c>
      <c r="BI408" s="1">
        <v>173.0</v>
      </c>
      <c r="BJ408" s="83">
        <f t="shared" ref="BJ408:BL408" si="2297">((BJ$4 * $BI408 ^ BJ$5 * EXP(-$BI408 * BJ$6))+BJ$8)*BJ$7</f>
        <v>1.275700078</v>
      </c>
      <c r="BK408" s="83">
        <f t="shared" si="2297"/>
        <v>1.370297719</v>
      </c>
      <c r="BL408" s="83">
        <f t="shared" si="2297"/>
        <v>1.44830604</v>
      </c>
      <c r="BT408" s="1">
        <f t="shared" si="1967"/>
        <v>25</v>
      </c>
      <c r="BU408" s="1">
        <v>173.0</v>
      </c>
      <c r="BV408" s="83">
        <f t="shared" ref="BV408:BX408" si="2298"> ((BV$4 * $BU408 ^ BV$5 * EXP(-$BU408 * BV$6))+BV$8)*BV$7</f>
        <v>0.9569264145</v>
      </c>
      <c r="BW408" s="83">
        <f t="shared" si="2298"/>
        <v>1.076083566</v>
      </c>
      <c r="BX408" s="83">
        <f t="shared" si="2298"/>
        <v>1.089600403</v>
      </c>
      <c r="CG408" s="181">
        <v>82.0</v>
      </c>
      <c r="CH408" s="9">
        <f t="shared" ref="CH408:CQ408" si="2299">2^(CH98-3) * 100000</f>
        <v>363960.1473</v>
      </c>
      <c r="CI408" s="9">
        <f t="shared" si="2299"/>
        <v>96226.90251</v>
      </c>
      <c r="CJ408" s="9">
        <f t="shared" si="2299"/>
        <v>96226.90251</v>
      </c>
      <c r="CK408" s="9">
        <f t="shared" si="2299"/>
        <v>96226.90251</v>
      </c>
      <c r="CL408" s="9">
        <f t="shared" si="2299"/>
        <v>96226.90251</v>
      </c>
      <c r="CM408" s="9">
        <f t="shared" si="2299"/>
        <v>96226.90251</v>
      </c>
      <c r="CN408" s="9">
        <f t="shared" si="2299"/>
        <v>96226.90251</v>
      </c>
      <c r="CO408" s="9">
        <f t="shared" si="2299"/>
        <v>96226.90251</v>
      </c>
      <c r="CP408" s="9">
        <f t="shared" si="2299"/>
        <v>96226.90251</v>
      </c>
      <c r="CQ408" s="9">
        <f t="shared" si="2299"/>
        <v>96226.90251</v>
      </c>
      <c r="DB408" s="9">
        <v>174.0</v>
      </c>
      <c r="DC408" s="34">
        <f t="shared" ref="DC408:DJ408" si="2300">MAX(DC407*(1-DC204),0)</f>
        <v>0.9054430317</v>
      </c>
      <c r="DD408" s="34">
        <f t="shared" si="2300"/>
        <v>0.9133801951</v>
      </c>
      <c r="DE408" s="180">
        <f t="shared" si="2300"/>
        <v>0.8206949888</v>
      </c>
      <c r="DF408" s="34">
        <f t="shared" si="2300"/>
        <v>0.6464472072</v>
      </c>
      <c r="DG408" s="34">
        <f t="shared" si="2300"/>
        <v>0.5668834851</v>
      </c>
      <c r="DH408" s="180">
        <f t="shared" si="2300"/>
        <v>0.6908462803</v>
      </c>
      <c r="DI408" s="34">
        <f t="shared" si="2300"/>
        <v>0.5933690141</v>
      </c>
      <c r="DJ408" s="34">
        <f t="shared" si="2300"/>
        <v>0.528569353</v>
      </c>
      <c r="DK408" s="34"/>
      <c r="DL408" s="34">
        <v>3.0767123287671236E-4</v>
      </c>
    </row>
    <row r="409" ht="14.25" customHeight="1">
      <c r="AT409" s="1">
        <f t="shared" si="1427"/>
        <v>41</v>
      </c>
      <c r="AU409" s="1">
        <v>283.0</v>
      </c>
      <c r="AV409" s="83">
        <f t="shared" ref="AV409:BA409" si="2301">((AV$4 * $AU409 ^ AV$5 * EXP(-$AU409 * AV$6))+AV$8)*AV$7</f>
        <v>28.83525713</v>
      </c>
      <c r="AW409" s="83">
        <f t="shared" si="2301"/>
        <v>27.68419954</v>
      </c>
      <c r="AX409" s="83">
        <f t="shared" si="2301"/>
        <v>27.41832419</v>
      </c>
      <c r="AY409" s="83">
        <f t="shared" si="2301"/>
        <v>27.01832419</v>
      </c>
      <c r="AZ409" s="83">
        <f t="shared" si="2301"/>
        <v>26.61832419</v>
      </c>
      <c r="BA409" s="83">
        <f t="shared" si="2301"/>
        <v>26.21832419</v>
      </c>
      <c r="BH409" s="1">
        <f t="shared" si="1965"/>
        <v>25</v>
      </c>
      <c r="BI409" s="1">
        <v>174.0</v>
      </c>
      <c r="BJ409" s="83">
        <f t="shared" ref="BJ409:BL409" si="2302">((BJ$4 * $BI409 ^ BJ$5 * EXP(-$BI409 * BJ$6))+BJ$8)*BJ$7</f>
        <v>1.274647567</v>
      </c>
      <c r="BK409" s="83">
        <f t="shared" si="2302"/>
        <v>1.367572438</v>
      </c>
      <c r="BL409" s="83">
        <f t="shared" si="2302"/>
        <v>1.444987388</v>
      </c>
      <c r="BT409" s="1">
        <f t="shared" si="1967"/>
        <v>25</v>
      </c>
      <c r="BU409" s="1">
        <v>174.0</v>
      </c>
      <c r="BV409" s="83">
        <f t="shared" ref="BV409:BX409" si="2303"> ((BV$4 * $BU409 ^ BV$5 * EXP(-$BU409 * BV$6))+BV$8)*BV$7</f>
        <v>0.9561113089</v>
      </c>
      <c r="BW409" s="83">
        <f t="shared" si="2303"/>
        <v>1.073948376</v>
      </c>
      <c r="BX409" s="83">
        <f t="shared" si="2303"/>
        <v>1.087101184</v>
      </c>
      <c r="CG409" s="181">
        <v>83.0</v>
      </c>
      <c r="CH409" s="9">
        <f t="shared" ref="CH409:CQ409" si="2304">2^(CH99-3) * 100000</f>
        <v>364222.3053</v>
      </c>
      <c r="CI409" s="9">
        <f t="shared" si="2304"/>
        <v>96405.86154</v>
      </c>
      <c r="CJ409" s="9">
        <f t="shared" si="2304"/>
        <v>96405.86154</v>
      </c>
      <c r="CK409" s="9">
        <f t="shared" si="2304"/>
        <v>96405.86154</v>
      </c>
      <c r="CL409" s="9">
        <f t="shared" si="2304"/>
        <v>96405.86154</v>
      </c>
      <c r="CM409" s="9">
        <f t="shared" si="2304"/>
        <v>96405.86154</v>
      </c>
      <c r="CN409" s="9">
        <f t="shared" si="2304"/>
        <v>96405.86154</v>
      </c>
      <c r="CO409" s="9">
        <f t="shared" si="2304"/>
        <v>96405.86154</v>
      </c>
      <c r="CP409" s="9">
        <f t="shared" si="2304"/>
        <v>96405.86154</v>
      </c>
      <c r="CQ409" s="9">
        <f t="shared" si="2304"/>
        <v>96405.86154</v>
      </c>
      <c r="DB409" s="9">
        <v>175.0</v>
      </c>
      <c r="DC409" s="34">
        <f t="shared" ref="DC409:DJ409" si="2305">MAX(DC408*(1-DC205),0)</f>
        <v>0.9050947844</v>
      </c>
      <c r="DD409" s="34">
        <f t="shared" si="2305"/>
        <v>0.912853245</v>
      </c>
      <c r="DE409" s="180">
        <f t="shared" si="2305"/>
        <v>0.8190196851</v>
      </c>
      <c r="DF409" s="34">
        <f t="shared" si="2305"/>
        <v>0.6431823463</v>
      </c>
      <c r="DG409" s="34">
        <f t="shared" si="2305"/>
        <v>0.5634417399</v>
      </c>
      <c r="DH409" s="180">
        <f t="shared" si="2305"/>
        <v>0.6883346571</v>
      </c>
      <c r="DI409" s="34">
        <f t="shared" si="2305"/>
        <v>0.5907781494</v>
      </c>
      <c r="DJ409" s="34">
        <f t="shared" si="2305"/>
        <v>0.5263686305</v>
      </c>
      <c r="DK409" s="34"/>
      <c r="DL409" s="34">
        <v>3.0767123287671236E-4</v>
      </c>
    </row>
    <row r="410" ht="14.25" customHeight="1">
      <c r="AT410" s="1">
        <f t="shared" si="1427"/>
        <v>41</v>
      </c>
      <c r="AU410" s="1">
        <v>284.0</v>
      </c>
      <c r="AV410" s="83">
        <f t="shared" ref="AV410:BA410" si="2306">((AV$4 * $AU410 ^ AV$5 * EXP(-$AU410 * AV$6))+AV$8)*AV$7</f>
        <v>28.79877593</v>
      </c>
      <c r="AW410" s="83">
        <f t="shared" si="2306"/>
        <v>27.61642657</v>
      </c>
      <c r="AX410" s="83">
        <f t="shared" si="2306"/>
        <v>27.34080244</v>
      </c>
      <c r="AY410" s="83">
        <f t="shared" si="2306"/>
        <v>26.94080244</v>
      </c>
      <c r="AZ410" s="83">
        <f t="shared" si="2306"/>
        <v>26.54080244</v>
      </c>
      <c r="BA410" s="83">
        <f t="shared" si="2306"/>
        <v>26.14080244</v>
      </c>
      <c r="BH410" s="1">
        <f t="shared" si="1965"/>
        <v>25</v>
      </c>
      <c r="BI410" s="1">
        <v>175.0</v>
      </c>
      <c r="BJ410" s="83">
        <f t="shared" ref="BJ410:BL410" si="2307">((BJ$4 * $BI410 ^ BJ$5 * EXP(-$BI410 * BJ$6))+BJ$8)*BJ$7</f>
        <v>1.273588593</v>
      </c>
      <c r="BK410" s="83">
        <f t="shared" si="2307"/>
        <v>1.364846013</v>
      </c>
      <c r="BL410" s="83">
        <f t="shared" si="2307"/>
        <v>1.441668112</v>
      </c>
      <c r="BT410" s="1">
        <f t="shared" si="1967"/>
        <v>25</v>
      </c>
      <c r="BU410" s="1">
        <v>175.0</v>
      </c>
      <c r="BV410" s="83">
        <f t="shared" ref="BV410:BX410" si="2308"> ((BV$4 * $BU410 ^ BV$5 * EXP(-$BU410 * BV$6))+BV$8)*BV$7</f>
        <v>0.9552911612</v>
      </c>
      <c r="BW410" s="83">
        <f t="shared" si="2308"/>
        <v>1.071812241</v>
      </c>
      <c r="BX410" s="83">
        <f t="shared" si="2308"/>
        <v>1.084601521</v>
      </c>
      <c r="CG410" s="181">
        <v>84.0</v>
      </c>
      <c r="CH410" s="9">
        <f t="shared" ref="CH410:CQ410" si="2309">2^(CH100-3) * 100000</f>
        <v>364514.4964</v>
      </c>
      <c r="CI410" s="9">
        <f t="shared" si="2309"/>
        <v>96587.25657</v>
      </c>
      <c r="CJ410" s="9">
        <f t="shared" si="2309"/>
        <v>96587.25657</v>
      </c>
      <c r="CK410" s="9">
        <f t="shared" si="2309"/>
        <v>96587.25657</v>
      </c>
      <c r="CL410" s="9">
        <f t="shared" si="2309"/>
        <v>96587.25657</v>
      </c>
      <c r="CM410" s="9">
        <f t="shared" si="2309"/>
        <v>96587.25657</v>
      </c>
      <c r="CN410" s="9">
        <f t="shared" si="2309"/>
        <v>96587.25657</v>
      </c>
      <c r="CO410" s="9">
        <f t="shared" si="2309"/>
        <v>96587.25657</v>
      </c>
      <c r="CP410" s="9">
        <f t="shared" si="2309"/>
        <v>96587.25657</v>
      </c>
      <c r="CQ410" s="9">
        <f t="shared" si="2309"/>
        <v>96587.25657</v>
      </c>
      <c r="DB410" s="9">
        <v>176.0</v>
      </c>
      <c r="DC410" s="34">
        <f t="shared" ref="DC410:DJ410" si="2310">MAX(DC409*(1-DC206),0)</f>
        <v>0.904746671</v>
      </c>
      <c r="DD410" s="34">
        <f t="shared" si="2310"/>
        <v>0.9123265989</v>
      </c>
      <c r="DE410" s="180">
        <f t="shared" si="2310"/>
        <v>0.8173383983</v>
      </c>
      <c r="DF410" s="34">
        <f t="shared" si="2310"/>
        <v>0.6399142551</v>
      </c>
      <c r="DG410" s="34">
        <f t="shared" si="2310"/>
        <v>0.5600020478</v>
      </c>
      <c r="DH410" s="180">
        <f t="shared" si="2310"/>
        <v>0.6858181712</v>
      </c>
      <c r="DI410" s="34">
        <f t="shared" si="2310"/>
        <v>0.5881884046</v>
      </c>
      <c r="DJ410" s="34">
        <f t="shared" si="2310"/>
        <v>0.5241735863</v>
      </c>
      <c r="DK410" s="34"/>
      <c r="DL410" s="34">
        <v>3.0767123287671236E-4</v>
      </c>
    </row>
    <row r="411" ht="14.25" customHeight="1">
      <c r="AT411" s="1">
        <f t="shared" si="1427"/>
        <v>41</v>
      </c>
      <c r="AU411" s="1">
        <v>285.0</v>
      </c>
      <c r="AV411" s="83">
        <f t="shared" ref="AV411:BA411" si="2311">((AV$4 * $AU411 ^ AV$5 * EXP(-$AU411 * AV$6))+AV$8)*AV$7</f>
        <v>28.76226668</v>
      </c>
      <c r="AW411" s="83">
        <f t="shared" si="2311"/>
        <v>27.54875862</v>
      </c>
      <c r="AX411" s="83">
        <f t="shared" si="2311"/>
        <v>27.26342908</v>
      </c>
      <c r="AY411" s="83">
        <f t="shared" si="2311"/>
        <v>26.86342908</v>
      </c>
      <c r="AZ411" s="83">
        <f t="shared" si="2311"/>
        <v>26.46342908</v>
      </c>
      <c r="BA411" s="83">
        <f t="shared" si="2311"/>
        <v>26.06342908</v>
      </c>
      <c r="BH411" s="1">
        <f t="shared" si="1965"/>
        <v>26</v>
      </c>
      <c r="BI411" s="1">
        <v>176.0</v>
      </c>
      <c r="BJ411" s="83">
        <f t="shared" ref="BJ411:BL411" si="2312">((BJ$4 * $BI411 ^ BJ$5 * EXP(-$BI411 * BJ$6))+BJ$8)*BJ$7</f>
        <v>1.272523255</v>
      </c>
      <c r="BK411" s="83">
        <f t="shared" si="2312"/>
        <v>1.362118547</v>
      </c>
      <c r="BL411" s="83">
        <f t="shared" si="2312"/>
        <v>1.438348344</v>
      </c>
      <c r="BT411" s="1">
        <f t="shared" si="1967"/>
        <v>26</v>
      </c>
      <c r="BU411" s="1">
        <v>176.0</v>
      </c>
      <c r="BV411" s="83">
        <f t="shared" ref="BV411:BX411" si="2313"> ((BV$4 * $BU411 ^ BV$5 * EXP(-$BU411 * BV$6))+BV$8)*BV$7</f>
        <v>0.9544660508</v>
      </c>
      <c r="BW411" s="83">
        <f t="shared" si="2313"/>
        <v>1.069675241</v>
      </c>
      <c r="BX411" s="83">
        <f t="shared" si="2313"/>
        <v>1.082101514</v>
      </c>
      <c r="CG411" s="181">
        <v>85.0</v>
      </c>
      <c r="CH411" s="9">
        <f t="shared" ref="CH411:CQ411" si="2314">2^(CH101-3) * 100000</f>
        <v>364835.7383</v>
      </c>
      <c r="CI411" s="9">
        <f t="shared" si="2314"/>
        <v>96771.02571</v>
      </c>
      <c r="CJ411" s="9">
        <f t="shared" si="2314"/>
        <v>96771.02571</v>
      </c>
      <c r="CK411" s="9">
        <f t="shared" si="2314"/>
        <v>96771.02571</v>
      </c>
      <c r="CL411" s="9">
        <f t="shared" si="2314"/>
        <v>96771.02571</v>
      </c>
      <c r="CM411" s="9">
        <f t="shared" si="2314"/>
        <v>96771.02571</v>
      </c>
      <c r="CN411" s="9">
        <f t="shared" si="2314"/>
        <v>96771.02571</v>
      </c>
      <c r="CO411" s="9">
        <f t="shared" si="2314"/>
        <v>96771.02571</v>
      </c>
      <c r="CP411" s="9">
        <f t="shared" si="2314"/>
        <v>96771.02571</v>
      </c>
      <c r="CQ411" s="9">
        <f t="shared" si="2314"/>
        <v>96771.02571</v>
      </c>
      <c r="DB411" s="9">
        <v>177.0</v>
      </c>
      <c r="DC411" s="34">
        <f t="shared" ref="DC411:DJ411" si="2315">MAX(DC410*(1-DC207),0)</f>
        <v>0.9043986916</v>
      </c>
      <c r="DD411" s="34">
        <f t="shared" si="2315"/>
        <v>0.9118002566</v>
      </c>
      <c r="DE411" s="180">
        <f t="shared" si="2315"/>
        <v>0.8156511793</v>
      </c>
      <c r="DF411" s="34">
        <f t="shared" si="2315"/>
        <v>0.6366431501</v>
      </c>
      <c r="DG411" s="34">
        <f t="shared" si="2315"/>
        <v>0.5565646264</v>
      </c>
      <c r="DH411" s="180">
        <f t="shared" si="2315"/>
        <v>0.6832969426</v>
      </c>
      <c r="DI411" s="34">
        <f t="shared" si="2315"/>
        <v>0.5855998644</v>
      </c>
      <c r="DJ411" s="34">
        <f t="shared" si="2315"/>
        <v>0.5219842259</v>
      </c>
      <c r="DK411" s="34"/>
      <c r="DL411" s="34">
        <v>3.0767123287671236E-4</v>
      </c>
    </row>
    <row r="412" ht="14.25" customHeight="1">
      <c r="AT412" s="1">
        <f t="shared" si="1427"/>
        <v>41</v>
      </c>
      <c r="AU412" s="1">
        <v>286.0</v>
      </c>
      <c r="AV412" s="83">
        <f t="shared" ref="AV412:BA412" si="2316">((AV$4 * $AU412 ^ AV$5 * EXP(-$AU412 * AV$6))+AV$8)*AV$7</f>
        <v>28.72573011</v>
      </c>
      <c r="AW412" s="83">
        <f t="shared" si="2316"/>
        <v>27.48119615</v>
      </c>
      <c r="AX412" s="83">
        <f t="shared" si="2316"/>
        <v>27.1862046</v>
      </c>
      <c r="AY412" s="83">
        <f t="shared" si="2316"/>
        <v>26.7862046</v>
      </c>
      <c r="AZ412" s="83">
        <f t="shared" si="2316"/>
        <v>26.3862046</v>
      </c>
      <c r="BA412" s="83">
        <f t="shared" si="2316"/>
        <v>25.9862046</v>
      </c>
      <c r="BH412" s="1">
        <f t="shared" si="1965"/>
        <v>26</v>
      </c>
      <c r="BI412" s="1">
        <v>177.0</v>
      </c>
      <c r="BJ412" s="83">
        <f t="shared" ref="BJ412:BL412" si="2317">((BJ$4 * $BI412 ^ BJ$5 * EXP(-$BI412 * BJ$6))+BJ$8)*BJ$7</f>
        <v>1.271451654</v>
      </c>
      <c r="BK412" s="83">
        <f t="shared" si="2317"/>
        <v>1.359390142</v>
      </c>
      <c r="BL412" s="83">
        <f t="shared" si="2317"/>
        <v>1.435028216</v>
      </c>
      <c r="BT412" s="1">
        <f t="shared" si="1967"/>
        <v>26</v>
      </c>
      <c r="BU412" s="1">
        <v>177.0</v>
      </c>
      <c r="BV412" s="83">
        <f t="shared" ref="BV412:BX412" si="2318"> ((BV$4 * $BU412 ^ BV$5 * EXP(-$BU412 * BV$6))+BV$8)*BV$7</f>
        <v>0.9536360561</v>
      </c>
      <c r="BW412" s="83">
        <f t="shared" si="2318"/>
        <v>1.067537456</v>
      </c>
      <c r="BX412" s="83">
        <f t="shared" si="2318"/>
        <v>1.07960126</v>
      </c>
      <c r="CG412" s="181">
        <v>86.0</v>
      </c>
      <c r="CH412" s="9">
        <f t="shared" ref="CH412:CQ412" si="2319">2^(CH102-3) * 100000</f>
        <v>365185.1011</v>
      </c>
      <c r="CI412" s="9">
        <f t="shared" si="2319"/>
        <v>96957.11017</v>
      </c>
      <c r="CJ412" s="9">
        <f t="shared" si="2319"/>
        <v>96957.11017</v>
      </c>
      <c r="CK412" s="9">
        <f t="shared" si="2319"/>
        <v>96957.11017</v>
      </c>
      <c r="CL412" s="9">
        <f t="shared" si="2319"/>
        <v>96957.11017</v>
      </c>
      <c r="CM412" s="9">
        <f t="shared" si="2319"/>
        <v>96957.11017</v>
      </c>
      <c r="CN412" s="9">
        <f t="shared" si="2319"/>
        <v>96957.11017</v>
      </c>
      <c r="CO412" s="9">
        <f t="shared" si="2319"/>
        <v>96957.11017</v>
      </c>
      <c r="CP412" s="9">
        <f t="shared" si="2319"/>
        <v>96957.11017</v>
      </c>
      <c r="CQ412" s="9">
        <f t="shared" si="2319"/>
        <v>96957.11017</v>
      </c>
      <c r="DB412" s="9">
        <v>178.0</v>
      </c>
      <c r="DC412" s="34">
        <f t="shared" ref="DC412:DJ412" si="2320">MAX(DC411*(1-DC208),0)</f>
        <v>0.9040508459</v>
      </c>
      <c r="DD412" s="34">
        <f t="shared" si="2320"/>
        <v>0.911274218</v>
      </c>
      <c r="DE412" s="180">
        <f t="shared" si="2320"/>
        <v>0.8139580788</v>
      </c>
      <c r="DF412" s="34">
        <f t="shared" si="2320"/>
        <v>0.6333692473</v>
      </c>
      <c r="DG412" s="34">
        <f t="shared" si="2320"/>
        <v>0.5531296918</v>
      </c>
      <c r="DH412" s="180">
        <f t="shared" si="2320"/>
        <v>0.6807710911</v>
      </c>
      <c r="DI412" s="34">
        <f t="shared" si="2320"/>
        <v>0.5830126127</v>
      </c>
      <c r="DJ412" s="34">
        <f t="shared" si="2320"/>
        <v>0.5198005544</v>
      </c>
      <c r="DK412" s="34"/>
      <c r="DL412" s="34">
        <v>3.0767123287671236E-4</v>
      </c>
    </row>
    <row r="413" ht="14.25" customHeight="1">
      <c r="AT413" s="1">
        <f t="shared" si="1427"/>
        <v>41</v>
      </c>
      <c r="AU413" s="1">
        <v>287.0</v>
      </c>
      <c r="AV413" s="83">
        <f t="shared" ref="AV413:BA413" si="2321">((AV$4 * $AU413 ^ AV$5 * EXP(-$AU413 * AV$6))+AV$8)*AV$7</f>
        <v>28.68916697</v>
      </c>
      <c r="AW413" s="83">
        <f t="shared" si="2321"/>
        <v>27.41373962</v>
      </c>
      <c r="AX413" s="83">
        <f t="shared" si="2321"/>
        <v>27.10912946</v>
      </c>
      <c r="AY413" s="83">
        <f t="shared" si="2321"/>
        <v>26.70912946</v>
      </c>
      <c r="AZ413" s="83">
        <f t="shared" si="2321"/>
        <v>26.30912946</v>
      </c>
      <c r="BA413" s="83">
        <f t="shared" si="2321"/>
        <v>25.90912946</v>
      </c>
      <c r="BH413" s="1">
        <f t="shared" si="1965"/>
        <v>26</v>
      </c>
      <c r="BI413" s="1">
        <v>178.0</v>
      </c>
      <c r="BJ413" s="83">
        <f t="shared" ref="BJ413:BL413" si="2322">((BJ$4 * $BI413 ^ BJ$5 * EXP(-$BI413 * BJ$6))+BJ$8)*BJ$7</f>
        <v>1.270373888</v>
      </c>
      <c r="BK413" s="83">
        <f t="shared" si="2322"/>
        <v>1.356660898</v>
      </c>
      <c r="BL413" s="83">
        <f t="shared" si="2322"/>
        <v>1.431707854</v>
      </c>
      <c r="BT413" s="1">
        <f t="shared" si="1967"/>
        <v>26</v>
      </c>
      <c r="BU413" s="1">
        <v>178.0</v>
      </c>
      <c r="BV413" s="83">
        <f t="shared" ref="BV413:BX413" si="2323"> ((BV$4 * $BU413 ^ BV$5 * EXP(-$BU413 * BV$6))+BV$8)*BV$7</f>
        <v>0.952801254</v>
      </c>
      <c r="BW413" s="83">
        <f t="shared" si="2323"/>
        <v>1.065398965</v>
      </c>
      <c r="BX413" s="83">
        <f t="shared" si="2323"/>
        <v>1.077100857</v>
      </c>
      <c r="CG413" s="181">
        <v>87.0</v>
      </c>
      <c r="CH413" s="9">
        <f t="shared" ref="CH413:CQ413" si="2324">2^(CH103-3) * 100000</f>
        <v>365561.704</v>
      </c>
      <c r="CI413" s="9">
        <f t="shared" si="2324"/>
        <v>97145.45403</v>
      </c>
      <c r="CJ413" s="9">
        <f t="shared" si="2324"/>
        <v>97145.45403</v>
      </c>
      <c r="CK413" s="9">
        <f t="shared" si="2324"/>
        <v>97145.45403</v>
      </c>
      <c r="CL413" s="9">
        <f t="shared" si="2324"/>
        <v>97145.45403</v>
      </c>
      <c r="CM413" s="9">
        <f t="shared" si="2324"/>
        <v>97145.45403</v>
      </c>
      <c r="CN413" s="9">
        <f t="shared" si="2324"/>
        <v>97145.45403</v>
      </c>
      <c r="CO413" s="9">
        <f t="shared" si="2324"/>
        <v>97145.45403</v>
      </c>
      <c r="CP413" s="9">
        <f t="shared" si="2324"/>
        <v>97145.45403</v>
      </c>
      <c r="CQ413" s="9">
        <f t="shared" si="2324"/>
        <v>97145.45403</v>
      </c>
      <c r="DB413" s="9">
        <v>179.0</v>
      </c>
      <c r="DC413" s="34">
        <f t="shared" ref="DC413:DJ413" si="2325">MAX(DC412*(1-DC209),0)</f>
        <v>0.903703134</v>
      </c>
      <c r="DD413" s="34">
        <f t="shared" si="2325"/>
        <v>0.9107484829</v>
      </c>
      <c r="DE413" s="180">
        <f t="shared" si="2325"/>
        <v>0.8122591481</v>
      </c>
      <c r="DF413" s="34">
        <f t="shared" si="2325"/>
        <v>0.6300927617</v>
      </c>
      <c r="DG413" s="34">
        <f t="shared" si="2325"/>
        <v>0.5496974585</v>
      </c>
      <c r="DH413" s="180">
        <f t="shared" si="2325"/>
        <v>0.6782407364</v>
      </c>
      <c r="DI413" s="34">
        <f t="shared" si="2325"/>
        <v>0.5804267331</v>
      </c>
      <c r="DJ413" s="34">
        <f t="shared" si="2325"/>
        <v>0.5176225771</v>
      </c>
      <c r="DK413" s="34"/>
      <c r="DL413" s="34">
        <v>3.0767123287671236E-4</v>
      </c>
    </row>
    <row r="414" ht="14.25" customHeight="1">
      <c r="AT414" s="1">
        <f t="shared" si="1427"/>
        <v>42</v>
      </c>
      <c r="AU414" s="1">
        <v>288.0</v>
      </c>
      <c r="AV414" s="83">
        <f t="shared" ref="AV414:BA414" si="2326">((AV$4 * $AU414 ^ AV$5 * EXP(-$AU414 * AV$6))+AV$8)*AV$7</f>
        <v>28.65257798</v>
      </c>
      <c r="AW414" s="83">
        <f t="shared" si="2326"/>
        <v>27.34638948</v>
      </c>
      <c r="AX414" s="83">
        <f t="shared" si="2326"/>
        <v>27.03220412</v>
      </c>
      <c r="AY414" s="83">
        <f t="shared" si="2326"/>
        <v>26.63220412</v>
      </c>
      <c r="AZ414" s="83">
        <f t="shared" si="2326"/>
        <v>26.23220412</v>
      </c>
      <c r="BA414" s="83">
        <f t="shared" si="2326"/>
        <v>25.83220412</v>
      </c>
      <c r="BH414" s="1">
        <f t="shared" si="1965"/>
        <v>26</v>
      </c>
      <c r="BI414" s="1">
        <v>179.0</v>
      </c>
      <c r="BJ414" s="83">
        <f t="shared" ref="BJ414:BL414" si="2327">((BJ$4 * $BI414 ^ BJ$5 * EXP(-$BI414 * BJ$6))+BJ$8)*BJ$7</f>
        <v>1.269290052</v>
      </c>
      <c r="BK414" s="83">
        <f t="shared" si="2327"/>
        <v>1.35393091</v>
      </c>
      <c r="BL414" s="83">
        <f t="shared" si="2327"/>
        <v>1.428387385</v>
      </c>
      <c r="BT414" s="1">
        <f t="shared" si="1967"/>
        <v>26</v>
      </c>
      <c r="BU414" s="1">
        <v>179.0</v>
      </c>
      <c r="BV414" s="83">
        <f t="shared" ref="BV414:BX414" si="2328"> ((BV$4 * $BU414 ^ BV$5 * EXP(-$BU414 * BV$6))+BV$8)*BV$7</f>
        <v>0.9519617203</v>
      </c>
      <c r="BW414" s="83">
        <f t="shared" si="2328"/>
        <v>1.063259845</v>
      </c>
      <c r="BX414" s="83">
        <f t="shared" si="2328"/>
        <v>1.074600397</v>
      </c>
      <c r="CG414" s="181">
        <v>88.0</v>
      </c>
      <c r="CH414" s="9">
        <f t="shared" ref="CH414:CQ414" si="2329">2^(CH104-3) * 100000</f>
        <v>365964.7124</v>
      </c>
      <c r="CI414" s="9">
        <f t="shared" si="2329"/>
        <v>97336.0041</v>
      </c>
      <c r="CJ414" s="9">
        <f t="shared" si="2329"/>
        <v>97336.0041</v>
      </c>
      <c r="CK414" s="9">
        <f t="shared" si="2329"/>
        <v>97336.0041</v>
      </c>
      <c r="CL414" s="9">
        <f t="shared" si="2329"/>
        <v>97336.0041</v>
      </c>
      <c r="CM414" s="9">
        <f t="shared" si="2329"/>
        <v>97336.0041</v>
      </c>
      <c r="CN414" s="9">
        <f t="shared" si="2329"/>
        <v>97336.0041</v>
      </c>
      <c r="CO414" s="9">
        <f t="shared" si="2329"/>
        <v>97336.0041</v>
      </c>
      <c r="CP414" s="9">
        <f t="shared" si="2329"/>
        <v>97336.0041</v>
      </c>
      <c r="CQ414" s="9">
        <f t="shared" si="2329"/>
        <v>97336.0041</v>
      </c>
      <c r="DB414" s="9">
        <v>180.0</v>
      </c>
      <c r="DC414" s="34">
        <f t="shared" ref="DC414:DJ414" si="2330">MAX(DC413*(1-DC210),0)</f>
        <v>0.9033555559</v>
      </c>
      <c r="DD414" s="34">
        <f t="shared" si="2330"/>
        <v>0.9102230511</v>
      </c>
      <c r="DE414" s="180">
        <f t="shared" si="2330"/>
        <v>0.8105544381</v>
      </c>
      <c r="DF414" s="34">
        <f t="shared" si="2330"/>
        <v>0.6268139074</v>
      </c>
      <c r="DG414" s="34">
        <f t="shared" si="2330"/>
        <v>0.5462681393</v>
      </c>
      <c r="DH414" s="180">
        <f t="shared" si="2330"/>
        <v>0.6757059981</v>
      </c>
      <c r="DI414" s="34">
        <f t="shared" si="2330"/>
        <v>0.5778423089</v>
      </c>
      <c r="DJ414" s="34">
        <f t="shared" si="2330"/>
        <v>0.5154502989</v>
      </c>
      <c r="DK414" s="34"/>
      <c r="DL414" s="34">
        <v>3.0767123287671236E-4</v>
      </c>
    </row>
    <row r="415" ht="14.25" customHeight="1">
      <c r="AT415" s="1">
        <f t="shared" si="1427"/>
        <v>42</v>
      </c>
      <c r="AU415" s="1">
        <v>289.0</v>
      </c>
      <c r="AV415" s="83">
        <f t="shared" ref="AV415:BA415" si="2331">((AV$4 * $AU415 ^ AV$5 * EXP(-$AU415 * AV$6))+AV$8)*AV$7</f>
        <v>28.61596385</v>
      </c>
      <c r="AW415" s="83">
        <f t="shared" si="2331"/>
        <v>27.27914616</v>
      </c>
      <c r="AX415" s="83">
        <f t="shared" si="2331"/>
        <v>26.955429</v>
      </c>
      <c r="AY415" s="83">
        <f t="shared" si="2331"/>
        <v>26.555429</v>
      </c>
      <c r="AZ415" s="83">
        <f t="shared" si="2331"/>
        <v>26.155429</v>
      </c>
      <c r="BA415" s="83">
        <f t="shared" si="2331"/>
        <v>25.755429</v>
      </c>
      <c r="BH415" s="1">
        <f t="shared" si="1965"/>
        <v>26</v>
      </c>
      <c r="BI415" s="1">
        <v>180.0</v>
      </c>
      <c r="BJ415" s="83">
        <f t="shared" ref="BJ415:BL415" si="2332">((BJ$4 * $BI415 ^ BJ$5 * EXP(-$BI415 * BJ$6))+BJ$8)*BJ$7</f>
        <v>1.268200242</v>
      </c>
      <c r="BK415" s="83">
        <f t="shared" si="2332"/>
        <v>1.351200276</v>
      </c>
      <c r="BL415" s="83">
        <f t="shared" si="2332"/>
        <v>1.425066931</v>
      </c>
      <c r="BT415" s="1">
        <f t="shared" si="1967"/>
        <v>26</v>
      </c>
      <c r="BU415" s="1">
        <v>180.0</v>
      </c>
      <c r="BV415" s="83">
        <f t="shared" ref="BV415:BX415" si="2333"> ((BV$4 * $BU415 ^ BV$5 * EXP(-$BU415 * BV$6))+BV$8)*BV$7</f>
        <v>0.9511175297</v>
      </c>
      <c r="BW415" s="83">
        <f t="shared" si="2333"/>
        <v>1.061120171</v>
      </c>
      <c r="BX415" s="83">
        <f t="shared" si="2333"/>
        <v>1.072099973</v>
      </c>
      <c r="CG415" s="181">
        <v>89.0</v>
      </c>
      <c r="CH415" s="9">
        <f t="shared" ref="CH415:CQ415" si="2334">2^(CH105-3) * 100000</f>
        <v>366393.3346</v>
      </c>
      <c r="CI415" s="9">
        <f t="shared" si="2334"/>
        <v>97528.70978</v>
      </c>
      <c r="CJ415" s="9">
        <f t="shared" si="2334"/>
        <v>97528.70978</v>
      </c>
      <c r="CK415" s="9">
        <f t="shared" si="2334"/>
        <v>97528.70978</v>
      </c>
      <c r="CL415" s="9">
        <f t="shared" si="2334"/>
        <v>97528.70978</v>
      </c>
      <c r="CM415" s="9">
        <f t="shared" si="2334"/>
        <v>97528.70978</v>
      </c>
      <c r="CN415" s="9">
        <f t="shared" si="2334"/>
        <v>97528.70978</v>
      </c>
      <c r="CO415" s="9">
        <f t="shared" si="2334"/>
        <v>97528.70978</v>
      </c>
      <c r="CP415" s="9">
        <f t="shared" si="2334"/>
        <v>97528.70978</v>
      </c>
      <c r="CQ415" s="9">
        <f t="shared" si="2334"/>
        <v>97528.70978</v>
      </c>
      <c r="DB415" s="9">
        <v>181.0</v>
      </c>
      <c r="DC415" s="34">
        <f t="shared" ref="DC415:DJ415" si="2335">MAX(DC414*(1-DC211),0)</f>
        <v>0.9030081115</v>
      </c>
      <c r="DD415" s="34">
        <f t="shared" si="2335"/>
        <v>0.9096979224</v>
      </c>
      <c r="DE415" s="180">
        <f t="shared" si="2335"/>
        <v>0.8088440002</v>
      </c>
      <c r="DF415" s="34">
        <f t="shared" si="2335"/>
        <v>0.6235328979</v>
      </c>
      <c r="DG415" s="34">
        <f t="shared" si="2335"/>
        <v>0.5428419455</v>
      </c>
      <c r="DH415" s="180">
        <f t="shared" si="2335"/>
        <v>0.6731669955</v>
      </c>
      <c r="DI415" s="34">
        <f t="shared" si="2335"/>
        <v>0.5752594226</v>
      </c>
      <c r="DJ415" s="34">
        <f t="shared" si="2335"/>
        <v>0.5132837248</v>
      </c>
      <c r="DK415" s="34"/>
      <c r="DL415" s="34">
        <v>3.0767123287671236E-4</v>
      </c>
    </row>
    <row r="416" ht="14.25" customHeight="1">
      <c r="AT416" s="1">
        <f t="shared" si="1427"/>
        <v>42</v>
      </c>
      <c r="AU416" s="1">
        <v>290.0</v>
      </c>
      <c r="AV416" s="83">
        <f t="shared" ref="AV416:BA416" si="2336">((AV$4 * $AU416 ^ AV$5 * EXP(-$AU416 * AV$6))+AV$8)*AV$7</f>
        <v>28.57932531</v>
      </c>
      <c r="AW416" s="83">
        <f t="shared" si="2336"/>
        <v>27.21201009</v>
      </c>
      <c r="AX416" s="83">
        <f t="shared" si="2336"/>
        <v>26.87880455</v>
      </c>
      <c r="AY416" s="83">
        <f t="shared" si="2336"/>
        <v>26.47880455</v>
      </c>
      <c r="AZ416" s="83">
        <f t="shared" si="2336"/>
        <v>26.07880455</v>
      </c>
      <c r="BA416" s="83">
        <f t="shared" si="2336"/>
        <v>25.67880455</v>
      </c>
      <c r="BH416" s="1">
        <f t="shared" si="1965"/>
        <v>26</v>
      </c>
      <c r="BI416" s="1">
        <v>181.0</v>
      </c>
      <c r="BJ416" s="83">
        <f t="shared" ref="BJ416:BL416" si="2337">((BJ$4 * $BI416 ^ BJ$5 * EXP(-$BI416 * BJ$6))+BJ$8)*BJ$7</f>
        <v>1.267104551</v>
      </c>
      <c r="BK416" s="83">
        <f t="shared" si="2337"/>
        <v>1.348469089</v>
      </c>
      <c r="BL416" s="83">
        <f t="shared" si="2337"/>
        <v>1.421746613</v>
      </c>
      <c r="BT416" s="1">
        <f t="shared" si="1967"/>
        <v>26</v>
      </c>
      <c r="BU416" s="1">
        <v>181.0</v>
      </c>
      <c r="BV416" s="83">
        <f t="shared" ref="BV416:BX416" si="2338"> ((BV$4 * $BU416 ^ BV$5 * EXP(-$BU416 * BV$6))+BV$8)*BV$7</f>
        <v>0.9502687554</v>
      </c>
      <c r="BW416" s="83">
        <f t="shared" si="2338"/>
        <v>1.058980018</v>
      </c>
      <c r="BX416" s="83">
        <f t="shared" si="2338"/>
        <v>1.069599676</v>
      </c>
      <c r="CG416" s="181">
        <v>90.0</v>
      </c>
      <c r="CH416" s="9">
        <f t="shared" ref="CH416:CQ416" si="2339">2^(CH106-3) * 100000</f>
        <v>366846.8196</v>
      </c>
      <c r="CI416" s="9">
        <f t="shared" si="2339"/>
        <v>97723.52286</v>
      </c>
      <c r="CJ416" s="9">
        <f t="shared" si="2339"/>
        <v>97723.52286</v>
      </c>
      <c r="CK416" s="9">
        <f t="shared" si="2339"/>
        <v>97723.52286</v>
      </c>
      <c r="CL416" s="9">
        <f t="shared" si="2339"/>
        <v>97723.52286</v>
      </c>
      <c r="CM416" s="9">
        <f t="shared" si="2339"/>
        <v>97723.52286</v>
      </c>
      <c r="CN416" s="9">
        <f t="shared" si="2339"/>
        <v>97723.52286</v>
      </c>
      <c r="CO416" s="9">
        <f t="shared" si="2339"/>
        <v>97723.52286</v>
      </c>
      <c r="CP416" s="9">
        <f t="shared" si="2339"/>
        <v>97723.52286</v>
      </c>
      <c r="CQ416" s="9">
        <f t="shared" si="2339"/>
        <v>97723.52286</v>
      </c>
      <c r="DB416" s="9">
        <v>182.0</v>
      </c>
      <c r="DC416" s="34">
        <f t="shared" ref="DC416:DJ416" si="2340">MAX(DC415*(1-DC212),0)</f>
        <v>0.9026608007</v>
      </c>
      <c r="DD416" s="34">
        <f t="shared" si="2340"/>
        <v>0.9091730966</v>
      </c>
      <c r="DE416" s="180">
        <f t="shared" si="2340"/>
        <v>0.8071278855</v>
      </c>
      <c r="DF416" s="34">
        <f t="shared" si="2340"/>
        <v>0.6202499455</v>
      </c>
      <c r="DG416" s="34">
        <f t="shared" si="2340"/>
        <v>0.5394190868</v>
      </c>
      <c r="DH416" s="180">
        <f t="shared" si="2340"/>
        <v>0.6706238478</v>
      </c>
      <c r="DI416" s="34">
        <f t="shared" si="2340"/>
        <v>0.5726781567</v>
      </c>
      <c r="DJ416" s="34">
        <f t="shared" si="2340"/>
        <v>0.5111228595</v>
      </c>
      <c r="DK416" s="34"/>
      <c r="DL416" s="34">
        <v>3.0767123287671236E-4</v>
      </c>
    </row>
    <row r="417" ht="14.25" customHeight="1">
      <c r="AT417" s="1">
        <f t="shared" si="1427"/>
        <v>42</v>
      </c>
      <c r="AU417" s="1">
        <v>291.0</v>
      </c>
      <c r="AV417" s="83">
        <f t="shared" ref="AV417:BA417" si="2341">((AV$4 * $AU417 ^ AV$5 * EXP(-$AU417 * AV$6))+AV$8)*AV$7</f>
        <v>28.54266304</v>
      </c>
      <c r="AW417" s="83">
        <f t="shared" si="2341"/>
        <v>27.1449817</v>
      </c>
      <c r="AX417" s="83">
        <f t="shared" si="2341"/>
        <v>26.80233118</v>
      </c>
      <c r="AY417" s="83">
        <f t="shared" si="2341"/>
        <v>26.40233118</v>
      </c>
      <c r="AZ417" s="83">
        <f t="shared" si="2341"/>
        <v>26.00233118</v>
      </c>
      <c r="BA417" s="83">
        <f t="shared" si="2341"/>
        <v>25.60233118</v>
      </c>
      <c r="BH417" s="1">
        <f t="shared" si="1965"/>
        <v>26</v>
      </c>
      <c r="BI417" s="1">
        <v>182.0</v>
      </c>
      <c r="BJ417" s="83">
        <f t="shared" ref="BJ417:BL417" si="2342">((BJ$4 * $BI417 ^ BJ$5 * EXP(-$BI417 * BJ$6))+BJ$8)*BJ$7</f>
        <v>1.266003071</v>
      </c>
      <c r="BK417" s="83">
        <f t="shared" si="2342"/>
        <v>1.345737442</v>
      </c>
      <c r="BL417" s="83">
        <f t="shared" si="2342"/>
        <v>1.418426549</v>
      </c>
      <c r="BT417" s="1">
        <f t="shared" si="1967"/>
        <v>26</v>
      </c>
      <c r="BU417" s="1">
        <v>182.0</v>
      </c>
      <c r="BV417" s="83">
        <f t="shared" ref="BV417:BX417" si="2343"> ((BV$4 * $BU417 ^ BV$5 * EXP(-$BU417 * BV$6))+BV$8)*BV$7</f>
        <v>0.94941547</v>
      </c>
      <c r="BW417" s="83">
        <f t="shared" si="2343"/>
        <v>1.056839459</v>
      </c>
      <c r="BX417" s="83">
        <f t="shared" si="2343"/>
        <v>1.067099594</v>
      </c>
      <c r="CG417" s="181">
        <v>91.0</v>
      </c>
      <c r="CH417" s="9">
        <f t="shared" ref="CH417:CQ417" si="2344">2^(CH107-3) * 100000</f>
        <v>367324.4542</v>
      </c>
      <c r="CI417" s="9">
        <f t="shared" si="2344"/>
        <v>97920.39743</v>
      </c>
      <c r="CJ417" s="9">
        <f t="shared" si="2344"/>
        <v>97920.39743</v>
      </c>
      <c r="CK417" s="9">
        <f t="shared" si="2344"/>
        <v>97920.39743</v>
      </c>
      <c r="CL417" s="9">
        <f t="shared" si="2344"/>
        <v>97920.39743</v>
      </c>
      <c r="CM417" s="9">
        <f t="shared" si="2344"/>
        <v>97920.39743</v>
      </c>
      <c r="CN417" s="9">
        <f t="shared" si="2344"/>
        <v>97920.39743</v>
      </c>
      <c r="CO417" s="9">
        <f t="shared" si="2344"/>
        <v>97920.39743</v>
      </c>
      <c r="CP417" s="9">
        <f t="shared" si="2344"/>
        <v>97920.39743</v>
      </c>
      <c r="CQ417" s="9">
        <f t="shared" si="2344"/>
        <v>97920.39743</v>
      </c>
      <c r="DB417" s="9">
        <v>183.0</v>
      </c>
      <c r="DC417" s="34">
        <f t="shared" ref="DC417:DJ417" si="2345">MAX(DC416*(1-DC213),0)</f>
        <v>0.9023136234</v>
      </c>
      <c r="DD417" s="34">
        <f t="shared" si="2345"/>
        <v>0.9086485737</v>
      </c>
      <c r="DE417" s="180">
        <f t="shared" si="2345"/>
        <v>0.8054061454</v>
      </c>
      <c r="DF417" s="34">
        <f t="shared" si="2345"/>
        <v>0.6169652617</v>
      </c>
      <c r="DG417" s="34">
        <f t="shared" si="2345"/>
        <v>0.5359997713</v>
      </c>
      <c r="DH417" s="180">
        <f t="shared" si="2345"/>
        <v>0.668076674</v>
      </c>
      <c r="DI417" s="34">
        <f t="shared" si="2345"/>
        <v>0.5700985929</v>
      </c>
      <c r="DJ417" s="34">
        <f t="shared" si="2345"/>
        <v>0.5089677076</v>
      </c>
      <c r="DK417" s="34"/>
      <c r="DL417" s="34">
        <v>3.0767123287671236E-4</v>
      </c>
    </row>
    <row r="418" ht="14.25" customHeight="1">
      <c r="AT418" s="1">
        <f t="shared" si="1427"/>
        <v>42</v>
      </c>
      <c r="AU418" s="1">
        <v>292.0</v>
      </c>
      <c r="AV418" s="83">
        <f t="shared" ref="AV418:BA418" si="2346">((AV$4 * $AU418 ^ AV$5 * EXP(-$AU418 * AV$6))+AV$8)*AV$7</f>
        <v>28.50597776</v>
      </c>
      <c r="AW418" s="83">
        <f t="shared" si="2346"/>
        <v>27.0780614</v>
      </c>
      <c r="AX418" s="83">
        <f t="shared" si="2346"/>
        <v>26.72600929</v>
      </c>
      <c r="AY418" s="83">
        <f t="shared" si="2346"/>
        <v>26.32600929</v>
      </c>
      <c r="AZ418" s="83">
        <f t="shared" si="2346"/>
        <v>25.92600929</v>
      </c>
      <c r="BA418" s="83">
        <f t="shared" si="2346"/>
        <v>25.52600929</v>
      </c>
      <c r="BH418" s="1">
        <f t="shared" si="1965"/>
        <v>27</v>
      </c>
      <c r="BI418" s="1">
        <v>183.0</v>
      </c>
      <c r="BJ418" s="83">
        <f t="shared" ref="BJ418:BL418" si="2347">((BJ$4 * $BI418 ^ BJ$5 * EXP(-$BI418 * BJ$6))+BJ$8)*BJ$7</f>
        <v>1.264895893</v>
      </c>
      <c r="BK418" s="83">
        <f t="shared" si="2347"/>
        <v>1.343005425</v>
      </c>
      <c r="BL418" s="83">
        <f t="shared" si="2347"/>
        <v>1.415106856</v>
      </c>
      <c r="BT418" s="1">
        <f t="shared" si="1967"/>
        <v>27</v>
      </c>
      <c r="BU418" s="1">
        <v>183.0</v>
      </c>
      <c r="BV418" s="83">
        <f t="shared" ref="BV418:BX418" si="2348"> ((BV$4 * $BU418 ^ BV$5 * EXP(-$BU418 * BV$6))+BV$8)*BV$7</f>
        <v>0.9485577445</v>
      </c>
      <c r="BW418" s="83">
        <f t="shared" si="2348"/>
        <v>1.054698564</v>
      </c>
      <c r="BX418" s="83">
        <f t="shared" si="2348"/>
        <v>1.064599815</v>
      </c>
      <c r="CG418" s="181">
        <v>92.0</v>
      </c>
      <c r="CH418" s="9">
        <f t="shared" ref="CH418:CQ418" si="2349">2^(CH108-3) * 100000</f>
        <v>367825.561</v>
      </c>
      <c r="CI418" s="9">
        <f t="shared" si="2349"/>
        <v>98119.28973</v>
      </c>
      <c r="CJ418" s="9">
        <f t="shared" si="2349"/>
        <v>98119.28973</v>
      </c>
      <c r="CK418" s="9">
        <f t="shared" si="2349"/>
        <v>98119.28973</v>
      </c>
      <c r="CL418" s="9">
        <f t="shared" si="2349"/>
        <v>98119.28973</v>
      </c>
      <c r="CM418" s="9">
        <f t="shared" si="2349"/>
        <v>98119.28973</v>
      </c>
      <c r="CN418" s="9">
        <f t="shared" si="2349"/>
        <v>98119.28973</v>
      </c>
      <c r="CO418" s="9">
        <f t="shared" si="2349"/>
        <v>98119.28973</v>
      </c>
      <c r="CP418" s="9">
        <f t="shared" si="2349"/>
        <v>98119.28973</v>
      </c>
      <c r="CQ418" s="9">
        <f t="shared" si="2349"/>
        <v>98119.28973</v>
      </c>
      <c r="DB418" s="9">
        <v>184.0</v>
      </c>
      <c r="DC418" s="34">
        <f t="shared" ref="DC418:DJ418" si="2350">MAX(DC417*(1-DC214),0)</f>
        <v>0.9019665797</v>
      </c>
      <c r="DD418" s="34">
        <f t="shared" si="2350"/>
        <v>0.9081243534</v>
      </c>
      <c r="DE418" s="180">
        <f t="shared" si="2350"/>
        <v>0.8036788316</v>
      </c>
      <c r="DF418" s="34">
        <f t="shared" si="2350"/>
        <v>0.613679057</v>
      </c>
      <c r="DG418" s="34">
        <f t="shared" si="2350"/>
        <v>0.5325842052</v>
      </c>
      <c r="DH418" s="180">
        <f t="shared" si="2350"/>
        <v>0.6655255928</v>
      </c>
      <c r="DI418" s="34">
        <f t="shared" si="2350"/>
        <v>0.5675208126</v>
      </c>
      <c r="DJ418" s="34">
        <f t="shared" si="2350"/>
        <v>0.5068182736</v>
      </c>
      <c r="DK418" s="34"/>
      <c r="DL418" s="34">
        <v>3.0767123287671236E-4</v>
      </c>
    </row>
    <row r="419" ht="14.25" customHeight="1">
      <c r="AT419" s="1">
        <f t="shared" si="1427"/>
        <v>42</v>
      </c>
      <c r="AU419" s="1">
        <v>293.0</v>
      </c>
      <c r="AV419" s="83">
        <f t="shared" ref="AV419:BA419" si="2351">((AV$4 * $AU419 ^ AV$5 * EXP(-$AU419 * AV$6))+AV$8)*AV$7</f>
        <v>28.46927014</v>
      </c>
      <c r="AW419" s="83">
        <f t="shared" si="2351"/>
        <v>27.0112496</v>
      </c>
      <c r="AX419" s="83">
        <f t="shared" si="2351"/>
        <v>26.64983929</v>
      </c>
      <c r="AY419" s="83">
        <f t="shared" si="2351"/>
        <v>26.24983929</v>
      </c>
      <c r="AZ419" s="83">
        <f t="shared" si="2351"/>
        <v>25.84983929</v>
      </c>
      <c r="BA419" s="83">
        <f t="shared" si="2351"/>
        <v>25.44983929</v>
      </c>
      <c r="BH419" s="1">
        <f t="shared" si="1965"/>
        <v>27</v>
      </c>
      <c r="BI419" s="1">
        <v>184.0</v>
      </c>
      <c r="BJ419" s="83">
        <f t="shared" ref="BJ419:BL419" si="2352">((BJ$4 * $BI419 ^ BJ$5 * EXP(-$BI419 * BJ$6))+BJ$8)*BJ$7</f>
        <v>1.263783105</v>
      </c>
      <c r="BK419" s="83">
        <f t="shared" si="2352"/>
        <v>1.340273128</v>
      </c>
      <c r="BL419" s="83">
        <f t="shared" si="2352"/>
        <v>1.411787648</v>
      </c>
      <c r="BT419" s="1">
        <f t="shared" si="1967"/>
        <v>27</v>
      </c>
      <c r="BU419" s="1">
        <v>184.0</v>
      </c>
      <c r="BV419" s="83">
        <f t="shared" ref="BV419:BX419" si="2353"> ((BV$4 * $BU419 ^ BV$5 * EXP(-$BU419 * BV$6))+BV$8)*BV$7</f>
        <v>0.9476956491</v>
      </c>
      <c r="BW419" s="83">
        <f t="shared" si="2353"/>
        <v>1.052557406</v>
      </c>
      <c r="BX419" s="83">
        <f t="shared" si="2353"/>
        <v>1.062100425</v>
      </c>
      <c r="CG419" s="181">
        <v>93.0</v>
      </c>
      <c r="CH419" s="9">
        <f t="shared" ref="CH419:CQ419" si="2354">2^(CH109-3) * 100000</f>
        <v>368349.496</v>
      </c>
      <c r="CI419" s="9">
        <f t="shared" si="2354"/>
        <v>98320.15804</v>
      </c>
      <c r="CJ419" s="9">
        <f t="shared" si="2354"/>
        <v>98320.15804</v>
      </c>
      <c r="CK419" s="9">
        <f t="shared" si="2354"/>
        <v>98320.15804</v>
      </c>
      <c r="CL419" s="9">
        <f t="shared" si="2354"/>
        <v>98320.15804</v>
      </c>
      <c r="CM419" s="9">
        <f t="shared" si="2354"/>
        <v>98320.15804</v>
      </c>
      <c r="CN419" s="9">
        <f t="shared" si="2354"/>
        <v>98320.15804</v>
      </c>
      <c r="CO419" s="9">
        <f t="shared" si="2354"/>
        <v>98320.15804</v>
      </c>
      <c r="CP419" s="9">
        <f t="shared" si="2354"/>
        <v>98320.15804</v>
      </c>
      <c r="CQ419" s="9">
        <f t="shared" si="2354"/>
        <v>98320.15804</v>
      </c>
      <c r="DB419" s="9">
        <v>185.0</v>
      </c>
      <c r="DC419" s="34">
        <f t="shared" ref="DC419:DJ419" si="2355">MAX(DC418*(1-DC215),0)</f>
        <v>0.9016196695</v>
      </c>
      <c r="DD419" s="34">
        <f t="shared" si="2355"/>
        <v>0.9076004355</v>
      </c>
      <c r="DE419" s="180">
        <f t="shared" si="2355"/>
        <v>0.8019459954</v>
      </c>
      <c r="DF419" s="34">
        <f t="shared" si="2355"/>
        <v>0.610391541</v>
      </c>
      <c r="DG419" s="34">
        <f t="shared" si="2355"/>
        <v>0.5291725932</v>
      </c>
      <c r="DH419" s="180">
        <f t="shared" si="2355"/>
        <v>0.6629707228</v>
      </c>
      <c r="DI419" s="34">
        <f t="shared" si="2355"/>
        <v>0.5649448967</v>
      </c>
      <c r="DJ419" s="34">
        <f t="shared" si="2355"/>
        <v>0.5046745619</v>
      </c>
      <c r="DK419" s="34"/>
      <c r="DL419" s="34">
        <v>3.0767123287671236E-4</v>
      </c>
    </row>
    <row r="420" ht="14.25" customHeight="1">
      <c r="AT420" s="1">
        <f t="shared" si="1427"/>
        <v>42</v>
      </c>
      <c r="AU420" s="1">
        <v>294.0</v>
      </c>
      <c r="AV420" s="83">
        <f t="shared" ref="AV420:BA420" si="2356">((AV$4 * $AU420 ^ AV$5 * EXP(-$AU420 * AV$6))+AV$8)*AV$7</f>
        <v>28.43254087</v>
      </c>
      <c r="AW420" s="83">
        <f t="shared" si="2356"/>
        <v>26.94454668</v>
      </c>
      <c r="AX420" s="83">
        <f t="shared" si="2356"/>
        <v>26.57382155</v>
      </c>
      <c r="AY420" s="83">
        <f t="shared" si="2356"/>
        <v>26.17382155</v>
      </c>
      <c r="AZ420" s="83">
        <f t="shared" si="2356"/>
        <v>25.77382155</v>
      </c>
      <c r="BA420" s="83">
        <f t="shared" si="2356"/>
        <v>25.37382155</v>
      </c>
      <c r="BH420" s="1">
        <f t="shared" si="1965"/>
        <v>27</v>
      </c>
      <c r="BI420" s="1">
        <v>185.0</v>
      </c>
      <c r="BJ420" s="83">
        <f t="shared" ref="BJ420:BL420" si="2357">((BJ$4 * $BI420 ^ BJ$5 * EXP(-$BI420 * BJ$6))+BJ$8)*BJ$7</f>
        <v>1.262664795</v>
      </c>
      <c r="BK420" s="83">
        <f t="shared" si="2357"/>
        <v>1.337540636</v>
      </c>
      <c r="BL420" s="83">
        <f t="shared" si="2357"/>
        <v>1.408469036</v>
      </c>
      <c r="BT420" s="1">
        <f t="shared" si="1967"/>
        <v>27</v>
      </c>
      <c r="BU420" s="1">
        <v>185.0</v>
      </c>
      <c r="BV420" s="83">
        <f t="shared" ref="BV420:BX420" si="2358"> ((BV$4 * $BU420 ^ BV$5 * EXP(-$BU420 * BV$6))+BV$8)*BV$7</f>
        <v>0.9468292529</v>
      </c>
      <c r="BW420" s="83">
        <f t="shared" si="2358"/>
        <v>1.050416052</v>
      </c>
      <c r="BX420" s="83">
        <f t="shared" si="2358"/>
        <v>1.059601506</v>
      </c>
      <c r="CG420" s="181">
        <v>94.0</v>
      </c>
      <c r="CH420" s="9">
        <f t="shared" ref="CH420:CQ420" si="2359">2^(CH110-3) * 100000</f>
        <v>368895.6472</v>
      </c>
      <c r="CI420" s="9">
        <f t="shared" si="2359"/>
        <v>98522.96255</v>
      </c>
      <c r="CJ420" s="9">
        <f t="shared" si="2359"/>
        <v>98522.96255</v>
      </c>
      <c r="CK420" s="9">
        <f t="shared" si="2359"/>
        <v>98522.96255</v>
      </c>
      <c r="CL420" s="9">
        <f t="shared" si="2359"/>
        <v>98522.96255</v>
      </c>
      <c r="CM420" s="9">
        <f t="shared" si="2359"/>
        <v>98522.96255</v>
      </c>
      <c r="CN420" s="9">
        <f t="shared" si="2359"/>
        <v>98522.96255</v>
      </c>
      <c r="CO420" s="9">
        <f t="shared" si="2359"/>
        <v>98522.96255</v>
      </c>
      <c r="CP420" s="9">
        <f t="shared" si="2359"/>
        <v>98522.96255</v>
      </c>
      <c r="CQ420" s="9">
        <f t="shared" si="2359"/>
        <v>98522.96255</v>
      </c>
      <c r="DB420" s="9">
        <v>186.0</v>
      </c>
      <c r="DC420" s="34">
        <f t="shared" ref="DC420:DJ420" si="2360">MAX(DC419*(1-DC216),0)</f>
        <v>0.9012728927</v>
      </c>
      <c r="DD420" s="34">
        <f t="shared" si="2360"/>
        <v>0.9070768198</v>
      </c>
      <c r="DE420" s="180">
        <f t="shared" si="2360"/>
        <v>0.8002076885</v>
      </c>
      <c r="DF420" s="34">
        <f t="shared" si="2360"/>
        <v>0.6071029222</v>
      </c>
      <c r="DG420" s="34">
        <f t="shared" si="2360"/>
        <v>0.5257651385</v>
      </c>
      <c r="DH420" s="180">
        <f t="shared" si="2360"/>
        <v>0.6604121825</v>
      </c>
      <c r="DI420" s="34">
        <f t="shared" si="2360"/>
        <v>0.5623709256</v>
      </c>
      <c r="DJ420" s="34">
        <f t="shared" si="2360"/>
        <v>0.5025365766</v>
      </c>
      <c r="DK420" s="34"/>
      <c r="DL420" s="34">
        <v>3.0767123287671236E-4</v>
      </c>
    </row>
    <row r="421" ht="14.25" customHeight="1">
      <c r="AT421" s="1">
        <f t="shared" si="1427"/>
        <v>43</v>
      </c>
      <c r="AU421" s="1">
        <v>295.0</v>
      </c>
      <c r="AV421" s="83">
        <f t="shared" ref="AV421:BA421" si="2361">((AV$4 * $AU421 ^ AV$5 * EXP(-$AU421 * AV$6))+AV$8)*AV$7</f>
        <v>28.39579062</v>
      </c>
      <c r="AW421" s="83">
        <f t="shared" si="2361"/>
        <v>26.87795303</v>
      </c>
      <c r="AX421" s="83">
        <f t="shared" si="2361"/>
        <v>26.49795646</v>
      </c>
      <c r="AY421" s="83">
        <f t="shared" si="2361"/>
        <v>26.09795646</v>
      </c>
      <c r="AZ421" s="83">
        <f t="shared" si="2361"/>
        <v>25.69795646</v>
      </c>
      <c r="BA421" s="83">
        <f t="shared" si="2361"/>
        <v>25.29795646</v>
      </c>
      <c r="BH421" s="1">
        <f t="shared" si="1965"/>
        <v>27</v>
      </c>
      <c r="BI421" s="1">
        <v>186.0</v>
      </c>
      <c r="BJ421" s="83">
        <f t="shared" ref="BJ421:BL421" si="2362">((BJ$4 * $BI421 ^ BJ$5 * EXP(-$BI421 * BJ$6))+BJ$8)*BJ$7</f>
        <v>1.26154105</v>
      </c>
      <c r="BK421" s="83">
        <f t="shared" si="2362"/>
        <v>1.334808037</v>
      </c>
      <c r="BL421" s="83">
        <f t="shared" si="2362"/>
        <v>1.40515113</v>
      </c>
      <c r="BT421" s="1">
        <f t="shared" si="1967"/>
        <v>27</v>
      </c>
      <c r="BU421" s="1">
        <v>186.0</v>
      </c>
      <c r="BV421" s="83">
        <f t="shared" ref="BV421:BX421" si="2363"> ((BV$4 * $BU421 ^ BV$5 * EXP(-$BU421 * BV$6))+BV$8)*BV$7</f>
        <v>0.9459586238</v>
      </c>
      <c r="BW421" s="83">
        <f t="shared" si="2363"/>
        <v>1.04827457</v>
      </c>
      <c r="BX421" s="83">
        <f t="shared" si="2363"/>
        <v>1.057103142</v>
      </c>
      <c r="CG421" s="181">
        <v>95.0</v>
      </c>
      <c r="CH421" s="9">
        <f t="shared" ref="CH421:CQ421" si="2364">2^(CH111-3) * 100000</f>
        <v>369463.4319</v>
      </c>
      <c r="CI421" s="9">
        <f t="shared" si="2364"/>
        <v>98727.66528</v>
      </c>
      <c r="CJ421" s="9">
        <f t="shared" si="2364"/>
        <v>98727.66528</v>
      </c>
      <c r="CK421" s="9">
        <f t="shared" si="2364"/>
        <v>98727.66528</v>
      </c>
      <c r="CL421" s="9">
        <f t="shared" si="2364"/>
        <v>98727.66528</v>
      </c>
      <c r="CM421" s="9">
        <f t="shared" si="2364"/>
        <v>98727.66528</v>
      </c>
      <c r="CN421" s="9">
        <f t="shared" si="2364"/>
        <v>98727.66528</v>
      </c>
      <c r="CO421" s="9">
        <f t="shared" si="2364"/>
        <v>98727.66528</v>
      </c>
      <c r="CP421" s="9">
        <f t="shared" si="2364"/>
        <v>98727.66528</v>
      </c>
      <c r="CQ421" s="9">
        <f t="shared" si="2364"/>
        <v>98727.66528</v>
      </c>
      <c r="DB421" s="9">
        <v>187.0</v>
      </c>
      <c r="DC421" s="34">
        <f t="shared" ref="DC421:DJ421" si="2365">MAX(DC420*(1-DC217),0)</f>
        <v>0.9009262493</v>
      </c>
      <c r="DD421" s="34">
        <f t="shared" si="2365"/>
        <v>0.9065535063</v>
      </c>
      <c r="DE421" s="180">
        <f t="shared" si="2365"/>
        <v>0.7984639626</v>
      </c>
      <c r="DF421" s="34">
        <f t="shared" si="2365"/>
        <v>0.6038134083</v>
      </c>
      <c r="DG421" s="34">
        <f t="shared" si="2365"/>
        <v>0.5223620421</v>
      </c>
      <c r="DH421" s="180">
        <f t="shared" si="2365"/>
        <v>0.6578500897</v>
      </c>
      <c r="DI421" s="34">
        <f t="shared" si="2365"/>
        <v>0.5597989794</v>
      </c>
      <c r="DJ421" s="34">
        <f t="shared" si="2365"/>
        <v>0.5004043218</v>
      </c>
      <c r="DK421" s="34"/>
      <c r="DL421" s="34">
        <v>3.0767123287671236E-4</v>
      </c>
    </row>
    <row r="422" ht="14.25" customHeight="1">
      <c r="AT422" s="1">
        <f t="shared" si="1427"/>
        <v>43</v>
      </c>
      <c r="AU422" s="1">
        <v>296.0</v>
      </c>
      <c r="AV422" s="83">
        <f t="shared" ref="AV422:BA422" si="2366">((AV$4 * $AU422 ^ AV$5 * EXP(-$AU422 * AV$6))+AV$8)*AV$7</f>
        <v>28.35902006</v>
      </c>
      <c r="AW422" s="83">
        <f t="shared" si="2366"/>
        <v>26.81146905</v>
      </c>
      <c r="AX422" s="83">
        <f t="shared" si="2366"/>
        <v>26.42224438</v>
      </c>
      <c r="AY422" s="83">
        <f t="shared" si="2366"/>
        <v>26.02224438</v>
      </c>
      <c r="AZ422" s="83">
        <f t="shared" si="2366"/>
        <v>25.62224438</v>
      </c>
      <c r="BA422" s="83">
        <f t="shared" si="2366"/>
        <v>25.22224438</v>
      </c>
      <c r="BH422" s="1">
        <f t="shared" si="1965"/>
        <v>27</v>
      </c>
      <c r="BI422" s="1">
        <v>187.0</v>
      </c>
      <c r="BJ422" s="83">
        <f t="shared" ref="BJ422:BL422" si="2367">((BJ$4 * $BI422 ^ BJ$5 * EXP(-$BI422 * BJ$6))+BJ$8)*BJ$7</f>
        <v>1.260411955</v>
      </c>
      <c r="BK422" s="83">
        <f t="shared" si="2367"/>
        <v>1.332075415</v>
      </c>
      <c r="BL422" s="83">
        <f t="shared" si="2367"/>
        <v>1.401834038</v>
      </c>
      <c r="BT422" s="1">
        <f t="shared" si="1967"/>
        <v>27</v>
      </c>
      <c r="BU422" s="1">
        <v>187.0</v>
      </c>
      <c r="BV422" s="83">
        <f t="shared" ref="BV422:BX422" si="2368"> ((BV$4 * $BU422 ^ BV$5 * EXP(-$BU422 * BV$6))+BV$8)*BV$7</f>
        <v>0.9450838288</v>
      </c>
      <c r="BW422" s="83">
        <f t="shared" si="2368"/>
        <v>1.046133027</v>
      </c>
      <c r="BX422" s="83">
        <f t="shared" si="2368"/>
        <v>1.054605413</v>
      </c>
      <c r="CG422" s="181">
        <v>96.0</v>
      </c>
      <c r="CH422" s="9">
        <f t="shared" ref="CH422:CQ422" si="2369">2^(CH112-3) * 100000</f>
        <v>370052.2958</v>
      </c>
      <c r="CI422" s="9">
        <f t="shared" si="2369"/>
        <v>98934.22999</v>
      </c>
      <c r="CJ422" s="9">
        <f t="shared" si="2369"/>
        <v>98934.22999</v>
      </c>
      <c r="CK422" s="9">
        <f t="shared" si="2369"/>
        <v>98934.22999</v>
      </c>
      <c r="CL422" s="9">
        <f t="shared" si="2369"/>
        <v>98934.22999</v>
      </c>
      <c r="CM422" s="9">
        <f t="shared" si="2369"/>
        <v>98934.22999</v>
      </c>
      <c r="CN422" s="9">
        <f t="shared" si="2369"/>
        <v>98934.22999</v>
      </c>
      <c r="CO422" s="9">
        <f t="shared" si="2369"/>
        <v>98934.22999</v>
      </c>
      <c r="CP422" s="9">
        <f t="shared" si="2369"/>
        <v>98934.22999</v>
      </c>
      <c r="CQ422" s="9">
        <f t="shared" si="2369"/>
        <v>98934.22999</v>
      </c>
      <c r="DB422" s="9">
        <v>188.0</v>
      </c>
      <c r="DC422" s="34">
        <f t="shared" ref="DC422:DJ422" si="2370">MAX(DC421*(1-DC218),0)</f>
        <v>0.9005797392</v>
      </c>
      <c r="DD422" s="34">
        <f t="shared" si="2370"/>
        <v>0.9060304947</v>
      </c>
      <c r="DE422" s="180">
        <f t="shared" si="2370"/>
        <v>0.7967148696</v>
      </c>
      <c r="DF422" s="34">
        <f t="shared" si="2370"/>
        <v>0.6005232056</v>
      </c>
      <c r="DG422" s="34">
        <f t="shared" si="2370"/>
        <v>0.5189635037</v>
      </c>
      <c r="DH422" s="180">
        <f t="shared" si="2370"/>
        <v>0.6552845626</v>
      </c>
      <c r="DI422" s="34">
        <f t="shared" si="2370"/>
        <v>0.5572291376</v>
      </c>
      <c r="DJ422" s="34">
        <f t="shared" si="2370"/>
        <v>0.4982778016</v>
      </c>
      <c r="DK422" s="34"/>
      <c r="DL422" s="34">
        <v>3.0767123287671236E-4</v>
      </c>
    </row>
    <row r="423" ht="14.25" customHeight="1">
      <c r="AT423" s="1">
        <f t="shared" si="1427"/>
        <v>43</v>
      </c>
      <c r="AU423" s="1">
        <v>297.0</v>
      </c>
      <c r="AV423" s="83">
        <f t="shared" ref="AV423:BA423" si="2371">((AV$4 * $AU423 ^ AV$5 * EXP(-$AU423 * AV$6))+AV$8)*AV$7</f>
        <v>28.32222984</v>
      </c>
      <c r="AW423" s="83">
        <f t="shared" si="2371"/>
        <v>26.74509508</v>
      </c>
      <c r="AX423" s="83">
        <f t="shared" si="2371"/>
        <v>26.34668566</v>
      </c>
      <c r="AY423" s="83">
        <f t="shared" si="2371"/>
        <v>25.94668566</v>
      </c>
      <c r="AZ423" s="83">
        <f t="shared" si="2371"/>
        <v>25.54668566</v>
      </c>
      <c r="BA423" s="83">
        <f t="shared" si="2371"/>
        <v>25.14668566</v>
      </c>
      <c r="BH423" s="1">
        <f t="shared" si="1965"/>
        <v>27</v>
      </c>
      <c r="BI423" s="1">
        <v>188.0</v>
      </c>
      <c r="BJ423" s="83">
        <f t="shared" ref="BJ423:BL423" si="2372">((BJ$4 * $BI423 ^ BJ$5 * EXP(-$BI423 * BJ$6))+BJ$8)*BJ$7</f>
        <v>1.259277594</v>
      </c>
      <c r="BK423" s="83">
        <f t="shared" si="2372"/>
        <v>1.329342851</v>
      </c>
      <c r="BL423" s="83">
        <f t="shared" si="2372"/>
        <v>1.398517866</v>
      </c>
      <c r="BT423" s="1">
        <f t="shared" si="1967"/>
        <v>27</v>
      </c>
      <c r="BU423" s="1">
        <v>188.0</v>
      </c>
      <c r="BV423" s="83">
        <f t="shared" ref="BV423:BX423" si="2373"> ((BV$4 * $BU423 ^ BV$5 * EXP(-$BU423 * BV$6))+BV$8)*BV$7</f>
        <v>0.9442049339</v>
      </c>
      <c r="BW423" s="83">
        <f t="shared" si="2373"/>
        <v>1.043991488</v>
      </c>
      <c r="BX423" s="83">
        <f t="shared" si="2373"/>
        <v>1.052108399</v>
      </c>
      <c r="CG423" s="181">
        <v>97.0</v>
      </c>
      <c r="CH423" s="9">
        <f t="shared" ref="CH423:CQ423" si="2374">2^(CH113-3) * 100000</f>
        <v>370661.7107</v>
      </c>
      <c r="CI423" s="9">
        <f t="shared" si="2374"/>
        <v>99142.62204</v>
      </c>
      <c r="CJ423" s="9">
        <f t="shared" si="2374"/>
        <v>99142.62204</v>
      </c>
      <c r="CK423" s="9">
        <f t="shared" si="2374"/>
        <v>99142.62204</v>
      </c>
      <c r="CL423" s="9">
        <f t="shared" si="2374"/>
        <v>99142.62204</v>
      </c>
      <c r="CM423" s="9">
        <f t="shared" si="2374"/>
        <v>99142.62204</v>
      </c>
      <c r="CN423" s="9">
        <f t="shared" si="2374"/>
        <v>99142.62204</v>
      </c>
      <c r="CO423" s="9">
        <f t="shared" si="2374"/>
        <v>99142.62204</v>
      </c>
      <c r="CP423" s="9">
        <f t="shared" si="2374"/>
        <v>99142.62204</v>
      </c>
      <c r="CQ423" s="9">
        <f t="shared" si="2374"/>
        <v>99142.62204</v>
      </c>
      <c r="DB423" s="9">
        <v>189.0</v>
      </c>
      <c r="DC423" s="34">
        <f t="shared" ref="DC423:DJ423" si="2375">MAX(DC422*(1-DC219),0)</f>
        <v>0.9002333624</v>
      </c>
      <c r="DD423" s="34">
        <f t="shared" si="2375"/>
        <v>0.9055077848</v>
      </c>
      <c r="DE423" s="180">
        <f t="shared" si="2375"/>
        <v>0.7949604612</v>
      </c>
      <c r="DF423" s="34">
        <f t="shared" si="2375"/>
        <v>0.5972325198</v>
      </c>
      <c r="DG423" s="34">
        <f t="shared" si="2375"/>
        <v>0.5155697212</v>
      </c>
      <c r="DH423" s="180">
        <f t="shared" si="2375"/>
        <v>0.6527157187</v>
      </c>
      <c r="DI423" s="34">
        <f t="shared" si="2375"/>
        <v>0.5546614793</v>
      </c>
      <c r="DJ423" s="34">
        <f t="shared" si="2375"/>
        <v>0.4961570196</v>
      </c>
      <c r="DK423" s="34"/>
      <c r="DL423" s="34">
        <v>3.0767123287671236E-4</v>
      </c>
    </row>
    <row r="424" ht="14.25" customHeight="1">
      <c r="AT424" s="1">
        <f t="shared" si="1427"/>
        <v>43</v>
      </c>
      <c r="AU424" s="1">
        <v>298.0</v>
      </c>
      <c r="AV424" s="83">
        <f t="shared" ref="AV424:BA424" si="2376">((AV$4 * $AU424 ^ AV$5 * EXP(-$AU424 * AV$6))+AV$8)*AV$7</f>
        <v>28.28542062</v>
      </c>
      <c r="AW424" s="83">
        <f t="shared" si="2376"/>
        <v>26.6788315</v>
      </c>
      <c r="AX424" s="83">
        <f t="shared" si="2376"/>
        <v>26.27128064</v>
      </c>
      <c r="AY424" s="83">
        <f t="shared" si="2376"/>
        <v>25.87128064</v>
      </c>
      <c r="AZ424" s="83">
        <f t="shared" si="2376"/>
        <v>25.47128064</v>
      </c>
      <c r="BA424" s="83">
        <f t="shared" si="2376"/>
        <v>25.07128064</v>
      </c>
      <c r="BH424" s="1">
        <f t="shared" si="1965"/>
        <v>27</v>
      </c>
      <c r="BI424" s="1">
        <v>189.0</v>
      </c>
      <c r="BJ424" s="83">
        <f t="shared" ref="BJ424:BL424" si="2377">((BJ$4 * $BI424 ^ BJ$5 * EXP(-$BI424 * BJ$6))+BJ$8)*BJ$7</f>
        <v>1.258138049</v>
      </c>
      <c r="BK424" s="83">
        <f t="shared" si="2377"/>
        <v>1.326610428</v>
      </c>
      <c r="BL424" s="83">
        <f t="shared" si="2377"/>
        <v>1.395202717</v>
      </c>
      <c r="BT424" s="1">
        <f t="shared" si="1967"/>
        <v>27</v>
      </c>
      <c r="BU424" s="1">
        <v>189.0</v>
      </c>
      <c r="BV424" s="83">
        <f t="shared" ref="BV424:BX424" si="2378"> ((BV$4 * $BU424 ^ BV$5 * EXP(-$BU424 * BV$6))+BV$8)*BV$7</f>
        <v>0.9433220041</v>
      </c>
      <c r="BW424" s="83">
        <f t="shared" si="2378"/>
        <v>1.041850017</v>
      </c>
      <c r="BX424" s="83">
        <f t="shared" si="2378"/>
        <v>1.049612177</v>
      </c>
      <c r="CG424" s="181">
        <v>98.0</v>
      </c>
      <c r="CH424" s="9">
        <f t="shared" ref="CH424:CQ424" si="2379">2^(CH114-3) * 100000</f>
        <v>371291.1738</v>
      </c>
      <c r="CI424" s="9">
        <f t="shared" si="2379"/>
        <v>99352.80835</v>
      </c>
      <c r="CJ424" s="9">
        <f t="shared" si="2379"/>
        <v>99352.80835</v>
      </c>
      <c r="CK424" s="9">
        <f t="shared" si="2379"/>
        <v>99352.80835</v>
      </c>
      <c r="CL424" s="9">
        <f t="shared" si="2379"/>
        <v>99352.80835</v>
      </c>
      <c r="CM424" s="9">
        <f t="shared" si="2379"/>
        <v>99352.80835</v>
      </c>
      <c r="CN424" s="9">
        <f t="shared" si="2379"/>
        <v>99352.80835</v>
      </c>
      <c r="CO424" s="9">
        <f t="shared" si="2379"/>
        <v>99352.80835</v>
      </c>
      <c r="CP424" s="9">
        <f t="shared" si="2379"/>
        <v>99352.80835</v>
      </c>
      <c r="CQ424" s="9">
        <f t="shared" si="2379"/>
        <v>99352.80835</v>
      </c>
      <c r="DB424" s="9">
        <v>190.0</v>
      </c>
      <c r="DC424" s="34">
        <f t="shared" ref="DC424:DJ424" si="2380">MAX(DC423*(1-DC220),0)</f>
        <v>0.8998871188</v>
      </c>
      <c r="DD424" s="34">
        <f t="shared" si="2380"/>
        <v>0.9049853764</v>
      </c>
      <c r="DE424" s="180">
        <f t="shared" si="2380"/>
        <v>0.7932007894</v>
      </c>
      <c r="DF424" s="34">
        <f t="shared" si="2380"/>
        <v>0.5939415553</v>
      </c>
      <c r="DG424" s="34">
        <f t="shared" si="2380"/>
        <v>0.5121808904</v>
      </c>
      <c r="DH424" s="180">
        <f t="shared" si="2380"/>
        <v>0.6501436754</v>
      </c>
      <c r="DI424" s="34">
        <f t="shared" si="2380"/>
        <v>0.5520960829</v>
      </c>
      <c r="DJ424" s="34">
        <f t="shared" si="2380"/>
        <v>0.4940419797</v>
      </c>
      <c r="DK424" s="34"/>
      <c r="DL424" s="34">
        <v>3.0767123287671236E-4</v>
      </c>
    </row>
    <row r="425" ht="14.25" customHeight="1">
      <c r="AT425" s="1">
        <f t="shared" si="1427"/>
        <v>43</v>
      </c>
      <c r="AU425" s="1">
        <v>299.0</v>
      </c>
      <c r="AV425" s="83">
        <f t="shared" ref="AV425:BA425" si="2381">((AV$4 * $AU425 ^ AV$5 * EXP(-$AU425 * AV$6))+AV$8)*AV$7</f>
        <v>28.24859304</v>
      </c>
      <c r="AW425" s="83">
        <f t="shared" si="2381"/>
        <v>26.61267867</v>
      </c>
      <c r="AX425" s="83">
        <f t="shared" si="2381"/>
        <v>26.19602967</v>
      </c>
      <c r="AY425" s="83">
        <f t="shared" si="2381"/>
        <v>25.79602967</v>
      </c>
      <c r="AZ425" s="83">
        <f t="shared" si="2381"/>
        <v>25.39602967</v>
      </c>
      <c r="BA425" s="83">
        <f t="shared" si="2381"/>
        <v>24.99602967</v>
      </c>
      <c r="BH425" s="1">
        <f t="shared" si="1965"/>
        <v>28</v>
      </c>
      <c r="BI425" s="1">
        <v>190.0</v>
      </c>
      <c r="BJ425" s="83">
        <f t="shared" ref="BJ425:BL425" si="2382">((BJ$4 * $BI425 ^ BJ$5 * EXP(-$BI425 * BJ$6))+BJ$8)*BJ$7</f>
        <v>1.256993401</v>
      </c>
      <c r="BK425" s="83">
        <f t="shared" si="2382"/>
        <v>1.323878225</v>
      </c>
      <c r="BL425" s="83">
        <f t="shared" si="2382"/>
        <v>1.391888694</v>
      </c>
      <c r="BT425" s="1">
        <f t="shared" si="1967"/>
        <v>28</v>
      </c>
      <c r="BU425" s="1">
        <v>190.0</v>
      </c>
      <c r="BV425" s="83">
        <f t="shared" ref="BV425:BX425" si="2383"> ((BV$4 * $BU425 ^ BV$5 * EXP(-$BU425 * BV$6))+BV$8)*BV$7</f>
        <v>0.9424351033</v>
      </c>
      <c r="BW425" s="83">
        <f t="shared" si="2383"/>
        <v>1.039708678</v>
      </c>
      <c r="BX425" s="83">
        <f t="shared" si="2383"/>
        <v>1.047116824</v>
      </c>
      <c r="CG425" s="181">
        <v>99.0</v>
      </c>
      <c r="CH425" s="9">
        <f t="shared" ref="CH425:CQ425" si="2384">2^(CH115-3) * 100000</f>
        <v>371940.2055</v>
      </c>
      <c r="CI425" s="9">
        <f t="shared" si="2384"/>
        <v>99564.75732</v>
      </c>
      <c r="CJ425" s="9">
        <f t="shared" si="2384"/>
        <v>99564.75732</v>
      </c>
      <c r="CK425" s="9">
        <f t="shared" si="2384"/>
        <v>99564.75732</v>
      </c>
      <c r="CL425" s="9">
        <f t="shared" si="2384"/>
        <v>99564.75732</v>
      </c>
      <c r="CM425" s="9">
        <f t="shared" si="2384"/>
        <v>99564.75732</v>
      </c>
      <c r="CN425" s="9">
        <f t="shared" si="2384"/>
        <v>99564.75732</v>
      </c>
      <c r="CO425" s="9">
        <f t="shared" si="2384"/>
        <v>99564.75732</v>
      </c>
      <c r="CP425" s="9">
        <f t="shared" si="2384"/>
        <v>99564.75732</v>
      </c>
      <c r="CQ425" s="9">
        <f t="shared" si="2384"/>
        <v>99564.75732</v>
      </c>
      <c r="DB425" s="9">
        <v>191.0</v>
      </c>
      <c r="DC425" s="34">
        <f t="shared" ref="DC425:DJ425" si="2385">MAX(DC424*(1-DC221),0)</f>
        <v>0.8995410083</v>
      </c>
      <c r="DD425" s="34">
        <f t="shared" si="2385"/>
        <v>0.9044632695</v>
      </c>
      <c r="DE425" s="180">
        <f t="shared" si="2385"/>
        <v>0.7914359063</v>
      </c>
      <c r="DF425" s="34">
        <f t="shared" si="2385"/>
        <v>0.5906505152</v>
      </c>
      <c r="DG425" s="34">
        <f t="shared" si="2385"/>
        <v>0.5087972058</v>
      </c>
      <c r="DH425" s="180">
        <f t="shared" si="2385"/>
        <v>0.6475685498</v>
      </c>
      <c r="DI425" s="34">
        <f t="shared" si="2385"/>
        <v>0.5495330266</v>
      </c>
      <c r="DJ425" s="34">
        <f t="shared" si="2385"/>
        <v>0.4919326854</v>
      </c>
      <c r="DK425" s="34"/>
      <c r="DL425" s="34">
        <v>3.0767123287671236E-4</v>
      </c>
    </row>
    <row r="426" ht="14.25" customHeight="1">
      <c r="AT426" s="1">
        <f t="shared" si="1427"/>
        <v>43</v>
      </c>
      <c r="AU426" s="1">
        <v>300.0</v>
      </c>
      <c r="AV426" s="83">
        <f t="shared" ref="AV426:BA426" si="2386">((AV$4 * $AU426 ^ AV$5 * EXP(-$AU426 * AV$6))+AV$8)*AV$7</f>
        <v>28.21174775</v>
      </c>
      <c r="AW426" s="83">
        <f t="shared" si="2386"/>
        <v>26.54663692</v>
      </c>
      <c r="AX426" s="83">
        <f t="shared" si="2386"/>
        <v>26.12093306</v>
      </c>
      <c r="AY426" s="83">
        <f t="shared" si="2386"/>
        <v>25.72093306</v>
      </c>
      <c r="AZ426" s="83">
        <f t="shared" si="2386"/>
        <v>25.32093306</v>
      </c>
      <c r="BA426" s="83">
        <f t="shared" si="2386"/>
        <v>24.92093306</v>
      </c>
      <c r="BH426" s="1">
        <f t="shared" si="1965"/>
        <v>28</v>
      </c>
      <c r="BI426" s="1">
        <v>191.0</v>
      </c>
      <c r="BJ426" s="83">
        <f t="shared" ref="BJ426:BL426" si="2387">((BJ$4 * $BI426 ^ BJ$5 * EXP(-$BI426 * BJ$6))+BJ$8)*BJ$7</f>
        <v>1.255843731</v>
      </c>
      <c r="BK426" s="83">
        <f t="shared" si="2387"/>
        <v>1.321146321</v>
      </c>
      <c r="BL426" s="83">
        <f t="shared" si="2387"/>
        <v>1.388575895</v>
      </c>
      <c r="BT426" s="1">
        <f t="shared" si="1967"/>
        <v>28</v>
      </c>
      <c r="BU426" s="1">
        <v>191.0</v>
      </c>
      <c r="BV426" s="83">
        <f t="shared" ref="BV426:BX426" si="2388"> ((BV$4 * $BU426 ^ BV$5 * EXP(-$BU426 * BV$6))+BV$8)*BV$7</f>
        <v>0.9415442947</v>
      </c>
      <c r="BW426" s="83">
        <f t="shared" si="2388"/>
        <v>1.037567532</v>
      </c>
      <c r="BX426" s="83">
        <f t="shared" si="2388"/>
        <v>1.044622415</v>
      </c>
      <c r="CG426" s="181">
        <v>100.0</v>
      </c>
      <c r="CH426" s="9">
        <f t="shared" ref="CH426:CQ426" si="2389">2^(CH116-3) * 100000</f>
        <v>372608.3487</v>
      </c>
      <c r="CI426" s="9">
        <f t="shared" si="2389"/>
        <v>99778.43871</v>
      </c>
      <c r="CJ426" s="9">
        <f t="shared" si="2389"/>
        <v>99778.43871</v>
      </c>
      <c r="CK426" s="9">
        <f t="shared" si="2389"/>
        <v>99778.43871</v>
      </c>
      <c r="CL426" s="9">
        <f t="shared" si="2389"/>
        <v>99778.43871</v>
      </c>
      <c r="CM426" s="9">
        <f t="shared" si="2389"/>
        <v>99778.43871</v>
      </c>
      <c r="CN426" s="9">
        <f t="shared" si="2389"/>
        <v>99778.43871</v>
      </c>
      <c r="CO426" s="9">
        <f t="shared" si="2389"/>
        <v>99778.43871</v>
      </c>
      <c r="CP426" s="9">
        <f t="shared" si="2389"/>
        <v>99778.43871</v>
      </c>
      <c r="CQ426" s="9">
        <f t="shared" si="2389"/>
        <v>99778.43871</v>
      </c>
      <c r="DB426" s="9">
        <v>192.0</v>
      </c>
      <c r="DC426" s="34">
        <f t="shared" ref="DC426:DJ426" si="2390">MAX(DC425*(1-DC222),0)</f>
        <v>0.899195031</v>
      </c>
      <c r="DD426" s="34">
        <f t="shared" si="2390"/>
        <v>0.9039414637</v>
      </c>
      <c r="DE426" s="180">
        <f t="shared" si="2390"/>
        <v>0.7896658637</v>
      </c>
      <c r="DF426" s="34">
        <f t="shared" si="2390"/>
        <v>0.587359602</v>
      </c>
      <c r="DG426" s="34">
        <f t="shared" si="2390"/>
        <v>0.5054188597</v>
      </c>
      <c r="DH426" s="180">
        <f t="shared" si="2390"/>
        <v>0.6449904587</v>
      </c>
      <c r="DI426" s="34">
        <f t="shared" si="2390"/>
        <v>0.5469723881</v>
      </c>
      <c r="DJ426" s="34">
        <f t="shared" si="2390"/>
        <v>0.48982914</v>
      </c>
      <c r="DK426" s="34"/>
      <c r="DL426" s="34">
        <v>3.0767123287671236E-4</v>
      </c>
    </row>
    <row r="427" ht="14.25" customHeight="1">
      <c r="AT427" s="1">
        <f t="shared" si="1427"/>
        <v>43</v>
      </c>
      <c r="AU427" s="1">
        <v>301.0</v>
      </c>
      <c r="AV427" s="83">
        <f t="shared" ref="AV427:BA427" si="2391">((AV$4 * $AU427 ^ AV$5 * EXP(-$AU427 * AV$6))+AV$8)*AV$7</f>
        <v>28.17488536</v>
      </c>
      <c r="AW427" s="83">
        <f t="shared" si="2391"/>
        <v>26.4807066</v>
      </c>
      <c r="AX427" s="83">
        <f t="shared" si="2391"/>
        <v>26.04599113</v>
      </c>
      <c r="AY427" s="83">
        <f t="shared" si="2391"/>
        <v>25.64599113</v>
      </c>
      <c r="AZ427" s="83">
        <f t="shared" si="2391"/>
        <v>25.24599113</v>
      </c>
      <c r="BA427" s="83">
        <f t="shared" si="2391"/>
        <v>24.84599113</v>
      </c>
      <c r="BH427" s="1">
        <f t="shared" si="1965"/>
        <v>28</v>
      </c>
      <c r="BI427" s="1">
        <v>192.0</v>
      </c>
      <c r="BJ427" s="83">
        <f t="shared" ref="BJ427:BL427" si="2392">((BJ$4 * $BI427 ^ BJ$5 * EXP(-$BI427 * BJ$6))+BJ$8)*BJ$7</f>
        <v>1.254689118</v>
      </c>
      <c r="BK427" s="83">
        <f t="shared" si="2392"/>
        <v>1.318414792</v>
      </c>
      <c r="BL427" s="83">
        <f t="shared" si="2392"/>
        <v>1.385264419</v>
      </c>
      <c r="BT427" s="1">
        <f t="shared" si="1967"/>
        <v>28</v>
      </c>
      <c r="BU427" s="1">
        <v>192.0</v>
      </c>
      <c r="BV427" s="83">
        <f t="shared" ref="BV427:BX427" si="2393"> ((BV$4 * $BU427 ^ BV$5 * EXP(-$BU427 * BV$6))+BV$8)*BV$7</f>
        <v>0.9406496404</v>
      </c>
      <c r="BW427" s="83">
        <f t="shared" si="2393"/>
        <v>1.035426641</v>
      </c>
      <c r="BX427" s="83">
        <f t="shared" si="2393"/>
        <v>1.042129023</v>
      </c>
      <c r="CG427" s="181">
        <v>101.0</v>
      </c>
      <c r="CH427" s="9">
        <f t="shared" ref="CH427:CQ427" si="2394">2^(CH117-3) * 100000</f>
        <v>373295.1673</v>
      </c>
      <c r="CI427" s="9">
        <f t="shared" si="2394"/>
        <v>99993.82363</v>
      </c>
      <c r="CJ427" s="9">
        <f t="shared" si="2394"/>
        <v>99993.82363</v>
      </c>
      <c r="CK427" s="9">
        <f t="shared" si="2394"/>
        <v>99993.82363</v>
      </c>
      <c r="CL427" s="9">
        <f t="shared" si="2394"/>
        <v>99993.82363</v>
      </c>
      <c r="CM427" s="9">
        <f t="shared" si="2394"/>
        <v>99993.82363</v>
      </c>
      <c r="CN427" s="9">
        <f t="shared" si="2394"/>
        <v>99993.82363</v>
      </c>
      <c r="CO427" s="9">
        <f t="shared" si="2394"/>
        <v>99993.82363</v>
      </c>
      <c r="CP427" s="9">
        <f t="shared" si="2394"/>
        <v>99993.82363</v>
      </c>
      <c r="CQ427" s="9">
        <f t="shared" si="2394"/>
        <v>99993.82363</v>
      </c>
      <c r="DB427" s="9">
        <v>193.0</v>
      </c>
      <c r="DC427" s="34">
        <f t="shared" ref="DC427:DJ427" si="2395">MAX(DC426*(1-DC223),0)</f>
        <v>0.8988491868</v>
      </c>
      <c r="DD427" s="34">
        <f t="shared" si="2395"/>
        <v>0.903419959</v>
      </c>
      <c r="DE427" s="180">
        <f t="shared" si="2395"/>
        <v>0.787890714</v>
      </c>
      <c r="DF427" s="34">
        <f t="shared" si="2395"/>
        <v>0.5840690166</v>
      </c>
      <c r="DG427" s="34">
        <f t="shared" si="2395"/>
        <v>0.502046043</v>
      </c>
      <c r="DH427" s="180">
        <f t="shared" si="2395"/>
        <v>0.6424095188</v>
      </c>
      <c r="DI427" s="34">
        <f t="shared" si="2395"/>
        <v>0.5444142444</v>
      </c>
      <c r="DJ427" s="34">
        <f t="shared" si="2395"/>
        <v>0.487731347</v>
      </c>
      <c r="DK427" s="34"/>
      <c r="DL427" s="34">
        <v>3.0767123287671236E-4</v>
      </c>
    </row>
    <row r="428" ht="14.25" customHeight="1">
      <c r="AT428" s="1">
        <f t="shared" si="1427"/>
        <v>44</v>
      </c>
      <c r="AU428" s="1">
        <v>302.0</v>
      </c>
      <c r="AV428" s="83">
        <f t="shared" ref="AV428:BA428" si="2396">((AV$4 * $AU428 ^ AV$5 * EXP(-$AU428 * AV$6))+AV$8)*AV$7</f>
        <v>28.13800651</v>
      </c>
      <c r="AW428" s="83">
        <f t="shared" si="2396"/>
        <v>26.41488803</v>
      </c>
      <c r="AX428" s="83">
        <f t="shared" si="2396"/>
        <v>25.97120419</v>
      </c>
      <c r="AY428" s="83">
        <f t="shared" si="2396"/>
        <v>25.57120419</v>
      </c>
      <c r="AZ428" s="83">
        <f t="shared" si="2396"/>
        <v>25.17120419</v>
      </c>
      <c r="BA428" s="83">
        <f t="shared" si="2396"/>
        <v>24.77120419</v>
      </c>
      <c r="BH428" s="1">
        <f t="shared" si="1965"/>
        <v>28</v>
      </c>
      <c r="BI428" s="1">
        <v>193.0</v>
      </c>
      <c r="BJ428" s="83">
        <f t="shared" ref="BJ428:BL428" si="2397">((BJ$4 * $BI428 ^ BJ$5 * EXP(-$BI428 * BJ$6))+BJ$8)*BJ$7</f>
        <v>1.25352964</v>
      </c>
      <c r="BK428" s="83">
        <f t="shared" si="2397"/>
        <v>1.315683714</v>
      </c>
      <c r="BL428" s="83">
        <f t="shared" si="2397"/>
        <v>1.381954363</v>
      </c>
      <c r="BT428" s="1">
        <f t="shared" si="1967"/>
        <v>28</v>
      </c>
      <c r="BU428" s="1">
        <v>193.0</v>
      </c>
      <c r="BV428" s="83">
        <f t="shared" ref="BV428:BX428" si="2398"> ((BV$4 * $BU428 ^ BV$5 * EXP(-$BU428 * BV$6))+BV$8)*BV$7</f>
        <v>0.9397512016</v>
      </c>
      <c r="BW428" s="83">
        <f t="shared" si="2398"/>
        <v>1.033286063</v>
      </c>
      <c r="BX428" s="83">
        <f t="shared" si="2398"/>
        <v>1.03963672</v>
      </c>
      <c r="CG428" s="181">
        <v>102.0</v>
      </c>
      <c r="CH428" s="9">
        <f t="shared" ref="CH428:CQ428" si="2399">2^(CH118-3) * 100000</f>
        <v>374000.2451</v>
      </c>
      <c r="CI428" s="9">
        <f t="shared" si="2399"/>
        <v>100210.8844</v>
      </c>
      <c r="CJ428" s="9">
        <f t="shared" si="2399"/>
        <v>100210.8844</v>
      </c>
      <c r="CK428" s="9">
        <f t="shared" si="2399"/>
        <v>100210.8844</v>
      </c>
      <c r="CL428" s="9">
        <f t="shared" si="2399"/>
        <v>100210.8844</v>
      </c>
      <c r="CM428" s="9">
        <f t="shared" si="2399"/>
        <v>100210.8844</v>
      </c>
      <c r="CN428" s="9">
        <f t="shared" si="2399"/>
        <v>100210.8844</v>
      </c>
      <c r="CO428" s="9">
        <f t="shared" si="2399"/>
        <v>100210.8844</v>
      </c>
      <c r="CP428" s="9">
        <f t="shared" si="2399"/>
        <v>100210.8844</v>
      </c>
      <c r="CQ428" s="9">
        <f t="shared" si="2399"/>
        <v>100210.8844</v>
      </c>
      <c r="DB428" s="9">
        <v>194.0</v>
      </c>
      <c r="DC428" s="34">
        <f t="shared" ref="DC428:DJ428" si="2400">MAX(DC427*(1-DC224),0)</f>
        <v>0.8985034756</v>
      </c>
      <c r="DD428" s="34">
        <f t="shared" si="2400"/>
        <v>0.9028987552</v>
      </c>
      <c r="DE428" s="180">
        <f t="shared" si="2400"/>
        <v>0.7861105092</v>
      </c>
      <c r="DF428" s="34">
        <f t="shared" si="2400"/>
        <v>0.5807789591</v>
      </c>
      <c r="DG428" s="34">
        <f t="shared" si="2400"/>
        <v>0.4986789444</v>
      </c>
      <c r="DH428" s="180">
        <f t="shared" si="2400"/>
        <v>0.6398258464</v>
      </c>
      <c r="DI428" s="34">
        <f t="shared" si="2400"/>
        <v>0.5418586722</v>
      </c>
      <c r="DJ428" s="34">
        <f t="shared" si="2400"/>
        <v>0.4856393095</v>
      </c>
      <c r="DK428" s="34"/>
      <c r="DL428" s="34">
        <v>3.0767123287671236E-4</v>
      </c>
    </row>
    <row r="429" ht="14.25" customHeight="1">
      <c r="AT429" s="1">
        <f t="shared" si="1427"/>
        <v>44</v>
      </c>
      <c r="AU429" s="1">
        <v>303.0</v>
      </c>
      <c r="AV429" s="83">
        <f t="shared" ref="AV429:BA429" si="2401">((AV$4 * $AU429 ^ AV$5 * EXP(-$AU429 * AV$6))+AV$8)*AV$7</f>
        <v>28.10111181</v>
      </c>
      <c r="AW429" s="83">
        <f t="shared" si="2401"/>
        <v>26.34918155</v>
      </c>
      <c r="AX429" s="83">
        <f t="shared" si="2401"/>
        <v>25.89657253</v>
      </c>
      <c r="AY429" s="83">
        <f t="shared" si="2401"/>
        <v>25.49657253</v>
      </c>
      <c r="AZ429" s="83">
        <f t="shared" si="2401"/>
        <v>25.09657253</v>
      </c>
      <c r="BA429" s="83">
        <f t="shared" si="2401"/>
        <v>24.69657253</v>
      </c>
      <c r="BH429" s="1">
        <f t="shared" si="1965"/>
        <v>28</v>
      </c>
      <c r="BI429" s="1">
        <v>194.0</v>
      </c>
      <c r="BJ429" s="83">
        <f t="shared" ref="BJ429:BL429" si="2402">((BJ$4 * $BI429 ^ BJ$5 * EXP(-$BI429 * BJ$6))+BJ$8)*BJ$7</f>
        <v>1.252365373</v>
      </c>
      <c r="BK429" s="83">
        <f t="shared" si="2402"/>
        <v>1.312953161</v>
      </c>
      <c r="BL429" s="83">
        <f t="shared" si="2402"/>
        <v>1.37864582</v>
      </c>
      <c r="BT429" s="1">
        <f t="shared" si="1967"/>
        <v>28</v>
      </c>
      <c r="BU429" s="1">
        <v>194.0</v>
      </c>
      <c r="BV429" s="83">
        <f t="shared" ref="BV429:BX429" si="2403"> ((BV$4 * $BU429 ^ BV$5 * EXP(-$BU429 * BV$6))+BV$8)*BV$7</f>
        <v>0.9388490386</v>
      </c>
      <c r="BW429" s="83">
        <f t="shared" si="2403"/>
        <v>1.031145858</v>
      </c>
      <c r="BX429" s="83">
        <f t="shared" si="2403"/>
        <v>1.037145577</v>
      </c>
      <c r="CG429" s="181">
        <v>103.0</v>
      </c>
      <c r="CH429" s="9">
        <f t="shared" ref="CH429:CQ429" si="2404">2^(CH119-3) * 100000</f>
        <v>374723.1848</v>
      </c>
      <c r="CI429" s="9">
        <f t="shared" si="2404"/>
        <v>100429.5946</v>
      </c>
      <c r="CJ429" s="9">
        <f t="shared" si="2404"/>
        <v>100429.5946</v>
      </c>
      <c r="CK429" s="9">
        <f t="shared" si="2404"/>
        <v>100429.5946</v>
      </c>
      <c r="CL429" s="9">
        <f t="shared" si="2404"/>
        <v>100429.5946</v>
      </c>
      <c r="CM429" s="9">
        <f t="shared" si="2404"/>
        <v>100429.5946</v>
      </c>
      <c r="CN429" s="9">
        <f t="shared" si="2404"/>
        <v>100429.5946</v>
      </c>
      <c r="CO429" s="9">
        <f t="shared" si="2404"/>
        <v>100429.5946</v>
      </c>
      <c r="CP429" s="9">
        <f t="shared" si="2404"/>
        <v>100429.5946</v>
      </c>
      <c r="CQ429" s="9">
        <f t="shared" si="2404"/>
        <v>100429.5946</v>
      </c>
      <c r="DB429" s="9">
        <v>195.0</v>
      </c>
      <c r="DC429" s="34">
        <f t="shared" ref="DC429:DJ429" si="2405">MAX(DC428*(1-DC225),0)</f>
        <v>0.8981578973</v>
      </c>
      <c r="DD429" s="34">
        <f t="shared" si="2405"/>
        <v>0.9023778521</v>
      </c>
      <c r="DE429" s="180">
        <f t="shared" si="2405"/>
        <v>0.7843253016</v>
      </c>
      <c r="DF429" s="34">
        <f t="shared" si="2405"/>
        <v>0.5774896281</v>
      </c>
      <c r="DG429" s="34">
        <f t="shared" si="2405"/>
        <v>0.4953177511</v>
      </c>
      <c r="DH429" s="180">
        <f t="shared" si="2405"/>
        <v>0.6372395573</v>
      </c>
      <c r="DI429" s="34">
        <f t="shared" si="2405"/>
        <v>0.5393057476</v>
      </c>
      <c r="DJ429" s="34">
        <f t="shared" si="2405"/>
        <v>0.4835530305</v>
      </c>
      <c r="DK429" s="34"/>
      <c r="DL429" s="34">
        <v>3.0767123287671236E-4</v>
      </c>
    </row>
    <row r="430" ht="14.25" customHeight="1">
      <c r="AT430" s="1">
        <f t="shared" si="1427"/>
        <v>44</v>
      </c>
      <c r="AU430" s="1">
        <v>304.0</v>
      </c>
      <c r="AV430" s="83">
        <f t="shared" ref="AV430:BA430" si="2406">((AV$4 * $AU430 ^ AV$5 * EXP(-$AU430 * AV$6))+AV$8)*AV$7</f>
        <v>28.06420188</v>
      </c>
      <c r="AW430" s="83">
        <f t="shared" si="2406"/>
        <v>26.28358747</v>
      </c>
      <c r="AX430" s="83">
        <f t="shared" si="2406"/>
        <v>25.82209644</v>
      </c>
      <c r="AY430" s="83">
        <f t="shared" si="2406"/>
        <v>25.42209644</v>
      </c>
      <c r="AZ430" s="83">
        <f t="shared" si="2406"/>
        <v>25.02209644</v>
      </c>
      <c r="BA430" s="83">
        <f t="shared" si="2406"/>
        <v>24.62209644</v>
      </c>
      <c r="BH430" s="1">
        <f t="shared" si="1965"/>
        <v>28</v>
      </c>
      <c r="BI430" s="1">
        <v>195.0</v>
      </c>
      <c r="BJ430" s="83">
        <f t="shared" ref="BJ430:BL430" si="2407">((BJ$4 * $BI430 ^ BJ$5 * EXP(-$BI430 * BJ$6))+BJ$8)*BJ$7</f>
        <v>1.251196392</v>
      </c>
      <c r="BK430" s="83">
        <f t="shared" si="2407"/>
        <v>1.310223206</v>
      </c>
      <c r="BL430" s="83">
        <f t="shared" si="2407"/>
        <v>1.375338883</v>
      </c>
      <c r="BT430" s="1">
        <f t="shared" si="1967"/>
        <v>28</v>
      </c>
      <c r="BU430" s="1">
        <v>195.0</v>
      </c>
      <c r="BV430" s="83">
        <f t="shared" ref="BV430:BX430" si="2408"> ((BV$4 * $BU430 ^ BV$5 * EXP(-$BU430 * BV$6))+BV$8)*BV$7</f>
        <v>0.937943211</v>
      </c>
      <c r="BW430" s="83">
        <f t="shared" si="2408"/>
        <v>1.029006082</v>
      </c>
      <c r="BX430" s="83">
        <f t="shared" si="2408"/>
        <v>1.034655664</v>
      </c>
      <c r="CG430" s="181">
        <v>104.0</v>
      </c>
      <c r="CH430" s="9">
        <f t="shared" ref="CH430:CQ430" si="2409">2^(CH120-3) * 100000</f>
        <v>375463.6071</v>
      </c>
      <c r="CI430" s="9">
        <f t="shared" si="2409"/>
        <v>100649.929</v>
      </c>
      <c r="CJ430" s="9">
        <f t="shared" si="2409"/>
        <v>100649.929</v>
      </c>
      <c r="CK430" s="9">
        <f t="shared" si="2409"/>
        <v>100649.929</v>
      </c>
      <c r="CL430" s="9">
        <f t="shared" si="2409"/>
        <v>100649.929</v>
      </c>
      <c r="CM430" s="9">
        <f t="shared" si="2409"/>
        <v>100649.929</v>
      </c>
      <c r="CN430" s="9">
        <f t="shared" si="2409"/>
        <v>100649.929</v>
      </c>
      <c r="CO430" s="9">
        <f t="shared" si="2409"/>
        <v>100649.929</v>
      </c>
      <c r="CP430" s="9">
        <f t="shared" si="2409"/>
        <v>100649.929</v>
      </c>
      <c r="CQ430" s="9">
        <f t="shared" si="2409"/>
        <v>100649.929</v>
      </c>
      <c r="DB430" s="9">
        <v>196.0</v>
      </c>
      <c r="DC430" s="34">
        <f t="shared" ref="DC430:DJ430" si="2410">MAX(DC429*(1-DC226),0)</f>
        <v>0.8978124519</v>
      </c>
      <c r="DD430" s="34">
        <f t="shared" si="2410"/>
        <v>0.9018572495</v>
      </c>
      <c r="DE430" s="180">
        <f t="shared" si="2410"/>
        <v>0.7825351435</v>
      </c>
      <c r="DF430" s="34">
        <f t="shared" si="2410"/>
        <v>0.5742012213</v>
      </c>
      <c r="DG430" s="34">
        <f t="shared" si="2410"/>
        <v>0.4919626482</v>
      </c>
      <c r="DH430" s="180">
        <f t="shared" si="2410"/>
        <v>0.6346507673</v>
      </c>
      <c r="DI430" s="34">
        <f t="shared" si="2410"/>
        <v>0.5367555464</v>
      </c>
      <c r="DJ430" s="34">
        <f t="shared" si="2410"/>
        <v>0.481472513</v>
      </c>
      <c r="DK430" s="34"/>
      <c r="DL430" s="34">
        <v>3.0767123287671236E-4</v>
      </c>
    </row>
    <row r="431" ht="14.25" customHeight="1">
      <c r="AT431" s="1">
        <f t="shared" si="1427"/>
        <v>44</v>
      </c>
      <c r="AU431" s="1">
        <v>305.0</v>
      </c>
      <c r="AV431" s="83">
        <f t="shared" ref="AV431:BA431" si="2411">((AV$4 * $AU431 ^ AV$5 * EXP(-$AU431 * AV$6))+AV$8)*AV$7</f>
        <v>28.02727731</v>
      </c>
      <c r="AW431" s="83">
        <f t="shared" si="2411"/>
        <v>26.2181061</v>
      </c>
      <c r="AX431" s="83">
        <f t="shared" si="2411"/>
        <v>25.74777619</v>
      </c>
      <c r="AY431" s="83">
        <f t="shared" si="2411"/>
        <v>25.34777619</v>
      </c>
      <c r="AZ431" s="83">
        <f t="shared" si="2411"/>
        <v>24.94777619</v>
      </c>
      <c r="BA431" s="83">
        <f t="shared" si="2411"/>
        <v>24.54777619</v>
      </c>
      <c r="BH431" s="1">
        <f t="shared" si="1965"/>
        <v>28</v>
      </c>
      <c r="BI431" s="1">
        <v>196.0</v>
      </c>
      <c r="BJ431" s="83">
        <f t="shared" ref="BJ431:BL431" si="2412">((BJ$4 * $BI431 ^ BJ$5 * EXP(-$BI431 * BJ$6))+BJ$8)*BJ$7</f>
        <v>1.250022773</v>
      </c>
      <c r="BK431" s="83">
        <f t="shared" si="2412"/>
        <v>1.307493921</v>
      </c>
      <c r="BL431" s="83">
        <f t="shared" si="2412"/>
        <v>1.372033644</v>
      </c>
      <c r="BT431" s="1">
        <f t="shared" si="1967"/>
        <v>28</v>
      </c>
      <c r="BU431" s="1">
        <v>196.0</v>
      </c>
      <c r="BV431" s="83">
        <f t="shared" ref="BV431:BX431" si="2413"> ((BV$4 * $BU431 ^ BV$5 * EXP(-$BU431 * BV$6))+BV$8)*BV$7</f>
        <v>0.9370337772</v>
      </c>
      <c r="BW431" s="83">
        <f t="shared" si="2413"/>
        <v>1.026866794</v>
      </c>
      <c r="BX431" s="83">
        <f t="shared" si="2413"/>
        <v>1.032167049</v>
      </c>
      <c r="CG431" s="181">
        <v>105.0</v>
      </c>
      <c r="CH431" s="9">
        <f t="shared" ref="CH431:CQ431" si="2414">2^(CH121-3) * 100000</f>
        <v>376221.1493</v>
      </c>
      <c r="CI431" s="9">
        <f t="shared" si="2414"/>
        <v>100871.8631</v>
      </c>
      <c r="CJ431" s="9">
        <f t="shared" si="2414"/>
        <v>100871.8631</v>
      </c>
      <c r="CK431" s="9">
        <f t="shared" si="2414"/>
        <v>100871.8631</v>
      </c>
      <c r="CL431" s="9">
        <f t="shared" si="2414"/>
        <v>100871.8631</v>
      </c>
      <c r="CM431" s="9">
        <f t="shared" si="2414"/>
        <v>100871.8631</v>
      </c>
      <c r="CN431" s="9">
        <f t="shared" si="2414"/>
        <v>100871.8631</v>
      </c>
      <c r="CO431" s="9">
        <f t="shared" si="2414"/>
        <v>100871.8631</v>
      </c>
      <c r="CP431" s="9">
        <f t="shared" si="2414"/>
        <v>100871.8631</v>
      </c>
      <c r="CQ431" s="9">
        <f t="shared" si="2414"/>
        <v>100871.8631</v>
      </c>
      <c r="DB431" s="9">
        <v>197.0</v>
      </c>
      <c r="DC431" s="34">
        <f t="shared" ref="DC431:DJ431" si="2415">MAX(DC430*(1-DC227),0)</f>
        <v>0.8974671395</v>
      </c>
      <c r="DD431" s="34">
        <f t="shared" si="2415"/>
        <v>0.9013369472</v>
      </c>
      <c r="DE431" s="180">
        <f t="shared" si="2415"/>
        <v>0.7807400872</v>
      </c>
      <c r="DF431" s="34">
        <f t="shared" si="2415"/>
        <v>0.5709139352</v>
      </c>
      <c r="DG431" s="34">
        <f t="shared" si="2415"/>
        <v>0.4886138191</v>
      </c>
      <c r="DH431" s="180">
        <f t="shared" si="2415"/>
        <v>0.6320595918</v>
      </c>
      <c r="DI431" s="34">
        <f t="shared" si="2415"/>
        <v>0.5342081437</v>
      </c>
      <c r="DJ431" s="34">
        <f t="shared" si="2415"/>
        <v>0.4793977597</v>
      </c>
      <c r="DK431" s="34"/>
      <c r="DL431" s="34">
        <v>3.0767123287671236E-4</v>
      </c>
    </row>
    <row r="432" ht="14.25" customHeight="1">
      <c r="AT432" s="1"/>
      <c r="AU432" s="1"/>
      <c r="BH432" s="1">
        <f t="shared" si="1965"/>
        <v>29</v>
      </c>
      <c r="BI432" s="1">
        <v>197.0</v>
      </c>
      <c r="BJ432" s="83">
        <f t="shared" ref="BJ432:BL432" si="2416">((BJ$4 * $BI432 ^ BJ$5 * EXP(-$BI432 * BJ$6))+BJ$8)*BJ$7</f>
        <v>1.248844588</v>
      </c>
      <c r="BK432" s="83">
        <f t="shared" si="2416"/>
        <v>1.304765376</v>
      </c>
      <c r="BL432" s="83">
        <f t="shared" si="2416"/>
        <v>1.368730191</v>
      </c>
      <c r="BT432" s="1">
        <f t="shared" si="1967"/>
        <v>29</v>
      </c>
      <c r="BU432" s="1">
        <v>197.0</v>
      </c>
      <c r="BV432" s="83">
        <f t="shared" ref="BV432:BX432" si="2417"> ((BV$4 * $BU432 ^ BV$5 * EXP(-$BU432 * BV$6))+BV$8)*BV$7</f>
        <v>0.936120795</v>
      </c>
      <c r="BW432" s="83">
        <f t="shared" si="2417"/>
        <v>1.024728048</v>
      </c>
      <c r="BX432" s="83">
        <f t="shared" si="2417"/>
        <v>1.029679798</v>
      </c>
      <c r="CG432" s="181">
        <v>106.0</v>
      </c>
      <c r="CH432" s="9">
        <f t="shared" ref="CH432:CQ432" si="2418">2^(CH122-3) * 100000</f>
        <v>376995.4652</v>
      </c>
      <c r="CI432" s="9">
        <f t="shared" si="2418"/>
        <v>101095.3739</v>
      </c>
      <c r="CJ432" s="9">
        <f t="shared" si="2418"/>
        <v>101095.3739</v>
      </c>
      <c r="CK432" s="9">
        <f t="shared" si="2418"/>
        <v>101095.3739</v>
      </c>
      <c r="CL432" s="9">
        <f t="shared" si="2418"/>
        <v>101095.3739</v>
      </c>
      <c r="CM432" s="9">
        <f t="shared" si="2418"/>
        <v>101095.3739</v>
      </c>
      <c r="CN432" s="9">
        <f t="shared" si="2418"/>
        <v>101095.3739</v>
      </c>
      <c r="CO432" s="9">
        <f t="shared" si="2418"/>
        <v>101095.3739</v>
      </c>
      <c r="CP432" s="9">
        <f t="shared" si="2418"/>
        <v>101095.3739</v>
      </c>
      <c r="CQ432" s="9">
        <f t="shared" si="2418"/>
        <v>101095.3739</v>
      </c>
      <c r="DB432" s="9">
        <v>198.0</v>
      </c>
      <c r="DC432" s="34">
        <f t="shared" ref="DC432:DJ432" si="2419">MAX(DC431*(1-DC228),0)</f>
        <v>0.8971219598</v>
      </c>
      <c r="DD432" s="34">
        <f t="shared" si="2419"/>
        <v>0.9008169451</v>
      </c>
      <c r="DE432" s="180">
        <f t="shared" si="2419"/>
        <v>0.7789401852</v>
      </c>
      <c r="DF432" s="34">
        <f t="shared" si="2419"/>
        <v>0.5676279649</v>
      </c>
      <c r="DG432" s="34">
        <f t="shared" si="2419"/>
        <v>0.4852714453</v>
      </c>
      <c r="DH432" s="180">
        <f t="shared" si="2419"/>
        <v>0.6294661458</v>
      </c>
      <c r="DI432" s="34">
        <f t="shared" si="2419"/>
        <v>0.5316636141</v>
      </c>
      <c r="DJ432" s="34">
        <f t="shared" si="2419"/>
        <v>0.4773287734</v>
      </c>
      <c r="DK432" s="34"/>
      <c r="DL432" s="34">
        <v>3.0767123287671236E-4</v>
      </c>
    </row>
    <row r="433" ht="14.25" customHeight="1">
      <c r="AT433" s="1"/>
      <c r="AU433" s="182" t="s">
        <v>185</v>
      </c>
      <c r="AV433" s="83">
        <f t="shared" ref="AV433:BA433" si="2420">+SUM(AV127:AV431)</f>
        <v>9471.729178</v>
      </c>
      <c r="AW433" s="83">
        <f t="shared" si="2420"/>
        <v>10818.46961</v>
      </c>
      <c r="AX433" s="83">
        <f t="shared" si="2420"/>
        <v>11135.70319</v>
      </c>
      <c r="AY433" s="83">
        <f t="shared" si="2420"/>
        <v>11013.70319</v>
      </c>
      <c r="AZ433" s="83">
        <f t="shared" si="2420"/>
        <v>10891.70319</v>
      </c>
      <c r="BA433" s="83">
        <f t="shared" si="2420"/>
        <v>10769.70319</v>
      </c>
      <c r="BH433" s="1">
        <f t="shared" si="1965"/>
        <v>29</v>
      </c>
      <c r="BI433" s="1">
        <v>198.0</v>
      </c>
      <c r="BJ433" s="83">
        <f t="shared" ref="BJ433:BL433" si="2421">((BJ$4 * $BI433 ^ BJ$5 * EXP(-$BI433 * BJ$6))+BJ$8)*BJ$7</f>
        <v>1.24766191</v>
      </c>
      <c r="BK433" s="83">
        <f t="shared" si="2421"/>
        <v>1.30203764</v>
      </c>
      <c r="BL433" s="83">
        <f t="shared" si="2421"/>
        <v>1.365428612</v>
      </c>
      <c r="BT433" s="1">
        <f t="shared" si="1967"/>
        <v>29</v>
      </c>
      <c r="BU433" s="1">
        <v>198.0</v>
      </c>
      <c r="BV433" s="83">
        <f t="shared" ref="BV433:BX433" si="2422"> ((BV$4 * $BU433 ^ BV$5 * EXP(-$BU433 * BV$6))+BV$8)*BV$7</f>
        <v>0.9352043214</v>
      </c>
      <c r="BW433" s="83">
        <f t="shared" si="2422"/>
        <v>1.022589899</v>
      </c>
      <c r="BX433" s="83">
        <f t="shared" si="2422"/>
        <v>1.027193978</v>
      </c>
      <c r="CG433" s="181">
        <v>107.0</v>
      </c>
      <c r="CH433" s="9">
        <f t="shared" ref="CH433:CQ433" si="2423">2^(CH123-3) * 100000</f>
        <v>377786.2237</v>
      </c>
      <c r="CI433" s="9">
        <f t="shared" si="2423"/>
        <v>101320.439</v>
      </c>
      <c r="CJ433" s="9">
        <f t="shared" si="2423"/>
        <v>101320.439</v>
      </c>
      <c r="CK433" s="9">
        <f t="shared" si="2423"/>
        <v>101320.439</v>
      </c>
      <c r="CL433" s="9">
        <f t="shared" si="2423"/>
        <v>101320.439</v>
      </c>
      <c r="CM433" s="9">
        <f t="shared" si="2423"/>
        <v>101320.439</v>
      </c>
      <c r="CN433" s="9">
        <f t="shared" si="2423"/>
        <v>101320.439</v>
      </c>
      <c r="CO433" s="9">
        <f t="shared" si="2423"/>
        <v>101320.439</v>
      </c>
      <c r="CP433" s="9">
        <f t="shared" si="2423"/>
        <v>101320.439</v>
      </c>
      <c r="CQ433" s="9">
        <f t="shared" si="2423"/>
        <v>101320.439</v>
      </c>
      <c r="DB433" s="9">
        <v>199.0</v>
      </c>
      <c r="DC433" s="34">
        <f t="shared" ref="DC433:DJ433" si="2424">MAX(DC432*(1-DC229),0)</f>
        <v>0.8967769129</v>
      </c>
      <c r="DD433" s="34">
        <f t="shared" si="2424"/>
        <v>0.9002972431</v>
      </c>
      <c r="DE433" s="180">
        <f t="shared" si="2424"/>
        <v>0.7771354898</v>
      </c>
      <c r="DF433" s="34">
        <f t="shared" si="2424"/>
        <v>0.5643435043</v>
      </c>
      <c r="DG433" s="34">
        <f t="shared" si="2424"/>
        <v>0.4819357064</v>
      </c>
      <c r="DH433" s="180">
        <f t="shared" si="2424"/>
        <v>0.626870544</v>
      </c>
      <c r="DI433" s="34">
        <f t="shared" si="2424"/>
        <v>0.5291220318</v>
      </c>
      <c r="DJ433" s="34">
        <f t="shared" si="2424"/>
        <v>0.4752655565</v>
      </c>
      <c r="DK433" s="34"/>
      <c r="DL433" s="34">
        <v>3.0767123287671236E-4</v>
      </c>
    </row>
    <row r="434" ht="14.25" customHeight="1">
      <c r="AT434" s="1"/>
      <c r="AU434" s="1"/>
      <c r="BH434" s="1">
        <f t="shared" si="1965"/>
        <v>29</v>
      </c>
      <c r="BI434" s="1">
        <v>199.0</v>
      </c>
      <c r="BJ434" s="83">
        <f t="shared" ref="BJ434:BL434" si="2425">((BJ$4 * $BI434 ^ BJ$5 * EXP(-$BI434 * BJ$6))+BJ$8)*BJ$7</f>
        <v>1.24647481</v>
      </c>
      <c r="BK434" s="83">
        <f t="shared" si="2425"/>
        <v>1.299310782</v>
      </c>
      <c r="BL434" s="83">
        <f t="shared" si="2425"/>
        <v>1.362128992</v>
      </c>
      <c r="BT434" s="1">
        <f t="shared" si="1967"/>
        <v>29</v>
      </c>
      <c r="BU434" s="1">
        <v>199.0</v>
      </c>
      <c r="BV434" s="83">
        <f t="shared" ref="BV434:BX434" si="2426"> ((BV$4 * $BU434 ^ BV$5 * EXP(-$BU434 * BV$6))+BV$8)*BV$7</f>
        <v>0.9342844124</v>
      </c>
      <c r="BW434" s="83">
        <f t="shared" si="2426"/>
        <v>1.0204524</v>
      </c>
      <c r="BX434" s="83">
        <f t="shared" si="2426"/>
        <v>1.024709653</v>
      </c>
      <c r="CG434" s="181">
        <v>108.0</v>
      </c>
      <c r="CH434" s="9">
        <f t="shared" ref="CH434:CQ434" si="2427">2^(CH124-3) * 100000</f>
        <v>378593.108</v>
      </c>
      <c r="CI434" s="9">
        <f t="shared" si="2427"/>
        <v>101547.0373</v>
      </c>
      <c r="CJ434" s="9">
        <f t="shared" si="2427"/>
        <v>101547.0373</v>
      </c>
      <c r="CK434" s="9">
        <f t="shared" si="2427"/>
        <v>101547.0373</v>
      </c>
      <c r="CL434" s="9">
        <f t="shared" si="2427"/>
        <v>101547.0373</v>
      </c>
      <c r="CM434" s="9">
        <f t="shared" si="2427"/>
        <v>101547.0373</v>
      </c>
      <c r="CN434" s="9">
        <f t="shared" si="2427"/>
        <v>101547.0373</v>
      </c>
      <c r="CO434" s="9">
        <f t="shared" si="2427"/>
        <v>101547.0373</v>
      </c>
      <c r="CP434" s="9">
        <f t="shared" si="2427"/>
        <v>101547.0373</v>
      </c>
      <c r="CQ434" s="9">
        <f t="shared" si="2427"/>
        <v>101547.0373</v>
      </c>
      <c r="DB434" s="9">
        <v>200.0</v>
      </c>
      <c r="DC434" s="34">
        <f t="shared" ref="DC434:DJ434" si="2428">MAX(DC433*(1-DC230),0)</f>
        <v>0.8964319987</v>
      </c>
      <c r="DD434" s="34">
        <f t="shared" si="2428"/>
        <v>0.8997778408</v>
      </c>
      <c r="DE434" s="180">
        <f t="shared" si="2428"/>
        <v>0.7753260536</v>
      </c>
      <c r="DF434" s="34">
        <f t="shared" si="2428"/>
        <v>0.5610607462</v>
      </c>
      <c r="DG434" s="34">
        <f t="shared" si="2428"/>
        <v>0.4786067801</v>
      </c>
      <c r="DH434" s="180">
        <f t="shared" si="2428"/>
        <v>0.6242729009</v>
      </c>
      <c r="DI434" s="34">
        <f t="shared" si="2428"/>
        <v>0.5265834705</v>
      </c>
      <c r="DJ434" s="34">
        <f t="shared" si="2428"/>
        <v>0.4732081115</v>
      </c>
      <c r="DK434" s="34"/>
      <c r="DL434" s="34">
        <v>3.0767123287671236E-4</v>
      </c>
    </row>
    <row r="435" ht="14.25" customHeight="1">
      <c r="AT435" s="1"/>
      <c r="AU435" s="1"/>
      <c r="BH435" s="1">
        <f t="shared" si="1965"/>
        <v>29</v>
      </c>
      <c r="BI435" s="1">
        <v>200.0</v>
      </c>
      <c r="BJ435" s="83">
        <f t="shared" ref="BJ435:BL435" si="2429">((BJ$4 * $BI435 ^ BJ$5 * EXP(-$BI435 * BJ$6))+BJ$8)*BJ$7</f>
        <v>1.245283358</v>
      </c>
      <c r="BK435" s="83">
        <f t="shared" si="2429"/>
        <v>1.296584866</v>
      </c>
      <c r="BL435" s="83">
        <f t="shared" si="2429"/>
        <v>1.358831418</v>
      </c>
      <c r="BT435" s="1">
        <f t="shared" si="1967"/>
        <v>29</v>
      </c>
      <c r="BU435" s="1">
        <v>200.0</v>
      </c>
      <c r="BV435" s="83">
        <f t="shared" ref="BV435:BX435" si="2430"> ((BV$4 * $BU435 ^ BV$5 * EXP(-$BU435 * BV$6))+BV$8)*BV$7</f>
        <v>0.9333611233</v>
      </c>
      <c r="BW435" s="83">
        <f t="shared" si="2430"/>
        <v>1.018315605</v>
      </c>
      <c r="BX435" s="83">
        <f t="shared" si="2430"/>
        <v>1.022226887</v>
      </c>
      <c r="CG435" s="181">
        <v>109.0</v>
      </c>
      <c r="CH435" s="9">
        <f t="shared" ref="CH435:CQ435" si="2431">2^(CH125-3) * 100000</f>
        <v>379415.8154</v>
      </c>
      <c r="CI435" s="9">
        <f t="shared" si="2431"/>
        <v>101775.1481</v>
      </c>
      <c r="CJ435" s="9">
        <f t="shared" si="2431"/>
        <v>101775.1481</v>
      </c>
      <c r="CK435" s="9">
        <f t="shared" si="2431"/>
        <v>101775.1481</v>
      </c>
      <c r="CL435" s="9">
        <f t="shared" si="2431"/>
        <v>101775.1481</v>
      </c>
      <c r="CM435" s="9">
        <f t="shared" si="2431"/>
        <v>101775.1481</v>
      </c>
      <c r="CN435" s="9">
        <f t="shared" si="2431"/>
        <v>101775.1481</v>
      </c>
      <c r="CO435" s="9">
        <f t="shared" si="2431"/>
        <v>101775.1481</v>
      </c>
      <c r="CP435" s="9">
        <f t="shared" si="2431"/>
        <v>101775.1481</v>
      </c>
      <c r="CQ435" s="9">
        <f t="shared" si="2431"/>
        <v>101775.1481</v>
      </c>
    </row>
    <row r="436" ht="14.25" customHeight="1">
      <c r="AT436" s="1"/>
      <c r="AU436" s="1"/>
      <c r="BH436" s="1">
        <f t="shared" si="1965"/>
        <v>29</v>
      </c>
      <c r="BI436" s="1">
        <v>201.0</v>
      </c>
      <c r="BJ436" s="83">
        <f t="shared" ref="BJ436:BL436" si="2432">((BJ$4 * $BI436 ^ BJ$5 * EXP(-$BI436 * BJ$6))+BJ$8)*BJ$7</f>
        <v>1.244087624</v>
      </c>
      <c r="BK436" s="83">
        <f t="shared" si="2432"/>
        <v>1.29385996</v>
      </c>
      <c r="BL436" s="83">
        <f t="shared" si="2432"/>
        <v>1.35553597</v>
      </c>
      <c r="BT436" s="1">
        <f t="shared" si="1967"/>
        <v>29</v>
      </c>
      <c r="BU436" s="1">
        <v>201.0</v>
      </c>
      <c r="BV436" s="83">
        <f t="shared" ref="BV436:BX436" si="2433"> ((BV$4 * $BU436 ^ BV$5 * EXP(-$BU436 * BV$6))+BV$8)*BV$7</f>
        <v>0.9324345086</v>
      </c>
      <c r="BW436" s="83">
        <f t="shared" si="2433"/>
        <v>1.016179565</v>
      </c>
      <c r="BX436" s="83">
        <f t="shared" si="2433"/>
        <v>1.01974574</v>
      </c>
      <c r="CG436" s="181">
        <v>110.0</v>
      </c>
      <c r="CH436" s="9">
        <f t="shared" ref="CH436:CQ436" si="2434">2^(CH126-3) * 100000</f>
        <v>380254.0559</v>
      </c>
      <c r="CI436" s="9">
        <f t="shared" si="2434"/>
        <v>102004.752</v>
      </c>
      <c r="CJ436" s="9">
        <f t="shared" si="2434"/>
        <v>102004.752</v>
      </c>
      <c r="CK436" s="9">
        <f t="shared" si="2434"/>
        <v>102004.752</v>
      </c>
      <c r="CL436" s="9">
        <f t="shared" si="2434"/>
        <v>102004.752</v>
      </c>
      <c r="CM436" s="9">
        <f t="shared" si="2434"/>
        <v>102004.752</v>
      </c>
      <c r="CN436" s="9">
        <f t="shared" si="2434"/>
        <v>102004.752</v>
      </c>
      <c r="CO436" s="9">
        <f t="shared" si="2434"/>
        <v>102004.752</v>
      </c>
      <c r="CP436" s="9">
        <f t="shared" si="2434"/>
        <v>102004.752</v>
      </c>
      <c r="CQ436" s="9">
        <f t="shared" si="2434"/>
        <v>102004.752</v>
      </c>
    </row>
    <row r="437" ht="14.25" customHeight="1">
      <c r="AT437" s="1"/>
      <c r="AU437" s="1"/>
      <c r="BH437" s="1">
        <f t="shared" si="1965"/>
        <v>29</v>
      </c>
      <c r="BI437" s="1">
        <v>202.0</v>
      </c>
      <c r="BJ437" s="83">
        <f t="shared" ref="BJ437:BL437" si="2435">((BJ$4 * $BI437 ^ BJ$5 * EXP(-$BI437 * BJ$6))+BJ$8)*BJ$7</f>
        <v>1.242887677</v>
      </c>
      <c r="BK437" s="83">
        <f t="shared" si="2435"/>
        <v>1.291136128</v>
      </c>
      <c r="BL437" s="83">
        <f t="shared" si="2435"/>
        <v>1.35224273</v>
      </c>
      <c r="BT437" s="1">
        <f t="shared" si="1967"/>
        <v>29</v>
      </c>
      <c r="BU437" s="1">
        <v>202.0</v>
      </c>
      <c r="BV437" s="83">
        <f t="shared" ref="BV437:BX437" si="2436"> ((BV$4 * $BU437 ^ BV$5 * EXP(-$BU437 * BV$6))+BV$8)*BV$7</f>
        <v>0.9315046222</v>
      </c>
      <c r="BW437" s="83">
        <f t="shared" si="2436"/>
        <v>1.014044331</v>
      </c>
      <c r="BX437" s="83">
        <f t="shared" si="2436"/>
        <v>1.017266275</v>
      </c>
      <c r="CG437" s="181">
        <v>111.0</v>
      </c>
      <c r="CH437" s="9">
        <f t="shared" ref="CH437:CQ437" si="2437">2^(CH127-3) * 100000</f>
        <v>381107.5524</v>
      </c>
      <c r="CI437" s="9">
        <f t="shared" si="2437"/>
        <v>102235.8302</v>
      </c>
      <c r="CJ437" s="9">
        <f t="shared" si="2437"/>
        <v>102235.8302</v>
      </c>
      <c r="CK437" s="9">
        <f t="shared" si="2437"/>
        <v>102235.8302</v>
      </c>
      <c r="CL437" s="9">
        <f t="shared" si="2437"/>
        <v>102235.8302</v>
      </c>
      <c r="CM437" s="9">
        <f t="shared" si="2437"/>
        <v>102235.8302</v>
      </c>
      <c r="CN437" s="9">
        <f t="shared" si="2437"/>
        <v>102235.8302</v>
      </c>
      <c r="CO437" s="9">
        <f t="shared" si="2437"/>
        <v>102235.8302</v>
      </c>
      <c r="CP437" s="9">
        <f t="shared" si="2437"/>
        <v>102235.8302</v>
      </c>
      <c r="CQ437" s="9">
        <f t="shared" si="2437"/>
        <v>102235.8302</v>
      </c>
    </row>
    <row r="438" ht="14.25" customHeight="1">
      <c r="AT438" s="1"/>
      <c r="AU438" s="1"/>
      <c r="BH438" s="1">
        <f t="shared" si="1965"/>
        <v>29</v>
      </c>
      <c r="BI438" s="1">
        <v>203.0</v>
      </c>
      <c r="BJ438" s="83">
        <f t="shared" ref="BJ438:BL438" si="2438">((BJ$4 * $BI438 ^ BJ$5 * EXP(-$BI438 * BJ$6))+BJ$8)*BJ$7</f>
        <v>1.241683582</v>
      </c>
      <c r="BK438" s="83">
        <f t="shared" si="2438"/>
        <v>1.288413432</v>
      </c>
      <c r="BL438" s="83">
        <f t="shared" si="2438"/>
        <v>1.348951779</v>
      </c>
      <c r="BT438" s="1">
        <f t="shared" si="1967"/>
        <v>29</v>
      </c>
      <c r="BU438" s="1">
        <v>203.0</v>
      </c>
      <c r="BV438" s="83">
        <f t="shared" ref="BV438:BX438" si="2439"> ((BV$4 * $BU438 ^ BV$5 * EXP(-$BU438 * BV$6))+BV$8)*BV$7</f>
        <v>0.9305715169</v>
      </c>
      <c r="BW438" s="83">
        <f t="shared" si="2439"/>
        <v>1.011909953</v>
      </c>
      <c r="BX438" s="83">
        <f t="shared" si="2439"/>
        <v>1.014788551</v>
      </c>
      <c r="CG438" s="181">
        <v>112.0</v>
      </c>
      <c r="CH438" s="9">
        <f t="shared" ref="CH438:CQ438" si="2440">2^(CH128-3) * 100000</f>
        <v>381976.0392</v>
      </c>
      <c r="CI438" s="9">
        <f t="shared" si="2440"/>
        <v>102468.3647</v>
      </c>
      <c r="CJ438" s="9">
        <f t="shared" si="2440"/>
        <v>102468.3647</v>
      </c>
      <c r="CK438" s="9">
        <f t="shared" si="2440"/>
        <v>102468.3647</v>
      </c>
      <c r="CL438" s="9">
        <f t="shared" si="2440"/>
        <v>102468.3647</v>
      </c>
      <c r="CM438" s="9">
        <f t="shared" si="2440"/>
        <v>102468.3647</v>
      </c>
      <c r="CN438" s="9">
        <f t="shared" si="2440"/>
        <v>102468.3647</v>
      </c>
      <c r="CO438" s="9">
        <f t="shared" si="2440"/>
        <v>102468.3647</v>
      </c>
      <c r="CP438" s="9">
        <f t="shared" si="2440"/>
        <v>102468.3647</v>
      </c>
      <c r="CQ438" s="9">
        <f t="shared" si="2440"/>
        <v>102468.3647</v>
      </c>
    </row>
    <row r="439" ht="14.25" customHeight="1">
      <c r="AT439" s="1"/>
      <c r="AU439" s="1"/>
      <c r="BH439" s="1">
        <f t="shared" si="1965"/>
        <v>30</v>
      </c>
      <c r="BI439" s="1">
        <v>204.0</v>
      </c>
      <c r="BJ439" s="83">
        <f t="shared" ref="BJ439:BL439" si="2441">((BJ$4 * $BI439 ^ BJ$5 * EXP(-$BI439 * BJ$6))+BJ$8)*BJ$7</f>
        <v>1.240475407</v>
      </c>
      <c r="BK439" s="83">
        <f t="shared" si="2441"/>
        <v>1.285691935</v>
      </c>
      <c r="BL439" s="83">
        <f t="shared" si="2441"/>
        <v>1.345663194</v>
      </c>
      <c r="BT439" s="1">
        <f t="shared" si="1967"/>
        <v>30</v>
      </c>
      <c r="BU439" s="1">
        <v>204.0</v>
      </c>
      <c r="BV439" s="83">
        <f t="shared" ref="BV439:BX439" si="2442"> ((BV$4 * $BU439 ^ BV$5 * EXP(-$BU439 * BV$6))+BV$8)*BV$7</f>
        <v>0.9296352451</v>
      </c>
      <c r="BW439" s="83">
        <f t="shared" si="2442"/>
        <v>1.00977648</v>
      </c>
      <c r="BX439" s="83">
        <f t="shared" si="2442"/>
        <v>1.012312627</v>
      </c>
      <c r="CG439" s="181">
        <v>113.0</v>
      </c>
      <c r="CH439" s="9">
        <f t="shared" ref="CH439:CQ439" si="2443">2^(CH129-3) * 100000</f>
        <v>382859.2621</v>
      </c>
      <c r="CI439" s="9">
        <f t="shared" si="2443"/>
        <v>102702.3381</v>
      </c>
      <c r="CJ439" s="9">
        <f t="shared" si="2443"/>
        <v>102702.3381</v>
      </c>
      <c r="CK439" s="9">
        <f t="shared" si="2443"/>
        <v>102702.3381</v>
      </c>
      <c r="CL439" s="9">
        <f t="shared" si="2443"/>
        <v>102702.3381</v>
      </c>
      <c r="CM439" s="9">
        <f t="shared" si="2443"/>
        <v>102702.3381</v>
      </c>
      <c r="CN439" s="9">
        <f t="shared" si="2443"/>
        <v>102702.3381</v>
      </c>
      <c r="CO439" s="9">
        <f t="shared" si="2443"/>
        <v>102702.3381</v>
      </c>
      <c r="CP439" s="9">
        <f t="shared" si="2443"/>
        <v>102702.3381</v>
      </c>
      <c r="CQ439" s="9">
        <f t="shared" si="2443"/>
        <v>102702.3381</v>
      </c>
    </row>
    <row r="440" ht="14.25" customHeight="1">
      <c r="AT440" s="1"/>
      <c r="AU440" s="1"/>
      <c r="BH440" s="1">
        <f t="shared" si="1965"/>
        <v>30</v>
      </c>
      <c r="BI440" s="1">
        <v>205.0</v>
      </c>
      <c r="BJ440" s="83">
        <f t="shared" ref="BJ440:BL440" si="2444">((BJ$4 * $BI440 ^ BJ$5 * EXP(-$BI440 * BJ$6))+BJ$8)*BJ$7</f>
        <v>1.239263217</v>
      </c>
      <c r="BK440" s="83">
        <f t="shared" si="2444"/>
        <v>1.282971698</v>
      </c>
      <c r="BL440" s="83">
        <f t="shared" si="2444"/>
        <v>1.342377052</v>
      </c>
      <c r="BT440" s="1">
        <f t="shared" si="1967"/>
        <v>30</v>
      </c>
      <c r="BU440" s="1">
        <v>205.0</v>
      </c>
      <c r="BV440" s="83">
        <f t="shared" ref="BV440:BX440" si="2445"> ((BV$4 * $BU440 ^ BV$5 * EXP(-$BU440 * BV$6))+BV$8)*BV$7</f>
        <v>0.9286958582</v>
      </c>
      <c r="BW440" s="83">
        <f t="shared" si="2445"/>
        <v>1.00764396</v>
      </c>
      <c r="BX440" s="83">
        <f t="shared" si="2445"/>
        <v>1.00983856</v>
      </c>
      <c r="CG440" s="181">
        <v>114.0</v>
      </c>
      <c r="CH440" s="9">
        <f t="shared" ref="CH440:CQ440" si="2446">2^(CH130-3) * 100000</f>
        <v>383756.9776</v>
      </c>
      <c r="CI440" s="9">
        <f t="shared" si="2446"/>
        <v>102937.734</v>
      </c>
      <c r="CJ440" s="9">
        <f t="shared" si="2446"/>
        <v>102937.734</v>
      </c>
      <c r="CK440" s="9">
        <f t="shared" si="2446"/>
        <v>102937.734</v>
      </c>
      <c r="CL440" s="9">
        <f t="shared" si="2446"/>
        <v>102937.734</v>
      </c>
      <c r="CM440" s="9">
        <f t="shared" si="2446"/>
        <v>102937.734</v>
      </c>
      <c r="CN440" s="9">
        <f t="shared" si="2446"/>
        <v>102937.734</v>
      </c>
      <c r="CO440" s="9">
        <f t="shared" si="2446"/>
        <v>102937.734</v>
      </c>
      <c r="CP440" s="9">
        <f t="shared" si="2446"/>
        <v>102937.734</v>
      </c>
      <c r="CQ440" s="9">
        <f t="shared" si="2446"/>
        <v>102937.734</v>
      </c>
    </row>
    <row r="441" ht="14.25" customHeight="1">
      <c r="AT441" s="1"/>
      <c r="AU441" s="1"/>
      <c r="BH441" s="1">
        <f t="shared" si="1965"/>
        <v>30</v>
      </c>
      <c r="BI441" s="1">
        <v>206.0</v>
      </c>
      <c r="BJ441" s="83">
        <f t="shared" ref="BJ441:BL441" si="2447">((BJ$4 * $BI441 ^ BJ$5 * EXP(-$BI441 * BJ$6))+BJ$8)*BJ$7</f>
        <v>1.238047077</v>
      </c>
      <c r="BK441" s="83">
        <f t="shared" si="2447"/>
        <v>1.280252781</v>
      </c>
      <c r="BL441" s="83">
        <f t="shared" si="2447"/>
        <v>1.339093429</v>
      </c>
      <c r="BT441" s="1">
        <f t="shared" si="1967"/>
        <v>30</v>
      </c>
      <c r="BU441" s="1">
        <v>206.0</v>
      </c>
      <c r="BV441" s="83">
        <f t="shared" ref="BV441:BX441" si="2448"> ((BV$4 * $BU441 ^ BV$5 * EXP(-$BU441 * BV$6))+BV$8)*BV$7</f>
        <v>0.927753407</v>
      </c>
      <c r="BW441" s="83">
        <f t="shared" si="2448"/>
        <v>1.005512441</v>
      </c>
      <c r="BX441" s="83">
        <f t="shared" si="2448"/>
        <v>1.007366407</v>
      </c>
      <c r="CG441" s="181">
        <v>115.0</v>
      </c>
      <c r="CH441" s="9">
        <f t="shared" ref="CH441:CQ441" si="2449">2^(CH131-3) * 100000</f>
        <v>384668.9525</v>
      </c>
      <c r="CI441" s="9">
        <f t="shared" si="2449"/>
        <v>103174.5365</v>
      </c>
      <c r="CJ441" s="9">
        <f t="shared" si="2449"/>
        <v>103174.5365</v>
      </c>
      <c r="CK441" s="9">
        <f t="shared" si="2449"/>
        <v>103174.5365</v>
      </c>
      <c r="CL441" s="9">
        <f t="shared" si="2449"/>
        <v>103174.5365</v>
      </c>
      <c r="CM441" s="9">
        <f t="shared" si="2449"/>
        <v>103174.5365</v>
      </c>
      <c r="CN441" s="9">
        <f t="shared" si="2449"/>
        <v>103174.5365</v>
      </c>
      <c r="CO441" s="9">
        <f t="shared" si="2449"/>
        <v>103174.5365</v>
      </c>
      <c r="CP441" s="9">
        <f t="shared" si="2449"/>
        <v>103174.5365</v>
      </c>
      <c r="CQ441" s="9">
        <f t="shared" si="2449"/>
        <v>103174.5365</v>
      </c>
    </row>
    <row r="442" ht="14.25" customHeight="1">
      <c r="AT442" s="1"/>
      <c r="AU442" s="1"/>
      <c r="BH442" s="1">
        <f t="shared" si="1965"/>
        <v>30</v>
      </c>
      <c r="BI442" s="1">
        <v>207.0</v>
      </c>
      <c r="BJ442" s="83">
        <f t="shared" ref="BJ442:BL442" si="2450">((BJ$4 * $BI442 ^ BJ$5 * EXP(-$BI442 * BJ$6))+BJ$8)*BJ$7</f>
        <v>1.23682705</v>
      </c>
      <c r="BK442" s="83">
        <f t="shared" si="2450"/>
        <v>1.277535242</v>
      </c>
      <c r="BL442" s="83">
        <f t="shared" si="2450"/>
        <v>1.335812399</v>
      </c>
      <c r="BT442" s="1">
        <f t="shared" si="1967"/>
        <v>30</v>
      </c>
      <c r="BU442" s="1">
        <v>207.0</v>
      </c>
      <c r="BV442" s="83">
        <f t="shared" ref="BV442:BX442" si="2451"> ((BV$4 * $BU442 ^ BV$5 * EXP(-$BU442 * BV$6))+BV$8)*BV$7</f>
        <v>0.9268079416</v>
      </c>
      <c r="BW442" s="83">
        <f t="shared" si="2451"/>
        <v>1.00338197</v>
      </c>
      <c r="BX442" s="83">
        <f t="shared" si="2451"/>
        <v>1.004896223</v>
      </c>
      <c r="CG442" s="181">
        <v>116.0</v>
      </c>
      <c r="CH442" s="9">
        <f t="shared" ref="CH442:CQ442" si="2452">2^(CH132-3) * 100000</f>
        <v>385594.9633</v>
      </c>
      <c r="CI442" s="9">
        <f t="shared" si="2452"/>
        <v>103412.7302</v>
      </c>
      <c r="CJ442" s="9">
        <f t="shared" si="2452"/>
        <v>103412.7302</v>
      </c>
      <c r="CK442" s="9">
        <f t="shared" si="2452"/>
        <v>103412.7302</v>
      </c>
      <c r="CL442" s="9">
        <f t="shared" si="2452"/>
        <v>103412.7302</v>
      </c>
      <c r="CM442" s="9">
        <f t="shared" si="2452"/>
        <v>103412.7302</v>
      </c>
      <c r="CN442" s="9">
        <f t="shared" si="2452"/>
        <v>103412.7302</v>
      </c>
      <c r="CO442" s="9">
        <f t="shared" si="2452"/>
        <v>103412.7302</v>
      </c>
      <c r="CP442" s="9">
        <f t="shared" si="2452"/>
        <v>103412.7302</v>
      </c>
      <c r="CQ442" s="9">
        <f t="shared" si="2452"/>
        <v>103412.7302</v>
      </c>
    </row>
    <row r="443" ht="14.25" customHeight="1">
      <c r="AT443" s="1"/>
      <c r="AU443" s="1"/>
      <c r="BH443" s="1">
        <f t="shared" si="1965"/>
        <v>30</v>
      </c>
      <c r="BI443" s="1">
        <v>208.0</v>
      </c>
      <c r="BJ443" s="83">
        <f t="shared" ref="BJ443:BL443" si="2453">((BJ$4 * $BI443 ^ BJ$5 * EXP(-$BI443 * BJ$6))+BJ$8)*BJ$7</f>
        <v>1.235603199</v>
      </c>
      <c r="BK443" s="83">
        <f t="shared" si="2453"/>
        <v>1.27481914</v>
      </c>
      <c r="BL443" s="83">
        <f t="shared" si="2453"/>
        <v>1.332534033</v>
      </c>
      <c r="BT443" s="1">
        <f t="shared" si="1967"/>
        <v>30</v>
      </c>
      <c r="BU443" s="1">
        <v>208.0</v>
      </c>
      <c r="BV443" s="83">
        <f t="shared" ref="BV443:BX443" si="2454"> ((BV$4 * $BU443 ^ BV$5 * EXP(-$BU443 * BV$6))+BV$8)*BV$7</f>
        <v>0.9258595115</v>
      </c>
      <c r="BW443" s="83">
        <f t="shared" si="2454"/>
        <v>1.001252591</v>
      </c>
      <c r="BX443" s="83">
        <f t="shared" si="2454"/>
        <v>1.002428064</v>
      </c>
      <c r="CG443" s="181">
        <v>117.0</v>
      </c>
      <c r="CH443" s="9">
        <f t="shared" ref="CH443:CQ443" si="2455">2^(CH133-3) * 100000</f>
        <v>386534.7956</v>
      </c>
      <c r="CI443" s="9">
        <f t="shared" si="2455"/>
        <v>103652.3005</v>
      </c>
      <c r="CJ443" s="9">
        <f t="shared" si="2455"/>
        <v>103652.3005</v>
      </c>
      <c r="CK443" s="9">
        <f t="shared" si="2455"/>
        <v>103652.3005</v>
      </c>
      <c r="CL443" s="9">
        <f t="shared" si="2455"/>
        <v>103652.3005</v>
      </c>
      <c r="CM443" s="9">
        <f t="shared" si="2455"/>
        <v>103652.3005</v>
      </c>
      <c r="CN443" s="9">
        <f t="shared" si="2455"/>
        <v>103652.3005</v>
      </c>
      <c r="CO443" s="9">
        <f t="shared" si="2455"/>
        <v>103652.3005</v>
      </c>
      <c r="CP443" s="9">
        <f t="shared" si="2455"/>
        <v>103652.3005</v>
      </c>
      <c r="CQ443" s="9">
        <f t="shared" si="2455"/>
        <v>103652.3005</v>
      </c>
    </row>
    <row r="444" ht="14.25" customHeight="1">
      <c r="AT444" s="1"/>
      <c r="AU444" s="1"/>
      <c r="BH444" s="1">
        <f t="shared" si="1965"/>
        <v>30</v>
      </c>
      <c r="BI444" s="1">
        <v>209.0</v>
      </c>
      <c r="BJ444" s="83">
        <f t="shared" ref="BJ444:BL444" si="2456">((BJ$4 * $BI444 ^ BJ$5 * EXP(-$BI444 * BJ$6))+BJ$8)*BJ$7</f>
        <v>1.234375586</v>
      </c>
      <c r="BK444" s="83">
        <f t="shared" si="2456"/>
        <v>1.272104532</v>
      </c>
      <c r="BL444" s="83">
        <f t="shared" si="2456"/>
        <v>1.329258405</v>
      </c>
      <c r="BT444" s="1">
        <f t="shared" si="1967"/>
        <v>30</v>
      </c>
      <c r="BU444" s="1">
        <v>209.0</v>
      </c>
      <c r="BV444" s="83">
        <f t="shared" ref="BV444:BX444" si="2457"> ((BV$4 * $BU444 ^ BV$5 * EXP(-$BU444 * BV$6))+BV$8)*BV$7</f>
        <v>0.9249081652</v>
      </c>
      <c r="BW444" s="83">
        <f t="shared" si="2457"/>
        <v>0.9991243505</v>
      </c>
      <c r="BX444" s="83">
        <f t="shared" si="2457"/>
        <v>0.9999619815</v>
      </c>
      <c r="CG444" s="181">
        <v>118.0</v>
      </c>
      <c r="CH444" s="9">
        <f t="shared" ref="CH444:CQ444" si="2458">2^(CH134-3) * 100000</f>
        <v>387488.2443</v>
      </c>
      <c r="CI444" s="9">
        <f t="shared" si="2458"/>
        <v>103893.2335</v>
      </c>
      <c r="CJ444" s="9">
        <f t="shared" si="2458"/>
        <v>103893.2335</v>
      </c>
      <c r="CK444" s="9">
        <f t="shared" si="2458"/>
        <v>103893.2335</v>
      </c>
      <c r="CL444" s="9">
        <f t="shared" si="2458"/>
        <v>103893.2335</v>
      </c>
      <c r="CM444" s="9">
        <f t="shared" si="2458"/>
        <v>103893.2335</v>
      </c>
      <c r="CN444" s="9">
        <f t="shared" si="2458"/>
        <v>103893.2335</v>
      </c>
      <c r="CO444" s="9">
        <f t="shared" si="2458"/>
        <v>103893.2335</v>
      </c>
      <c r="CP444" s="9">
        <f t="shared" si="2458"/>
        <v>103893.2335</v>
      </c>
      <c r="CQ444" s="9">
        <f t="shared" si="2458"/>
        <v>103893.2335</v>
      </c>
    </row>
    <row r="445" ht="14.25" customHeight="1">
      <c r="AT445" s="1"/>
      <c r="AU445" s="1"/>
      <c r="BH445" s="1">
        <f t="shared" si="1965"/>
        <v>30</v>
      </c>
      <c r="BI445" s="1">
        <v>210.0</v>
      </c>
      <c r="BJ445" s="83">
        <f t="shared" ref="BJ445:BL445" si="2459">((BJ$4 * $BI445 ^ BJ$5 * EXP(-$BI445 * BJ$6))+BJ$8)*BJ$7</f>
        <v>1.233144272</v>
      </c>
      <c r="BK445" s="83">
        <f t="shared" si="2459"/>
        <v>1.269391472</v>
      </c>
      <c r="BL445" s="83">
        <f t="shared" si="2459"/>
        <v>1.325985583</v>
      </c>
      <c r="BT445" s="1">
        <f t="shared" si="1967"/>
        <v>30</v>
      </c>
      <c r="BU445" s="1">
        <v>210.0</v>
      </c>
      <c r="BV445" s="83">
        <f t="shared" ref="BV445:BX445" si="2460"> ((BV$4 * $BU445 ^ BV$5 * EXP(-$BU445 * BV$6))+BV$8)*BV$7</f>
        <v>0.923953951</v>
      </c>
      <c r="BW445" s="83">
        <f t="shared" si="2460"/>
        <v>0.9969972921</v>
      </c>
      <c r="BX445" s="83">
        <f t="shared" si="2460"/>
        <v>0.9974980291</v>
      </c>
      <c r="CG445" s="181">
        <v>119.0</v>
      </c>
      <c r="CH445" s="9">
        <f t="shared" ref="CH445:CQ445" si="2461">2^(CH135-3) * 100000</f>
        <v>388455.1125</v>
      </c>
      <c r="CI445" s="9">
        <f t="shared" si="2461"/>
        <v>104135.5155</v>
      </c>
      <c r="CJ445" s="9">
        <f t="shared" si="2461"/>
        <v>104135.5155</v>
      </c>
      <c r="CK445" s="9">
        <f t="shared" si="2461"/>
        <v>104135.5155</v>
      </c>
      <c r="CL445" s="9">
        <f t="shared" si="2461"/>
        <v>104135.5155</v>
      </c>
      <c r="CM445" s="9">
        <f t="shared" si="2461"/>
        <v>104135.5155</v>
      </c>
      <c r="CN445" s="9">
        <f t="shared" si="2461"/>
        <v>104135.5155</v>
      </c>
      <c r="CO445" s="9">
        <f t="shared" si="2461"/>
        <v>104135.5155</v>
      </c>
      <c r="CP445" s="9">
        <f t="shared" si="2461"/>
        <v>104135.5155</v>
      </c>
      <c r="CQ445" s="9">
        <f t="shared" si="2461"/>
        <v>104135.5155</v>
      </c>
    </row>
    <row r="446" ht="14.25" customHeight="1">
      <c r="AT446" s="1"/>
      <c r="AU446" s="1"/>
      <c r="BH446" s="1">
        <f t="shared" si="1965"/>
        <v>31</v>
      </c>
      <c r="BI446" s="1">
        <v>211.0</v>
      </c>
      <c r="BJ446" s="83">
        <f t="shared" ref="BJ446:BL446" si="2462">((BJ$4 * $BI446 ^ BJ$5 * EXP(-$BI446 * BJ$6))+BJ$8)*BJ$7</f>
        <v>1.231909318</v>
      </c>
      <c r="BK446" s="83">
        <f t="shared" si="2462"/>
        <v>1.266680017</v>
      </c>
      <c r="BL446" s="83">
        <f t="shared" si="2462"/>
        <v>1.322715636</v>
      </c>
      <c r="BT446" s="1">
        <f t="shared" si="1967"/>
        <v>31</v>
      </c>
      <c r="BU446" s="1">
        <v>211.0</v>
      </c>
      <c r="BV446" s="83">
        <f t="shared" ref="BV446:BX446" si="2463"> ((BV$4 * $BU446 ^ BV$5 * EXP(-$BU446 * BV$6))+BV$8)*BV$7</f>
        <v>0.9229969162</v>
      </c>
      <c r="BW446" s="83">
        <f t="shared" si="2463"/>
        <v>0.9948714593</v>
      </c>
      <c r="BX446" s="83">
        <f t="shared" si="2463"/>
        <v>0.9950362582</v>
      </c>
      <c r="CG446" s="181">
        <v>120.0</v>
      </c>
      <c r="CH446" s="9">
        <f t="shared" ref="CH446:CQ446" si="2464">2^(CH136-3) * 100000</f>
        <v>389435.2114</v>
      </c>
      <c r="CI446" s="9">
        <f t="shared" si="2464"/>
        <v>104379.1337</v>
      </c>
      <c r="CJ446" s="9">
        <f t="shared" si="2464"/>
        <v>104379.1337</v>
      </c>
      <c r="CK446" s="9">
        <f t="shared" si="2464"/>
        <v>104379.1337</v>
      </c>
      <c r="CL446" s="9">
        <f t="shared" si="2464"/>
        <v>104379.1337</v>
      </c>
      <c r="CM446" s="9">
        <f t="shared" si="2464"/>
        <v>104379.1337</v>
      </c>
      <c r="CN446" s="9">
        <f t="shared" si="2464"/>
        <v>104379.1337</v>
      </c>
      <c r="CO446" s="9">
        <f t="shared" si="2464"/>
        <v>104379.1337</v>
      </c>
      <c r="CP446" s="9">
        <f t="shared" si="2464"/>
        <v>104379.1337</v>
      </c>
      <c r="CQ446" s="9">
        <f t="shared" si="2464"/>
        <v>104379.1337</v>
      </c>
    </row>
    <row r="447" ht="14.25" customHeight="1">
      <c r="AT447" s="1"/>
      <c r="AU447" s="1"/>
      <c r="BH447" s="1">
        <f t="shared" si="1965"/>
        <v>31</v>
      </c>
      <c r="BI447" s="1">
        <v>212.0</v>
      </c>
      <c r="BJ447" s="83">
        <f t="shared" ref="BJ447:BL447" si="2465">((BJ$4 * $BI447 ^ BJ$5 * EXP(-$BI447 * BJ$6))+BJ$8)*BJ$7</f>
        <v>1.230670782</v>
      </c>
      <c r="BK447" s="83">
        <f t="shared" si="2465"/>
        <v>1.26397022</v>
      </c>
      <c r="BL447" s="83">
        <f t="shared" si="2465"/>
        <v>1.319448631</v>
      </c>
      <c r="BT447" s="1">
        <f t="shared" si="1967"/>
        <v>31</v>
      </c>
      <c r="BU447" s="1">
        <v>212.0</v>
      </c>
      <c r="BV447" s="83">
        <f t="shared" ref="BV447:BX447" si="2466"> ((BV$4 * $BU447 ^ BV$5 * EXP(-$BU447 * BV$6))+BV$8)*BV$7</f>
        <v>0.9220371075</v>
      </c>
      <c r="BW447" s="83">
        <f t="shared" si="2466"/>
        <v>0.9927468947</v>
      </c>
      <c r="BX447" s="83">
        <f t="shared" si="2466"/>
        <v>0.9925767191</v>
      </c>
      <c r="CG447" s="181">
        <v>121.0</v>
      </c>
      <c r="CH447" s="9">
        <f t="shared" ref="CH447:CQ447" si="2467">2^(CH137-3) * 100000</f>
        <v>390428.3599</v>
      </c>
      <c r="CI447" s="9">
        <f t="shared" si="2467"/>
        <v>104624.0756</v>
      </c>
      <c r="CJ447" s="9">
        <f t="shared" si="2467"/>
        <v>104624.0756</v>
      </c>
      <c r="CK447" s="9">
        <f t="shared" si="2467"/>
        <v>104624.0756</v>
      </c>
      <c r="CL447" s="9">
        <f t="shared" si="2467"/>
        <v>104624.0756</v>
      </c>
      <c r="CM447" s="9">
        <f t="shared" si="2467"/>
        <v>104624.0756</v>
      </c>
      <c r="CN447" s="9">
        <f t="shared" si="2467"/>
        <v>104624.0756</v>
      </c>
      <c r="CO447" s="9">
        <f t="shared" si="2467"/>
        <v>104624.0756</v>
      </c>
      <c r="CP447" s="9">
        <f t="shared" si="2467"/>
        <v>104624.0756</v>
      </c>
      <c r="CQ447" s="9">
        <f t="shared" si="2467"/>
        <v>104624.0756</v>
      </c>
    </row>
    <row r="448" ht="14.25" customHeight="1">
      <c r="AT448" s="1"/>
      <c r="AU448" s="1"/>
      <c r="BH448" s="1">
        <f t="shared" si="1965"/>
        <v>31</v>
      </c>
      <c r="BI448" s="1">
        <v>213.0</v>
      </c>
      <c r="BJ448" s="83">
        <f t="shared" ref="BJ448:BL448" si="2468">((BJ$4 * $BI448 ^ BJ$5 * EXP(-$BI448 * BJ$6))+BJ$8)*BJ$7</f>
        <v>1.229428723</v>
      </c>
      <c r="BK448" s="83">
        <f t="shared" si="2468"/>
        <v>1.261262133</v>
      </c>
      <c r="BL448" s="83">
        <f t="shared" si="2468"/>
        <v>1.316184636</v>
      </c>
      <c r="BT448" s="1">
        <f t="shared" si="1967"/>
        <v>31</v>
      </c>
      <c r="BU448" s="1">
        <v>213.0</v>
      </c>
      <c r="BV448" s="83">
        <f t="shared" ref="BV448:BX448" si="2469"> ((BV$4 * $BU448 ^ BV$5 * EXP(-$BU448 * BV$6))+BV$8)*BV$7</f>
        <v>0.9210745711</v>
      </c>
      <c r="BW448" s="83">
        <f t="shared" si="2469"/>
        <v>0.9906236403</v>
      </c>
      <c r="BX448" s="83">
        <f t="shared" si="2469"/>
        <v>0.9901194615</v>
      </c>
      <c r="CG448" s="181">
        <v>122.0</v>
      </c>
      <c r="CH448" s="9">
        <f t="shared" ref="CH448:CQ448" si="2470">2^(CH138-3) * 100000</f>
        <v>391434.3847</v>
      </c>
      <c r="CI448" s="9">
        <f t="shared" si="2470"/>
        <v>104870.3293</v>
      </c>
      <c r="CJ448" s="9">
        <f t="shared" si="2470"/>
        <v>104870.3293</v>
      </c>
      <c r="CK448" s="9">
        <f t="shared" si="2470"/>
        <v>104870.3293</v>
      </c>
      <c r="CL448" s="9">
        <f t="shared" si="2470"/>
        <v>104870.3293</v>
      </c>
      <c r="CM448" s="9">
        <f t="shared" si="2470"/>
        <v>104870.3293</v>
      </c>
      <c r="CN448" s="9">
        <f t="shared" si="2470"/>
        <v>104870.3293</v>
      </c>
      <c r="CO448" s="9">
        <f t="shared" si="2470"/>
        <v>104870.3293</v>
      </c>
      <c r="CP448" s="9">
        <f t="shared" si="2470"/>
        <v>104870.3293</v>
      </c>
      <c r="CQ448" s="9">
        <f t="shared" si="2470"/>
        <v>104870.3293</v>
      </c>
    </row>
    <row r="449" ht="14.25" customHeight="1">
      <c r="AT449" s="1"/>
      <c r="AU449" s="1"/>
      <c r="BH449" s="1">
        <f t="shared" si="1965"/>
        <v>31</v>
      </c>
      <c r="BI449" s="1">
        <v>214.0</v>
      </c>
      <c r="BJ449" s="83">
        <f t="shared" ref="BJ449:BL449" si="2471">((BJ$4 * $BI449 ^ BJ$5 * EXP(-$BI449 * BJ$6))+BJ$8)*BJ$7</f>
        <v>1.228183199</v>
      </c>
      <c r="BK449" s="83">
        <f t="shared" si="2471"/>
        <v>1.25855581</v>
      </c>
      <c r="BL449" s="83">
        <f t="shared" si="2471"/>
        <v>1.312923714</v>
      </c>
      <c r="BT449" s="1">
        <f t="shared" si="1967"/>
        <v>31</v>
      </c>
      <c r="BU449" s="1">
        <v>214.0</v>
      </c>
      <c r="BV449" s="83">
        <f t="shared" ref="BV449:BX449" si="2472"> ((BV$4 * $BU449 ^ BV$5 * EXP(-$BU449 * BV$6))+BV$8)*BV$7</f>
        <v>0.9201093524</v>
      </c>
      <c r="BW449" s="83">
        <f t="shared" si="2472"/>
        <v>0.9885017372</v>
      </c>
      <c r="BX449" s="83">
        <f t="shared" si="2472"/>
        <v>0.9876645341</v>
      </c>
      <c r="CG449" s="181">
        <v>123.0</v>
      </c>
      <c r="CH449" s="9">
        <f t="shared" ref="CH449:CQ449" si="2473">2^(CH139-3) * 100000</f>
        <v>392453.119</v>
      </c>
      <c r="CI449" s="9">
        <f t="shared" si="2473"/>
        <v>105117.8833</v>
      </c>
      <c r="CJ449" s="9">
        <f t="shared" si="2473"/>
        <v>105117.8833</v>
      </c>
      <c r="CK449" s="9">
        <f t="shared" si="2473"/>
        <v>105117.8833</v>
      </c>
      <c r="CL449" s="9">
        <f t="shared" si="2473"/>
        <v>105117.8833</v>
      </c>
      <c r="CM449" s="9">
        <f t="shared" si="2473"/>
        <v>105117.8833</v>
      </c>
      <c r="CN449" s="9">
        <f t="shared" si="2473"/>
        <v>105117.8833</v>
      </c>
      <c r="CO449" s="9">
        <f t="shared" si="2473"/>
        <v>105117.8833</v>
      </c>
      <c r="CP449" s="9">
        <f t="shared" si="2473"/>
        <v>105117.8833</v>
      </c>
      <c r="CQ449" s="9">
        <f t="shared" si="2473"/>
        <v>105117.8833</v>
      </c>
    </row>
    <row r="450" ht="14.25" customHeight="1">
      <c r="AT450" s="1"/>
      <c r="AU450" s="1"/>
      <c r="BH450" s="1">
        <f t="shared" si="1965"/>
        <v>31</v>
      </c>
      <c r="BI450" s="1">
        <v>215.0</v>
      </c>
      <c r="BJ450" s="83">
        <f t="shared" ref="BJ450:BL450" si="2474">((BJ$4 * $BI450 ^ BJ$5 * EXP(-$BI450 * BJ$6))+BJ$8)*BJ$7</f>
        <v>1.226934267</v>
      </c>
      <c r="BK450" s="83">
        <f t="shared" si="2474"/>
        <v>1.255851301</v>
      </c>
      <c r="BL450" s="83">
        <f t="shared" si="2474"/>
        <v>1.309665929</v>
      </c>
      <c r="BT450" s="1">
        <f t="shared" si="1967"/>
        <v>31</v>
      </c>
      <c r="BU450" s="1">
        <v>215.0</v>
      </c>
      <c r="BV450" s="83">
        <f t="shared" ref="BV450:BX450" si="2475"> ((BV$4 * $BU450 ^ BV$5 * EXP(-$BU450 * BV$6))+BV$8)*BV$7</f>
        <v>0.9191414964</v>
      </c>
      <c r="BW450" s="83">
        <f t="shared" si="2475"/>
        <v>0.9863812259</v>
      </c>
      <c r="BX450" s="83">
        <f t="shared" si="2475"/>
        <v>0.9852119845</v>
      </c>
      <c r="CG450" s="181">
        <v>124.0</v>
      </c>
      <c r="CH450" s="9">
        <f t="shared" ref="CH450:CQ450" si="2476">2^(CH140-3) * 100000</f>
        <v>393484.4031</v>
      </c>
      <c r="CI450" s="9">
        <f t="shared" si="2476"/>
        <v>105366.7266</v>
      </c>
      <c r="CJ450" s="9">
        <f t="shared" si="2476"/>
        <v>105366.7266</v>
      </c>
      <c r="CK450" s="9">
        <f t="shared" si="2476"/>
        <v>105366.7266</v>
      </c>
      <c r="CL450" s="9">
        <f t="shared" si="2476"/>
        <v>105366.7266</v>
      </c>
      <c r="CM450" s="9">
        <f t="shared" si="2476"/>
        <v>105366.7266</v>
      </c>
      <c r="CN450" s="9">
        <f t="shared" si="2476"/>
        <v>105366.7266</v>
      </c>
      <c r="CO450" s="9">
        <f t="shared" si="2476"/>
        <v>105366.7266</v>
      </c>
      <c r="CP450" s="9">
        <f t="shared" si="2476"/>
        <v>105366.7266</v>
      </c>
      <c r="CQ450" s="9">
        <f t="shared" si="2476"/>
        <v>105366.7266</v>
      </c>
    </row>
    <row r="451" ht="14.25" customHeight="1">
      <c r="AT451" s="1"/>
      <c r="AU451" s="1"/>
      <c r="BH451" s="1">
        <f t="shared" si="1965"/>
        <v>31</v>
      </c>
      <c r="BI451" s="1">
        <v>216.0</v>
      </c>
      <c r="BJ451" s="83">
        <f t="shared" ref="BJ451:BL451" si="2477">((BJ$4 * $BI451 ^ BJ$5 * EXP(-$BI451 * BJ$6))+BJ$8)*BJ$7</f>
        <v>1.225681984</v>
      </c>
      <c r="BK451" s="83">
        <f t="shared" si="2477"/>
        <v>1.253148657</v>
      </c>
      <c r="BL451" s="83">
        <f t="shared" si="2477"/>
        <v>1.306411345</v>
      </c>
      <c r="BT451" s="1">
        <f t="shared" si="1967"/>
        <v>31</v>
      </c>
      <c r="BU451" s="1">
        <v>216.0</v>
      </c>
      <c r="BV451" s="83">
        <f t="shared" ref="BV451:BX451" si="2478"> ((BV$4 * $BU451 ^ BV$5 * EXP(-$BU451 * BV$6))+BV$8)*BV$7</f>
        <v>0.9181710473</v>
      </c>
      <c r="BW451" s="83">
        <f t="shared" si="2478"/>
        <v>0.9842621462</v>
      </c>
      <c r="BX451" s="83">
        <f t="shared" si="2478"/>
        <v>0.9827618598</v>
      </c>
      <c r="CG451" s="181">
        <v>125.0</v>
      </c>
      <c r="CH451" s="9">
        <f t="shared" ref="CH451:CQ451" si="2479">2^(CH141-3) * 100000</f>
        <v>394528.0839</v>
      </c>
      <c r="CI451" s="9">
        <f t="shared" si="2479"/>
        <v>105616.8486</v>
      </c>
      <c r="CJ451" s="9">
        <f t="shared" si="2479"/>
        <v>105616.8486</v>
      </c>
      <c r="CK451" s="9">
        <f t="shared" si="2479"/>
        <v>105616.8486</v>
      </c>
      <c r="CL451" s="9">
        <f t="shared" si="2479"/>
        <v>105616.8486</v>
      </c>
      <c r="CM451" s="9">
        <f t="shared" si="2479"/>
        <v>105616.8486</v>
      </c>
      <c r="CN451" s="9">
        <f t="shared" si="2479"/>
        <v>105616.8486</v>
      </c>
      <c r="CO451" s="9">
        <f t="shared" si="2479"/>
        <v>105616.8486</v>
      </c>
      <c r="CP451" s="9">
        <f t="shared" si="2479"/>
        <v>105616.8486</v>
      </c>
      <c r="CQ451" s="9">
        <f t="shared" si="2479"/>
        <v>105616.8486</v>
      </c>
    </row>
    <row r="452" ht="14.25" customHeight="1">
      <c r="AT452" s="1"/>
      <c r="AU452" s="1"/>
      <c r="BH452" s="1">
        <f t="shared" si="1965"/>
        <v>31</v>
      </c>
      <c r="BI452" s="1">
        <v>217.0</v>
      </c>
      <c r="BJ452" s="83">
        <f t="shared" ref="BJ452:BL452" si="2480">((BJ$4 * $BI452 ^ BJ$5 * EXP(-$BI452 * BJ$6))+BJ$8)*BJ$7</f>
        <v>1.224426404</v>
      </c>
      <c r="BK452" s="83">
        <f t="shared" si="2480"/>
        <v>1.250447926</v>
      </c>
      <c r="BL452" s="83">
        <f t="shared" si="2480"/>
        <v>1.303160021</v>
      </c>
      <c r="BT452" s="1">
        <f t="shared" si="1967"/>
        <v>31</v>
      </c>
      <c r="BU452" s="1">
        <v>217.0</v>
      </c>
      <c r="BV452" s="83">
        <f t="shared" ref="BV452:BX452" si="2481"> ((BV$4 * $BU452 ^ BV$5 * EXP(-$BU452 * BV$6))+BV$8)*BV$7</f>
        <v>0.9171980488</v>
      </c>
      <c r="BW452" s="83">
        <f t="shared" si="2481"/>
        <v>0.9821445371</v>
      </c>
      <c r="BX452" s="83">
        <f t="shared" si="2481"/>
        <v>0.9803142058</v>
      </c>
      <c r="CG452" s="181">
        <v>126.0</v>
      </c>
      <c r="CH452" s="9">
        <f t="shared" ref="CH452:CQ452" si="2482">2^(CH142-3) * 100000</f>
        <v>395584.0142</v>
      </c>
      <c r="CI452" s="9">
        <f t="shared" si="2482"/>
        <v>105868.2392</v>
      </c>
      <c r="CJ452" s="9">
        <f t="shared" si="2482"/>
        <v>105868.2392</v>
      </c>
      <c r="CK452" s="9">
        <f t="shared" si="2482"/>
        <v>105868.2392</v>
      </c>
      <c r="CL452" s="9">
        <f t="shared" si="2482"/>
        <v>105868.2392</v>
      </c>
      <c r="CM452" s="9">
        <f t="shared" si="2482"/>
        <v>105868.2392</v>
      </c>
      <c r="CN452" s="9">
        <f t="shared" si="2482"/>
        <v>105868.2392</v>
      </c>
      <c r="CO452" s="9">
        <f t="shared" si="2482"/>
        <v>105868.2392</v>
      </c>
      <c r="CP452" s="9">
        <f t="shared" si="2482"/>
        <v>105868.2392</v>
      </c>
      <c r="CQ452" s="9">
        <f t="shared" si="2482"/>
        <v>105868.2392</v>
      </c>
    </row>
    <row r="453" ht="14.25" customHeight="1">
      <c r="AT453" s="1"/>
      <c r="AU453" s="1"/>
      <c r="BH453" s="1">
        <f t="shared" si="1965"/>
        <v>32</v>
      </c>
      <c r="BI453" s="1">
        <v>218.0</v>
      </c>
      <c r="BJ453" s="83">
        <f t="shared" ref="BJ453:BL453" si="2483">((BJ$4 * $BI453 ^ BJ$5 * EXP(-$BI453 * BJ$6))+BJ$8)*BJ$7</f>
        <v>1.223167583</v>
      </c>
      <c r="BK453" s="83">
        <f t="shared" si="2483"/>
        <v>1.247749158</v>
      </c>
      <c r="BL453" s="83">
        <f t="shared" si="2483"/>
        <v>1.299912019</v>
      </c>
      <c r="BT453" s="1">
        <f t="shared" si="1967"/>
        <v>32</v>
      </c>
      <c r="BU453" s="1">
        <v>218.0</v>
      </c>
      <c r="BV453" s="83">
        <f t="shared" ref="BV453:BX453" si="2484"> ((BV$4 * $BU453 ^ BV$5 * EXP(-$BU453 * BV$6))+BV$8)*BV$7</f>
        <v>0.916222544</v>
      </c>
      <c r="BW453" s="83">
        <f t="shared" si="2484"/>
        <v>0.980028437</v>
      </c>
      <c r="BX453" s="83">
        <f t="shared" si="2484"/>
        <v>0.9778690677</v>
      </c>
      <c r="CG453" s="181">
        <v>127.0</v>
      </c>
      <c r="CH453" s="9">
        <f t="shared" ref="CH453:CQ453" si="2485">2^(CH143-3) * 100000</f>
        <v>396652.0529</v>
      </c>
      <c r="CI453" s="9">
        <f t="shared" si="2485"/>
        <v>106120.8886</v>
      </c>
      <c r="CJ453" s="9">
        <f t="shared" si="2485"/>
        <v>106120.8886</v>
      </c>
      <c r="CK453" s="9">
        <f t="shared" si="2485"/>
        <v>106120.8886</v>
      </c>
      <c r="CL453" s="9">
        <f t="shared" si="2485"/>
        <v>106120.8886</v>
      </c>
      <c r="CM453" s="9">
        <f t="shared" si="2485"/>
        <v>106120.8886</v>
      </c>
      <c r="CN453" s="9">
        <f t="shared" si="2485"/>
        <v>106120.8886</v>
      </c>
      <c r="CO453" s="9">
        <f t="shared" si="2485"/>
        <v>106120.8886</v>
      </c>
      <c r="CP453" s="9">
        <f t="shared" si="2485"/>
        <v>106120.8886</v>
      </c>
      <c r="CQ453" s="9">
        <f t="shared" si="2485"/>
        <v>106120.8886</v>
      </c>
    </row>
    <row r="454" ht="14.25" customHeight="1">
      <c r="AT454" s="1"/>
      <c r="AU454" s="1"/>
      <c r="BH454" s="1">
        <f t="shared" si="1965"/>
        <v>32</v>
      </c>
      <c r="BI454" s="1">
        <v>219.0</v>
      </c>
      <c r="BJ454" s="83">
        <f t="shared" ref="BJ454:BL454" si="2486">((BJ$4 * $BI454 ^ BJ$5 * EXP(-$BI454 * BJ$6))+BJ$8)*BJ$7</f>
        <v>1.221905575</v>
      </c>
      <c r="BK454" s="83">
        <f t="shared" si="2486"/>
        <v>1.2450524</v>
      </c>
      <c r="BL454" s="83">
        <f t="shared" si="2486"/>
        <v>1.296667397</v>
      </c>
      <c r="BT454" s="1">
        <f t="shared" si="1967"/>
        <v>32</v>
      </c>
      <c r="BU454" s="1">
        <v>219.0</v>
      </c>
      <c r="BV454" s="83">
        <f t="shared" ref="BV454:BX454" si="2487"> ((BV$4 * $BU454 ^ BV$5 * EXP(-$BU454 * BV$6))+BV$8)*BV$7</f>
        <v>0.9152445755</v>
      </c>
      <c r="BW454" s="83">
        <f t="shared" si="2487"/>
        <v>0.9779138837</v>
      </c>
      <c r="BX454" s="83">
        <f t="shared" si="2487"/>
        <v>0.9754264899</v>
      </c>
      <c r="CG454" s="181">
        <v>128.0</v>
      </c>
      <c r="CH454" s="9">
        <f t="shared" ref="CH454:CQ454" si="2488">2^(CH144-3) * 100000</f>
        <v>397732.0646</v>
      </c>
      <c r="CI454" s="9">
        <f t="shared" si="2488"/>
        <v>106374.7875</v>
      </c>
      <c r="CJ454" s="9">
        <f t="shared" si="2488"/>
        <v>106374.7875</v>
      </c>
      <c r="CK454" s="9">
        <f t="shared" si="2488"/>
        <v>106374.7875</v>
      </c>
      <c r="CL454" s="9">
        <f t="shared" si="2488"/>
        <v>106374.7875</v>
      </c>
      <c r="CM454" s="9">
        <f t="shared" si="2488"/>
        <v>106374.7875</v>
      </c>
      <c r="CN454" s="9">
        <f t="shared" si="2488"/>
        <v>106374.7875</v>
      </c>
      <c r="CO454" s="9">
        <f t="shared" si="2488"/>
        <v>106374.7875</v>
      </c>
      <c r="CP454" s="9">
        <f t="shared" si="2488"/>
        <v>106374.7875</v>
      </c>
      <c r="CQ454" s="9">
        <f t="shared" si="2488"/>
        <v>106374.7875</v>
      </c>
    </row>
    <row r="455" ht="14.25" customHeight="1">
      <c r="AT455" s="1"/>
      <c r="AU455" s="1"/>
      <c r="BH455" s="1">
        <f t="shared" si="1965"/>
        <v>32</v>
      </c>
      <c r="BI455" s="1">
        <v>220.0</v>
      </c>
      <c r="BJ455" s="83">
        <f t="shared" ref="BJ455:BL455" si="2489">((BJ$4 * $BI455 ^ BJ$5 * EXP(-$BI455 * BJ$6))+BJ$8)*BJ$7</f>
        <v>1.220640432</v>
      </c>
      <c r="BK455" s="83">
        <f t="shared" si="2489"/>
        <v>1.242357699</v>
      </c>
      <c r="BL455" s="83">
        <f t="shared" si="2489"/>
        <v>1.293426214</v>
      </c>
      <c r="BT455" s="1">
        <f t="shared" si="1967"/>
        <v>32</v>
      </c>
      <c r="BU455" s="1">
        <v>220.0</v>
      </c>
      <c r="BV455" s="83">
        <f t="shared" ref="BV455:BX455" si="2490"> ((BV$4 * $BU455 ^ BV$5 * EXP(-$BU455 * BV$6))+BV$8)*BV$7</f>
        <v>0.9142641853</v>
      </c>
      <c r="BW455" s="83">
        <f t="shared" si="2490"/>
        <v>0.9758009142</v>
      </c>
      <c r="BX455" s="83">
        <f t="shared" si="2490"/>
        <v>0.9729865158</v>
      </c>
      <c r="CG455" s="181">
        <v>129.0</v>
      </c>
      <c r="CH455" s="9">
        <f t="shared" ref="CH455:CQ455" si="2491">2^(CH145-3) * 100000</f>
        <v>398823.9195</v>
      </c>
      <c r="CI455" s="9">
        <f t="shared" si="2491"/>
        <v>106629.9269</v>
      </c>
      <c r="CJ455" s="9">
        <f t="shared" si="2491"/>
        <v>106629.9269</v>
      </c>
      <c r="CK455" s="9">
        <f t="shared" si="2491"/>
        <v>106629.9269</v>
      </c>
      <c r="CL455" s="9">
        <f t="shared" si="2491"/>
        <v>106629.9269</v>
      </c>
      <c r="CM455" s="9">
        <f t="shared" si="2491"/>
        <v>106629.9269</v>
      </c>
      <c r="CN455" s="9">
        <f t="shared" si="2491"/>
        <v>106629.9269</v>
      </c>
      <c r="CO455" s="9">
        <f t="shared" si="2491"/>
        <v>106629.9269</v>
      </c>
      <c r="CP455" s="9">
        <f t="shared" si="2491"/>
        <v>106629.9269</v>
      </c>
      <c r="CQ455" s="9">
        <f t="shared" si="2491"/>
        <v>106629.9269</v>
      </c>
    </row>
    <row r="456" ht="14.25" customHeight="1">
      <c r="AT456" s="1"/>
      <c r="AU456" s="1"/>
      <c r="BH456" s="1">
        <f t="shared" si="1965"/>
        <v>32</v>
      </c>
      <c r="BI456" s="1">
        <v>221.0</v>
      </c>
      <c r="BJ456" s="83">
        <f t="shared" ref="BJ456:BL456" si="2492">((BJ$4 * $BI456 ^ BJ$5 * EXP(-$BI456 * BJ$6))+BJ$8)*BJ$7</f>
        <v>1.219372208</v>
      </c>
      <c r="BK456" s="83">
        <f t="shared" si="2492"/>
        <v>1.2396651</v>
      </c>
      <c r="BL456" s="83">
        <f t="shared" si="2492"/>
        <v>1.290188527</v>
      </c>
      <c r="BT456" s="1">
        <f t="shared" si="1967"/>
        <v>32</v>
      </c>
      <c r="BU456" s="1">
        <v>221.0</v>
      </c>
      <c r="BV456" s="83">
        <f t="shared" ref="BV456:BX456" si="2493"> ((BV$4 * $BU456 ^ BV$5 * EXP(-$BU456 * BV$6))+BV$8)*BV$7</f>
        <v>0.9132814147</v>
      </c>
      <c r="BW456" s="83">
        <f t="shared" si="2493"/>
        <v>0.9736895649</v>
      </c>
      <c r="BX456" s="83">
        <f t="shared" si="2493"/>
        <v>0.9705491879</v>
      </c>
      <c r="CG456" s="181">
        <v>130.0</v>
      </c>
      <c r="CH456" s="9">
        <f t="shared" ref="CH456:CQ456" si="2494">2^(CH146-3) * 100000</f>
        <v>399927.4927</v>
      </c>
      <c r="CI456" s="9">
        <f t="shared" si="2494"/>
        <v>106886.298</v>
      </c>
      <c r="CJ456" s="9">
        <f t="shared" si="2494"/>
        <v>106886.298</v>
      </c>
      <c r="CK456" s="9">
        <f t="shared" si="2494"/>
        <v>106886.298</v>
      </c>
      <c r="CL456" s="9">
        <f t="shared" si="2494"/>
        <v>106886.298</v>
      </c>
      <c r="CM456" s="9">
        <f t="shared" si="2494"/>
        <v>106886.298</v>
      </c>
      <c r="CN456" s="9">
        <f t="shared" si="2494"/>
        <v>106886.298</v>
      </c>
      <c r="CO456" s="9">
        <f t="shared" si="2494"/>
        <v>106886.298</v>
      </c>
      <c r="CP456" s="9">
        <f t="shared" si="2494"/>
        <v>106886.298</v>
      </c>
      <c r="CQ456" s="9">
        <f t="shared" si="2494"/>
        <v>106886.298</v>
      </c>
    </row>
    <row r="457" ht="14.25" customHeight="1">
      <c r="AT457" s="1"/>
      <c r="AU457" s="1"/>
      <c r="BH457" s="1">
        <f t="shared" si="1965"/>
        <v>32</v>
      </c>
      <c r="BI457" s="1">
        <v>222.0</v>
      </c>
      <c r="BJ457" s="83">
        <f t="shared" ref="BJ457:BL457" si="2495">((BJ$4 * $BI457 ^ BJ$5 * EXP(-$BI457 * BJ$6))+BJ$8)*BJ$7</f>
        <v>1.218100955</v>
      </c>
      <c r="BK457" s="83">
        <f t="shared" si="2495"/>
        <v>1.23697465</v>
      </c>
      <c r="BL457" s="83">
        <f t="shared" si="2495"/>
        <v>1.28695439</v>
      </c>
      <c r="BT457" s="1">
        <f t="shared" si="1967"/>
        <v>32</v>
      </c>
      <c r="BU457" s="1">
        <v>222.0</v>
      </c>
      <c r="BV457" s="83">
        <f t="shared" ref="BV457:BX457" si="2496"> ((BV$4 * $BU457 ^ BV$5 * EXP(-$BU457 * BV$6))+BV$8)*BV$7</f>
        <v>0.9122963047</v>
      </c>
      <c r="BW457" s="83">
        <f t="shared" si="2496"/>
        <v>0.9715798716</v>
      </c>
      <c r="BX457" s="83">
        <f t="shared" si="2496"/>
        <v>0.9681145483</v>
      </c>
      <c r="CG457" s="181">
        <v>131.0</v>
      </c>
      <c r="CH457" s="9">
        <f t="shared" ref="CH457:CQ457" si="2497">2^(CH147-3) * 100000</f>
        <v>401042.6647</v>
      </c>
      <c r="CI457" s="9">
        <f t="shared" si="2497"/>
        <v>107143.8928</v>
      </c>
      <c r="CJ457" s="9">
        <f t="shared" si="2497"/>
        <v>107143.8928</v>
      </c>
      <c r="CK457" s="9">
        <f t="shared" si="2497"/>
        <v>107143.8928</v>
      </c>
      <c r="CL457" s="9">
        <f t="shared" si="2497"/>
        <v>107143.8928</v>
      </c>
      <c r="CM457" s="9">
        <f t="shared" si="2497"/>
        <v>107143.8928</v>
      </c>
      <c r="CN457" s="9">
        <f t="shared" si="2497"/>
        <v>107143.8928</v>
      </c>
      <c r="CO457" s="9">
        <f t="shared" si="2497"/>
        <v>107143.8928</v>
      </c>
      <c r="CP457" s="9">
        <f t="shared" si="2497"/>
        <v>107143.8928</v>
      </c>
      <c r="CQ457" s="9">
        <f t="shared" si="2497"/>
        <v>107143.8928</v>
      </c>
    </row>
    <row r="458" ht="14.25" customHeight="1">
      <c r="AT458" s="1"/>
      <c r="AU458" s="1"/>
      <c r="BH458" s="1">
        <f t="shared" si="1965"/>
        <v>32</v>
      </c>
      <c r="BI458" s="1">
        <v>223.0</v>
      </c>
      <c r="BJ458" s="83">
        <f t="shared" ref="BJ458:BL458" si="2498">((BJ$4 * $BI458 ^ BJ$5 * EXP(-$BI458 * BJ$6))+BJ$8)*BJ$7</f>
        <v>1.216826723</v>
      </c>
      <c r="BK458" s="83">
        <f t="shared" si="2498"/>
        <v>1.234286393</v>
      </c>
      <c r="BL458" s="83">
        <f t="shared" si="2498"/>
        <v>1.28372386</v>
      </c>
      <c r="BT458" s="1">
        <f t="shared" si="1967"/>
        <v>32</v>
      </c>
      <c r="BU458" s="1">
        <v>223.0</v>
      </c>
      <c r="BV458" s="83">
        <f t="shared" ref="BV458:BX458" si="2499"> ((BV$4 * $BU458 ^ BV$5 * EXP(-$BU458 * BV$6))+BV$8)*BV$7</f>
        <v>0.9113088955</v>
      </c>
      <c r="BW458" s="83">
        <f t="shared" si="2499"/>
        <v>0.9694718695</v>
      </c>
      <c r="BX458" s="83">
        <f t="shared" si="2499"/>
        <v>0.9656826379</v>
      </c>
      <c r="CG458" s="181">
        <v>132.0</v>
      </c>
      <c r="CH458" s="9">
        <f t="shared" ref="CH458:CQ458" si="2500">2^(CH148-3) * 100000</f>
        <v>402169.3206</v>
      </c>
      <c r="CI458" s="9">
        <f t="shared" si="2500"/>
        <v>107402.7031</v>
      </c>
      <c r="CJ458" s="9">
        <f t="shared" si="2500"/>
        <v>107402.7031</v>
      </c>
      <c r="CK458" s="9">
        <f t="shared" si="2500"/>
        <v>107402.7031</v>
      </c>
      <c r="CL458" s="9">
        <f t="shared" si="2500"/>
        <v>107402.7031</v>
      </c>
      <c r="CM458" s="9">
        <f t="shared" si="2500"/>
        <v>107402.7031</v>
      </c>
      <c r="CN458" s="9">
        <f t="shared" si="2500"/>
        <v>107402.7031</v>
      </c>
      <c r="CO458" s="9">
        <f t="shared" si="2500"/>
        <v>107402.7031</v>
      </c>
      <c r="CP458" s="9">
        <f t="shared" si="2500"/>
        <v>107402.7031</v>
      </c>
      <c r="CQ458" s="9">
        <f t="shared" si="2500"/>
        <v>107402.7031</v>
      </c>
    </row>
    <row r="459" ht="14.25" customHeight="1">
      <c r="AT459" s="1"/>
      <c r="AU459" s="1"/>
      <c r="BH459" s="1">
        <f t="shared" si="1965"/>
        <v>32</v>
      </c>
      <c r="BI459" s="1">
        <v>224.0</v>
      </c>
      <c r="BJ459" s="83">
        <f t="shared" ref="BJ459:BL459" si="2501">((BJ$4 * $BI459 ^ BJ$5 * EXP(-$BI459 * BJ$6))+BJ$8)*BJ$7</f>
        <v>1.215549564</v>
      </c>
      <c r="BK459" s="83">
        <f t="shared" si="2501"/>
        <v>1.231600371</v>
      </c>
      <c r="BL459" s="83">
        <f t="shared" si="2501"/>
        <v>1.280496989</v>
      </c>
      <c r="BT459" s="1">
        <f t="shared" si="1967"/>
        <v>32</v>
      </c>
      <c r="BU459" s="1">
        <v>224.0</v>
      </c>
      <c r="BV459" s="83">
        <f t="shared" ref="BV459:BX459" si="2502"> ((BV$4 * $BU459 ^ BV$5 * EXP(-$BU459 * BV$6))+BV$8)*BV$7</f>
        <v>0.9103192271</v>
      </c>
      <c r="BW459" s="83">
        <f t="shared" si="2502"/>
        <v>0.9673655931</v>
      </c>
      <c r="BX459" s="83">
        <f t="shared" si="2502"/>
        <v>0.9632534971</v>
      </c>
      <c r="CG459" s="181">
        <v>133.0</v>
      </c>
      <c r="CH459" s="9">
        <f t="shared" ref="CH459:CQ459" si="2503">2^(CH149-3) * 100000</f>
        <v>403307.3503</v>
      </c>
      <c r="CI459" s="9">
        <f t="shared" si="2503"/>
        <v>107662.7213</v>
      </c>
      <c r="CJ459" s="9">
        <f t="shared" si="2503"/>
        <v>107662.7213</v>
      </c>
      <c r="CK459" s="9">
        <f t="shared" si="2503"/>
        <v>107662.7213</v>
      </c>
      <c r="CL459" s="9">
        <f t="shared" si="2503"/>
        <v>107662.7213</v>
      </c>
      <c r="CM459" s="9">
        <f t="shared" si="2503"/>
        <v>107662.7213</v>
      </c>
      <c r="CN459" s="9">
        <f t="shared" si="2503"/>
        <v>107662.7213</v>
      </c>
      <c r="CO459" s="9">
        <f t="shared" si="2503"/>
        <v>107662.7213</v>
      </c>
      <c r="CP459" s="9">
        <f t="shared" si="2503"/>
        <v>107662.7213</v>
      </c>
      <c r="CQ459" s="9">
        <f t="shared" si="2503"/>
        <v>107662.7213</v>
      </c>
    </row>
    <row r="460" ht="14.25" customHeight="1">
      <c r="AT460" s="1"/>
      <c r="AU460" s="1"/>
      <c r="BH460" s="1">
        <f t="shared" si="1965"/>
        <v>33</v>
      </c>
      <c r="BI460" s="1">
        <v>225.0</v>
      </c>
      <c r="BJ460" s="83">
        <f t="shared" ref="BJ460:BL460" si="2504">((BJ$4 * $BI460 ^ BJ$5 * EXP(-$BI460 * BJ$6))+BJ$8)*BJ$7</f>
        <v>1.214269528</v>
      </c>
      <c r="BK460" s="83">
        <f t="shared" si="2504"/>
        <v>1.228916629</v>
      </c>
      <c r="BL460" s="83">
        <f t="shared" si="2504"/>
        <v>1.277273831</v>
      </c>
      <c r="BT460" s="1">
        <f t="shared" si="1967"/>
        <v>33</v>
      </c>
      <c r="BU460" s="1">
        <v>225.0</v>
      </c>
      <c r="BV460" s="83">
        <f t="shared" ref="BV460:BX460" si="2505"> ((BV$4 * $BU460 ^ BV$5 * EXP(-$BU460 * BV$6))+BV$8)*BV$7</f>
        <v>0.9093273386</v>
      </c>
      <c r="BW460" s="83">
        <f t="shared" si="2505"/>
        <v>0.9652610765</v>
      </c>
      <c r="BX460" s="83">
        <f t="shared" si="2505"/>
        <v>0.9608271653</v>
      </c>
      <c r="CG460" s="181">
        <v>134.0</v>
      </c>
      <c r="CH460" s="9">
        <f t="shared" ref="CH460:CQ460" si="2506">2^(CH150-3) * 100000</f>
        <v>404456.648</v>
      </c>
      <c r="CI460" s="9">
        <f t="shared" si="2506"/>
        <v>107923.9402</v>
      </c>
      <c r="CJ460" s="9">
        <f t="shared" si="2506"/>
        <v>107923.9402</v>
      </c>
      <c r="CK460" s="9">
        <f t="shared" si="2506"/>
        <v>107923.9402</v>
      </c>
      <c r="CL460" s="9">
        <f t="shared" si="2506"/>
        <v>107923.9402</v>
      </c>
      <c r="CM460" s="9">
        <f t="shared" si="2506"/>
        <v>107923.9402</v>
      </c>
      <c r="CN460" s="9">
        <f t="shared" si="2506"/>
        <v>107923.9402</v>
      </c>
      <c r="CO460" s="9">
        <f t="shared" si="2506"/>
        <v>107923.9402</v>
      </c>
      <c r="CP460" s="9">
        <f t="shared" si="2506"/>
        <v>107923.9402</v>
      </c>
      <c r="CQ460" s="9">
        <f t="shared" si="2506"/>
        <v>107923.9402</v>
      </c>
    </row>
    <row r="461" ht="14.25" customHeight="1">
      <c r="AT461" s="1"/>
      <c r="AU461" s="1"/>
      <c r="BH461" s="1">
        <f t="shared" si="1965"/>
        <v>33</v>
      </c>
      <c r="BI461" s="1">
        <v>226.0</v>
      </c>
      <c r="BJ461" s="83">
        <f t="shared" ref="BJ461:BL461" si="2507">((BJ$4 * $BI461 ^ BJ$5 * EXP(-$BI461 * BJ$6))+BJ$8)*BJ$7</f>
        <v>1.212986662</v>
      </c>
      <c r="BK461" s="83">
        <f t="shared" si="2507"/>
        <v>1.226235208</v>
      </c>
      <c r="BL461" s="83">
        <f t="shared" si="2507"/>
        <v>1.274054437</v>
      </c>
      <c r="BT461" s="1">
        <f t="shared" si="1967"/>
        <v>33</v>
      </c>
      <c r="BU461" s="1">
        <v>226.0</v>
      </c>
      <c r="BV461" s="83">
        <f t="shared" ref="BV461:BX461" si="2508"> ((BV$4 * $BU461 ^ BV$5 * EXP(-$BU461 * BV$6))+BV$8)*BV$7</f>
        <v>0.908333269</v>
      </c>
      <c r="BW461" s="83">
        <f t="shared" si="2508"/>
        <v>0.9631583529</v>
      </c>
      <c r="BX461" s="83">
        <f t="shared" si="2508"/>
        <v>0.9584036814</v>
      </c>
      <c r="CG461" s="181">
        <v>135.0</v>
      </c>
      <c r="CH461" s="9">
        <f t="shared" ref="CH461:CQ461" si="2509">2^(CH151-3) * 100000</f>
        <v>405617.1123</v>
      </c>
      <c r="CI461" s="9">
        <f t="shared" si="2509"/>
        <v>108186.3526</v>
      </c>
      <c r="CJ461" s="9">
        <f t="shared" si="2509"/>
        <v>108186.3526</v>
      </c>
      <c r="CK461" s="9">
        <f t="shared" si="2509"/>
        <v>108186.3526</v>
      </c>
      <c r="CL461" s="9">
        <f t="shared" si="2509"/>
        <v>108186.3526</v>
      </c>
      <c r="CM461" s="9">
        <f t="shared" si="2509"/>
        <v>108186.3526</v>
      </c>
      <c r="CN461" s="9">
        <f t="shared" si="2509"/>
        <v>108186.3526</v>
      </c>
      <c r="CO461" s="9">
        <f t="shared" si="2509"/>
        <v>108186.3526</v>
      </c>
      <c r="CP461" s="9">
        <f t="shared" si="2509"/>
        <v>108186.3526</v>
      </c>
      <c r="CQ461" s="9">
        <f t="shared" si="2509"/>
        <v>108186.3526</v>
      </c>
    </row>
    <row r="462" ht="14.25" customHeight="1">
      <c r="AT462" s="1"/>
      <c r="AU462" s="1"/>
      <c r="BH462" s="1">
        <f t="shared" si="1965"/>
        <v>33</v>
      </c>
      <c r="BI462" s="1">
        <v>227.0</v>
      </c>
      <c r="BJ462" s="83">
        <f t="shared" ref="BJ462:BL462" si="2510">((BJ$4 * $BI462 ^ BJ$5 * EXP(-$BI462 * BJ$6))+BJ$8)*BJ$7</f>
        <v>1.211701018</v>
      </c>
      <c r="BK462" s="83">
        <f t="shared" si="2510"/>
        <v>1.22355615</v>
      </c>
      <c r="BL462" s="83">
        <f t="shared" si="2510"/>
        <v>1.270838858</v>
      </c>
      <c r="BT462" s="1">
        <f t="shared" si="1967"/>
        <v>33</v>
      </c>
      <c r="BU462" s="1">
        <v>227.0</v>
      </c>
      <c r="BV462" s="83">
        <f t="shared" ref="BV462:BX462" si="2511"> ((BV$4 * $BU462 ^ BV$5 * EXP(-$BU462 * BV$6))+BV$8)*BV$7</f>
        <v>0.9073370565</v>
      </c>
      <c r="BW462" s="83">
        <f t="shared" si="2511"/>
        <v>0.9610574551</v>
      </c>
      <c r="BX462" s="83">
        <f t="shared" si="2511"/>
        <v>0.9559830834</v>
      </c>
      <c r="CG462" s="181">
        <v>136.0</v>
      </c>
      <c r="CH462" s="9">
        <f t="shared" ref="CH462:CQ462" si="2512">2^(CH152-3) * 100000</f>
        <v>406788.6459</v>
      </c>
      <c r="CI462" s="9">
        <f t="shared" si="2512"/>
        <v>108449.9518</v>
      </c>
      <c r="CJ462" s="9">
        <f t="shared" si="2512"/>
        <v>108449.9518</v>
      </c>
      <c r="CK462" s="9">
        <f t="shared" si="2512"/>
        <v>108449.9518</v>
      </c>
      <c r="CL462" s="9">
        <f t="shared" si="2512"/>
        <v>108449.9518</v>
      </c>
      <c r="CM462" s="9">
        <f t="shared" si="2512"/>
        <v>108449.9518</v>
      </c>
      <c r="CN462" s="9">
        <f t="shared" si="2512"/>
        <v>108449.9518</v>
      </c>
      <c r="CO462" s="9">
        <f t="shared" si="2512"/>
        <v>108449.9518</v>
      </c>
      <c r="CP462" s="9">
        <f t="shared" si="2512"/>
        <v>108449.9518</v>
      </c>
      <c r="CQ462" s="9">
        <f t="shared" si="2512"/>
        <v>108449.9518</v>
      </c>
    </row>
    <row r="463" ht="14.25" customHeight="1">
      <c r="AT463" s="1"/>
      <c r="AU463" s="1"/>
      <c r="BH463" s="1">
        <f t="shared" si="1965"/>
        <v>33</v>
      </c>
      <c r="BI463" s="1">
        <v>228.0</v>
      </c>
      <c r="BJ463" s="83">
        <f t="shared" ref="BJ463:BL463" si="2513">((BJ$4 * $BI463 ^ BJ$5 * EXP(-$BI463 * BJ$6))+BJ$8)*BJ$7</f>
        <v>1.210412641</v>
      </c>
      <c r="BK463" s="83">
        <f t="shared" si="2513"/>
        <v>1.220879496</v>
      </c>
      <c r="BL463" s="83">
        <f t="shared" si="2513"/>
        <v>1.267627144</v>
      </c>
      <c r="BT463" s="1">
        <f t="shared" si="1967"/>
        <v>33</v>
      </c>
      <c r="BU463" s="1">
        <v>228.0</v>
      </c>
      <c r="BV463" s="83">
        <f t="shared" ref="BV463:BX463" si="2514"> ((BV$4 * $BU463 ^ BV$5 * EXP(-$BU463 * BV$6))+BV$8)*BV$7</f>
        <v>0.9063387388</v>
      </c>
      <c r="BW463" s="83">
        <f t="shared" si="2514"/>
        <v>0.9589584154</v>
      </c>
      <c r="BX463" s="83">
        <f t="shared" si="2514"/>
        <v>0.9535654086</v>
      </c>
      <c r="CG463" s="181">
        <v>137.0</v>
      </c>
      <c r="CH463" s="9">
        <f t="shared" ref="CH463:CQ463" si="2515">2^(CH153-3) * 100000</f>
        <v>407971.1553</v>
      </c>
      <c r="CI463" s="9">
        <f t="shared" si="2515"/>
        <v>108714.7313</v>
      </c>
      <c r="CJ463" s="9">
        <f t="shared" si="2515"/>
        <v>108714.7313</v>
      </c>
      <c r="CK463" s="9">
        <f t="shared" si="2515"/>
        <v>108714.7313</v>
      </c>
      <c r="CL463" s="9">
        <f t="shared" si="2515"/>
        <v>108714.7313</v>
      </c>
      <c r="CM463" s="9">
        <f t="shared" si="2515"/>
        <v>108714.7313</v>
      </c>
      <c r="CN463" s="9">
        <f t="shared" si="2515"/>
        <v>108714.7313</v>
      </c>
      <c r="CO463" s="9">
        <f t="shared" si="2515"/>
        <v>108714.7313</v>
      </c>
      <c r="CP463" s="9">
        <f t="shared" si="2515"/>
        <v>108714.7313</v>
      </c>
      <c r="CQ463" s="9">
        <f t="shared" si="2515"/>
        <v>108714.7313</v>
      </c>
    </row>
    <row r="464" ht="14.25" customHeight="1">
      <c r="AT464" s="1"/>
      <c r="AU464" s="1"/>
      <c r="BH464" s="1">
        <f t="shared" si="1965"/>
        <v>33</v>
      </c>
      <c r="BI464" s="1">
        <v>229.0</v>
      </c>
      <c r="BJ464" s="83">
        <f t="shared" ref="BJ464:BL464" si="2516">((BJ$4 * $BI464 ^ BJ$5 * EXP(-$BI464 * BJ$6))+BJ$8)*BJ$7</f>
        <v>1.20912158</v>
      </c>
      <c r="BK464" s="83">
        <f t="shared" si="2516"/>
        <v>1.218205284</v>
      </c>
      <c r="BL464" s="83">
        <f t="shared" si="2516"/>
        <v>1.264419344</v>
      </c>
      <c r="BT464" s="1">
        <f t="shared" si="1967"/>
        <v>33</v>
      </c>
      <c r="BU464" s="1">
        <v>229.0</v>
      </c>
      <c r="BV464" s="83">
        <f t="shared" ref="BV464:BX464" si="2517"> ((BV$4 * $BU464 ^ BV$5 * EXP(-$BU464 * BV$6))+BV$8)*BV$7</f>
        <v>0.9053383534</v>
      </c>
      <c r="BW464" s="83">
        <f t="shared" si="2517"/>
        <v>0.9568612654</v>
      </c>
      <c r="BX464" s="83">
        <f t="shared" si="2517"/>
        <v>0.9511506936</v>
      </c>
      <c r="CG464" s="181">
        <v>138.0</v>
      </c>
      <c r="CH464" s="9">
        <f t="shared" ref="CH464:CQ464" si="2518">2^(CH154-3) * 100000</f>
        <v>409164.5511</v>
      </c>
      <c r="CI464" s="9">
        <f t="shared" si="2518"/>
        <v>108980.685</v>
      </c>
      <c r="CJ464" s="9">
        <f t="shared" si="2518"/>
        <v>108980.685</v>
      </c>
      <c r="CK464" s="9">
        <f t="shared" si="2518"/>
        <v>108980.685</v>
      </c>
      <c r="CL464" s="9">
        <f t="shared" si="2518"/>
        <v>108980.685</v>
      </c>
      <c r="CM464" s="9">
        <f t="shared" si="2518"/>
        <v>108980.685</v>
      </c>
      <c r="CN464" s="9">
        <f t="shared" si="2518"/>
        <v>108980.685</v>
      </c>
      <c r="CO464" s="9">
        <f t="shared" si="2518"/>
        <v>108980.685</v>
      </c>
      <c r="CP464" s="9">
        <f t="shared" si="2518"/>
        <v>108980.685</v>
      </c>
      <c r="CQ464" s="9">
        <f t="shared" si="2518"/>
        <v>108980.685</v>
      </c>
    </row>
    <row r="465" ht="14.25" customHeight="1">
      <c r="AT465" s="1"/>
      <c r="AU465" s="1"/>
      <c r="BH465" s="1">
        <f t="shared" si="1965"/>
        <v>33</v>
      </c>
      <c r="BI465" s="1">
        <v>230.0</v>
      </c>
      <c r="BJ465" s="83">
        <f t="shared" ref="BJ465:BL465" si="2519">((BJ$4 * $BI465 ^ BJ$5 * EXP(-$BI465 * BJ$6))+BJ$8)*BJ$7</f>
        <v>1.207827882</v>
      </c>
      <c r="BK465" s="83">
        <f t="shared" si="2519"/>
        <v>1.215533556</v>
      </c>
      <c r="BL465" s="83">
        <f t="shared" si="2519"/>
        <v>1.261215505</v>
      </c>
      <c r="BT465" s="1">
        <f t="shared" si="1967"/>
        <v>33</v>
      </c>
      <c r="BU465" s="1">
        <v>230.0</v>
      </c>
      <c r="BV465" s="83">
        <f t="shared" ref="BV465:BX465" si="2520"> ((BV$4 * $BU465 ^ BV$5 * EXP(-$BU465 * BV$6))+BV$8)*BV$7</f>
        <v>0.904335937</v>
      </c>
      <c r="BW465" s="83">
        <f t="shared" si="2520"/>
        <v>0.9547660363</v>
      </c>
      <c r="BX465" s="83">
        <f t="shared" si="2520"/>
        <v>0.9487389745</v>
      </c>
      <c r="CG465" s="181">
        <v>139.0</v>
      </c>
      <c r="CH465" s="9">
        <f t="shared" ref="CH465:CQ465" si="2521">2^(CH155-3) * 100000</f>
        <v>410368.7474</v>
      </c>
      <c r="CI465" s="9">
        <f t="shared" si="2521"/>
        <v>109247.8067</v>
      </c>
      <c r="CJ465" s="9">
        <f t="shared" si="2521"/>
        <v>109247.8067</v>
      </c>
      <c r="CK465" s="9">
        <f t="shared" si="2521"/>
        <v>109247.8067</v>
      </c>
      <c r="CL465" s="9">
        <f t="shared" si="2521"/>
        <v>109247.8067</v>
      </c>
      <c r="CM465" s="9">
        <f t="shared" si="2521"/>
        <v>109247.8067</v>
      </c>
      <c r="CN465" s="9">
        <f t="shared" si="2521"/>
        <v>109247.8067</v>
      </c>
      <c r="CO465" s="9">
        <f t="shared" si="2521"/>
        <v>109247.8067</v>
      </c>
      <c r="CP465" s="9">
        <f t="shared" si="2521"/>
        <v>109247.8067</v>
      </c>
      <c r="CQ465" s="9">
        <f t="shared" si="2521"/>
        <v>109247.8067</v>
      </c>
    </row>
    <row r="466" ht="14.25" customHeight="1">
      <c r="AT466" s="1"/>
      <c r="AU466" s="1"/>
      <c r="BH466" s="1">
        <f t="shared" si="1965"/>
        <v>33</v>
      </c>
      <c r="BI466" s="1">
        <v>231.0</v>
      </c>
      <c r="BJ466" s="83">
        <f t="shared" ref="BJ466:BL466" si="2522">((BJ$4 * $BI466 ^ BJ$5 * EXP(-$BI466 * BJ$6))+BJ$8)*BJ$7</f>
        <v>1.206531593</v>
      </c>
      <c r="BK466" s="83">
        <f t="shared" si="2522"/>
        <v>1.212864348</v>
      </c>
      <c r="BL466" s="83">
        <f t="shared" si="2522"/>
        <v>1.258015674</v>
      </c>
      <c r="BT466" s="1">
        <f t="shared" si="1967"/>
        <v>33</v>
      </c>
      <c r="BU466" s="1">
        <v>231.0</v>
      </c>
      <c r="BV466" s="83">
        <f t="shared" ref="BV466:BX466" si="2523"> ((BV$4 * $BU466 ^ BV$5 * EXP(-$BU466 * BV$6))+BV$8)*BV$7</f>
        <v>0.9033315261</v>
      </c>
      <c r="BW466" s="83">
        <f t="shared" si="2523"/>
        <v>0.9526727584</v>
      </c>
      <c r="BX466" s="83">
        <f t="shared" si="2523"/>
        <v>0.9463302863</v>
      </c>
      <c r="CG466" s="181">
        <v>140.0</v>
      </c>
      <c r="CH466" s="9">
        <f t="shared" ref="CH466:CQ466" si="2524">2^(CH156-3) * 100000</f>
        <v>411583.6618</v>
      </c>
      <c r="CI466" s="9">
        <f t="shared" si="2524"/>
        <v>109516.0909</v>
      </c>
      <c r="CJ466" s="9">
        <f t="shared" si="2524"/>
        <v>109516.0909</v>
      </c>
      <c r="CK466" s="9">
        <f t="shared" si="2524"/>
        <v>109516.0909</v>
      </c>
      <c r="CL466" s="9">
        <f t="shared" si="2524"/>
        <v>109516.0909</v>
      </c>
      <c r="CM466" s="9">
        <f t="shared" si="2524"/>
        <v>109516.0909</v>
      </c>
      <c r="CN466" s="9">
        <f t="shared" si="2524"/>
        <v>109516.0909</v>
      </c>
      <c r="CO466" s="9">
        <f t="shared" si="2524"/>
        <v>109516.0909</v>
      </c>
      <c r="CP466" s="9">
        <f t="shared" si="2524"/>
        <v>109516.0909</v>
      </c>
      <c r="CQ466" s="9">
        <f t="shared" si="2524"/>
        <v>109516.0909</v>
      </c>
    </row>
    <row r="467" ht="14.25" customHeight="1">
      <c r="AT467" s="1"/>
      <c r="AU467" s="1"/>
      <c r="BH467" s="1">
        <f t="shared" si="1965"/>
        <v>34</v>
      </c>
      <c r="BI467" s="1">
        <v>232.0</v>
      </c>
      <c r="BJ467" s="83">
        <f t="shared" ref="BJ467:BL467" si="2525">((BJ$4 * $BI467 ^ BJ$5 * EXP(-$BI467 * BJ$6))+BJ$8)*BJ$7</f>
        <v>1.205232757</v>
      </c>
      <c r="BK467" s="83">
        <f t="shared" si="2525"/>
        <v>1.2101977</v>
      </c>
      <c r="BL467" s="83">
        <f t="shared" si="2525"/>
        <v>1.254819899</v>
      </c>
      <c r="BT467" s="1">
        <f t="shared" si="1967"/>
        <v>34</v>
      </c>
      <c r="BU467" s="1">
        <v>232.0</v>
      </c>
      <c r="BV467" s="83">
        <f t="shared" ref="BV467:BX467" si="2526"> ((BV$4 * $BU467 ^ BV$5 * EXP(-$BU467 * BV$6))+BV$8)*BV$7</f>
        <v>0.9023251564</v>
      </c>
      <c r="BW467" s="83">
        <f t="shared" si="2526"/>
        <v>0.950581462</v>
      </c>
      <c r="BX467" s="83">
        <f t="shared" si="2526"/>
        <v>0.9439246637</v>
      </c>
      <c r="CG467" s="181">
        <v>141.0</v>
      </c>
      <c r="CH467" s="9">
        <f t="shared" ref="CH467:CQ467" si="2527">2^(CH157-3) * 100000</f>
        <v>412809.2154</v>
      </c>
      <c r="CI467" s="9">
        <f t="shared" si="2527"/>
        <v>109785.5321</v>
      </c>
      <c r="CJ467" s="9">
        <f t="shared" si="2527"/>
        <v>109785.5321</v>
      </c>
      <c r="CK467" s="9">
        <f t="shared" si="2527"/>
        <v>109785.5321</v>
      </c>
      <c r="CL467" s="9">
        <f t="shared" si="2527"/>
        <v>109785.5321</v>
      </c>
      <c r="CM467" s="9">
        <f t="shared" si="2527"/>
        <v>109785.5321</v>
      </c>
      <c r="CN467" s="9">
        <f t="shared" si="2527"/>
        <v>109785.5321</v>
      </c>
      <c r="CO467" s="9">
        <f t="shared" si="2527"/>
        <v>109785.5321</v>
      </c>
      <c r="CP467" s="9">
        <f t="shared" si="2527"/>
        <v>109785.5321</v>
      </c>
      <c r="CQ467" s="9">
        <f t="shared" si="2527"/>
        <v>109785.5321</v>
      </c>
    </row>
    <row r="468" ht="14.25" customHeight="1">
      <c r="AT468" s="1"/>
      <c r="AU468" s="1"/>
      <c r="BH468" s="1">
        <f t="shared" si="1965"/>
        <v>34</v>
      </c>
      <c r="BI468" s="1">
        <v>233.0</v>
      </c>
      <c r="BJ468" s="83">
        <f t="shared" ref="BJ468:BL468" si="2528">((BJ$4 * $BI468 ^ BJ$5 * EXP(-$BI468 * BJ$6))+BJ$8)*BJ$7</f>
        <v>1.203931422</v>
      </c>
      <c r="BK468" s="83">
        <f t="shared" si="2528"/>
        <v>1.207533648</v>
      </c>
      <c r="BL468" s="83">
        <f t="shared" si="2528"/>
        <v>1.251628223</v>
      </c>
      <c r="BT468" s="1">
        <f t="shared" si="1967"/>
        <v>34</v>
      </c>
      <c r="BU468" s="1">
        <v>233.0</v>
      </c>
      <c r="BV468" s="83">
        <f t="shared" ref="BV468:BX468" si="2529"> ((BV$4 * $BU468 ^ BV$5 * EXP(-$BU468 * BV$6))+BV$8)*BV$7</f>
        <v>0.9013168635</v>
      </c>
      <c r="BW468" s="83">
        <f t="shared" si="2529"/>
        <v>0.9484921765</v>
      </c>
      <c r="BX468" s="83">
        <f t="shared" si="2529"/>
        <v>0.9415221405</v>
      </c>
      <c r="CG468" s="181">
        <v>142.0</v>
      </c>
      <c r="CH468" s="9">
        <f t="shared" ref="CH468:CQ468" si="2530">2^(CH158-3) * 100000</f>
        <v>414045.3325</v>
      </c>
      <c r="CI468" s="9">
        <f t="shared" si="2530"/>
        <v>110056.1249</v>
      </c>
      <c r="CJ468" s="9">
        <f t="shared" si="2530"/>
        <v>110056.1249</v>
      </c>
      <c r="CK468" s="9">
        <f t="shared" si="2530"/>
        <v>110056.1249</v>
      </c>
      <c r="CL468" s="9">
        <f t="shared" si="2530"/>
        <v>110056.1249</v>
      </c>
      <c r="CM468" s="9">
        <f t="shared" si="2530"/>
        <v>110056.1249</v>
      </c>
      <c r="CN468" s="9">
        <f t="shared" si="2530"/>
        <v>110056.1249</v>
      </c>
      <c r="CO468" s="9">
        <f t="shared" si="2530"/>
        <v>110056.1249</v>
      </c>
      <c r="CP468" s="9">
        <f t="shared" si="2530"/>
        <v>110056.1249</v>
      </c>
      <c r="CQ468" s="9">
        <f t="shared" si="2530"/>
        <v>110056.1249</v>
      </c>
    </row>
    <row r="469" ht="14.25" customHeight="1">
      <c r="AT469" s="1"/>
      <c r="AU469" s="1"/>
      <c r="BH469" s="1">
        <f t="shared" si="1965"/>
        <v>34</v>
      </c>
      <c r="BI469" s="1">
        <v>234.0</v>
      </c>
      <c r="BJ469" s="83">
        <f t="shared" ref="BJ469:BL469" si="2531">((BJ$4 * $BI469 ^ BJ$5 * EXP(-$BI469 * BJ$6))+BJ$8)*BJ$7</f>
        <v>1.20262763</v>
      </c>
      <c r="BK469" s="83">
        <f t="shared" si="2531"/>
        <v>1.20487223</v>
      </c>
      <c r="BL469" s="83">
        <f t="shared" si="2531"/>
        <v>1.248440692</v>
      </c>
      <c r="BT469" s="1">
        <f t="shared" si="1967"/>
        <v>34</v>
      </c>
      <c r="BU469" s="1">
        <v>234.0</v>
      </c>
      <c r="BV469" s="83">
        <f t="shared" ref="BV469:BX469" si="2532"> ((BV$4 * $BU469 ^ BV$5 * EXP(-$BU469 * BV$6))+BV$8)*BV$7</f>
        <v>0.9003066824</v>
      </c>
      <c r="BW469" s="83">
        <f t="shared" si="2532"/>
        <v>0.9464049308</v>
      </c>
      <c r="BX469" s="83">
        <f t="shared" si="2532"/>
        <v>0.9391227501</v>
      </c>
      <c r="CG469" s="181">
        <v>143.0</v>
      </c>
      <c r="CH469" s="9">
        <f t="shared" ref="CH469:CQ469" si="2533">2^(CH159-3) * 100000</f>
        <v>415291.9406</v>
      </c>
      <c r="CI469" s="9">
        <f t="shared" si="2533"/>
        <v>110327.8643</v>
      </c>
      <c r="CJ469" s="9">
        <f t="shared" si="2533"/>
        <v>110327.8643</v>
      </c>
      <c r="CK469" s="9">
        <f t="shared" si="2533"/>
        <v>110327.8643</v>
      </c>
      <c r="CL469" s="9">
        <f t="shared" si="2533"/>
        <v>110327.8643</v>
      </c>
      <c r="CM469" s="9">
        <f t="shared" si="2533"/>
        <v>110327.8643</v>
      </c>
      <c r="CN469" s="9">
        <f t="shared" si="2533"/>
        <v>110327.8643</v>
      </c>
      <c r="CO469" s="9">
        <f t="shared" si="2533"/>
        <v>110327.8643</v>
      </c>
      <c r="CP469" s="9">
        <f t="shared" si="2533"/>
        <v>110327.8643</v>
      </c>
      <c r="CQ469" s="9">
        <f t="shared" si="2533"/>
        <v>110327.8643</v>
      </c>
    </row>
    <row r="470" ht="14.25" customHeight="1">
      <c r="AT470" s="1"/>
      <c r="AU470" s="1"/>
      <c r="BH470" s="1">
        <f t="shared" si="1965"/>
        <v>34</v>
      </c>
      <c r="BI470" s="1">
        <v>235.0</v>
      </c>
      <c r="BJ470" s="83">
        <f t="shared" ref="BJ470:BL470" si="2534">((BJ$4 * $BI470 ^ BJ$5 * EXP(-$BI470 * BJ$6))+BJ$8)*BJ$7</f>
        <v>1.201321426</v>
      </c>
      <c r="BK470" s="83">
        <f t="shared" si="2534"/>
        <v>1.20221348</v>
      </c>
      <c r="BL470" s="83">
        <f t="shared" si="2534"/>
        <v>1.245257349</v>
      </c>
      <c r="BT470" s="1">
        <f t="shared" si="1967"/>
        <v>34</v>
      </c>
      <c r="BU470" s="1">
        <v>235.0</v>
      </c>
      <c r="BV470" s="83">
        <f t="shared" ref="BV470:BX470" si="2535"> ((BV$4 * $BU470 ^ BV$5 * EXP(-$BU470 * BV$6))+BV$8)*BV$7</f>
        <v>0.8992946477</v>
      </c>
      <c r="BW470" s="83">
        <f t="shared" si="2535"/>
        <v>0.9443197535</v>
      </c>
      <c r="BX470" s="83">
        <f t="shared" si="2535"/>
        <v>0.936726525</v>
      </c>
      <c r="CG470" s="181">
        <v>144.0</v>
      </c>
      <c r="CH470" s="9">
        <f t="shared" ref="CH470:CQ470" si="2536">2^(CH160-3) * 100000</f>
        <v>416548.9702</v>
      </c>
      <c r="CI470" s="9">
        <f t="shared" si="2536"/>
        <v>110600.7456</v>
      </c>
      <c r="CJ470" s="9">
        <f t="shared" si="2536"/>
        <v>110600.7456</v>
      </c>
      <c r="CK470" s="9">
        <f t="shared" si="2536"/>
        <v>110600.7456</v>
      </c>
      <c r="CL470" s="9">
        <f t="shared" si="2536"/>
        <v>110600.7456</v>
      </c>
      <c r="CM470" s="9">
        <f t="shared" si="2536"/>
        <v>110600.7456</v>
      </c>
      <c r="CN470" s="9">
        <f t="shared" si="2536"/>
        <v>110600.7456</v>
      </c>
      <c r="CO470" s="9">
        <f t="shared" si="2536"/>
        <v>110600.7456</v>
      </c>
      <c r="CP470" s="9">
        <f t="shared" si="2536"/>
        <v>110600.7456</v>
      </c>
      <c r="CQ470" s="9">
        <f t="shared" si="2536"/>
        <v>110600.7456</v>
      </c>
    </row>
    <row r="471" ht="14.25" customHeight="1">
      <c r="AT471" s="1"/>
      <c r="AU471" s="1"/>
      <c r="BH471" s="1">
        <f t="shared" si="1965"/>
        <v>34</v>
      </c>
      <c r="BI471" s="1">
        <v>236.0</v>
      </c>
      <c r="BJ471" s="83">
        <f t="shared" ref="BJ471:BL471" si="2537">((BJ$4 * $BI471 ^ BJ$5 * EXP(-$BI471 * BJ$6))+BJ$8)*BJ$7</f>
        <v>1.200012853</v>
      </c>
      <c r="BK471" s="83">
        <f t="shared" si="2537"/>
        <v>1.199557435</v>
      </c>
      <c r="BL471" s="83">
        <f t="shared" si="2537"/>
        <v>1.242078236</v>
      </c>
      <c r="BT471" s="1">
        <f t="shared" si="1967"/>
        <v>34</v>
      </c>
      <c r="BU471" s="1">
        <v>236.0</v>
      </c>
      <c r="BV471" s="83">
        <f t="shared" ref="BV471:BX471" si="2538"> ((BV$4 * $BU471 ^ BV$5 * EXP(-$BU471 * BV$6))+BV$8)*BV$7</f>
        <v>0.8982807934</v>
      </c>
      <c r="BW471" s="83">
        <f t="shared" si="2538"/>
        <v>0.9422366725</v>
      </c>
      <c r="BX471" s="83">
        <f t="shared" si="2538"/>
        <v>0.9343334972</v>
      </c>
      <c r="CG471" s="181">
        <v>145.0</v>
      </c>
      <c r="CH471" s="9">
        <f t="shared" ref="CH471:CQ471" si="2539">2^(CH161-3) * 100000</f>
        <v>417816.3548</v>
      </c>
      <c r="CI471" s="9">
        <f t="shared" si="2539"/>
        <v>110874.7641</v>
      </c>
      <c r="CJ471" s="9">
        <f t="shared" si="2539"/>
        <v>110874.7641</v>
      </c>
      <c r="CK471" s="9">
        <f t="shared" si="2539"/>
        <v>110874.7641</v>
      </c>
      <c r="CL471" s="9">
        <f t="shared" si="2539"/>
        <v>110874.7641</v>
      </c>
      <c r="CM471" s="9">
        <f t="shared" si="2539"/>
        <v>110874.7641</v>
      </c>
      <c r="CN471" s="9">
        <f t="shared" si="2539"/>
        <v>110874.7641</v>
      </c>
      <c r="CO471" s="9">
        <f t="shared" si="2539"/>
        <v>110874.7641</v>
      </c>
      <c r="CP471" s="9">
        <f t="shared" si="2539"/>
        <v>110874.7641</v>
      </c>
      <c r="CQ471" s="9">
        <f t="shared" si="2539"/>
        <v>110874.7641</v>
      </c>
    </row>
    <row r="472" ht="14.25" customHeight="1">
      <c r="AT472" s="1"/>
      <c r="AU472" s="1"/>
      <c r="BH472" s="1">
        <f t="shared" si="1965"/>
        <v>34</v>
      </c>
      <c r="BI472" s="1">
        <v>237.0</v>
      </c>
      <c r="BJ472" s="83">
        <f t="shared" ref="BJ472:BL472" si="2540">((BJ$4 * $BI472 ^ BJ$5 * EXP(-$BI472 * BJ$6))+BJ$8)*BJ$7</f>
        <v>1.198701954</v>
      </c>
      <c r="BK472" s="83">
        <f t="shared" si="2540"/>
        <v>1.196904128</v>
      </c>
      <c r="BL472" s="83">
        <f t="shared" si="2540"/>
        <v>1.238903396</v>
      </c>
      <c r="BT472" s="1">
        <f t="shared" si="1967"/>
        <v>34</v>
      </c>
      <c r="BU472" s="1">
        <v>237.0</v>
      </c>
      <c r="BV472" s="83">
        <f t="shared" ref="BV472:BX472" si="2541"> ((BV$4 * $BU472 ^ BV$5 * EXP(-$BU472 * BV$6))+BV$8)*BV$7</f>
        <v>0.8972651532</v>
      </c>
      <c r="BW472" s="83">
        <f t="shared" si="2541"/>
        <v>0.9401557153</v>
      </c>
      <c r="BX472" s="83">
        <f t="shared" si="2541"/>
        <v>0.931943698</v>
      </c>
      <c r="CG472" s="181">
        <v>146.0</v>
      </c>
      <c r="CH472" s="9">
        <f t="shared" ref="CH472:CQ472" si="2542">2^(CH162-3) * 100000</f>
        <v>419094.0306</v>
      </c>
      <c r="CI472" s="9">
        <f t="shared" si="2542"/>
        <v>111149.9153</v>
      </c>
      <c r="CJ472" s="9">
        <f t="shared" si="2542"/>
        <v>111149.9153</v>
      </c>
      <c r="CK472" s="9">
        <f t="shared" si="2542"/>
        <v>111149.9153</v>
      </c>
      <c r="CL472" s="9">
        <f t="shared" si="2542"/>
        <v>111149.9153</v>
      </c>
      <c r="CM472" s="9">
        <f t="shared" si="2542"/>
        <v>111149.9153</v>
      </c>
      <c r="CN472" s="9">
        <f t="shared" si="2542"/>
        <v>111149.9153</v>
      </c>
      <c r="CO472" s="9">
        <f t="shared" si="2542"/>
        <v>111149.9153</v>
      </c>
      <c r="CP472" s="9">
        <f t="shared" si="2542"/>
        <v>111149.9153</v>
      </c>
      <c r="CQ472" s="9">
        <f t="shared" si="2542"/>
        <v>111149.9153</v>
      </c>
    </row>
    <row r="473" ht="14.25" customHeight="1">
      <c r="AT473" s="1"/>
      <c r="AU473" s="1"/>
      <c r="BH473" s="1">
        <f t="shared" si="1965"/>
        <v>34</v>
      </c>
      <c r="BI473" s="1">
        <v>238.0</v>
      </c>
      <c r="BJ473" s="83">
        <f t="shared" ref="BJ473:BL473" si="2543">((BJ$4 * $BI473 ^ BJ$5 * EXP(-$BI473 * BJ$6))+BJ$8)*BJ$7</f>
        <v>1.197388772</v>
      </c>
      <c r="BK473" s="83">
        <f t="shared" si="2543"/>
        <v>1.194253595</v>
      </c>
      <c r="BL473" s="83">
        <f t="shared" si="2543"/>
        <v>1.235732869</v>
      </c>
      <c r="BT473" s="1">
        <f t="shared" si="1967"/>
        <v>34</v>
      </c>
      <c r="BU473" s="1">
        <v>238.0</v>
      </c>
      <c r="BV473" s="83">
        <f t="shared" ref="BV473:BX473" si="2544"> ((BV$4 * $BU473 ^ BV$5 * EXP(-$BU473 * BV$6))+BV$8)*BV$7</f>
        <v>0.8962477606</v>
      </c>
      <c r="BW473" s="83">
        <f t="shared" si="2544"/>
        <v>0.9380769089</v>
      </c>
      <c r="BX473" s="83">
        <f t="shared" si="2544"/>
        <v>0.9295571582</v>
      </c>
      <c r="CG473" s="181">
        <v>147.0</v>
      </c>
      <c r="CH473" s="9">
        <f t="shared" ref="CH473:CQ473" si="2545">2^(CH163-3) * 100000</f>
        <v>420381.9368</v>
      </c>
      <c r="CI473" s="9">
        <f t="shared" si="2545"/>
        <v>111426.1952</v>
      </c>
      <c r="CJ473" s="9">
        <f t="shared" si="2545"/>
        <v>111426.1952</v>
      </c>
      <c r="CK473" s="9">
        <f t="shared" si="2545"/>
        <v>111426.1952</v>
      </c>
      <c r="CL473" s="9">
        <f t="shared" si="2545"/>
        <v>111426.1952</v>
      </c>
      <c r="CM473" s="9">
        <f t="shared" si="2545"/>
        <v>111426.1952</v>
      </c>
      <c r="CN473" s="9">
        <f t="shared" si="2545"/>
        <v>111426.1952</v>
      </c>
      <c r="CO473" s="9">
        <f t="shared" si="2545"/>
        <v>111426.1952</v>
      </c>
      <c r="CP473" s="9">
        <f t="shared" si="2545"/>
        <v>111426.1952</v>
      </c>
      <c r="CQ473" s="9">
        <f t="shared" si="2545"/>
        <v>111426.1952</v>
      </c>
    </row>
    <row r="474" ht="14.25" customHeight="1">
      <c r="AT474" s="1"/>
      <c r="AU474" s="1"/>
      <c r="BH474" s="1">
        <f t="shared" si="1965"/>
        <v>35</v>
      </c>
      <c r="BI474" s="1">
        <v>239.0</v>
      </c>
      <c r="BJ474" s="83">
        <f t="shared" ref="BJ474:BL474" si="2546">((BJ$4 * $BI474 ^ BJ$5 * EXP(-$BI474 * BJ$6))+BJ$8)*BJ$7</f>
        <v>1.196073348</v>
      </c>
      <c r="BK474" s="83">
        <f t="shared" si="2546"/>
        <v>1.191605868</v>
      </c>
      <c r="BL474" s="83">
        <f t="shared" si="2546"/>
        <v>1.232566695</v>
      </c>
      <c r="BT474" s="1">
        <f t="shared" si="1967"/>
        <v>35</v>
      </c>
      <c r="BU474" s="1">
        <v>239.0</v>
      </c>
      <c r="BV474" s="83">
        <f t="shared" ref="BV474:BX474" si="2547"> ((BV$4 * $BU474 ^ BV$5 * EXP(-$BU474 * BV$6))+BV$8)*BV$7</f>
        <v>0.8952286482</v>
      </c>
      <c r="BW474" s="83">
        <f t="shared" si="2547"/>
        <v>0.9360002798</v>
      </c>
      <c r="BX474" s="83">
        <f t="shared" si="2547"/>
        <v>0.927173908</v>
      </c>
      <c r="CG474" s="181">
        <v>148.0</v>
      </c>
      <c r="CH474" s="9">
        <f t="shared" ref="CH474:CQ474" si="2548">2^(CH164-3) * 100000</f>
        <v>421680.015</v>
      </c>
      <c r="CI474" s="9">
        <f t="shared" si="2548"/>
        <v>111703.5995</v>
      </c>
      <c r="CJ474" s="9">
        <f t="shared" si="2548"/>
        <v>111703.5995</v>
      </c>
      <c r="CK474" s="9">
        <f t="shared" si="2548"/>
        <v>111703.5995</v>
      </c>
      <c r="CL474" s="9">
        <f t="shared" si="2548"/>
        <v>111703.5995</v>
      </c>
      <c r="CM474" s="9">
        <f t="shared" si="2548"/>
        <v>111703.5995</v>
      </c>
      <c r="CN474" s="9">
        <f t="shared" si="2548"/>
        <v>111703.5995</v>
      </c>
      <c r="CO474" s="9">
        <f t="shared" si="2548"/>
        <v>111703.5995</v>
      </c>
      <c r="CP474" s="9">
        <f t="shared" si="2548"/>
        <v>111703.5995</v>
      </c>
      <c r="CQ474" s="9">
        <f t="shared" si="2548"/>
        <v>111703.5995</v>
      </c>
    </row>
    <row r="475" ht="14.25" customHeight="1">
      <c r="AT475" s="1"/>
      <c r="AU475" s="1"/>
      <c r="BH475" s="1">
        <f t="shared" si="1965"/>
        <v>35</v>
      </c>
      <c r="BI475" s="1">
        <v>240.0</v>
      </c>
      <c r="BJ475" s="83">
        <f t="shared" ref="BJ475:BL475" si="2549">((BJ$4 * $BI475 ^ BJ$5 * EXP(-$BI475 * BJ$6))+BJ$8)*BJ$7</f>
        <v>1.194755723</v>
      </c>
      <c r="BK475" s="83">
        <f t="shared" si="2549"/>
        <v>1.188960981</v>
      </c>
      <c r="BL475" s="83">
        <f t="shared" si="2549"/>
        <v>1.229404915</v>
      </c>
      <c r="BT475" s="1">
        <f t="shared" si="1967"/>
        <v>35</v>
      </c>
      <c r="BU475" s="1">
        <v>240.0</v>
      </c>
      <c r="BV475" s="83">
        <f t="shared" ref="BV475:BX475" si="2550"> ((BV$4 * $BU475 ^ BV$5 * EXP(-$BU475 * BV$6))+BV$8)*BV$7</f>
        <v>0.8942078486</v>
      </c>
      <c r="BW475" s="83">
        <f t="shared" si="2550"/>
        <v>0.9339258542</v>
      </c>
      <c r="BX475" s="83">
        <f t="shared" si="2550"/>
        <v>0.9247939769</v>
      </c>
      <c r="CG475" s="181">
        <v>149.0</v>
      </c>
      <c r="CH475" s="9">
        <f t="shared" ref="CH475:CQ475" si="2551">2^(CH165-3) * 100000</f>
        <v>422988.2095</v>
      </c>
      <c r="CI475" s="9">
        <f t="shared" si="2551"/>
        <v>111982.1245</v>
      </c>
      <c r="CJ475" s="9">
        <f t="shared" si="2551"/>
        <v>111982.1245</v>
      </c>
      <c r="CK475" s="9">
        <f t="shared" si="2551"/>
        <v>111982.1245</v>
      </c>
      <c r="CL475" s="9">
        <f t="shared" si="2551"/>
        <v>111982.1245</v>
      </c>
      <c r="CM475" s="9">
        <f t="shared" si="2551"/>
        <v>111982.1245</v>
      </c>
      <c r="CN475" s="9">
        <f t="shared" si="2551"/>
        <v>111982.1245</v>
      </c>
      <c r="CO475" s="9">
        <f t="shared" si="2551"/>
        <v>111982.1245</v>
      </c>
      <c r="CP475" s="9">
        <f t="shared" si="2551"/>
        <v>111982.1245</v>
      </c>
      <c r="CQ475" s="9">
        <f t="shared" si="2551"/>
        <v>111982.1245</v>
      </c>
    </row>
    <row r="476" ht="14.25" customHeight="1">
      <c r="AT476" s="1"/>
      <c r="AU476" s="1"/>
      <c r="BH476" s="1">
        <f t="shared" si="1965"/>
        <v>35</v>
      </c>
      <c r="BI476" s="1">
        <v>241.0</v>
      </c>
      <c r="BJ476" s="83">
        <f t="shared" ref="BJ476:BL476" si="2552">((BJ$4 * $BI476 ^ BJ$5 * EXP(-$BI476 * BJ$6))+BJ$8)*BJ$7</f>
        <v>1.193435938</v>
      </c>
      <c r="BK476" s="83">
        <f t="shared" si="2552"/>
        <v>1.186318966</v>
      </c>
      <c r="BL476" s="83">
        <f t="shared" si="2552"/>
        <v>1.226247567</v>
      </c>
      <c r="BT476" s="1">
        <f t="shared" si="1967"/>
        <v>35</v>
      </c>
      <c r="BU476" s="1">
        <v>241.0</v>
      </c>
      <c r="BV476" s="83">
        <f t="shared" ref="BV476:BX476" si="2553"> ((BV$4 * $BU476 ^ BV$5 * EXP(-$BU476 * BV$6))+BV$8)*BV$7</f>
        <v>0.8931853939</v>
      </c>
      <c r="BW476" s="83">
        <f t="shared" si="2553"/>
        <v>0.9318536575</v>
      </c>
      <c r="BX476" s="83">
        <f t="shared" si="2553"/>
        <v>0.9224173939</v>
      </c>
      <c r="CG476" s="181">
        <v>150.0</v>
      </c>
      <c r="CH476" s="9">
        <f t="shared" ref="CH476:CQ476" si="2554">2^(CH166-3) * 100000</f>
        <v>424306.4668</v>
      </c>
      <c r="CI476" s="9">
        <f t="shared" si="2554"/>
        <v>112261.7665</v>
      </c>
      <c r="CJ476" s="9">
        <f t="shared" si="2554"/>
        <v>112261.7665</v>
      </c>
      <c r="CK476" s="9">
        <f t="shared" si="2554"/>
        <v>112261.7665</v>
      </c>
      <c r="CL476" s="9">
        <f t="shared" si="2554"/>
        <v>112261.7665</v>
      </c>
      <c r="CM476" s="9">
        <f t="shared" si="2554"/>
        <v>112261.7665</v>
      </c>
      <c r="CN476" s="9">
        <f t="shared" si="2554"/>
        <v>112261.7665</v>
      </c>
      <c r="CO476" s="9">
        <f t="shared" si="2554"/>
        <v>112261.7665</v>
      </c>
      <c r="CP476" s="9">
        <f t="shared" si="2554"/>
        <v>112261.7665</v>
      </c>
      <c r="CQ476" s="9">
        <f t="shared" si="2554"/>
        <v>112261.7665</v>
      </c>
    </row>
    <row r="477" ht="14.25" customHeight="1">
      <c r="AT477" s="1"/>
      <c r="AU477" s="1"/>
      <c r="BH477" s="1">
        <f t="shared" si="1965"/>
        <v>35</v>
      </c>
      <c r="BI477" s="1">
        <v>242.0</v>
      </c>
      <c r="BJ477" s="83">
        <f t="shared" ref="BJ477:BL477" si="2555">((BJ$4 * $BI477 ^ BJ$5 * EXP(-$BI477 * BJ$6))+BJ$8)*BJ$7</f>
        <v>1.192114033</v>
      </c>
      <c r="BK477" s="83">
        <f t="shared" si="2555"/>
        <v>1.183679854</v>
      </c>
      <c r="BL477" s="83">
        <f t="shared" si="2555"/>
        <v>1.223094688</v>
      </c>
      <c r="BT477" s="1">
        <f t="shared" si="1967"/>
        <v>35</v>
      </c>
      <c r="BU477" s="1">
        <v>242.0</v>
      </c>
      <c r="BV477" s="83">
        <f t="shared" ref="BV477:BX477" si="2556"> ((BV$4 * $BU477 ^ BV$5 * EXP(-$BU477 * BV$6))+BV$8)*BV$7</f>
        <v>0.8921613156</v>
      </c>
      <c r="BW477" s="83">
        <f t="shared" si="2556"/>
        <v>0.929783715</v>
      </c>
      <c r="BX477" s="83">
        <f t="shared" si="2556"/>
        <v>0.9200441874</v>
      </c>
      <c r="CG477" s="181">
        <v>151.0</v>
      </c>
      <c r="CH477" s="9">
        <f t="shared" ref="CH477:CQ477" si="2557">2^(CH167-3) * 100000</f>
        <v>425634.7361</v>
      </c>
      <c r="CI477" s="9">
        <f t="shared" si="2557"/>
        <v>112542.522</v>
      </c>
      <c r="CJ477" s="9">
        <f t="shared" si="2557"/>
        <v>112542.522</v>
      </c>
      <c r="CK477" s="9">
        <f t="shared" si="2557"/>
        <v>112542.522</v>
      </c>
      <c r="CL477" s="9">
        <f t="shared" si="2557"/>
        <v>112542.522</v>
      </c>
      <c r="CM477" s="9">
        <f t="shared" si="2557"/>
        <v>112542.522</v>
      </c>
      <c r="CN477" s="9">
        <f t="shared" si="2557"/>
        <v>112542.522</v>
      </c>
      <c r="CO477" s="9">
        <f t="shared" si="2557"/>
        <v>112542.522</v>
      </c>
      <c r="CP477" s="9">
        <f t="shared" si="2557"/>
        <v>112542.522</v>
      </c>
      <c r="CQ477" s="9">
        <f t="shared" si="2557"/>
        <v>112542.522</v>
      </c>
    </row>
    <row r="478" ht="14.25" customHeight="1">
      <c r="AT478" s="1"/>
      <c r="AU478" s="1"/>
      <c r="BH478" s="1">
        <f t="shared" si="1965"/>
        <v>35</v>
      </c>
      <c r="BI478" s="1">
        <v>243.0</v>
      </c>
      <c r="BJ478" s="83">
        <f t="shared" ref="BJ478:BL478" si="2558">((BJ$4 * $BI478 ^ BJ$5 * EXP(-$BI478 * BJ$6))+BJ$8)*BJ$7</f>
        <v>1.190790049</v>
      </c>
      <c r="BK478" s="83">
        <f t="shared" si="2558"/>
        <v>1.181043677</v>
      </c>
      <c r="BL478" s="83">
        <f t="shared" si="2558"/>
        <v>1.219946317</v>
      </c>
      <c r="BT478" s="1">
        <f t="shared" si="1967"/>
        <v>35</v>
      </c>
      <c r="BU478" s="1">
        <v>243.0</v>
      </c>
      <c r="BV478" s="83">
        <f t="shared" ref="BV478:BX478" si="2559"> ((BV$4 * $BU478 ^ BV$5 * EXP(-$BU478 * BV$6))+BV$8)*BV$7</f>
        <v>0.8911356452</v>
      </c>
      <c r="BW478" s="83">
        <f t="shared" si="2559"/>
        <v>0.9277160513</v>
      </c>
      <c r="BX478" s="83">
        <f t="shared" si="2559"/>
        <v>0.9176743852</v>
      </c>
      <c r="CG478" s="181">
        <v>152.0</v>
      </c>
      <c r="CH478" s="9">
        <f t="shared" ref="CH478:CQ478" si="2560">2^(CH168-3) * 100000</f>
        <v>426972.9687</v>
      </c>
      <c r="CI478" s="9">
        <f t="shared" si="2560"/>
        <v>112824.3876</v>
      </c>
      <c r="CJ478" s="9">
        <f t="shared" si="2560"/>
        <v>112824.3876</v>
      </c>
      <c r="CK478" s="9">
        <f t="shared" si="2560"/>
        <v>112824.3876</v>
      </c>
      <c r="CL478" s="9">
        <f t="shared" si="2560"/>
        <v>112824.3876</v>
      </c>
      <c r="CM478" s="9">
        <f t="shared" si="2560"/>
        <v>112824.3876</v>
      </c>
      <c r="CN478" s="9">
        <f t="shared" si="2560"/>
        <v>112824.3876</v>
      </c>
      <c r="CO478" s="9">
        <f t="shared" si="2560"/>
        <v>112824.3876</v>
      </c>
      <c r="CP478" s="9">
        <f t="shared" si="2560"/>
        <v>112824.3876</v>
      </c>
      <c r="CQ478" s="9">
        <f t="shared" si="2560"/>
        <v>112824.3876</v>
      </c>
    </row>
    <row r="479" ht="14.25" customHeight="1">
      <c r="AT479" s="1"/>
      <c r="AU479" s="1"/>
      <c r="BH479" s="1">
        <f t="shared" si="1965"/>
        <v>35</v>
      </c>
      <c r="BI479" s="1">
        <v>244.0</v>
      </c>
      <c r="BJ479" s="83">
        <f t="shared" ref="BJ479:BL479" si="2561">((BJ$4 * $BI479 ^ BJ$5 * EXP(-$BI479 * BJ$6))+BJ$8)*BJ$7</f>
        <v>1.189464024</v>
      </c>
      <c r="BK479" s="83">
        <f t="shared" si="2561"/>
        <v>1.178410465</v>
      </c>
      <c r="BL479" s="83">
        <f t="shared" si="2561"/>
        <v>1.216802488</v>
      </c>
      <c r="BT479" s="1">
        <f t="shared" si="1967"/>
        <v>35</v>
      </c>
      <c r="BU479" s="1">
        <v>244.0</v>
      </c>
      <c r="BV479" s="83">
        <f t="shared" ref="BV479:BX479" si="2562"> ((BV$4 * $BU479 ^ BV$5 * EXP(-$BU479 * BV$6))+BV$8)*BV$7</f>
        <v>0.8901084134</v>
      </c>
      <c r="BW479" s="83">
        <f t="shared" si="2562"/>
        <v>0.9256506907</v>
      </c>
      <c r="BX479" s="83">
        <f t="shared" si="2562"/>
        <v>0.9153080147</v>
      </c>
      <c r="CG479" s="181">
        <v>153.0</v>
      </c>
      <c r="CH479" s="9">
        <f t="shared" ref="CH479:CQ479" si="2563">2^(CH169-3) * 100000</f>
        <v>428321.1182</v>
      </c>
      <c r="CI479" s="9">
        <f t="shared" si="2563"/>
        <v>113107.36</v>
      </c>
      <c r="CJ479" s="9">
        <f t="shared" si="2563"/>
        <v>113107.36</v>
      </c>
      <c r="CK479" s="9">
        <f t="shared" si="2563"/>
        <v>113107.36</v>
      </c>
      <c r="CL479" s="9">
        <f t="shared" si="2563"/>
        <v>113107.36</v>
      </c>
      <c r="CM479" s="9">
        <f t="shared" si="2563"/>
        <v>113107.36</v>
      </c>
      <c r="CN479" s="9">
        <f t="shared" si="2563"/>
        <v>113107.36</v>
      </c>
      <c r="CO479" s="9">
        <f t="shared" si="2563"/>
        <v>113107.36</v>
      </c>
      <c r="CP479" s="9">
        <f t="shared" si="2563"/>
        <v>113107.36</v>
      </c>
      <c r="CQ479" s="9">
        <f t="shared" si="2563"/>
        <v>113107.36</v>
      </c>
    </row>
    <row r="480" ht="14.25" customHeight="1">
      <c r="AT480" s="1"/>
      <c r="AU480" s="1"/>
      <c r="BH480" s="1">
        <f t="shared" si="1965"/>
        <v>35</v>
      </c>
      <c r="BI480" s="1">
        <v>245.0</v>
      </c>
      <c r="BJ480" s="83">
        <f t="shared" ref="BJ480:BL480" si="2564">((BJ$4 * $BI480 ^ BJ$5 * EXP(-$BI480 * BJ$6))+BJ$8)*BJ$7</f>
        <v>1.188135997</v>
      </c>
      <c r="BK480" s="83">
        <f t="shared" si="2564"/>
        <v>1.175780249</v>
      </c>
      <c r="BL480" s="83">
        <f t="shared" si="2564"/>
        <v>1.213663239</v>
      </c>
      <c r="BT480" s="1">
        <f t="shared" si="1967"/>
        <v>35</v>
      </c>
      <c r="BU480" s="1">
        <v>245.0</v>
      </c>
      <c r="BV480" s="83">
        <f t="shared" ref="BV480:BX480" si="2565"> ((BV$4 * $BU480 ^ BV$5 * EXP(-$BU480 * BV$6))+BV$8)*BV$7</f>
        <v>0.8890796508</v>
      </c>
      <c r="BW480" s="83">
        <f t="shared" si="2565"/>
        <v>0.9235876571</v>
      </c>
      <c r="BX480" s="83">
        <f t="shared" si="2565"/>
        <v>0.9129451026</v>
      </c>
      <c r="CG480" s="181">
        <v>154.0</v>
      </c>
      <c r="CH480" s="9">
        <f t="shared" ref="CH480:CQ480" si="2566">2^(CH170-3) * 100000</f>
        <v>429679.1404</v>
      </c>
      <c r="CI480" s="9">
        <f t="shared" si="2566"/>
        <v>113391.4364</v>
      </c>
      <c r="CJ480" s="9">
        <f t="shared" si="2566"/>
        <v>113391.4364</v>
      </c>
      <c r="CK480" s="9">
        <f t="shared" si="2566"/>
        <v>113391.4364</v>
      </c>
      <c r="CL480" s="9">
        <f t="shared" si="2566"/>
        <v>113391.4364</v>
      </c>
      <c r="CM480" s="9">
        <f t="shared" si="2566"/>
        <v>113391.4364</v>
      </c>
      <c r="CN480" s="9">
        <f t="shared" si="2566"/>
        <v>113391.4364</v>
      </c>
      <c r="CO480" s="9">
        <f t="shared" si="2566"/>
        <v>113391.4364</v>
      </c>
      <c r="CP480" s="9">
        <f t="shared" si="2566"/>
        <v>113391.4364</v>
      </c>
      <c r="CQ480" s="9">
        <f t="shared" si="2566"/>
        <v>113391.4364</v>
      </c>
    </row>
    <row r="481" ht="14.25" customHeight="1">
      <c r="AT481" s="1"/>
      <c r="AU481" s="1"/>
      <c r="BH481" s="1">
        <f t="shared" si="1965"/>
        <v>36</v>
      </c>
      <c r="BI481" s="1">
        <v>246.0</v>
      </c>
      <c r="BJ481" s="83">
        <f t="shared" ref="BJ481:BL481" si="2567">((BJ$4 * $BI481 ^ BJ$5 * EXP(-$BI481 * BJ$6))+BJ$8)*BJ$7</f>
        <v>1.186806007</v>
      </c>
      <c r="BK481" s="83">
        <f t="shared" si="2567"/>
        <v>1.173153058</v>
      </c>
      <c r="BL481" s="83">
        <f t="shared" si="2567"/>
        <v>1.210528604</v>
      </c>
      <c r="BT481" s="1">
        <f t="shared" si="1967"/>
        <v>36</v>
      </c>
      <c r="BU481" s="1">
        <v>246.0</v>
      </c>
      <c r="BV481" s="83">
        <f t="shared" ref="BV481:BX481" si="2568"> ((BV$4 * $BU481 ^ BV$5 * EXP(-$BU481 * BV$6))+BV$8)*BV$7</f>
        <v>0.8880493875</v>
      </c>
      <c r="BW481" s="83">
        <f t="shared" si="2568"/>
        <v>0.9215269738</v>
      </c>
      <c r="BX481" s="83">
        <f t="shared" si="2568"/>
        <v>0.9105856751</v>
      </c>
      <c r="CG481" s="181">
        <v>155.0</v>
      </c>
      <c r="CH481" s="9">
        <f t="shared" ref="CH481:CQ481" si="2569">2^(CH171-3) * 100000</f>
        <v>431046.993</v>
      </c>
      <c r="CI481" s="9">
        <f t="shared" si="2569"/>
        <v>113676.6137</v>
      </c>
      <c r="CJ481" s="9">
        <f t="shared" si="2569"/>
        <v>113676.6137</v>
      </c>
      <c r="CK481" s="9">
        <f t="shared" si="2569"/>
        <v>113676.6137</v>
      </c>
      <c r="CL481" s="9">
        <f t="shared" si="2569"/>
        <v>113676.6137</v>
      </c>
      <c r="CM481" s="9">
        <f t="shared" si="2569"/>
        <v>113676.6137</v>
      </c>
      <c r="CN481" s="9">
        <f t="shared" si="2569"/>
        <v>113676.6137</v>
      </c>
      <c r="CO481" s="9">
        <f t="shared" si="2569"/>
        <v>113676.6137</v>
      </c>
      <c r="CP481" s="9">
        <f t="shared" si="2569"/>
        <v>113676.6137</v>
      </c>
      <c r="CQ481" s="9">
        <f t="shared" si="2569"/>
        <v>113676.6137</v>
      </c>
    </row>
    <row r="482" ht="14.25" customHeight="1">
      <c r="AT482" s="1"/>
      <c r="AU482" s="1"/>
      <c r="BH482" s="1">
        <f t="shared" si="1965"/>
        <v>36</v>
      </c>
      <c r="BI482" s="1">
        <v>247.0</v>
      </c>
      <c r="BJ482" s="83">
        <f t="shared" ref="BJ482:BL482" si="2570">((BJ$4 * $BI482 ^ BJ$5 * EXP(-$BI482 * BJ$6))+BJ$8)*BJ$7</f>
        <v>1.185474091</v>
      </c>
      <c r="BK482" s="83">
        <f t="shared" si="2570"/>
        <v>1.17052892</v>
      </c>
      <c r="BL482" s="83">
        <f t="shared" si="2570"/>
        <v>1.207398617</v>
      </c>
      <c r="BT482" s="1">
        <f t="shared" si="1967"/>
        <v>36</v>
      </c>
      <c r="BU482" s="1">
        <v>247.0</v>
      </c>
      <c r="BV482" s="83">
        <f t="shared" ref="BV482:BX482" si="2571"> ((BV$4 * $BU482 ^ BV$5 * EXP(-$BU482 * BV$6))+BV$8)*BV$7</f>
        <v>0.8870176533</v>
      </c>
      <c r="BW482" s="83">
        <f t="shared" si="2571"/>
        <v>0.9194686638</v>
      </c>
      <c r="BX482" s="83">
        <f t="shared" si="2571"/>
        <v>0.9082297579</v>
      </c>
      <c r="CG482" s="181">
        <v>156.0</v>
      </c>
      <c r="CH482" s="9">
        <f t="shared" ref="CH482:CQ482" si="2572">2^(CH172-3) * 100000</f>
        <v>432424.6359</v>
      </c>
      <c r="CI482" s="9">
        <f t="shared" si="2572"/>
        <v>113962.8892</v>
      </c>
      <c r="CJ482" s="9">
        <f t="shared" si="2572"/>
        <v>113962.8892</v>
      </c>
      <c r="CK482" s="9">
        <f t="shared" si="2572"/>
        <v>113962.8892</v>
      </c>
      <c r="CL482" s="9">
        <f t="shared" si="2572"/>
        <v>113962.8892</v>
      </c>
      <c r="CM482" s="9">
        <f t="shared" si="2572"/>
        <v>113962.8892</v>
      </c>
      <c r="CN482" s="9">
        <f t="shared" si="2572"/>
        <v>113962.8892</v>
      </c>
      <c r="CO482" s="9">
        <f t="shared" si="2572"/>
        <v>113962.8892</v>
      </c>
      <c r="CP482" s="9">
        <f t="shared" si="2572"/>
        <v>113962.8892</v>
      </c>
      <c r="CQ482" s="9">
        <f t="shared" si="2572"/>
        <v>113962.8892</v>
      </c>
    </row>
    <row r="483" ht="14.25" customHeight="1">
      <c r="AT483" s="1"/>
      <c r="AU483" s="1"/>
      <c r="BH483" s="1">
        <f t="shared" si="1965"/>
        <v>36</v>
      </c>
      <c r="BI483" s="1">
        <v>248.0</v>
      </c>
      <c r="BJ483" s="83">
        <f t="shared" ref="BJ483:BL483" si="2573">((BJ$4 * $BI483 ^ BJ$5 * EXP(-$BI483 * BJ$6))+BJ$8)*BJ$7</f>
        <v>1.184140286</v>
      </c>
      <c r="BK483" s="83">
        <f t="shared" si="2573"/>
        <v>1.167907865</v>
      </c>
      <c r="BL483" s="83">
        <f t="shared" si="2573"/>
        <v>1.204273313</v>
      </c>
      <c r="BT483" s="1">
        <f t="shared" si="1967"/>
        <v>36</v>
      </c>
      <c r="BU483" s="1">
        <v>248.0</v>
      </c>
      <c r="BV483" s="83">
        <f t="shared" ref="BV483:BX483" si="2574"> ((BV$4 * $BU483 ^ BV$5 * EXP(-$BU483 * BV$6))+BV$8)*BV$7</f>
        <v>0.8859844776</v>
      </c>
      <c r="BW483" s="83">
        <f t="shared" si="2574"/>
        <v>0.9174127498</v>
      </c>
      <c r="BX483" s="83">
        <f t="shared" si="2574"/>
        <v>0.9058773762</v>
      </c>
      <c r="CG483" s="181">
        <v>157.0</v>
      </c>
      <c r="CH483" s="9">
        <f t="shared" ref="CH483:CQ483" si="2575">2^(CH173-3) * 100000</f>
        <v>433812.0309</v>
      </c>
      <c r="CI483" s="9">
        <f t="shared" si="2575"/>
        <v>114250.2603</v>
      </c>
      <c r="CJ483" s="9">
        <f t="shared" si="2575"/>
        <v>114250.2603</v>
      </c>
      <c r="CK483" s="9">
        <f t="shared" si="2575"/>
        <v>114250.2603</v>
      </c>
      <c r="CL483" s="9">
        <f t="shared" si="2575"/>
        <v>114250.2603</v>
      </c>
      <c r="CM483" s="9">
        <f t="shared" si="2575"/>
        <v>114250.2603</v>
      </c>
      <c r="CN483" s="9">
        <f t="shared" si="2575"/>
        <v>114250.2603</v>
      </c>
      <c r="CO483" s="9">
        <f t="shared" si="2575"/>
        <v>114250.2603</v>
      </c>
      <c r="CP483" s="9">
        <f t="shared" si="2575"/>
        <v>114250.2603</v>
      </c>
      <c r="CQ483" s="9">
        <f t="shared" si="2575"/>
        <v>114250.2603</v>
      </c>
    </row>
    <row r="484" ht="14.25" customHeight="1">
      <c r="AT484" s="1"/>
      <c r="AU484" s="1"/>
      <c r="BH484" s="1">
        <f t="shared" si="1965"/>
        <v>36</v>
      </c>
      <c r="BI484" s="1">
        <v>249.0</v>
      </c>
      <c r="BJ484" s="83">
        <f t="shared" ref="BJ484:BL484" si="2576">((BJ$4 * $BI484 ^ BJ$5 * EXP(-$BI484 * BJ$6))+BJ$8)*BJ$7</f>
        <v>1.182804631</v>
      </c>
      <c r="BK484" s="83">
        <f t="shared" si="2576"/>
        <v>1.165289921</v>
      </c>
      <c r="BL484" s="83">
        <f t="shared" si="2576"/>
        <v>1.201152723</v>
      </c>
      <c r="BT484" s="1">
        <f t="shared" si="1967"/>
        <v>36</v>
      </c>
      <c r="BU484" s="1">
        <v>249.0</v>
      </c>
      <c r="BV484" s="83">
        <f t="shared" ref="BV484:BX484" si="2577"> ((BV$4 * $BU484 ^ BV$5 * EXP(-$BU484 * BV$6))+BV$8)*BV$7</f>
        <v>0.8849498895</v>
      </c>
      <c r="BW484" s="83">
        <f t="shared" si="2577"/>
        <v>0.9153592539</v>
      </c>
      <c r="BX484" s="83">
        <f t="shared" si="2577"/>
        <v>0.9035285547</v>
      </c>
      <c r="CG484" s="181">
        <v>158.0</v>
      </c>
      <c r="CH484" s="9">
        <f t="shared" ref="CH484:CQ484" si="2578">2^(CH174-3) * 100000</f>
        <v>435209.1416</v>
      </c>
      <c r="CI484" s="9">
        <f t="shared" si="2578"/>
        <v>114538.7245</v>
      </c>
      <c r="CJ484" s="9">
        <f t="shared" si="2578"/>
        <v>114538.7245</v>
      </c>
      <c r="CK484" s="9">
        <f t="shared" si="2578"/>
        <v>114538.7245</v>
      </c>
      <c r="CL484" s="9">
        <f t="shared" si="2578"/>
        <v>114538.7245</v>
      </c>
      <c r="CM484" s="9">
        <f t="shared" si="2578"/>
        <v>114538.7245</v>
      </c>
      <c r="CN484" s="9">
        <f t="shared" si="2578"/>
        <v>114538.7245</v>
      </c>
      <c r="CO484" s="9">
        <f t="shared" si="2578"/>
        <v>114538.7245</v>
      </c>
      <c r="CP484" s="9">
        <f t="shared" si="2578"/>
        <v>114538.7245</v>
      </c>
      <c r="CQ484" s="9">
        <f t="shared" si="2578"/>
        <v>114538.7245</v>
      </c>
    </row>
    <row r="485" ht="14.25" customHeight="1">
      <c r="AT485" s="1"/>
      <c r="AU485" s="1"/>
      <c r="BH485" s="1">
        <f t="shared" si="1965"/>
        <v>36</v>
      </c>
      <c r="BI485" s="1">
        <v>250.0</v>
      </c>
      <c r="BJ485" s="83">
        <f t="shared" ref="BJ485:BL485" si="2579">((BJ$4 * $BI485 ^ BJ$5 * EXP(-$BI485 * BJ$6))+BJ$8)*BJ$7</f>
        <v>1.18146716</v>
      </c>
      <c r="BK485" s="83">
        <f t="shared" si="2579"/>
        <v>1.162675114</v>
      </c>
      <c r="BL485" s="83">
        <f t="shared" si="2579"/>
        <v>1.19803688</v>
      </c>
      <c r="BT485" s="1">
        <f t="shared" si="1967"/>
        <v>36</v>
      </c>
      <c r="BU485" s="1">
        <v>250.0</v>
      </c>
      <c r="BV485" s="83">
        <f t="shared" ref="BV485:BX485" si="2580"> ((BV$4 * $BU485 ^ BV$5 * EXP(-$BU485 * BV$6))+BV$8)*BV$7</f>
        <v>0.8839139176</v>
      </c>
      <c r="BW485" s="83">
        <f t="shared" si="2580"/>
        <v>0.9133081979</v>
      </c>
      <c r="BX485" s="83">
        <f t="shared" si="2580"/>
        <v>0.9011833175</v>
      </c>
      <c r="CG485" s="181">
        <v>159.0</v>
      </c>
      <c r="CH485" s="9">
        <f t="shared" ref="CH485:CQ485" si="2581">2^(CH175-3) * 100000</f>
        <v>436615.9335</v>
      </c>
      <c r="CI485" s="9">
        <f t="shared" si="2581"/>
        <v>114828.2795</v>
      </c>
      <c r="CJ485" s="9">
        <f t="shared" si="2581"/>
        <v>114828.2795</v>
      </c>
      <c r="CK485" s="9">
        <f t="shared" si="2581"/>
        <v>114828.2795</v>
      </c>
      <c r="CL485" s="9">
        <f t="shared" si="2581"/>
        <v>114828.2795</v>
      </c>
      <c r="CM485" s="9">
        <f t="shared" si="2581"/>
        <v>114828.2795</v>
      </c>
      <c r="CN485" s="9">
        <f t="shared" si="2581"/>
        <v>114828.2795</v>
      </c>
      <c r="CO485" s="9">
        <f t="shared" si="2581"/>
        <v>114828.2795</v>
      </c>
      <c r="CP485" s="9">
        <f t="shared" si="2581"/>
        <v>114828.2795</v>
      </c>
      <c r="CQ485" s="9">
        <f t="shared" si="2581"/>
        <v>114828.2795</v>
      </c>
    </row>
    <row r="486" ht="14.25" customHeight="1">
      <c r="AT486" s="1"/>
      <c r="AU486" s="1"/>
      <c r="BH486" s="1">
        <f t="shared" si="1965"/>
        <v>36</v>
      </c>
      <c r="BI486" s="1">
        <v>251.0</v>
      </c>
      <c r="BJ486" s="83">
        <f t="shared" ref="BJ486:BL486" si="2582">((BJ$4 * $BI486 ^ BJ$5 * EXP(-$BI486 * BJ$6))+BJ$8)*BJ$7</f>
        <v>1.180127911</v>
      </c>
      <c r="BK486" s="83">
        <f t="shared" si="2582"/>
        <v>1.160063473</v>
      </c>
      <c r="BL486" s="83">
        <f t="shared" si="2582"/>
        <v>1.194925817</v>
      </c>
      <c r="BT486" s="1">
        <f t="shared" si="1967"/>
        <v>36</v>
      </c>
      <c r="BU486" s="1">
        <v>251.0</v>
      </c>
      <c r="BV486" s="83">
        <f t="shared" ref="BV486:BX486" si="2583"> ((BV$4 * $BU486 ^ BV$5 * EXP(-$BU486 * BV$6))+BV$8)*BV$7</f>
        <v>0.8828765904</v>
      </c>
      <c r="BW486" s="83">
        <f t="shared" si="2583"/>
        <v>0.9112596032</v>
      </c>
      <c r="BX486" s="83">
        <f t="shared" si="2583"/>
        <v>0.8988416883</v>
      </c>
      <c r="CG486" s="181">
        <v>160.0</v>
      </c>
      <c r="CH486" s="9">
        <f t="shared" ref="CH486:CQ486" si="2584">2^(CH176-3) * 100000</f>
        <v>438032.374</v>
      </c>
      <c r="CI486" s="9">
        <f t="shared" si="2584"/>
        <v>115118.923</v>
      </c>
      <c r="CJ486" s="9">
        <f t="shared" si="2584"/>
        <v>115118.923</v>
      </c>
      <c r="CK486" s="9">
        <f t="shared" si="2584"/>
        <v>115118.923</v>
      </c>
      <c r="CL486" s="9">
        <f t="shared" si="2584"/>
        <v>115118.923</v>
      </c>
      <c r="CM486" s="9">
        <f t="shared" si="2584"/>
        <v>115118.923</v>
      </c>
      <c r="CN486" s="9">
        <f t="shared" si="2584"/>
        <v>115118.923</v>
      </c>
      <c r="CO486" s="9">
        <f t="shared" si="2584"/>
        <v>115118.923</v>
      </c>
      <c r="CP486" s="9">
        <f t="shared" si="2584"/>
        <v>115118.923</v>
      </c>
      <c r="CQ486" s="9">
        <f t="shared" si="2584"/>
        <v>115118.923</v>
      </c>
    </row>
    <row r="487" ht="14.25" customHeight="1">
      <c r="AT487" s="1"/>
      <c r="AU487" s="1"/>
      <c r="BH487" s="1">
        <f t="shared" si="1965"/>
        <v>36</v>
      </c>
      <c r="BI487" s="1">
        <v>252.0</v>
      </c>
      <c r="BJ487" s="83">
        <f t="shared" ref="BJ487:BL487" si="2585">((BJ$4 * $BI487 ^ BJ$5 * EXP(-$BI487 * BJ$6))+BJ$8)*BJ$7</f>
        <v>1.178786918</v>
      </c>
      <c r="BK487" s="83">
        <f t="shared" si="2585"/>
        <v>1.157455022</v>
      </c>
      <c r="BL487" s="83">
        <f t="shared" si="2585"/>
        <v>1.191819563</v>
      </c>
      <c r="BT487" s="1">
        <f t="shared" si="1967"/>
        <v>36</v>
      </c>
      <c r="BU487" s="1">
        <v>252.0</v>
      </c>
      <c r="BV487" s="83">
        <f t="shared" ref="BV487:BX487" si="2586"> ((BV$4 * $BU487 ^ BV$5 * EXP(-$BU487 * BV$6))+BV$8)*BV$7</f>
        <v>0.8818379358</v>
      </c>
      <c r="BW487" s="83">
        <f t="shared" si="2586"/>
        <v>0.9092134907</v>
      </c>
      <c r="BX487" s="83">
        <f t="shared" si="2586"/>
        <v>0.8965036903</v>
      </c>
      <c r="CG487" s="181">
        <v>161.0</v>
      </c>
      <c r="CH487" s="9">
        <f t="shared" ref="CH487:CQ487" si="2587">2^(CH177-3) * 100000</f>
        <v>439458.4319</v>
      </c>
      <c r="CI487" s="9">
        <f t="shared" si="2587"/>
        <v>115410.6529</v>
      </c>
      <c r="CJ487" s="9">
        <f t="shared" si="2587"/>
        <v>115410.6529</v>
      </c>
      <c r="CK487" s="9">
        <f t="shared" si="2587"/>
        <v>115410.6529</v>
      </c>
      <c r="CL487" s="9">
        <f t="shared" si="2587"/>
        <v>115410.6529</v>
      </c>
      <c r="CM487" s="9">
        <f t="shared" si="2587"/>
        <v>115410.6529</v>
      </c>
      <c r="CN487" s="9">
        <f t="shared" si="2587"/>
        <v>115410.6529</v>
      </c>
      <c r="CO487" s="9">
        <f t="shared" si="2587"/>
        <v>115410.6529</v>
      </c>
      <c r="CP487" s="9">
        <f t="shared" si="2587"/>
        <v>115410.6529</v>
      </c>
      <c r="CQ487" s="9">
        <f t="shared" si="2587"/>
        <v>115410.6529</v>
      </c>
    </row>
    <row r="488" ht="14.25" customHeight="1">
      <c r="AT488" s="1"/>
      <c r="AU488" s="1"/>
      <c r="BH488" s="1">
        <f t="shared" si="1965"/>
        <v>37</v>
      </c>
      <c r="BI488" s="1">
        <v>253.0</v>
      </c>
      <c r="BJ488" s="83">
        <f t="shared" ref="BJ488:BL488" si="2588">((BJ$4 * $BI488 ^ BJ$5 * EXP(-$BI488 * BJ$6))+BJ$8)*BJ$7</f>
        <v>1.177444217</v>
      </c>
      <c r="BK488" s="83">
        <f t="shared" si="2588"/>
        <v>1.154849789</v>
      </c>
      <c r="BL488" s="83">
        <f t="shared" si="2588"/>
        <v>1.18871815</v>
      </c>
      <c r="BT488" s="1">
        <f t="shared" si="1967"/>
        <v>37</v>
      </c>
      <c r="BU488" s="1">
        <v>253.0</v>
      </c>
      <c r="BV488" s="83">
        <f t="shared" ref="BV488:BX488" si="2589"> ((BV$4 * $BU488 ^ BV$5 * EXP(-$BU488 * BV$6))+BV$8)*BV$7</f>
        <v>0.8807979816</v>
      </c>
      <c r="BW488" s="83">
        <f t="shared" si="2589"/>
        <v>0.9071698811</v>
      </c>
      <c r="BX488" s="83">
        <f t="shared" si="2589"/>
        <v>0.8941693462</v>
      </c>
      <c r="CG488" s="181">
        <v>162.0</v>
      </c>
      <c r="CH488" s="9">
        <f t="shared" ref="CH488:CQ488" si="2590">2^(CH178-3) * 100000</f>
        <v>440894.0779</v>
      </c>
      <c r="CI488" s="9">
        <f t="shared" si="2590"/>
        <v>115703.4673</v>
      </c>
      <c r="CJ488" s="9">
        <f t="shared" si="2590"/>
        <v>115703.4673</v>
      </c>
      <c r="CK488" s="9">
        <f t="shared" si="2590"/>
        <v>115703.4673</v>
      </c>
      <c r="CL488" s="9">
        <f t="shared" si="2590"/>
        <v>115703.4673</v>
      </c>
      <c r="CM488" s="9">
        <f t="shared" si="2590"/>
        <v>115703.4673</v>
      </c>
      <c r="CN488" s="9">
        <f t="shared" si="2590"/>
        <v>115703.4673</v>
      </c>
      <c r="CO488" s="9">
        <f t="shared" si="2590"/>
        <v>115703.4673</v>
      </c>
      <c r="CP488" s="9">
        <f t="shared" si="2590"/>
        <v>115703.4673</v>
      </c>
      <c r="CQ488" s="9">
        <f t="shared" si="2590"/>
        <v>115703.4673</v>
      </c>
    </row>
    <row r="489" ht="14.25" customHeight="1">
      <c r="AT489" s="1"/>
      <c r="AU489" s="1"/>
      <c r="BH489" s="1">
        <f t="shared" si="1965"/>
        <v>37</v>
      </c>
      <c r="BI489" s="1">
        <v>254.0</v>
      </c>
      <c r="BJ489" s="83">
        <f t="shared" ref="BJ489:BL489" si="2591">((BJ$4 * $BI489 ^ BJ$5 * EXP(-$BI489 * BJ$6))+BJ$8)*BJ$7</f>
        <v>1.176099843</v>
      </c>
      <c r="BK489" s="83">
        <f t="shared" si="2591"/>
        <v>1.152247799</v>
      </c>
      <c r="BL489" s="83">
        <f t="shared" si="2591"/>
        <v>1.185621606</v>
      </c>
      <c r="BT489" s="1">
        <f t="shared" si="1967"/>
        <v>37</v>
      </c>
      <c r="BU489" s="1">
        <v>254.0</v>
      </c>
      <c r="BV489" s="83">
        <f t="shared" ref="BV489:BX489" si="2592"> ((BV$4 * $BU489 ^ BV$5 * EXP(-$BU489 * BV$6))+BV$8)*BV$7</f>
        <v>0.879756755</v>
      </c>
      <c r="BW489" s="83">
        <f t="shared" si="2592"/>
        <v>0.9051287947</v>
      </c>
      <c r="BX489" s="83">
        <f t="shared" si="2592"/>
        <v>0.8918386783</v>
      </c>
      <c r="CG489" s="181">
        <v>163.0</v>
      </c>
      <c r="CH489" s="9">
        <f t="shared" ref="CH489:CQ489" si="2593">2^(CH179-3) * 100000</f>
        <v>442339.2843</v>
      </c>
      <c r="CI489" s="9">
        <f t="shared" si="2593"/>
        <v>115997.3643</v>
      </c>
      <c r="CJ489" s="9">
        <f t="shared" si="2593"/>
        <v>115997.3643</v>
      </c>
      <c r="CK489" s="9">
        <f t="shared" si="2593"/>
        <v>115997.3643</v>
      </c>
      <c r="CL489" s="9">
        <f t="shared" si="2593"/>
        <v>115997.3643</v>
      </c>
      <c r="CM489" s="9">
        <f t="shared" si="2593"/>
        <v>115997.3643</v>
      </c>
      <c r="CN489" s="9">
        <f t="shared" si="2593"/>
        <v>115997.3643</v>
      </c>
      <c r="CO489" s="9">
        <f t="shared" si="2593"/>
        <v>115997.3643</v>
      </c>
      <c r="CP489" s="9">
        <f t="shared" si="2593"/>
        <v>115997.3643</v>
      </c>
      <c r="CQ489" s="9">
        <f t="shared" si="2593"/>
        <v>115997.3643</v>
      </c>
    </row>
    <row r="490" ht="14.25" customHeight="1">
      <c r="AT490" s="1"/>
      <c r="AU490" s="1"/>
      <c r="BH490" s="1">
        <f t="shared" si="1965"/>
        <v>37</v>
      </c>
      <c r="BI490" s="1">
        <v>255.0</v>
      </c>
      <c r="BJ490" s="83">
        <f t="shared" ref="BJ490:BL490" si="2594">((BJ$4 * $BI490 ^ BJ$5 * EXP(-$BI490 * BJ$6))+BJ$8)*BJ$7</f>
        <v>1.174753831</v>
      </c>
      <c r="BK490" s="83">
        <f t="shared" si="2594"/>
        <v>1.149649077</v>
      </c>
      <c r="BL490" s="83">
        <f t="shared" si="2594"/>
        <v>1.182529961</v>
      </c>
      <c r="BT490" s="1">
        <f t="shared" si="1967"/>
        <v>37</v>
      </c>
      <c r="BU490" s="1">
        <v>255.0</v>
      </c>
      <c r="BV490" s="83">
        <f t="shared" ref="BV490:BX490" si="2595"> ((BV$4 * $BU490 ^ BV$5 * EXP(-$BU490 * BV$6))+BV$8)*BV$7</f>
        <v>0.8787142832</v>
      </c>
      <c r="BW490" s="83">
        <f t="shared" si="2595"/>
        <v>0.9030902512</v>
      </c>
      <c r="BX490" s="83">
        <f t="shared" si="2595"/>
        <v>0.8895117083</v>
      </c>
      <c r="CG490" s="181">
        <v>164.0</v>
      </c>
      <c r="CH490" s="9">
        <f t="shared" ref="CH490:CQ490" si="2596">2^(CH180-3) * 100000</f>
        <v>443794.025</v>
      </c>
      <c r="CI490" s="9">
        <f t="shared" si="2596"/>
        <v>116292.3421</v>
      </c>
      <c r="CJ490" s="9">
        <f t="shared" si="2596"/>
        <v>116292.3421</v>
      </c>
      <c r="CK490" s="9">
        <f t="shared" si="2596"/>
        <v>116292.3421</v>
      </c>
      <c r="CL490" s="9">
        <f t="shared" si="2596"/>
        <v>116292.3421</v>
      </c>
      <c r="CM490" s="9">
        <f t="shared" si="2596"/>
        <v>116292.3421</v>
      </c>
      <c r="CN490" s="9">
        <f t="shared" si="2596"/>
        <v>116292.3421</v>
      </c>
      <c r="CO490" s="9">
        <f t="shared" si="2596"/>
        <v>116292.3421</v>
      </c>
      <c r="CP490" s="9">
        <f t="shared" si="2596"/>
        <v>116292.3421</v>
      </c>
      <c r="CQ490" s="9">
        <f t="shared" si="2596"/>
        <v>116292.3421</v>
      </c>
    </row>
    <row r="491" ht="14.25" customHeight="1">
      <c r="AT491" s="1"/>
      <c r="AU491" s="1"/>
      <c r="BH491" s="1">
        <f t="shared" si="1965"/>
        <v>37</v>
      </c>
      <c r="BI491" s="1">
        <v>256.0</v>
      </c>
      <c r="BJ491" s="83">
        <f t="shared" ref="BJ491:BL491" si="2597">((BJ$4 * $BI491 ^ BJ$5 * EXP(-$BI491 * BJ$6))+BJ$8)*BJ$7</f>
        <v>1.173406213</v>
      </c>
      <c r="BK491" s="83">
        <f t="shared" si="2597"/>
        <v>1.147053648</v>
      </c>
      <c r="BL491" s="83">
        <f t="shared" si="2597"/>
        <v>1.179443244</v>
      </c>
      <c r="BT491" s="1">
        <f t="shared" si="1967"/>
        <v>37</v>
      </c>
      <c r="BU491" s="1">
        <v>256.0</v>
      </c>
      <c r="BV491" s="83">
        <f t="shared" ref="BV491:BX491" si="2598"> ((BV$4 * $BU491 ^ BV$5 * EXP(-$BU491 * BV$6))+BV$8)*BV$7</f>
        <v>0.8776705928</v>
      </c>
      <c r="BW491" s="83">
        <f t="shared" si="2598"/>
        <v>0.9010542704</v>
      </c>
      <c r="BX491" s="83">
        <f t="shared" si="2598"/>
        <v>0.8871884577</v>
      </c>
      <c r="CG491" s="181">
        <v>165.0</v>
      </c>
      <c r="CH491" s="9">
        <f t="shared" ref="CH491:CQ491" si="2599">2^(CH181-3) * 100000</f>
        <v>445258.2752</v>
      </c>
      <c r="CI491" s="9">
        <f t="shared" si="2599"/>
        <v>116588.399</v>
      </c>
      <c r="CJ491" s="9">
        <f t="shared" si="2599"/>
        <v>116588.399</v>
      </c>
      <c r="CK491" s="9">
        <f t="shared" si="2599"/>
        <v>116588.399</v>
      </c>
      <c r="CL491" s="9">
        <f t="shared" si="2599"/>
        <v>116588.399</v>
      </c>
      <c r="CM491" s="9">
        <f t="shared" si="2599"/>
        <v>116588.399</v>
      </c>
      <c r="CN491" s="9">
        <f t="shared" si="2599"/>
        <v>116588.399</v>
      </c>
      <c r="CO491" s="9">
        <f t="shared" si="2599"/>
        <v>116588.399</v>
      </c>
      <c r="CP491" s="9">
        <f t="shared" si="2599"/>
        <v>116588.399</v>
      </c>
      <c r="CQ491" s="9">
        <f t="shared" si="2599"/>
        <v>116588.399</v>
      </c>
    </row>
    <row r="492" ht="14.25" customHeight="1">
      <c r="AT492" s="1"/>
      <c r="AU492" s="1"/>
      <c r="BH492" s="1">
        <f t="shared" si="1965"/>
        <v>37</v>
      </c>
      <c r="BI492" s="1">
        <v>257.0</v>
      </c>
      <c r="BJ492" s="83">
        <f t="shared" ref="BJ492:BL492" si="2600">((BJ$4 * $BI492 ^ BJ$5 * EXP(-$BI492 * BJ$6))+BJ$8)*BJ$7</f>
        <v>1.172057024</v>
      </c>
      <c r="BK492" s="83">
        <f t="shared" si="2600"/>
        <v>1.144461535</v>
      </c>
      <c r="BL492" s="83">
        <f t="shared" si="2600"/>
        <v>1.176361482</v>
      </c>
      <c r="BT492" s="1">
        <f t="shared" si="1967"/>
        <v>37</v>
      </c>
      <c r="BU492" s="1">
        <v>257.0</v>
      </c>
      <c r="BV492" s="83">
        <f t="shared" ref="BV492:BX492" si="2601"> ((BV$4 * $BU492 ^ BV$5 * EXP(-$BU492 * BV$6))+BV$8)*BV$7</f>
        <v>0.8766257102</v>
      </c>
      <c r="BW492" s="83">
        <f t="shared" si="2601"/>
        <v>0.8990208712</v>
      </c>
      <c r="BX492" s="83">
        <f t="shared" si="2601"/>
        <v>0.8848689471</v>
      </c>
      <c r="CG492" s="181">
        <v>166.0</v>
      </c>
      <c r="CH492" s="9">
        <f t="shared" ref="CH492:CQ492" si="2602">2^(CH182-3) * 100000</f>
        <v>446732.0118</v>
      </c>
      <c r="CI492" s="9">
        <f t="shared" si="2602"/>
        <v>116885.5336</v>
      </c>
      <c r="CJ492" s="9">
        <f t="shared" si="2602"/>
        <v>116885.5336</v>
      </c>
      <c r="CK492" s="9">
        <f t="shared" si="2602"/>
        <v>116885.5336</v>
      </c>
      <c r="CL492" s="9">
        <f t="shared" si="2602"/>
        <v>116885.5336</v>
      </c>
      <c r="CM492" s="9">
        <f t="shared" si="2602"/>
        <v>116885.5336</v>
      </c>
      <c r="CN492" s="9">
        <f t="shared" si="2602"/>
        <v>116885.5336</v>
      </c>
      <c r="CO492" s="9">
        <f t="shared" si="2602"/>
        <v>116885.5336</v>
      </c>
      <c r="CP492" s="9">
        <f t="shared" si="2602"/>
        <v>116885.5336</v>
      </c>
      <c r="CQ492" s="9">
        <f t="shared" si="2602"/>
        <v>116885.5336</v>
      </c>
    </row>
    <row r="493" ht="14.25" customHeight="1">
      <c r="AT493" s="1"/>
      <c r="AU493" s="1"/>
      <c r="BH493" s="1">
        <f t="shared" si="1965"/>
        <v>37</v>
      </c>
      <c r="BI493" s="1">
        <v>258.0</v>
      </c>
      <c r="BJ493" s="83">
        <f t="shared" ref="BJ493:BL493" si="2603">((BJ$4 * $BI493 ^ BJ$5 * EXP(-$BI493 * BJ$6))+BJ$8)*BJ$7</f>
        <v>1.170706297</v>
      </c>
      <c r="BK493" s="83">
        <f t="shared" si="2603"/>
        <v>1.141872763</v>
      </c>
      <c r="BL493" s="83">
        <f t="shared" si="2603"/>
        <v>1.173284703</v>
      </c>
      <c r="BT493" s="1">
        <f t="shared" si="1967"/>
        <v>37</v>
      </c>
      <c r="BU493" s="1">
        <v>258.0</v>
      </c>
      <c r="BV493" s="83">
        <f t="shared" ref="BV493:BX493" si="2604"> ((BV$4 * $BU493 ^ BV$5 * EXP(-$BU493 * BV$6))+BV$8)*BV$7</f>
        <v>0.8755796615</v>
      </c>
      <c r="BW493" s="83">
        <f t="shared" si="2604"/>
        <v>0.8969900726</v>
      </c>
      <c r="BX493" s="83">
        <f t="shared" si="2604"/>
        <v>0.8825531972</v>
      </c>
      <c r="CG493" s="181">
        <v>167.0</v>
      </c>
      <c r="CH493" s="9">
        <f t="shared" ref="CH493:CQ493" si="2605">2^(CH183-3) * 100000</f>
        <v>448215.2131</v>
      </c>
      <c r="CI493" s="9">
        <f t="shared" si="2605"/>
        <v>117183.7444</v>
      </c>
      <c r="CJ493" s="9">
        <f t="shared" si="2605"/>
        <v>117183.7444</v>
      </c>
      <c r="CK493" s="9">
        <f t="shared" si="2605"/>
        <v>117183.7444</v>
      </c>
      <c r="CL493" s="9">
        <f t="shared" si="2605"/>
        <v>117183.7444</v>
      </c>
      <c r="CM493" s="9">
        <f t="shared" si="2605"/>
        <v>117183.7444</v>
      </c>
      <c r="CN493" s="9">
        <f t="shared" si="2605"/>
        <v>117183.7444</v>
      </c>
      <c r="CO493" s="9">
        <f t="shared" si="2605"/>
        <v>117183.7444</v>
      </c>
      <c r="CP493" s="9">
        <f t="shared" si="2605"/>
        <v>117183.7444</v>
      </c>
      <c r="CQ493" s="9">
        <f t="shared" si="2605"/>
        <v>117183.7444</v>
      </c>
    </row>
    <row r="494" ht="14.25" customHeight="1">
      <c r="AT494" s="1"/>
      <c r="AU494" s="1"/>
      <c r="BH494" s="1">
        <f t="shared" si="1965"/>
        <v>37</v>
      </c>
      <c r="BI494" s="1">
        <v>259.0</v>
      </c>
      <c r="BJ494" s="83">
        <f t="shared" ref="BJ494:BL494" si="2606">((BJ$4 * $BI494 ^ BJ$5 * EXP(-$BI494 * BJ$6))+BJ$8)*BJ$7</f>
        <v>1.169354065</v>
      </c>
      <c r="BK494" s="83">
        <f t="shared" si="2606"/>
        <v>1.139287354</v>
      </c>
      <c r="BL494" s="83">
        <f t="shared" si="2606"/>
        <v>1.170212934</v>
      </c>
      <c r="BT494" s="1">
        <f t="shared" si="1967"/>
        <v>37</v>
      </c>
      <c r="BU494" s="1">
        <v>259.0</v>
      </c>
      <c r="BV494" s="83">
        <f t="shared" ref="BV494:BX494" si="2607"> ((BV$4 * $BU494 ^ BV$5 * EXP(-$BU494 * BV$6))+BV$8)*BV$7</f>
        <v>0.8745324725</v>
      </c>
      <c r="BW494" s="83">
        <f t="shared" si="2607"/>
        <v>0.8949618929</v>
      </c>
      <c r="BX494" s="83">
        <f t="shared" si="2607"/>
        <v>0.8802412279</v>
      </c>
      <c r="CG494" s="181">
        <v>168.0</v>
      </c>
      <c r="CH494" s="9">
        <f t="shared" ref="CH494:CQ494" si="2608">2^(CH184-3) * 100000</f>
        <v>449707.8586</v>
      </c>
      <c r="CI494" s="9">
        <f t="shared" si="2608"/>
        <v>117483.0301</v>
      </c>
      <c r="CJ494" s="9">
        <f t="shared" si="2608"/>
        <v>117483.0301</v>
      </c>
      <c r="CK494" s="9">
        <f t="shared" si="2608"/>
        <v>117483.0301</v>
      </c>
      <c r="CL494" s="9">
        <f t="shared" si="2608"/>
        <v>117483.0301</v>
      </c>
      <c r="CM494" s="9">
        <f t="shared" si="2608"/>
        <v>117483.0301</v>
      </c>
      <c r="CN494" s="9">
        <f t="shared" si="2608"/>
        <v>117483.0301</v>
      </c>
      <c r="CO494" s="9">
        <f t="shared" si="2608"/>
        <v>117483.0301</v>
      </c>
      <c r="CP494" s="9">
        <f t="shared" si="2608"/>
        <v>117483.0301</v>
      </c>
      <c r="CQ494" s="9">
        <f t="shared" si="2608"/>
        <v>117483.0301</v>
      </c>
    </row>
    <row r="495" ht="14.25" customHeight="1">
      <c r="AT495" s="1"/>
      <c r="AU495" s="1"/>
      <c r="BH495" s="1">
        <f t="shared" si="1965"/>
        <v>38</v>
      </c>
      <c r="BI495" s="1">
        <v>260.0</v>
      </c>
      <c r="BJ495" s="83">
        <f t="shared" ref="BJ495:BL495" si="2609">((BJ$4 * $BI495 ^ BJ$5 * EXP(-$BI495 * BJ$6))+BJ$8)*BJ$7</f>
        <v>1.16800036</v>
      </c>
      <c r="BK495" s="83">
        <f t="shared" si="2609"/>
        <v>1.136705332</v>
      </c>
      <c r="BL495" s="83">
        <f t="shared" si="2609"/>
        <v>1.167146199</v>
      </c>
      <c r="BT495" s="1">
        <f t="shared" si="1967"/>
        <v>38</v>
      </c>
      <c r="BU495" s="1">
        <v>260.0</v>
      </c>
      <c r="BV495" s="83">
        <f t="shared" ref="BV495:BX495" si="2610"> ((BV$4 * $BU495 ^ BV$5 * EXP(-$BU495 * BV$6))+BV$8)*BV$7</f>
        <v>0.8734841686</v>
      </c>
      <c r="BW495" s="83">
        <f t="shared" si="2610"/>
        <v>0.8929363504</v>
      </c>
      <c r="BX495" s="83">
        <f t="shared" si="2610"/>
        <v>0.8779330588</v>
      </c>
      <c r="CG495" s="181">
        <v>169.0</v>
      </c>
      <c r="CH495" s="9">
        <f t="shared" ref="CH495:CQ495" si="2611">2^(CH185-3) * 100000</f>
        <v>451209.9295</v>
      </c>
      <c r="CI495" s="9">
        <f t="shared" si="2611"/>
        <v>117783.3894</v>
      </c>
      <c r="CJ495" s="9">
        <f t="shared" si="2611"/>
        <v>117783.3894</v>
      </c>
      <c r="CK495" s="9">
        <f t="shared" si="2611"/>
        <v>117783.3894</v>
      </c>
      <c r="CL495" s="9">
        <f t="shared" si="2611"/>
        <v>117783.3894</v>
      </c>
      <c r="CM495" s="9">
        <f t="shared" si="2611"/>
        <v>117783.3894</v>
      </c>
      <c r="CN495" s="9">
        <f t="shared" si="2611"/>
        <v>117783.3894</v>
      </c>
      <c r="CO495" s="9">
        <f t="shared" si="2611"/>
        <v>117783.3894</v>
      </c>
      <c r="CP495" s="9">
        <f t="shared" si="2611"/>
        <v>117783.3894</v>
      </c>
      <c r="CQ495" s="9">
        <f t="shared" si="2611"/>
        <v>117783.3894</v>
      </c>
    </row>
    <row r="496" ht="14.25" customHeight="1">
      <c r="AT496" s="1"/>
      <c r="AU496" s="1"/>
      <c r="BH496" s="1">
        <f t="shared" si="1965"/>
        <v>38</v>
      </c>
      <c r="BI496" s="1">
        <v>261.0</v>
      </c>
      <c r="BJ496" s="83">
        <f t="shared" ref="BJ496:BL496" si="2612">((BJ$4 * $BI496 ^ BJ$5 * EXP(-$BI496 * BJ$6))+BJ$8)*BJ$7</f>
        <v>1.166645213</v>
      </c>
      <c r="BK496" s="83">
        <f t="shared" si="2612"/>
        <v>1.13412672</v>
      </c>
      <c r="BL496" s="83">
        <f t="shared" si="2612"/>
        <v>1.164084527</v>
      </c>
      <c r="BT496" s="1">
        <f t="shared" si="1967"/>
        <v>38</v>
      </c>
      <c r="BU496" s="1">
        <v>261.0</v>
      </c>
      <c r="BV496" s="83">
        <f t="shared" ref="BV496:BX496" si="2613"> ((BV$4 * $BU496 ^ BV$5 * EXP(-$BU496 * BV$6))+BV$8)*BV$7</f>
        <v>0.872434775</v>
      </c>
      <c r="BW496" s="83">
        <f t="shared" si="2613"/>
        <v>0.8909134628</v>
      </c>
      <c r="BX496" s="83">
        <f t="shared" si="2613"/>
        <v>0.875628709</v>
      </c>
      <c r="CG496" s="181">
        <v>170.0</v>
      </c>
      <c r="CH496" s="9">
        <f t="shared" ref="CH496:CQ496" si="2614">2^(CH186-3) * 100000</f>
        <v>452721.408</v>
      </c>
      <c r="CI496" s="9">
        <f t="shared" si="2614"/>
        <v>118084.8211</v>
      </c>
      <c r="CJ496" s="9">
        <f t="shared" si="2614"/>
        <v>118084.8211</v>
      </c>
      <c r="CK496" s="9">
        <f t="shared" si="2614"/>
        <v>118084.8211</v>
      </c>
      <c r="CL496" s="9">
        <f t="shared" si="2614"/>
        <v>118084.8211</v>
      </c>
      <c r="CM496" s="9">
        <f t="shared" si="2614"/>
        <v>118084.8211</v>
      </c>
      <c r="CN496" s="9">
        <f t="shared" si="2614"/>
        <v>118084.8211</v>
      </c>
      <c r="CO496" s="9">
        <f t="shared" si="2614"/>
        <v>118084.8211</v>
      </c>
      <c r="CP496" s="9">
        <f t="shared" si="2614"/>
        <v>118084.8211</v>
      </c>
      <c r="CQ496" s="9">
        <f t="shared" si="2614"/>
        <v>118084.8211</v>
      </c>
    </row>
    <row r="497" ht="14.25" customHeight="1">
      <c r="AT497" s="1"/>
      <c r="AU497" s="1"/>
      <c r="BH497" s="1">
        <f t="shared" si="1965"/>
        <v>38</v>
      </c>
      <c r="BI497" s="1">
        <v>262.0</v>
      </c>
      <c r="BJ497" s="83">
        <f t="shared" ref="BJ497:BL497" si="2615">((BJ$4 * $BI497 ^ BJ$5 * EXP(-$BI497 * BJ$6))+BJ$8)*BJ$7</f>
        <v>1.165288658</v>
      </c>
      <c r="BK497" s="83">
        <f t="shared" si="2615"/>
        <v>1.131551538</v>
      </c>
      <c r="BL497" s="83">
        <f t="shared" si="2615"/>
        <v>1.16102794</v>
      </c>
      <c r="BT497" s="1">
        <f t="shared" si="1967"/>
        <v>38</v>
      </c>
      <c r="BU497" s="1">
        <v>262.0</v>
      </c>
      <c r="BV497" s="83">
        <f t="shared" ref="BV497:BX497" si="2616"> ((BV$4 * $BU497 ^ BV$5 * EXP(-$BU497 * BV$6))+BV$8)*BV$7</f>
        <v>0.8713843166</v>
      </c>
      <c r="BW497" s="83">
        <f t="shared" si="2616"/>
        <v>0.8888932475</v>
      </c>
      <c r="BX497" s="83">
        <f t="shared" si="2616"/>
        <v>0.8733281973</v>
      </c>
      <c r="CG497" s="181">
        <v>171.0</v>
      </c>
      <c r="CH497" s="9">
        <f t="shared" ref="CH497:CQ497" si="2617">2^(CH187-3) * 100000</f>
        <v>454242.2777</v>
      </c>
      <c r="CI497" s="9">
        <f t="shared" si="2617"/>
        <v>118387.3243</v>
      </c>
      <c r="CJ497" s="9">
        <f t="shared" si="2617"/>
        <v>118387.3243</v>
      </c>
      <c r="CK497" s="9">
        <f t="shared" si="2617"/>
        <v>118387.3243</v>
      </c>
      <c r="CL497" s="9">
        <f t="shared" si="2617"/>
        <v>118387.3243</v>
      </c>
      <c r="CM497" s="9">
        <f t="shared" si="2617"/>
        <v>118387.3243</v>
      </c>
      <c r="CN497" s="9">
        <f t="shared" si="2617"/>
        <v>118387.3243</v>
      </c>
      <c r="CO497" s="9">
        <f t="shared" si="2617"/>
        <v>118387.3243</v>
      </c>
      <c r="CP497" s="9">
        <f t="shared" si="2617"/>
        <v>118387.3243</v>
      </c>
      <c r="CQ497" s="9">
        <f t="shared" si="2617"/>
        <v>118387.3243</v>
      </c>
    </row>
    <row r="498" ht="14.25" customHeight="1">
      <c r="AT498" s="1"/>
      <c r="AU498" s="1"/>
      <c r="BH498" s="1">
        <f t="shared" si="1965"/>
        <v>38</v>
      </c>
      <c r="BI498" s="1">
        <v>263.0</v>
      </c>
      <c r="BJ498" s="83">
        <f t="shared" ref="BJ498:BL498" si="2618">((BJ$4 * $BI498 ^ BJ$5 * EXP(-$BI498 * BJ$6))+BJ$8)*BJ$7</f>
        <v>1.163930724</v>
      </c>
      <c r="BK498" s="83">
        <f t="shared" si="2618"/>
        <v>1.128979808</v>
      </c>
      <c r="BL498" s="83">
        <f t="shared" si="2618"/>
        <v>1.157976464</v>
      </c>
      <c r="BT498" s="1">
        <f t="shared" si="1967"/>
        <v>38</v>
      </c>
      <c r="BU498" s="1">
        <v>263.0</v>
      </c>
      <c r="BV498" s="83">
        <f t="shared" ref="BV498:BX498" si="2619"> ((BV$4 * $BU498 ^ BV$5 * EXP(-$BU498 * BV$6))+BV$8)*BV$7</f>
        <v>0.8703328179</v>
      </c>
      <c r="BW498" s="83">
        <f t="shared" si="2619"/>
        <v>0.8868757218</v>
      </c>
      <c r="BX498" s="83">
        <f t="shared" si="2619"/>
        <v>0.8710315421</v>
      </c>
      <c r="CG498" s="181">
        <v>172.0</v>
      </c>
      <c r="CH498" s="9">
        <f t="shared" ref="CH498:CQ498" si="2620">2^(CH188-3) * 100000</f>
        <v>455772.5235</v>
      </c>
      <c r="CI498" s="9">
        <f t="shared" si="2620"/>
        <v>118690.8979</v>
      </c>
      <c r="CJ498" s="9">
        <f t="shared" si="2620"/>
        <v>118690.8979</v>
      </c>
      <c r="CK498" s="9">
        <f t="shared" si="2620"/>
        <v>118690.8979</v>
      </c>
      <c r="CL498" s="9">
        <f t="shared" si="2620"/>
        <v>118690.8979</v>
      </c>
      <c r="CM498" s="9">
        <f t="shared" si="2620"/>
        <v>118690.8979</v>
      </c>
      <c r="CN498" s="9">
        <f t="shared" si="2620"/>
        <v>118690.8979</v>
      </c>
      <c r="CO498" s="9">
        <f t="shared" si="2620"/>
        <v>118690.8979</v>
      </c>
      <c r="CP498" s="9">
        <f t="shared" si="2620"/>
        <v>118690.8979</v>
      </c>
      <c r="CQ498" s="9">
        <f t="shared" si="2620"/>
        <v>118690.8979</v>
      </c>
    </row>
    <row r="499" ht="14.25" customHeight="1">
      <c r="AT499" s="1"/>
      <c r="AU499" s="1"/>
      <c r="BH499" s="1">
        <f t="shared" si="1965"/>
        <v>38</v>
      </c>
      <c r="BI499" s="1">
        <v>264.0</v>
      </c>
      <c r="BJ499" s="83">
        <f t="shared" ref="BJ499:BL499" si="2621">((BJ$4 * $BI499 ^ BJ$5 * EXP(-$BI499 * BJ$6))+BJ$8)*BJ$7</f>
        <v>1.162571443</v>
      </c>
      <c r="BK499" s="83">
        <f t="shared" si="2621"/>
        <v>1.126411553</v>
      </c>
      <c r="BL499" s="83">
        <f t="shared" si="2621"/>
        <v>1.154930123</v>
      </c>
      <c r="BT499" s="1">
        <f t="shared" si="1967"/>
        <v>38</v>
      </c>
      <c r="BU499" s="1">
        <v>264.0</v>
      </c>
      <c r="BV499" s="83">
        <f t="shared" ref="BV499:BX499" si="2622"> ((BV$4 * $BU499 ^ BV$5 * EXP(-$BU499 * BV$6))+BV$8)*BV$7</f>
        <v>0.8692803033</v>
      </c>
      <c r="BW499" s="83">
        <f t="shared" si="2622"/>
        <v>0.8848609023</v>
      </c>
      <c r="BX499" s="83">
        <f t="shared" si="2622"/>
        <v>0.8687387612</v>
      </c>
      <c r="CG499" s="181">
        <v>173.0</v>
      </c>
      <c r="CH499" s="9">
        <f t="shared" ref="CH499:CQ499" si="2623">2^(CH189-3) * 100000</f>
        <v>457312.1313</v>
      </c>
      <c r="CI499" s="9">
        <f t="shared" si="2623"/>
        <v>118995.541</v>
      </c>
      <c r="CJ499" s="9">
        <f t="shared" si="2623"/>
        <v>118995.541</v>
      </c>
      <c r="CK499" s="9">
        <f t="shared" si="2623"/>
        <v>118995.541</v>
      </c>
      <c r="CL499" s="9">
        <f t="shared" si="2623"/>
        <v>118995.541</v>
      </c>
      <c r="CM499" s="9">
        <f t="shared" si="2623"/>
        <v>118995.541</v>
      </c>
      <c r="CN499" s="9">
        <f t="shared" si="2623"/>
        <v>118995.541</v>
      </c>
      <c r="CO499" s="9">
        <f t="shared" si="2623"/>
        <v>118995.541</v>
      </c>
      <c r="CP499" s="9">
        <f t="shared" si="2623"/>
        <v>118995.541</v>
      </c>
      <c r="CQ499" s="9">
        <f t="shared" si="2623"/>
        <v>118995.541</v>
      </c>
    </row>
    <row r="500" ht="14.25" customHeight="1">
      <c r="AT500" s="1"/>
      <c r="AU500" s="1"/>
      <c r="BH500" s="1">
        <f t="shared" si="1965"/>
        <v>38</v>
      </c>
      <c r="BI500" s="1">
        <v>265.0</v>
      </c>
      <c r="BJ500" s="83">
        <f t="shared" ref="BJ500:BL500" si="2624">((BJ$4 * $BI500 ^ BJ$5 * EXP(-$BI500 * BJ$6))+BJ$8)*BJ$7</f>
        <v>1.161210845</v>
      </c>
      <c r="BK500" s="83">
        <f t="shared" si="2624"/>
        <v>1.123846792</v>
      </c>
      <c r="BL500" s="83">
        <f t="shared" si="2624"/>
        <v>1.15188894</v>
      </c>
      <c r="BT500" s="1">
        <f t="shared" si="1967"/>
        <v>38</v>
      </c>
      <c r="BU500" s="1">
        <v>265.0</v>
      </c>
      <c r="BV500" s="83">
        <f t="shared" ref="BV500:BX500" si="2625"> ((BV$4 * $BU500 ^ BV$5 * EXP(-$BU500 * BV$6))+BV$8)*BV$7</f>
        <v>0.8682267968</v>
      </c>
      <c r="BW500" s="83">
        <f t="shared" si="2625"/>
        <v>0.8828488057</v>
      </c>
      <c r="BX500" s="83">
        <f t="shared" si="2625"/>
        <v>0.8664498723</v>
      </c>
      <c r="CG500" s="181">
        <v>174.0</v>
      </c>
      <c r="CH500" s="9">
        <f t="shared" ref="CH500:CQ500" si="2626">2^(CH190-3) * 100000</f>
        <v>458861.0885</v>
      </c>
      <c r="CI500" s="9">
        <f t="shared" si="2626"/>
        <v>119301.253</v>
      </c>
      <c r="CJ500" s="9">
        <f t="shared" si="2626"/>
        <v>119301.253</v>
      </c>
      <c r="CK500" s="9">
        <f t="shared" si="2626"/>
        <v>119301.253</v>
      </c>
      <c r="CL500" s="9">
        <f t="shared" si="2626"/>
        <v>119301.253</v>
      </c>
      <c r="CM500" s="9">
        <f t="shared" si="2626"/>
        <v>119301.253</v>
      </c>
      <c r="CN500" s="9">
        <f t="shared" si="2626"/>
        <v>119301.253</v>
      </c>
      <c r="CO500" s="9">
        <f t="shared" si="2626"/>
        <v>119301.253</v>
      </c>
      <c r="CP500" s="9">
        <f t="shared" si="2626"/>
        <v>119301.253</v>
      </c>
      <c r="CQ500" s="9">
        <f t="shared" si="2626"/>
        <v>119301.253</v>
      </c>
    </row>
    <row r="501" ht="14.25" customHeight="1">
      <c r="AT501" s="1"/>
      <c r="AU501" s="1"/>
      <c r="BH501" s="1">
        <f t="shared" si="1965"/>
        <v>38</v>
      </c>
      <c r="BI501" s="1">
        <v>266.0</v>
      </c>
      <c r="BJ501" s="83">
        <f t="shared" ref="BJ501:BL501" si="2627">((BJ$4 * $BI501 ^ BJ$5 * EXP(-$BI501 * BJ$6))+BJ$8)*BJ$7</f>
        <v>1.159848961</v>
      </c>
      <c r="BK501" s="83">
        <f t="shared" si="2627"/>
        <v>1.121285546</v>
      </c>
      <c r="BL501" s="83">
        <f t="shared" si="2627"/>
        <v>1.148852938</v>
      </c>
      <c r="BT501" s="1">
        <f t="shared" si="1967"/>
        <v>38</v>
      </c>
      <c r="BU501" s="1">
        <v>266.0</v>
      </c>
      <c r="BV501" s="83">
        <f t="shared" ref="BV501:BX501" si="2628"> ((BV$4 * $BU501 ^ BV$5 * EXP(-$BU501 * BV$6))+BV$8)*BV$7</f>
        <v>0.867172322</v>
      </c>
      <c r="BW501" s="83">
        <f t="shared" si="2628"/>
        <v>0.8808394481</v>
      </c>
      <c r="BX501" s="83">
        <f t="shared" si="2628"/>
        <v>0.8641648924</v>
      </c>
      <c r="CG501" s="181">
        <v>175.0</v>
      </c>
      <c r="CH501" s="9">
        <f t="shared" ref="CH501:CQ501" si="2629">2^(CH191-3) * 100000</f>
        <v>460419.3834</v>
      </c>
      <c r="CI501" s="9">
        <f t="shared" si="2629"/>
        <v>119608.033</v>
      </c>
      <c r="CJ501" s="9">
        <f t="shared" si="2629"/>
        <v>119608.033</v>
      </c>
      <c r="CK501" s="9">
        <f t="shared" si="2629"/>
        <v>119608.033</v>
      </c>
      <c r="CL501" s="9">
        <f t="shared" si="2629"/>
        <v>119608.033</v>
      </c>
      <c r="CM501" s="9">
        <f t="shared" si="2629"/>
        <v>119608.033</v>
      </c>
      <c r="CN501" s="9">
        <f t="shared" si="2629"/>
        <v>119608.033</v>
      </c>
      <c r="CO501" s="9">
        <f t="shared" si="2629"/>
        <v>119608.033</v>
      </c>
      <c r="CP501" s="9">
        <f t="shared" si="2629"/>
        <v>119608.033</v>
      </c>
      <c r="CQ501" s="9">
        <f t="shared" si="2629"/>
        <v>119608.033</v>
      </c>
    </row>
    <row r="502" ht="14.25" customHeight="1">
      <c r="AT502" s="1"/>
      <c r="AU502" s="1"/>
      <c r="BH502" s="1">
        <f t="shared" si="1965"/>
        <v>39</v>
      </c>
      <c r="BI502" s="1">
        <v>267.0</v>
      </c>
      <c r="BJ502" s="83">
        <f t="shared" ref="BJ502:BL502" si="2630">((BJ$4 * $BI502 ^ BJ$5 * EXP(-$BI502 * BJ$6))+BJ$8)*BJ$7</f>
        <v>1.15848582</v>
      </c>
      <c r="BK502" s="83">
        <f t="shared" si="2630"/>
        <v>1.118727835</v>
      </c>
      <c r="BL502" s="83">
        <f t="shared" si="2630"/>
        <v>1.14582214</v>
      </c>
      <c r="BT502" s="1">
        <f t="shared" si="1967"/>
        <v>39</v>
      </c>
      <c r="BU502" s="1">
        <v>267.0</v>
      </c>
      <c r="BV502" s="83">
        <f t="shared" ref="BV502:BX502" si="2631"> ((BV$4 * $BU502 ^ BV$5 * EXP(-$BU502 * BV$6))+BV$8)*BV$7</f>
        <v>0.8661169025</v>
      </c>
      <c r="BW502" s="83">
        <f t="shared" si="2631"/>
        <v>0.8788328453</v>
      </c>
      <c r="BX502" s="83">
        <f t="shared" si="2631"/>
        <v>0.8618838384</v>
      </c>
      <c r="CG502" s="181">
        <v>176.0</v>
      </c>
      <c r="CH502" s="9">
        <f t="shared" ref="CH502:CQ502" si="2632">2^(CH192-3) * 100000</f>
        <v>461987.0054</v>
      </c>
      <c r="CI502" s="9">
        <f t="shared" si="2632"/>
        <v>119915.8804</v>
      </c>
      <c r="CJ502" s="9">
        <f t="shared" si="2632"/>
        <v>119915.8804</v>
      </c>
      <c r="CK502" s="9">
        <f t="shared" si="2632"/>
        <v>119915.8804</v>
      </c>
      <c r="CL502" s="9">
        <f t="shared" si="2632"/>
        <v>119915.8804</v>
      </c>
      <c r="CM502" s="9">
        <f t="shared" si="2632"/>
        <v>119915.8804</v>
      </c>
      <c r="CN502" s="9">
        <f t="shared" si="2632"/>
        <v>119915.8804</v>
      </c>
      <c r="CO502" s="9">
        <f t="shared" si="2632"/>
        <v>119915.8804</v>
      </c>
      <c r="CP502" s="9">
        <f t="shared" si="2632"/>
        <v>119915.8804</v>
      </c>
      <c r="CQ502" s="9">
        <f t="shared" si="2632"/>
        <v>119915.8804</v>
      </c>
    </row>
    <row r="503" ht="14.25" customHeight="1">
      <c r="AT503" s="1"/>
      <c r="AU503" s="1"/>
      <c r="BH503" s="1">
        <f t="shared" si="1965"/>
        <v>39</v>
      </c>
      <c r="BI503" s="1">
        <v>268.0</v>
      </c>
      <c r="BJ503" s="83">
        <f t="shared" ref="BJ503:BL503" si="2633">((BJ$4 * $BI503 ^ BJ$5 * EXP(-$BI503 * BJ$6))+BJ$8)*BJ$7</f>
        <v>1.157121453</v>
      </c>
      <c r="BK503" s="83">
        <f t="shared" si="2633"/>
        <v>1.116173679</v>
      </c>
      <c r="BL503" s="83">
        <f t="shared" si="2633"/>
        <v>1.142796568</v>
      </c>
      <c r="BT503" s="1">
        <f t="shared" si="1967"/>
        <v>39</v>
      </c>
      <c r="BU503" s="1">
        <v>268.0</v>
      </c>
      <c r="BV503" s="83">
        <f t="shared" ref="BV503:BX503" si="2634"> ((BV$4 * $BU503 ^ BV$5 * EXP(-$BU503 * BV$6))+BV$8)*BV$7</f>
        <v>0.8650605615</v>
      </c>
      <c r="BW503" s="83">
        <f t="shared" si="2634"/>
        <v>0.8768290131</v>
      </c>
      <c r="BX503" s="83">
        <f t="shared" si="2634"/>
        <v>0.8596067267</v>
      </c>
      <c r="CG503" s="181">
        <v>177.0</v>
      </c>
      <c r="CH503" s="9">
        <f t="shared" ref="CH503:CQ503" si="2635">2^(CH193-3) * 100000</f>
        <v>463563.9452</v>
      </c>
      <c r="CI503" s="9">
        <f t="shared" si="2635"/>
        <v>120224.7948</v>
      </c>
      <c r="CJ503" s="9">
        <f t="shared" si="2635"/>
        <v>120224.7948</v>
      </c>
      <c r="CK503" s="9">
        <f t="shared" si="2635"/>
        <v>120224.7948</v>
      </c>
      <c r="CL503" s="9">
        <f t="shared" si="2635"/>
        <v>120224.7948</v>
      </c>
      <c r="CM503" s="9">
        <f t="shared" si="2635"/>
        <v>120224.7948</v>
      </c>
      <c r="CN503" s="9">
        <f t="shared" si="2635"/>
        <v>120224.7948</v>
      </c>
      <c r="CO503" s="9">
        <f t="shared" si="2635"/>
        <v>120224.7948</v>
      </c>
      <c r="CP503" s="9">
        <f t="shared" si="2635"/>
        <v>120224.7948</v>
      </c>
      <c r="CQ503" s="9">
        <f t="shared" si="2635"/>
        <v>120224.7948</v>
      </c>
    </row>
    <row r="504" ht="14.25" customHeight="1">
      <c r="AT504" s="1"/>
      <c r="AU504" s="1"/>
      <c r="BH504" s="1">
        <f t="shared" si="1965"/>
        <v>39</v>
      </c>
      <c r="BI504" s="1">
        <v>269.0</v>
      </c>
      <c r="BJ504" s="83">
        <f t="shared" ref="BJ504:BL504" si="2636">((BJ$4 * $BI504 ^ BJ$5 * EXP(-$BI504 * BJ$6))+BJ$8)*BJ$7</f>
        <v>1.155755887</v>
      </c>
      <c r="BK504" s="83">
        <f t="shared" si="2636"/>
        <v>1.113623096</v>
      </c>
      <c r="BL504" s="83">
        <f t="shared" si="2636"/>
        <v>1.139776242</v>
      </c>
      <c r="BT504" s="1">
        <f t="shared" si="1967"/>
        <v>39</v>
      </c>
      <c r="BU504" s="1">
        <v>269.0</v>
      </c>
      <c r="BV504" s="83">
        <f t="shared" ref="BV504:BX504" si="2637"> ((BV$4 * $BU504 ^ BV$5 * EXP(-$BU504 * BV$6))+BV$8)*BV$7</f>
        <v>0.8640033219</v>
      </c>
      <c r="BW504" s="83">
        <f t="shared" si="2637"/>
        <v>0.8748279666</v>
      </c>
      <c r="BX504" s="83">
        <f t="shared" si="2637"/>
        <v>0.8573335732</v>
      </c>
      <c r="CG504" s="181">
        <v>178.0</v>
      </c>
      <c r="CH504" s="9">
        <f t="shared" ref="CH504:CQ504" si="2638">2^(CH194-3) * 100000</f>
        <v>465150.1943</v>
      </c>
      <c r="CI504" s="9">
        <f t="shared" si="2638"/>
        <v>120534.7755</v>
      </c>
      <c r="CJ504" s="9">
        <f t="shared" si="2638"/>
        <v>120534.7755</v>
      </c>
      <c r="CK504" s="9">
        <f t="shared" si="2638"/>
        <v>120534.7755</v>
      </c>
      <c r="CL504" s="9">
        <f t="shared" si="2638"/>
        <v>120534.7755</v>
      </c>
      <c r="CM504" s="9">
        <f t="shared" si="2638"/>
        <v>120534.7755</v>
      </c>
      <c r="CN504" s="9">
        <f t="shared" si="2638"/>
        <v>120534.7755</v>
      </c>
      <c r="CO504" s="9">
        <f t="shared" si="2638"/>
        <v>120534.7755</v>
      </c>
      <c r="CP504" s="9">
        <f t="shared" si="2638"/>
        <v>120534.7755</v>
      </c>
      <c r="CQ504" s="9">
        <f t="shared" si="2638"/>
        <v>120534.7755</v>
      </c>
    </row>
    <row r="505" ht="14.25" customHeight="1">
      <c r="AT505" s="1"/>
      <c r="AU505" s="1"/>
      <c r="BH505" s="1">
        <f t="shared" si="1965"/>
        <v>39</v>
      </c>
      <c r="BI505" s="1">
        <v>270.0</v>
      </c>
      <c r="BJ505" s="83">
        <f t="shared" ref="BJ505:BL505" si="2639">((BJ$4 * $BI505 ^ BJ$5 * EXP(-$BI505 * BJ$6))+BJ$8)*BJ$7</f>
        <v>1.154389152</v>
      </c>
      <c r="BK505" s="83">
        <f t="shared" si="2639"/>
        <v>1.111076106</v>
      </c>
      <c r="BL505" s="83">
        <f t="shared" si="2639"/>
        <v>1.136761184</v>
      </c>
      <c r="BT505" s="1">
        <f t="shared" si="1967"/>
        <v>39</v>
      </c>
      <c r="BU505" s="1">
        <v>270.0</v>
      </c>
      <c r="BV505" s="83">
        <f t="shared" ref="BV505:BX505" si="2640"> ((BV$4 * $BU505 ^ BV$5 * EXP(-$BU505 * BV$6))+BV$8)*BV$7</f>
        <v>0.8629452063</v>
      </c>
      <c r="BW505" s="83">
        <f t="shared" si="2640"/>
        <v>0.8728297208</v>
      </c>
      <c r="BX505" s="83">
        <f t="shared" si="2640"/>
        <v>0.8550643937</v>
      </c>
      <c r="CG505" s="181">
        <v>179.0</v>
      </c>
      <c r="CH505" s="9">
        <f t="shared" ref="CH505:CQ505" si="2641">2^(CH195-3) * 100000</f>
        <v>466745.7453</v>
      </c>
      <c r="CI505" s="9">
        <f t="shared" si="2641"/>
        <v>120845.8222</v>
      </c>
      <c r="CJ505" s="9">
        <f t="shared" si="2641"/>
        <v>120845.8222</v>
      </c>
      <c r="CK505" s="9">
        <f t="shared" si="2641"/>
        <v>120845.8222</v>
      </c>
      <c r="CL505" s="9">
        <f t="shared" si="2641"/>
        <v>120845.8222</v>
      </c>
      <c r="CM505" s="9">
        <f t="shared" si="2641"/>
        <v>120845.8222</v>
      </c>
      <c r="CN505" s="9">
        <f t="shared" si="2641"/>
        <v>120845.8222</v>
      </c>
      <c r="CO505" s="9">
        <f t="shared" si="2641"/>
        <v>120845.8222</v>
      </c>
      <c r="CP505" s="9">
        <f t="shared" si="2641"/>
        <v>120845.8222</v>
      </c>
      <c r="CQ505" s="9">
        <f t="shared" si="2641"/>
        <v>120845.8222</v>
      </c>
    </row>
    <row r="506" ht="14.25" customHeight="1">
      <c r="AT506" s="1"/>
      <c r="AU506" s="1"/>
      <c r="BH506" s="1">
        <f t="shared" si="1965"/>
        <v>39</v>
      </c>
      <c r="BI506" s="1">
        <v>271.0</v>
      </c>
      <c r="BJ506" s="83">
        <f t="shared" ref="BJ506:BL506" si="2642">((BJ$4 * $BI506 ^ BJ$5 * EXP(-$BI506 * BJ$6))+BJ$8)*BJ$7</f>
        <v>1.153021277</v>
      </c>
      <c r="BK506" s="83">
        <f t="shared" si="2642"/>
        <v>1.108532727</v>
      </c>
      <c r="BL506" s="83">
        <f t="shared" si="2642"/>
        <v>1.133751414</v>
      </c>
      <c r="BT506" s="1">
        <f t="shared" si="1967"/>
        <v>39</v>
      </c>
      <c r="BU506" s="1">
        <v>271.0</v>
      </c>
      <c r="BV506" s="83">
        <f t="shared" ref="BV506:BX506" si="2643"> ((BV$4 * $BU506 ^ BV$5 * EXP(-$BU506 * BV$6))+BV$8)*BV$7</f>
        <v>0.8618862371</v>
      </c>
      <c r="BW506" s="83">
        <f t="shared" si="2643"/>
        <v>0.8708342905</v>
      </c>
      <c r="BX506" s="83">
        <f t="shared" si="2643"/>
        <v>0.8527992035</v>
      </c>
      <c r="CG506" s="181">
        <v>180.0</v>
      </c>
      <c r="CH506" s="9">
        <f t="shared" ref="CH506:CQ506" si="2644">2^(CH196-3) * 100000</f>
        <v>468350.592</v>
      </c>
      <c r="CI506" s="9">
        <f t="shared" si="2644"/>
        <v>121157.9345</v>
      </c>
      <c r="CJ506" s="9">
        <f t="shared" si="2644"/>
        <v>121157.9345</v>
      </c>
      <c r="CK506" s="9">
        <f t="shared" si="2644"/>
        <v>121157.9345</v>
      </c>
      <c r="CL506" s="9">
        <f t="shared" si="2644"/>
        <v>121157.9345</v>
      </c>
      <c r="CM506" s="9">
        <f t="shared" si="2644"/>
        <v>121157.9345</v>
      </c>
      <c r="CN506" s="9">
        <f t="shared" si="2644"/>
        <v>121157.9345</v>
      </c>
      <c r="CO506" s="9">
        <f t="shared" si="2644"/>
        <v>121157.9345</v>
      </c>
      <c r="CP506" s="9">
        <f t="shared" si="2644"/>
        <v>121157.9345</v>
      </c>
      <c r="CQ506" s="9">
        <f t="shared" si="2644"/>
        <v>121157.9345</v>
      </c>
    </row>
    <row r="507" ht="14.25" customHeight="1">
      <c r="AT507" s="1"/>
      <c r="AU507" s="1"/>
      <c r="BH507" s="1">
        <f t="shared" si="1965"/>
        <v>39</v>
      </c>
      <c r="BI507" s="1">
        <v>272.0</v>
      </c>
      <c r="BJ507" s="83">
        <f t="shared" ref="BJ507:BL507" si="2645">((BJ$4 * $BI507 ^ BJ$5 * EXP(-$BI507 * BJ$6))+BJ$8)*BJ$7</f>
        <v>1.151652289</v>
      </c>
      <c r="BK507" s="83">
        <f t="shared" si="2645"/>
        <v>1.105992978</v>
      </c>
      <c r="BL507" s="83">
        <f t="shared" si="2645"/>
        <v>1.130746953</v>
      </c>
      <c r="BT507" s="1">
        <f t="shared" si="1967"/>
        <v>39</v>
      </c>
      <c r="BU507" s="1">
        <v>272.0</v>
      </c>
      <c r="BV507" s="83">
        <f t="shared" ref="BV507:BX507" si="2646"> ((BV$4 * $BU507 ^ BV$5 * EXP(-$BU507 * BV$6))+BV$8)*BV$7</f>
        <v>0.8608264364</v>
      </c>
      <c r="BW507" s="83">
        <f t="shared" si="2646"/>
        <v>0.8688416902</v>
      </c>
      <c r="BX507" s="83">
        <f t="shared" si="2646"/>
        <v>0.8505380174</v>
      </c>
      <c r="CG507" s="181">
        <v>181.0</v>
      </c>
      <c r="CH507" s="9">
        <f t="shared" ref="CH507:CQ507" si="2647">2^(CH197-3) * 100000</f>
        <v>469964.729</v>
      </c>
      <c r="CI507" s="9">
        <f t="shared" si="2647"/>
        <v>121471.1123</v>
      </c>
      <c r="CJ507" s="9">
        <f t="shared" si="2647"/>
        <v>121471.1123</v>
      </c>
      <c r="CK507" s="9">
        <f t="shared" si="2647"/>
        <v>121471.1123</v>
      </c>
      <c r="CL507" s="9">
        <f t="shared" si="2647"/>
        <v>121471.1123</v>
      </c>
      <c r="CM507" s="9">
        <f t="shared" si="2647"/>
        <v>121471.1123</v>
      </c>
      <c r="CN507" s="9">
        <f t="shared" si="2647"/>
        <v>121471.1123</v>
      </c>
      <c r="CO507" s="9">
        <f t="shared" si="2647"/>
        <v>121471.1123</v>
      </c>
      <c r="CP507" s="9">
        <f t="shared" si="2647"/>
        <v>121471.1123</v>
      </c>
      <c r="CQ507" s="9">
        <f t="shared" si="2647"/>
        <v>121471.1123</v>
      </c>
    </row>
    <row r="508" ht="14.25" customHeight="1">
      <c r="AT508" s="1"/>
      <c r="AU508" s="1"/>
      <c r="BH508" s="1">
        <f t="shared" si="1965"/>
        <v>39</v>
      </c>
      <c r="BI508" s="1">
        <v>273.0</v>
      </c>
      <c r="BJ508" s="83">
        <f t="shared" ref="BJ508:BL508" si="2648">((BJ$4 * $BI508 ^ BJ$5 * EXP(-$BI508 * BJ$6))+BJ$8)*BJ$7</f>
        <v>1.150282217</v>
      </c>
      <c r="BK508" s="83">
        <f t="shared" si="2648"/>
        <v>1.103456876</v>
      </c>
      <c r="BL508" s="83">
        <f t="shared" si="2648"/>
        <v>1.12774782</v>
      </c>
      <c r="BT508" s="1">
        <f t="shared" si="1967"/>
        <v>39</v>
      </c>
      <c r="BU508" s="1">
        <v>273.0</v>
      </c>
      <c r="BV508" s="83">
        <f t="shared" ref="BV508:BX508" si="2649"> ((BV$4 * $BU508 ^ BV$5 * EXP(-$BU508 * BV$6))+BV$8)*BV$7</f>
        <v>0.8597658263</v>
      </c>
      <c r="BW508" s="83">
        <f t="shared" si="2649"/>
        <v>0.8668519338</v>
      </c>
      <c r="BX508" s="83">
        <f t="shared" si="2649"/>
        <v>0.8482808501</v>
      </c>
      <c r="CG508" s="181">
        <v>182.0</v>
      </c>
      <c r="CH508" s="9">
        <f t="shared" ref="CH508:CQ508" si="2650">2^(CH198-3) * 100000</f>
        <v>471588.1518</v>
      </c>
      <c r="CI508" s="9">
        <f t="shared" si="2650"/>
        <v>121785.3553</v>
      </c>
      <c r="CJ508" s="9">
        <f t="shared" si="2650"/>
        <v>121785.3553</v>
      </c>
      <c r="CK508" s="9">
        <f t="shared" si="2650"/>
        <v>121785.3553</v>
      </c>
      <c r="CL508" s="9">
        <f t="shared" si="2650"/>
        <v>121785.3553</v>
      </c>
      <c r="CM508" s="9">
        <f t="shared" si="2650"/>
        <v>121785.3553</v>
      </c>
      <c r="CN508" s="9">
        <f t="shared" si="2650"/>
        <v>121785.3553</v>
      </c>
      <c r="CO508" s="9">
        <f t="shared" si="2650"/>
        <v>121785.3553</v>
      </c>
      <c r="CP508" s="9">
        <f t="shared" si="2650"/>
        <v>121785.3553</v>
      </c>
      <c r="CQ508" s="9">
        <f t="shared" si="2650"/>
        <v>121785.3553</v>
      </c>
    </row>
    <row r="509" ht="14.25" customHeight="1">
      <c r="AT509" s="1"/>
      <c r="AU509" s="1"/>
      <c r="BH509" s="1">
        <f t="shared" si="1965"/>
        <v>40</v>
      </c>
      <c r="BI509" s="1">
        <v>274.0</v>
      </c>
      <c r="BJ509" s="83">
        <f t="shared" ref="BJ509:BL509" si="2651">((BJ$4 * $BI509 ^ BJ$5 * EXP(-$BI509 * BJ$6))+BJ$8)*BJ$7</f>
        <v>1.148911087</v>
      </c>
      <c r="BK509" s="83">
        <f t="shared" si="2651"/>
        <v>1.100924439</v>
      </c>
      <c r="BL509" s="83">
        <f t="shared" si="2651"/>
        <v>1.124754033</v>
      </c>
      <c r="BT509" s="1">
        <f t="shared" si="1967"/>
        <v>40</v>
      </c>
      <c r="BU509" s="1">
        <v>274.0</v>
      </c>
      <c r="BV509" s="83">
        <f t="shared" ref="BV509:BX509" si="2652"> ((BV$4 * $BU509 ^ BV$5 * EXP(-$BU509 * BV$6))+BV$8)*BV$7</f>
        <v>0.8587044282</v>
      </c>
      <c r="BW509" s="83">
        <f t="shared" si="2652"/>
        <v>0.8648650353</v>
      </c>
      <c r="BX509" s="83">
        <f t="shared" si="2652"/>
        <v>0.8460277159</v>
      </c>
      <c r="CG509" s="181">
        <v>183.0</v>
      </c>
      <c r="CH509" s="9">
        <f t="shared" ref="CH509:CQ509" si="2653">2^(CH199-3) * 100000</f>
        <v>473220.857</v>
      </c>
      <c r="CI509" s="9">
        <f t="shared" si="2653"/>
        <v>122100.6634</v>
      </c>
      <c r="CJ509" s="9">
        <f t="shared" si="2653"/>
        <v>122100.6634</v>
      </c>
      <c r="CK509" s="9">
        <f t="shared" si="2653"/>
        <v>122100.6634</v>
      </c>
      <c r="CL509" s="9">
        <f t="shared" si="2653"/>
        <v>122100.6634</v>
      </c>
      <c r="CM509" s="9">
        <f t="shared" si="2653"/>
        <v>122100.6634</v>
      </c>
      <c r="CN509" s="9">
        <f t="shared" si="2653"/>
        <v>122100.6634</v>
      </c>
      <c r="CO509" s="9">
        <f t="shared" si="2653"/>
        <v>122100.6634</v>
      </c>
      <c r="CP509" s="9">
        <f t="shared" si="2653"/>
        <v>122100.6634</v>
      </c>
      <c r="CQ509" s="9">
        <f t="shared" si="2653"/>
        <v>122100.6634</v>
      </c>
    </row>
    <row r="510" ht="14.25" customHeight="1">
      <c r="AT510" s="1"/>
      <c r="AU510" s="1"/>
      <c r="BH510" s="1">
        <f t="shared" si="1965"/>
        <v>40</v>
      </c>
      <c r="BI510" s="1">
        <v>275.0</v>
      </c>
      <c r="BJ510" s="83">
        <f t="shared" ref="BJ510:BL510" si="2654">((BJ$4 * $BI510 ^ BJ$5 * EXP(-$BI510 * BJ$6))+BJ$8)*BJ$7</f>
        <v>1.147538928</v>
      </c>
      <c r="BK510" s="83">
        <f t="shared" si="2654"/>
        <v>1.098395683</v>
      </c>
      <c r="BL510" s="83">
        <f t="shared" si="2654"/>
        <v>1.121765612</v>
      </c>
      <c r="BT510" s="1">
        <f t="shared" si="1967"/>
        <v>40</v>
      </c>
      <c r="BU510" s="1">
        <v>275.0</v>
      </c>
      <c r="BV510" s="83">
        <f t="shared" ref="BV510:BX510" si="2655"> ((BV$4 * $BU510 ^ BV$5 * EXP(-$BU510 * BV$6))+BV$8)*BV$7</f>
        <v>0.8576422636</v>
      </c>
      <c r="BW510" s="83">
        <f t="shared" si="2655"/>
        <v>0.8628810083</v>
      </c>
      <c r="BX510" s="83">
        <f t="shared" si="2655"/>
        <v>0.8437786287</v>
      </c>
      <c r="CG510" s="181">
        <v>184.0</v>
      </c>
      <c r="CH510" s="9">
        <f t="shared" ref="CH510:CQ510" si="2656">2^(CH200-3) * 100000</f>
        <v>474862.8419</v>
      </c>
      <c r="CI510" s="9">
        <f t="shared" si="2656"/>
        <v>122417.0364</v>
      </c>
      <c r="CJ510" s="9">
        <f t="shared" si="2656"/>
        <v>122417.0364</v>
      </c>
      <c r="CK510" s="9">
        <f t="shared" si="2656"/>
        <v>122417.0364</v>
      </c>
      <c r="CL510" s="9">
        <f t="shared" si="2656"/>
        <v>122417.0364</v>
      </c>
      <c r="CM510" s="9">
        <f t="shared" si="2656"/>
        <v>122417.0364</v>
      </c>
      <c r="CN510" s="9">
        <f t="shared" si="2656"/>
        <v>122417.0364</v>
      </c>
      <c r="CO510" s="9">
        <f t="shared" si="2656"/>
        <v>122417.0364</v>
      </c>
      <c r="CP510" s="9">
        <f t="shared" si="2656"/>
        <v>122417.0364</v>
      </c>
      <c r="CQ510" s="9">
        <f t="shared" si="2656"/>
        <v>122417.0364</v>
      </c>
    </row>
    <row r="511" ht="14.25" customHeight="1">
      <c r="AT511" s="1"/>
      <c r="AU511" s="1"/>
      <c r="BH511" s="1">
        <f t="shared" si="1965"/>
        <v>40</v>
      </c>
      <c r="BI511" s="1">
        <v>276.0</v>
      </c>
      <c r="BJ511" s="83">
        <f t="shared" ref="BJ511:BL511" si="2657">((BJ$4 * $BI511 ^ BJ$5 * EXP(-$BI511 * BJ$6))+BJ$8)*BJ$7</f>
        <v>1.146165766</v>
      </c>
      <c r="BK511" s="83">
        <f t="shared" si="2657"/>
        <v>1.095870626</v>
      </c>
      <c r="BL511" s="83">
        <f t="shared" si="2657"/>
        <v>1.118782575</v>
      </c>
      <c r="BT511" s="1">
        <f t="shared" si="1967"/>
        <v>40</v>
      </c>
      <c r="BU511" s="1">
        <v>276.0</v>
      </c>
      <c r="BV511" s="83">
        <f t="shared" ref="BV511:BX511" si="2658"> ((BV$4 * $BU511 ^ BV$5 * EXP(-$BU511 * BV$6))+BV$8)*BV$7</f>
        <v>0.8565793536</v>
      </c>
      <c r="BW511" s="83">
        <f t="shared" si="2658"/>
        <v>0.8608998661</v>
      </c>
      <c r="BX511" s="83">
        <f t="shared" si="2658"/>
        <v>0.841533602</v>
      </c>
      <c r="CG511" s="181">
        <v>185.0</v>
      </c>
      <c r="CH511" s="9">
        <f t="shared" ref="CH511:CQ511" si="2659">2^(CH201-3) * 100000</f>
        <v>476514.1049</v>
      </c>
      <c r="CI511" s="9">
        <f t="shared" si="2659"/>
        <v>122734.4745</v>
      </c>
      <c r="CJ511" s="9">
        <f t="shared" si="2659"/>
        <v>122734.4745</v>
      </c>
      <c r="CK511" s="9">
        <f t="shared" si="2659"/>
        <v>122734.4745</v>
      </c>
      <c r="CL511" s="9">
        <f t="shared" si="2659"/>
        <v>122734.4745</v>
      </c>
      <c r="CM511" s="9">
        <f t="shared" si="2659"/>
        <v>122734.4745</v>
      </c>
      <c r="CN511" s="9">
        <f t="shared" si="2659"/>
        <v>122734.4745</v>
      </c>
      <c r="CO511" s="9">
        <f t="shared" si="2659"/>
        <v>122734.4745</v>
      </c>
      <c r="CP511" s="9">
        <f t="shared" si="2659"/>
        <v>122734.4745</v>
      </c>
      <c r="CQ511" s="9">
        <f t="shared" si="2659"/>
        <v>122734.4745</v>
      </c>
    </row>
    <row r="512" ht="14.25" customHeight="1">
      <c r="AT512" s="1"/>
      <c r="AU512" s="1"/>
      <c r="BH512" s="1">
        <f t="shared" si="1965"/>
        <v>40</v>
      </c>
      <c r="BI512" s="1">
        <v>277.0</v>
      </c>
      <c r="BJ512" s="83">
        <f t="shared" ref="BJ512:BL512" si="2660">((BJ$4 * $BI512 ^ BJ$5 * EXP(-$BI512 * BJ$6))+BJ$8)*BJ$7</f>
        <v>1.144791627</v>
      </c>
      <c r="BK512" s="83">
        <f t="shared" si="2660"/>
        <v>1.093349284</v>
      </c>
      <c r="BL512" s="83">
        <f t="shared" si="2660"/>
        <v>1.115804939</v>
      </c>
      <c r="BT512" s="1">
        <f t="shared" si="1967"/>
        <v>40</v>
      </c>
      <c r="BU512" s="1">
        <v>277.0</v>
      </c>
      <c r="BV512" s="83">
        <f t="shared" ref="BV512:BX512" si="2661"> ((BV$4 * $BU512 ^ BV$5 * EXP(-$BU512 * BV$6))+BV$8)*BV$7</f>
        <v>0.8555157191</v>
      </c>
      <c r="BW512" s="83">
        <f t="shared" si="2661"/>
        <v>0.8589216218</v>
      </c>
      <c r="BX512" s="83">
        <f t="shared" si="2661"/>
        <v>0.8392926491</v>
      </c>
      <c r="CG512" s="181">
        <v>186.0</v>
      </c>
      <c r="CH512" s="9">
        <f t="shared" ref="CH512:CQ512" si="2662">2^(CH202-3) * 100000</f>
        <v>478174.6452</v>
      </c>
      <c r="CI512" s="9">
        <f t="shared" si="2662"/>
        <v>123052.9778</v>
      </c>
      <c r="CJ512" s="9">
        <f t="shared" si="2662"/>
        <v>123052.9778</v>
      </c>
      <c r="CK512" s="9">
        <f t="shared" si="2662"/>
        <v>123052.9778</v>
      </c>
      <c r="CL512" s="9">
        <f t="shared" si="2662"/>
        <v>123052.9778</v>
      </c>
      <c r="CM512" s="9">
        <f t="shared" si="2662"/>
        <v>123052.9778</v>
      </c>
      <c r="CN512" s="9">
        <f t="shared" si="2662"/>
        <v>123052.9778</v>
      </c>
      <c r="CO512" s="9">
        <f t="shared" si="2662"/>
        <v>123052.9778</v>
      </c>
      <c r="CP512" s="9">
        <f t="shared" si="2662"/>
        <v>123052.9778</v>
      </c>
      <c r="CQ512" s="9">
        <f t="shared" si="2662"/>
        <v>123052.9778</v>
      </c>
    </row>
    <row r="513" ht="14.25" customHeight="1">
      <c r="AT513" s="1"/>
      <c r="AU513" s="1"/>
      <c r="BH513" s="1">
        <f t="shared" si="1965"/>
        <v>40</v>
      </c>
      <c r="BI513" s="1">
        <v>278.0</v>
      </c>
      <c r="BJ513" s="83">
        <f t="shared" ref="BJ513:BL513" si="2663">((BJ$4 * $BI513 ^ BJ$5 * EXP(-$BI513 * BJ$6))+BJ$8)*BJ$7</f>
        <v>1.143416539</v>
      </c>
      <c r="BK513" s="83">
        <f t="shared" si="2663"/>
        <v>1.090831672</v>
      </c>
      <c r="BL513" s="83">
        <f t="shared" si="2663"/>
        <v>1.112832722</v>
      </c>
      <c r="BT513" s="1">
        <f t="shared" si="1967"/>
        <v>40</v>
      </c>
      <c r="BU513" s="1">
        <v>278.0</v>
      </c>
      <c r="BV513" s="83">
        <f t="shared" ref="BV513:BX513" si="2664"> ((BV$4 * $BU513 ^ BV$5 * EXP(-$BU513 * BV$6))+BV$8)*BV$7</f>
        <v>0.8544513809</v>
      </c>
      <c r="BW513" s="83">
        <f t="shared" si="2664"/>
        <v>0.8569462882</v>
      </c>
      <c r="BX513" s="83">
        <f t="shared" si="2664"/>
        <v>0.837055783</v>
      </c>
      <c r="CG513" s="181">
        <v>187.0</v>
      </c>
      <c r="CH513" s="9">
        <f t="shared" ref="CH513:CQ513" si="2665">2^(CH203-3) * 100000</f>
        <v>479844.4627</v>
      </c>
      <c r="CI513" s="9">
        <f t="shared" si="2665"/>
        <v>123372.5462</v>
      </c>
      <c r="CJ513" s="9">
        <f t="shared" si="2665"/>
        <v>123372.5462</v>
      </c>
      <c r="CK513" s="9">
        <f t="shared" si="2665"/>
        <v>123372.5462</v>
      </c>
      <c r="CL513" s="9">
        <f t="shared" si="2665"/>
        <v>123372.5462</v>
      </c>
      <c r="CM513" s="9">
        <f t="shared" si="2665"/>
        <v>123372.5462</v>
      </c>
      <c r="CN513" s="9">
        <f t="shared" si="2665"/>
        <v>123372.5462</v>
      </c>
      <c r="CO513" s="9">
        <f t="shared" si="2665"/>
        <v>123372.5462</v>
      </c>
      <c r="CP513" s="9">
        <f t="shared" si="2665"/>
        <v>123372.5462</v>
      </c>
      <c r="CQ513" s="9">
        <f t="shared" si="2665"/>
        <v>123372.5462</v>
      </c>
    </row>
    <row r="514" ht="14.25" customHeight="1">
      <c r="AT514" s="1"/>
      <c r="AU514" s="1"/>
      <c r="BH514" s="1">
        <f t="shared" si="1965"/>
        <v>40</v>
      </c>
      <c r="BI514" s="1">
        <v>279.0</v>
      </c>
      <c r="BJ514" s="83">
        <f t="shared" ref="BJ514:BL514" si="2666">((BJ$4 * $BI514 ^ BJ$5 * EXP(-$BI514 * BJ$6))+BJ$8)*BJ$7</f>
        <v>1.142040526</v>
      </c>
      <c r="BK514" s="83">
        <f t="shared" si="2666"/>
        <v>1.088317808</v>
      </c>
      <c r="BL514" s="83">
        <f t="shared" si="2666"/>
        <v>1.10986594</v>
      </c>
      <c r="BT514" s="1">
        <f t="shared" si="1967"/>
        <v>40</v>
      </c>
      <c r="BU514" s="1">
        <v>279.0</v>
      </c>
      <c r="BV514" s="83">
        <f t="shared" ref="BV514:BX514" si="2667"> ((BV$4 * $BU514 ^ BV$5 * EXP(-$BU514 * BV$6))+BV$8)*BV$7</f>
        <v>0.8533863593</v>
      </c>
      <c r="BW514" s="83">
        <f t="shared" si="2667"/>
        <v>0.8549738779</v>
      </c>
      <c r="BX514" s="83">
        <f t="shared" si="2667"/>
        <v>0.8348230163</v>
      </c>
      <c r="CG514" s="181">
        <v>188.0</v>
      </c>
      <c r="CH514" s="9">
        <f t="shared" ref="CH514:CQ514" si="2668">2^(CH204-3) * 100000</f>
        <v>481523.5583</v>
      </c>
      <c r="CI514" s="9">
        <f t="shared" si="2668"/>
        <v>123693.18</v>
      </c>
      <c r="CJ514" s="9">
        <f t="shared" si="2668"/>
        <v>123693.18</v>
      </c>
      <c r="CK514" s="9">
        <f t="shared" si="2668"/>
        <v>123693.18</v>
      </c>
      <c r="CL514" s="9">
        <f t="shared" si="2668"/>
        <v>123693.18</v>
      </c>
      <c r="CM514" s="9">
        <f t="shared" si="2668"/>
        <v>123693.18</v>
      </c>
      <c r="CN514" s="9">
        <f t="shared" si="2668"/>
        <v>123693.18</v>
      </c>
      <c r="CO514" s="9">
        <f t="shared" si="2668"/>
        <v>123693.18</v>
      </c>
      <c r="CP514" s="9">
        <f t="shared" si="2668"/>
        <v>123693.18</v>
      </c>
      <c r="CQ514" s="9">
        <f t="shared" si="2668"/>
        <v>123693.18</v>
      </c>
    </row>
    <row r="515" ht="14.25" customHeight="1">
      <c r="AT515" s="1"/>
      <c r="AU515" s="1"/>
      <c r="BH515" s="1">
        <f t="shared" si="1965"/>
        <v>40</v>
      </c>
      <c r="BI515" s="1">
        <v>280.0</v>
      </c>
      <c r="BJ515" s="83">
        <f t="shared" ref="BJ515:BL515" si="2669">((BJ$4 * $BI515 ^ BJ$5 * EXP(-$BI515 * BJ$6))+BJ$8)*BJ$7</f>
        <v>1.140663615</v>
      </c>
      <c r="BK515" s="83">
        <f t="shared" si="2669"/>
        <v>1.085807706</v>
      </c>
      <c r="BL515" s="83">
        <f t="shared" si="2669"/>
        <v>1.106904611</v>
      </c>
      <c r="BT515" s="1">
        <f t="shared" si="1967"/>
        <v>40</v>
      </c>
      <c r="BU515" s="1">
        <v>280.0</v>
      </c>
      <c r="BV515" s="83">
        <f t="shared" ref="BV515:BX515" si="2670"> ((BV$4 * $BU515 ^ BV$5 * EXP(-$BU515 * BV$6))+BV$8)*BV$7</f>
        <v>0.8523206746</v>
      </c>
      <c r="BW515" s="83">
        <f t="shared" si="2670"/>
        <v>0.8530044031</v>
      </c>
      <c r="BX515" s="83">
        <f t="shared" si="2670"/>
        <v>0.8325943612</v>
      </c>
      <c r="CG515" s="181">
        <v>189.0</v>
      </c>
      <c r="CH515" s="9">
        <f t="shared" ref="CH515:CQ515" si="2671">2^(CH205-3) * 100000</f>
        <v>483211.9337</v>
      </c>
      <c r="CI515" s="9">
        <f t="shared" si="2671"/>
        <v>124014.8795</v>
      </c>
      <c r="CJ515" s="9">
        <f t="shared" si="2671"/>
        <v>124014.8795</v>
      </c>
      <c r="CK515" s="9">
        <f t="shared" si="2671"/>
        <v>124014.8795</v>
      </c>
      <c r="CL515" s="9">
        <f t="shared" si="2671"/>
        <v>124014.8795</v>
      </c>
      <c r="CM515" s="9">
        <f t="shared" si="2671"/>
        <v>124014.8795</v>
      </c>
      <c r="CN515" s="9">
        <f t="shared" si="2671"/>
        <v>124014.8795</v>
      </c>
      <c r="CO515" s="9">
        <f t="shared" si="2671"/>
        <v>124014.8795</v>
      </c>
      <c r="CP515" s="9">
        <f t="shared" si="2671"/>
        <v>124014.8795</v>
      </c>
      <c r="CQ515" s="9">
        <f t="shared" si="2671"/>
        <v>124014.8795</v>
      </c>
    </row>
    <row r="516" ht="14.25" customHeight="1">
      <c r="AT516" s="1"/>
      <c r="AU516" s="1"/>
      <c r="BH516" s="1">
        <f t="shared" si="1965"/>
        <v>41</v>
      </c>
      <c r="BI516" s="1">
        <v>281.0</v>
      </c>
      <c r="BJ516" s="83">
        <f t="shared" ref="BJ516:BL516" si="2672">((BJ$4 * $BI516 ^ BJ$5 * EXP(-$BI516 * BJ$6))+BJ$8)*BJ$7</f>
        <v>1.139285832</v>
      </c>
      <c r="BK516" s="83">
        <f t="shared" si="2672"/>
        <v>1.083301382</v>
      </c>
      <c r="BL516" s="83">
        <f t="shared" si="2672"/>
        <v>1.10394875</v>
      </c>
      <c r="BT516" s="1">
        <f t="shared" si="1967"/>
        <v>41</v>
      </c>
      <c r="BU516" s="1">
        <v>281.0</v>
      </c>
      <c r="BV516" s="83">
        <f t="shared" ref="BV516:BX516" si="2673"> ((BV$4 * $BU516 ^ BV$5 * EXP(-$BU516 * BV$6))+BV$8)*BV$7</f>
        <v>0.8512543466</v>
      </c>
      <c r="BW516" s="83">
        <f t="shared" si="2673"/>
        <v>0.8510378758</v>
      </c>
      <c r="BX516" s="83">
        <f t="shared" si="2673"/>
        <v>0.8303698298</v>
      </c>
      <c r="CG516" s="181">
        <v>190.0</v>
      </c>
      <c r="CH516" s="9">
        <f t="shared" ref="CH516:CQ516" si="2674">2^(CH206-3) * 100000</f>
        <v>484909.5912</v>
      </c>
      <c r="CI516" s="9">
        <f t="shared" si="2674"/>
        <v>124337.6449</v>
      </c>
      <c r="CJ516" s="9">
        <f t="shared" si="2674"/>
        <v>124337.6449</v>
      </c>
      <c r="CK516" s="9">
        <f t="shared" si="2674"/>
        <v>124337.6449</v>
      </c>
      <c r="CL516" s="9">
        <f t="shared" si="2674"/>
        <v>124337.6449</v>
      </c>
      <c r="CM516" s="9">
        <f t="shared" si="2674"/>
        <v>124337.6449</v>
      </c>
      <c r="CN516" s="9">
        <f t="shared" si="2674"/>
        <v>124337.6449</v>
      </c>
      <c r="CO516" s="9">
        <f t="shared" si="2674"/>
        <v>124337.6449</v>
      </c>
      <c r="CP516" s="9">
        <f t="shared" si="2674"/>
        <v>124337.6449</v>
      </c>
      <c r="CQ516" s="9">
        <f t="shared" si="2674"/>
        <v>124337.6449</v>
      </c>
    </row>
    <row r="517" ht="14.25" customHeight="1">
      <c r="AT517" s="1"/>
      <c r="AU517" s="1"/>
      <c r="BH517" s="1">
        <f t="shared" si="1965"/>
        <v>41</v>
      </c>
      <c r="BI517" s="1">
        <v>282.0</v>
      </c>
      <c r="BJ517" s="83">
        <f t="shared" ref="BJ517:BL517" si="2675">((BJ$4 * $BI517 ^ BJ$5 * EXP(-$BI517 * BJ$6))+BJ$8)*BJ$7</f>
        <v>1.137907201</v>
      </c>
      <c r="BK517" s="83">
        <f t="shared" si="2675"/>
        <v>1.080798849</v>
      </c>
      <c r="BL517" s="83">
        <f t="shared" si="2675"/>
        <v>1.100998372</v>
      </c>
      <c r="BT517" s="1">
        <f t="shared" si="1967"/>
        <v>41</v>
      </c>
      <c r="BU517" s="1">
        <v>282.0</v>
      </c>
      <c r="BV517" s="83">
        <f t="shared" ref="BV517:BX517" si="2676"> ((BV$4 * $BU517 ^ BV$5 * EXP(-$BU517 * BV$6))+BV$8)*BV$7</f>
        <v>0.8501873953</v>
      </c>
      <c r="BW517" s="83">
        <f t="shared" si="2676"/>
        <v>0.849074308</v>
      </c>
      <c r="BX517" s="83">
        <f t="shared" si="2676"/>
        <v>0.8281494338</v>
      </c>
      <c r="CG517" s="181">
        <v>191.0</v>
      </c>
      <c r="CH517" s="9">
        <f t="shared" ref="CH517:CQ517" si="2677">2^(CH207-3) * 100000</f>
        <v>486616.534</v>
      </c>
      <c r="CI517" s="9">
        <f t="shared" si="2677"/>
        <v>124661.4766</v>
      </c>
      <c r="CJ517" s="9">
        <f t="shared" si="2677"/>
        <v>124661.4766</v>
      </c>
      <c r="CK517" s="9">
        <f t="shared" si="2677"/>
        <v>124661.4766</v>
      </c>
      <c r="CL517" s="9">
        <f t="shared" si="2677"/>
        <v>124661.4766</v>
      </c>
      <c r="CM517" s="9">
        <f t="shared" si="2677"/>
        <v>124661.4766</v>
      </c>
      <c r="CN517" s="9">
        <f t="shared" si="2677"/>
        <v>124661.4766</v>
      </c>
      <c r="CO517" s="9">
        <f t="shared" si="2677"/>
        <v>124661.4766</v>
      </c>
      <c r="CP517" s="9">
        <f t="shared" si="2677"/>
        <v>124661.4766</v>
      </c>
      <c r="CQ517" s="9">
        <f t="shared" si="2677"/>
        <v>124661.4766</v>
      </c>
    </row>
    <row r="518" ht="14.25" customHeight="1">
      <c r="AT518" s="1"/>
      <c r="AU518" s="1"/>
      <c r="BH518" s="1">
        <f t="shared" si="1965"/>
        <v>41</v>
      </c>
      <c r="BI518" s="1">
        <v>283.0</v>
      </c>
      <c r="BJ518" s="83">
        <f t="shared" ref="BJ518:BL518" si="2678">((BJ$4 * $BI518 ^ BJ$5 * EXP(-$BI518 * BJ$6))+BJ$8)*BJ$7</f>
        <v>1.136527747</v>
      </c>
      <c r="BK518" s="83">
        <f t="shared" si="2678"/>
        <v>1.078300124</v>
      </c>
      <c r="BL518" s="83">
        <f t="shared" si="2678"/>
        <v>1.098053494</v>
      </c>
      <c r="BT518" s="1">
        <f t="shared" si="1967"/>
        <v>41</v>
      </c>
      <c r="BU518" s="1">
        <v>283.0</v>
      </c>
      <c r="BV518" s="83">
        <f t="shared" ref="BV518:BX518" si="2679"> ((BV$4 * $BU518 ^ BV$5 * EXP(-$BU518 * BV$6))+BV$8)*BV$7</f>
        <v>0.8491198401</v>
      </c>
      <c r="BW518" s="83">
        <f t="shared" si="2679"/>
        <v>0.8471137111</v>
      </c>
      <c r="BX518" s="83">
        <f t="shared" si="2679"/>
        <v>0.8259331845</v>
      </c>
      <c r="CG518" s="181">
        <v>192.0</v>
      </c>
      <c r="CH518" s="9">
        <f t="shared" ref="CH518:CQ518" si="2680">2^(CH208-3) * 100000</f>
        <v>488332.7662</v>
      </c>
      <c r="CI518" s="9">
        <f t="shared" si="2680"/>
        <v>124986.3751</v>
      </c>
      <c r="CJ518" s="9">
        <f t="shared" si="2680"/>
        <v>124986.3751</v>
      </c>
      <c r="CK518" s="9">
        <f t="shared" si="2680"/>
        <v>124986.3751</v>
      </c>
      <c r="CL518" s="9">
        <f t="shared" si="2680"/>
        <v>124986.3751</v>
      </c>
      <c r="CM518" s="9">
        <f t="shared" si="2680"/>
        <v>124986.3751</v>
      </c>
      <c r="CN518" s="9">
        <f t="shared" si="2680"/>
        <v>124986.3751</v>
      </c>
      <c r="CO518" s="9">
        <f t="shared" si="2680"/>
        <v>124986.3751</v>
      </c>
      <c r="CP518" s="9">
        <f t="shared" si="2680"/>
        <v>124986.3751</v>
      </c>
      <c r="CQ518" s="9">
        <f t="shared" si="2680"/>
        <v>124986.3751</v>
      </c>
    </row>
    <row r="519" ht="14.25" customHeight="1">
      <c r="AT519" s="1"/>
      <c r="AU519" s="1"/>
      <c r="BH519" s="1">
        <f t="shared" si="1965"/>
        <v>41</v>
      </c>
      <c r="BI519" s="1">
        <v>284.0</v>
      </c>
      <c r="BJ519" s="83">
        <f t="shared" ref="BJ519:BL519" si="2681">((BJ$4 * $BI519 ^ BJ$5 * EXP(-$BI519 * BJ$6))+BJ$8)*BJ$7</f>
        <v>1.135147495</v>
      </c>
      <c r="BK519" s="83">
        <f t="shared" si="2681"/>
        <v>1.075805219</v>
      </c>
      <c r="BL519" s="83">
        <f t="shared" si="2681"/>
        <v>1.09511413</v>
      </c>
      <c r="BT519" s="1">
        <f t="shared" si="1967"/>
        <v>41</v>
      </c>
      <c r="BU519" s="1">
        <v>284.0</v>
      </c>
      <c r="BV519" s="83">
        <f t="shared" ref="BV519:BX519" si="2682"> ((BV$4 * $BU519 ^ BV$5 * EXP(-$BU519 * BV$6))+BV$8)*BV$7</f>
        <v>0.8480517003</v>
      </c>
      <c r="BW519" s="83">
        <f t="shared" si="2682"/>
        <v>0.8451560965</v>
      </c>
      <c r="BX519" s="83">
        <f t="shared" si="2682"/>
        <v>0.8237210931</v>
      </c>
      <c r="CG519" s="181">
        <v>193.0</v>
      </c>
      <c r="CH519" s="9">
        <f t="shared" ref="CH519:CQ519" si="2683">2^(CH209-3) * 100000</f>
        <v>490058.2924</v>
      </c>
      <c r="CI519" s="9">
        <f t="shared" si="2683"/>
        <v>125312.3407</v>
      </c>
      <c r="CJ519" s="9">
        <f t="shared" si="2683"/>
        <v>125312.3407</v>
      </c>
      <c r="CK519" s="9">
        <f t="shared" si="2683"/>
        <v>125312.3407</v>
      </c>
      <c r="CL519" s="9">
        <f t="shared" si="2683"/>
        <v>125312.3407</v>
      </c>
      <c r="CM519" s="9">
        <f t="shared" si="2683"/>
        <v>125312.3407</v>
      </c>
      <c r="CN519" s="9">
        <f t="shared" si="2683"/>
        <v>125312.3407</v>
      </c>
      <c r="CO519" s="9">
        <f t="shared" si="2683"/>
        <v>125312.3407</v>
      </c>
      <c r="CP519" s="9">
        <f t="shared" si="2683"/>
        <v>125312.3407</v>
      </c>
      <c r="CQ519" s="9">
        <f t="shared" si="2683"/>
        <v>125312.3407</v>
      </c>
    </row>
    <row r="520" ht="14.25" customHeight="1">
      <c r="AT520" s="1"/>
      <c r="AU520" s="1"/>
      <c r="BH520" s="1">
        <f t="shared" si="1965"/>
        <v>41</v>
      </c>
      <c r="BI520" s="1">
        <v>285.0</v>
      </c>
      <c r="BJ520" s="83">
        <f t="shared" ref="BJ520:BL520" si="2684">((BJ$4 * $BI520 ^ BJ$5 * EXP(-$BI520 * BJ$6))+BJ$8)*BJ$7</f>
        <v>1.133766469</v>
      </c>
      <c r="BK520" s="83">
        <f t="shared" si="2684"/>
        <v>1.07331415</v>
      </c>
      <c r="BL520" s="83">
        <f t="shared" si="2684"/>
        <v>1.092180294</v>
      </c>
      <c r="BT520" s="1">
        <f t="shared" si="1967"/>
        <v>41</v>
      </c>
      <c r="BU520" s="1">
        <v>285.0</v>
      </c>
      <c r="BV520" s="83">
        <f t="shared" ref="BV520:BX520" si="2685"> ((BV$4 * $BU520 ^ BV$5 * EXP(-$BU520 * BV$6))+BV$8)*BV$7</f>
        <v>0.846982995</v>
      </c>
      <c r="BW520" s="83">
        <f t="shared" si="2685"/>
        <v>0.8432014753</v>
      </c>
      <c r="BX520" s="83">
        <f t="shared" si="2685"/>
        <v>0.8215131703</v>
      </c>
      <c r="CG520" s="181">
        <v>194.0</v>
      </c>
      <c r="CH520" s="9">
        <f t="shared" ref="CH520:CQ520" si="2686">2^(CH210-3) * 100000</f>
        <v>491793.118</v>
      </c>
      <c r="CI520" s="9">
        <f t="shared" si="2686"/>
        <v>125639.374</v>
      </c>
      <c r="CJ520" s="9">
        <f t="shared" si="2686"/>
        <v>125639.374</v>
      </c>
      <c r="CK520" s="9">
        <f t="shared" si="2686"/>
        <v>125639.374</v>
      </c>
      <c r="CL520" s="9">
        <f t="shared" si="2686"/>
        <v>125639.374</v>
      </c>
      <c r="CM520" s="9">
        <f t="shared" si="2686"/>
        <v>125639.374</v>
      </c>
      <c r="CN520" s="9">
        <f t="shared" si="2686"/>
        <v>125639.374</v>
      </c>
      <c r="CO520" s="9">
        <f t="shared" si="2686"/>
        <v>125639.374</v>
      </c>
      <c r="CP520" s="9">
        <f t="shared" si="2686"/>
        <v>125639.374</v>
      </c>
      <c r="CQ520" s="9">
        <f t="shared" si="2686"/>
        <v>125639.374</v>
      </c>
    </row>
    <row r="521" ht="14.25" customHeight="1">
      <c r="AT521" s="1"/>
      <c r="AU521" s="1"/>
      <c r="BH521" s="1">
        <f t="shared" si="1965"/>
        <v>41</v>
      </c>
      <c r="BI521" s="1">
        <v>286.0</v>
      </c>
      <c r="BJ521" s="83">
        <f t="shared" ref="BJ521:BL521" si="2687">((BJ$4 * $BI521 ^ BJ$5 * EXP(-$BI521 * BJ$6))+BJ$8)*BJ$7</f>
        <v>1.132384693</v>
      </c>
      <c r="BK521" s="83">
        <f t="shared" si="2687"/>
        <v>1.070826929</v>
      </c>
      <c r="BL521" s="83">
        <f t="shared" si="2687"/>
        <v>1.089252</v>
      </c>
      <c r="BT521" s="1">
        <f t="shared" si="1967"/>
        <v>41</v>
      </c>
      <c r="BU521" s="1">
        <v>286.0</v>
      </c>
      <c r="BV521" s="83">
        <f t="shared" ref="BV521:BX521" si="2688"> ((BV$4 * $BU521 ^ BV$5 * EXP(-$BU521 * BV$6))+BV$8)*BV$7</f>
        <v>0.8459137432</v>
      </c>
      <c r="BW521" s="83">
        <f t="shared" si="2688"/>
        <v>0.8412498583</v>
      </c>
      <c r="BX521" s="83">
        <f t="shared" si="2688"/>
        <v>0.8193094267</v>
      </c>
      <c r="CG521" s="181">
        <v>195.0</v>
      </c>
      <c r="CH521" s="9">
        <f t="shared" ref="CH521:CQ521" si="2689">2^(CH211-3) * 100000</f>
        <v>493537.2491</v>
      </c>
      <c r="CI521" s="9">
        <f t="shared" si="2689"/>
        <v>125967.4756</v>
      </c>
      <c r="CJ521" s="9">
        <f t="shared" si="2689"/>
        <v>125967.4756</v>
      </c>
      <c r="CK521" s="9">
        <f t="shared" si="2689"/>
        <v>125967.4756</v>
      </c>
      <c r="CL521" s="9">
        <f t="shared" si="2689"/>
        <v>125967.4756</v>
      </c>
      <c r="CM521" s="9">
        <f t="shared" si="2689"/>
        <v>125967.4756</v>
      </c>
      <c r="CN521" s="9">
        <f t="shared" si="2689"/>
        <v>125967.4756</v>
      </c>
      <c r="CO521" s="9">
        <f t="shared" si="2689"/>
        <v>125967.4756</v>
      </c>
      <c r="CP521" s="9">
        <f t="shared" si="2689"/>
        <v>125967.4756</v>
      </c>
      <c r="CQ521" s="9">
        <f t="shared" si="2689"/>
        <v>125967.4756</v>
      </c>
    </row>
    <row r="522" ht="14.25" customHeight="1">
      <c r="AT522" s="1"/>
      <c r="AU522" s="1"/>
      <c r="BH522" s="1">
        <f t="shared" si="1965"/>
        <v>41</v>
      </c>
      <c r="BI522" s="1">
        <v>287.0</v>
      </c>
      <c r="BJ522" s="83">
        <f t="shared" ref="BJ522:BL522" si="2690">((BJ$4 * $BI522 ^ BJ$5 * EXP(-$BI522 * BJ$6))+BJ$8)*BJ$7</f>
        <v>1.131002191</v>
      </c>
      <c r="BK522" s="83">
        <f t="shared" si="2690"/>
        <v>1.06834357</v>
      </c>
      <c r="BL522" s="83">
        <f t="shared" si="2690"/>
        <v>1.086329263</v>
      </c>
      <c r="BT522" s="1">
        <f t="shared" si="1967"/>
        <v>41</v>
      </c>
      <c r="BU522" s="1">
        <v>287.0</v>
      </c>
      <c r="BV522" s="83">
        <f t="shared" ref="BV522:BX522" si="2691"> ((BV$4 * $BU522 ^ BV$5 * EXP(-$BU522 * BV$6))+BV$8)*BV$7</f>
        <v>0.8448439634</v>
      </c>
      <c r="BW522" s="83">
        <f t="shared" si="2691"/>
        <v>0.8393012562</v>
      </c>
      <c r="BX522" s="83">
        <f t="shared" si="2691"/>
        <v>0.8171098725</v>
      </c>
      <c r="CG522" s="181">
        <v>196.0</v>
      </c>
      <c r="CH522" s="9">
        <f t="shared" ref="CH522:CQ522" si="2692">2^(CH212-3) * 100000</f>
        <v>495290.6925</v>
      </c>
      <c r="CI522" s="9">
        <f t="shared" si="2692"/>
        <v>126296.646</v>
      </c>
      <c r="CJ522" s="9">
        <f t="shared" si="2692"/>
        <v>126296.646</v>
      </c>
      <c r="CK522" s="9">
        <f t="shared" si="2692"/>
        <v>126296.646</v>
      </c>
      <c r="CL522" s="9">
        <f t="shared" si="2692"/>
        <v>126296.646</v>
      </c>
      <c r="CM522" s="9">
        <f t="shared" si="2692"/>
        <v>126296.646</v>
      </c>
      <c r="CN522" s="9">
        <f t="shared" si="2692"/>
        <v>126296.646</v>
      </c>
      <c r="CO522" s="9">
        <f t="shared" si="2692"/>
        <v>126296.646</v>
      </c>
      <c r="CP522" s="9">
        <f t="shared" si="2692"/>
        <v>126296.646</v>
      </c>
      <c r="CQ522" s="9">
        <f t="shared" si="2692"/>
        <v>126296.646</v>
      </c>
    </row>
    <row r="523" ht="14.25" customHeight="1">
      <c r="AT523" s="1"/>
      <c r="AU523" s="1"/>
      <c r="BH523" s="1">
        <f t="shared" si="1965"/>
        <v>42</v>
      </c>
      <c r="BI523" s="1">
        <v>288.0</v>
      </c>
      <c r="BJ523" s="83">
        <f t="shared" ref="BJ523:BL523" si="2693">((BJ$4 * $BI523 ^ BJ$5 * EXP(-$BI523 * BJ$6))+BJ$8)*BJ$7</f>
        <v>1.129618986</v>
      </c>
      <c r="BK523" s="83">
        <f t="shared" si="2693"/>
        <v>1.065864087</v>
      </c>
      <c r="BL523" s="83">
        <f t="shared" si="2693"/>
        <v>1.083412096</v>
      </c>
      <c r="BT523" s="1">
        <f t="shared" si="1967"/>
        <v>42</v>
      </c>
      <c r="BU523" s="1">
        <v>288.0</v>
      </c>
      <c r="BV523" s="83">
        <f t="shared" ref="BV523:BX523" si="2694"> ((BV$4 * $BU523 ^ BV$5 * EXP(-$BU523 * BV$6))+BV$8)*BV$7</f>
        <v>0.8437736741</v>
      </c>
      <c r="BW523" s="83">
        <f t="shared" si="2694"/>
        <v>0.8373556794</v>
      </c>
      <c r="BX523" s="83">
        <f t="shared" si="2694"/>
        <v>0.8149145177</v>
      </c>
      <c r="CG523" s="181">
        <v>197.0</v>
      </c>
      <c r="CH523" s="9">
        <f t="shared" ref="CH523:CQ523" si="2695">2^(CH213-3) * 100000</f>
        <v>497053.4558</v>
      </c>
      <c r="CI523" s="9">
        <f t="shared" si="2695"/>
        <v>126626.886</v>
      </c>
      <c r="CJ523" s="9">
        <f t="shared" si="2695"/>
        <v>126626.886</v>
      </c>
      <c r="CK523" s="9">
        <f t="shared" si="2695"/>
        <v>126626.886</v>
      </c>
      <c r="CL523" s="9">
        <f t="shared" si="2695"/>
        <v>126626.886</v>
      </c>
      <c r="CM523" s="9">
        <f t="shared" si="2695"/>
        <v>126626.886</v>
      </c>
      <c r="CN523" s="9">
        <f t="shared" si="2695"/>
        <v>126626.886</v>
      </c>
      <c r="CO523" s="9">
        <f t="shared" si="2695"/>
        <v>126626.886</v>
      </c>
      <c r="CP523" s="9">
        <f t="shared" si="2695"/>
        <v>126626.886</v>
      </c>
      <c r="CQ523" s="9">
        <f t="shared" si="2695"/>
        <v>126626.886</v>
      </c>
    </row>
    <row r="524" ht="14.25" customHeight="1">
      <c r="AT524" s="1"/>
      <c r="AU524" s="1"/>
      <c r="BH524" s="1">
        <f t="shared" si="1965"/>
        <v>42</v>
      </c>
      <c r="BI524" s="1">
        <v>289.0</v>
      </c>
      <c r="BJ524" s="83">
        <f t="shared" ref="BJ524:BL524" si="2696">((BJ$4 * $BI524 ^ BJ$5 * EXP(-$BI524 * BJ$6))+BJ$8)*BJ$7</f>
        <v>1.128235103</v>
      </c>
      <c r="BK524" s="83">
        <f t="shared" si="2696"/>
        <v>1.063388491</v>
      </c>
      <c r="BL524" s="83">
        <f t="shared" si="2696"/>
        <v>1.08050051</v>
      </c>
      <c r="BT524" s="1">
        <f t="shared" si="1967"/>
        <v>42</v>
      </c>
      <c r="BU524" s="1">
        <v>289.0</v>
      </c>
      <c r="BV524" s="83">
        <f t="shared" ref="BV524:BX524" si="2697"> ((BV$4 * $BU524 ^ BV$5 * EXP(-$BU524 * BV$6))+BV$8)*BV$7</f>
        <v>0.8427028937</v>
      </c>
      <c r="BW524" s="83">
        <f t="shared" si="2697"/>
        <v>0.835413138</v>
      </c>
      <c r="BX524" s="83">
        <f t="shared" si="2697"/>
        <v>0.8127233719</v>
      </c>
      <c r="CG524" s="181">
        <v>198.0</v>
      </c>
      <c r="CH524" s="9">
        <f t="shared" ref="CH524:CQ524" si="2698">2^(CH214-3) * 100000</f>
        <v>498825.547</v>
      </c>
      <c r="CI524" s="9">
        <f t="shared" si="2698"/>
        <v>126958.1962</v>
      </c>
      <c r="CJ524" s="9">
        <f t="shared" si="2698"/>
        <v>126958.1962</v>
      </c>
      <c r="CK524" s="9">
        <f t="shared" si="2698"/>
        <v>126958.1962</v>
      </c>
      <c r="CL524" s="9">
        <f t="shared" si="2698"/>
        <v>126958.1962</v>
      </c>
      <c r="CM524" s="9">
        <f t="shared" si="2698"/>
        <v>126958.1962</v>
      </c>
      <c r="CN524" s="9">
        <f t="shared" si="2698"/>
        <v>126958.1962</v>
      </c>
      <c r="CO524" s="9">
        <f t="shared" si="2698"/>
        <v>126958.1962</v>
      </c>
      <c r="CP524" s="9">
        <f t="shared" si="2698"/>
        <v>126958.1962</v>
      </c>
      <c r="CQ524" s="9">
        <f t="shared" si="2698"/>
        <v>126958.1962</v>
      </c>
    </row>
    <row r="525" ht="14.25" customHeight="1">
      <c r="AT525" s="1"/>
      <c r="AU525" s="1"/>
      <c r="BH525" s="1">
        <f t="shared" si="1965"/>
        <v>42</v>
      </c>
      <c r="BI525" s="1">
        <v>290.0</v>
      </c>
      <c r="BJ525" s="83">
        <f t="shared" ref="BJ525:BL525" si="2699">((BJ$4 * $BI525 ^ BJ$5 * EXP(-$BI525 * BJ$6))+BJ$8)*BJ$7</f>
        <v>1.126850563</v>
      </c>
      <c r="BK525" s="83">
        <f t="shared" si="2699"/>
        <v>1.060916796</v>
      </c>
      <c r="BL525" s="83">
        <f t="shared" si="2699"/>
        <v>1.07759452</v>
      </c>
      <c r="BT525" s="1">
        <f t="shared" si="1967"/>
        <v>42</v>
      </c>
      <c r="BU525" s="1">
        <v>290.0</v>
      </c>
      <c r="BV525" s="83">
        <f t="shared" ref="BV525:BX525" si="2700"> ((BV$4 * $BU525 ^ BV$5 * EXP(-$BU525 * BV$6))+BV$8)*BV$7</f>
        <v>0.8416316402</v>
      </c>
      <c r="BW525" s="83">
        <f t="shared" si="2700"/>
        <v>0.8334736421</v>
      </c>
      <c r="BX525" s="83">
        <f t="shared" si="2700"/>
        <v>0.8105364446</v>
      </c>
      <c r="CG525" s="181">
        <v>199.0</v>
      </c>
      <c r="CH525" s="9">
        <f t="shared" ref="CH525:CQ525" si="2701">2^(CH215-3) * 100000</f>
        <v>500606.9749</v>
      </c>
      <c r="CI525" s="9">
        <f t="shared" si="2701"/>
        <v>127290.5774</v>
      </c>
      <c r="CJ525" s="9">
        <f t="shared" si="2701"/>
        <v>127290.5774</v>
      </c>
      <c r="CK525" s="9">
        <f t="shared" si="2701"/>
        <v>127290.5774</v>
      </c>
      <c r="CL525" s="9">
        <f t="shared" si="2701"/>
        <v>127290.5774</v>
      </c>
      <c r="CM525" s="9">
        <f t="shared" si="2701"/>
        <v>127290.5774</v>
      </c>
      <c r="CN525" s="9">
        <f t="shared" si="2701"/>
        <v>127290.5774</v>
      </c>
      <c r="CO525" s="9">
        <f t="shared" si="2701"/>
        <v>127290.5774</v>
      </c>
      <c r="CP525" s="9">
        <f t="shared" si="2701"/>
        <v>127290.5774</v>
      </c>
      <c r="CQ525" s="9">
        <f t="shared" si="2701"/>
        <v>127290.5774</v>
      </c>
    </row>
    <row r="526" ht="14.25" customHeight="1">
      <c r="AT526" s="1"/>
      <c r="AU526" s="1"/>
      <c r="BH526" s="1">
        <f t="shared" si="1965"/>
        <v>42</v>
      </c>
      <c r="BI526" s="1">
        <v>291.0</v>
      </c>
      <c r="BJ526" s="83">
        <f t="shared" ref="BJ526:BL526" si="2702">((BJ$4 * $BI526 ^ BJ$5 * EXP(-$BI526 * BJ$6))+BJ$8)*BJ$7</f>
        <v>1.125465389</v>
      </c>
      <c r="BK526" s="83">
        <f t="shared" si="2702"/>
        <v>1.058449013</v>
      </c>
      <c r="BL526" s="83">
        <f t="shared" si="2702"/>
        <v>1.074694138</v>
      </c>
      <c r="BT526" s="1">
        <f t="shared" si="1967"/>
        <v>42</v>
      </c>
      <c r="BU526" s="1">
        <v>291.0</v>
      </c>
      <c r="BV526" s="83">
        <f t="shared" ref="BV526:BX526" si="2703"> ((BV$4 * $BU526 ^ BV$5 * EXP(-$BU526 * BV$6))+BV$8)*BV$7</f>
        <v>0.8405599314</v>
      </c>
      <c r="BW526" s="83">
        <f t="shared" si="2703"/>
        <v>0.8315372014</v>
      </c>
      <c r="BX526" s="83">
        <f t="shared" si="2703"/>
        <v>0.808353745</v>
      </c>
      <c r="CG526" s="181">
        <v>200.0</v>
      </c>
      <c r="CH526" s="9">
        <f t="shared" ref="CH526:CQ526" si="2704">2^(CH216-3) * 100000</f>
        <v>502397.7489</v>
      </c>
      <c r="CI526" s="9">
        <f t="shared" si="2704"/>
        <v>127624.0304</v>
      </c>
      <c r="CJ526" s="9">
        <f t="shared" si="2704"/>
        <v>127624.0304</v>
      </c>
      <c r="CK526" s="9">
        <f t="shared" si="2704"/>
        <v>127624.0304</v>
      </c>
      <c r="CL526" s="9">
        <f t="shared" si="2704"/>
        <v>127624.0304</v>
      </c>
      <c r="CM526" s="9">
        <f t="shared" si="2704"/>
        <v>127624.0304</v>
      </c>
      <c r="CN526" s="9">
        <f t="shared" si="2704"/>
        <v>127624.0304</v>
      </c>
      <c r="CO526" s="9">
        <f t="shared" si="2704"/>
        <v>127624.0304</v>
      </c>
      <c r="CP526" s="9">
        <f t="shared" si="2704"/>
        <v>127624.0304</v>
      </c>
      <c r="CQ526" s="9">
        <f t="shared" si="2704"/>
        <v>127624.0304</v>
      </c>
    </row>
    <row r="527" ht="14.25" customHeight="1">
      <c r="AT527" s="1"/>
      <c r="AU527" s="1"/>
      <c r="BH527" s="1">
        <f t="shared" si="1965"/>
        <v>42</v>
      </c>
      <c r="BI527" s="1">
        <v>292.0</v>
      </c>
      <c r="BJ527" s="83">
        <f t="shared" ref="BJ527:BL527" si="2705">((BJ$4 * $BI527 ^ BJ$5 * EXP(-$BI527 * BJ$6))+BJ$8)*BJ$7</f>
        <v>1.124079605</v>
      </c>
      <c r="BK527" s="83">
        <f t="shared" si="2705"/>
        <v>1.055985155</v>
      </c>
      <c r="BL527" s="83">
        <f t="shared" si="2705"/>
        <v>1.071799375</v>
      </c>
      <c r="BT527" s="1">
        <f t="shared" si="1967"/>
        <v>42</v>
      </c>
      <c r="BU527" s="1">
        <v>292.0</v>
      </c>
      <c r="BV527" s="83">
        <f t="shared" ref="BV527:BX527" si="2706"> ((BV$4 * $BU527 ^ BV$5 * EXP(-$BU527 * BV$6))+BV$8)*BV$7</f>
        <v>0.8394877849</v>
      </c>
      <c r="BW527" s="83">
        <f t="shared" si="2706"/>
        <v>0.8296038254</v>
      </c>
      <c r="BX527" s="83">
        <f t="shared" si="2706"/>
        <v>0.8061752819</v>
      </c>
      <c r="CG527" s="181">
        <v>201.0</v>
      </c>
      <c r="CH527" s="9">
        <f t="shared" ref="CH527:CQ527" si="2707">2^(CH217-3) * 100000</f>
        <v>504197.8792</v>
      </c>
      <c r="CI527" s="9">
        <f t="shared" si="2707"/>
        <v>127958.556</v>
      </c>
      <c r="CJ527" s="9">
        <f t="shared" si="2707"/>
        <v>127958.556</v>
      </c>
      <c r="CK527" s="9">
        <f t="shared" si="2707"/>
        <v>127958.556</v>
      </c>
      <c r="CL527" s="9">
        <f t="shared" si="2707"/>
        <v>127958.556</v>
      </c>
      <c r="CM527" s="9">
        <f t="shared" si="2707"/>
        <v>127958.556</v>
      </c>
      <c r="CN527" s="9">
        <f t="shared" si="2707"/>
        <v>127958.556</v>
      </c>
      <c r="CO527" s="9">
        <f t="shared" si="2707"/>
        <v>127958.556</v>
      </c>
      <c r="CP527" s="9">
        <f t="shared" si="2707"/>
        <v>127958.556</v>
      </c>
      <c r="CQ527" s="9">
        <f t="shared" si="2707"/>
        <v>127958.556</v>
      </c>
    </row>
    <row r="528" ht="14.25" customHeight="1">
      <c r="AT528" s="1"/>
      <c r="AU528" s="1"/>
      <c r="BH528" s="1">
        <f t="shared" si="1965"/>
        <v>42</v>
      </c>
      <c r="BI528" s="1">
        <v>293.0</v>
      </c>
      <c r="BJ528" s="83">
        <f t="shared" ref="BJ528:BL528" si="2708">((BJ$4 * $BI528 ^ BJ$5 * EXP(-$BI528 * BJ$6))+BJ$8)*BJ$7</f>
        <v>1.122693232</v>
      </c>
      <c r="BK528" s="83">
        <f t="shared" si="2708"/>
        <v>1.053525233</v>
      </c>
      <c r="BL528" s="83">
        <f t="shared" si="2708"/>
        <v>1.068910242</v>
      </c>
      <c r="BT528" s="1">
        <f t="shared" si="1967"/>
        <v>42</v>
      </c>
      <c r="BU528" s="1">
        <v>293.0</v>
      </c>
      <c r="BV528" s="83">
        <f t="shared" ref="BV528:BX528" si="2709"> ((BV$4 * $BU528 ^ BV$5 * EXP(-$BU528 * BV$6))+BV$8)*BV$7</f>
        <v>0.8384152184</v>
      </c>
      <c r="BW528" s="83">
        <f t="shared" si="2709"/>
        <v>0.8276735235</v>
      </c>
      <c r="BX528" s="83">
        <f t="shared" si="2709"/>
        <v>0.8040010639</v>
      </c>
      <c r="CG528" s="181">
        <v>202.0</v>
      </c>
      <c r="CH528" s="9">
        <f t="shared" ref="CH528:CQ528" si="2710">2^(CH218-3) * 100000</f>
        <v>506007.3763</v>
      </c>
      <c r="CI528" s="9">
        <f t="shared" si="2710"/>
        <v>128294.1552</v>
      </c>
      <c r="CJ528" s="9">
        <f t="shared" si="2710"/>
        <v>128294.1552</v>
      </c>
      <c r="CK528" s="9">
        <f t="shared" si="2710"/>
        <v>128294.1552</v>
      </c>
      <c r="CL528" s="9">
        <f t="shared" si="2710"/>
        <v>128294.1552</v>
      </c>
      <c r="CM528" s="9">
        <f t="shared" si="2710"/>
        <v>128294.1552</v>
      </c>
      <c r="CN528" s="9">
        <f t="shared" si="2710"/>
        <v>128294.1552</v>
      </c>
      <c r="CO528" s="9">
        <f t="shared" si="2710"/>
        <v>128294.1552</v>
      </c>
      <c r="CP528" s="9">
        <f t="shared" si="2710"/>
        <v>128294.1552</v>
      </c>
      <c r="CQ528" s="9">
        <f t="shared" si="2710"/>
        <v>128294.1552</v>
      </c>
    </row>
    <row r="529" ht="14.25" customHeight="1">
      <c r="AT529" s="1"/>
      <c r="AU529" s="1"/>
      <c r="BH529" s="1">
        <f t="shared" si="1965"/>
        <v>42</v>
      </c>
      <c r="BI529" s="1">
        <v>294.0</v>
      </c>
      <c r="BJ529" s="83">
        <f t="shared" ref="BJ529:BL529" si="2711">((BJ$4 * $BI529 ^ BJ$5 * EXP(-$BI529 * BJ$6))+BJ$8)*BJ$7</f>
        <v>1.121306292</v>
      </c>
      <c r="BK529" s="83">
        <f t="shared" si="2711"/>
        <v>1.051069259</v>
      </c>
      <c r="BL529" s="83">
        <f t="shared" si="2711"/>
        <v>1.066026752</v>
      </c>
      <c r="BT529" s="1">
        <f t="shared" si="1967"/>
        <v>42</v>
      </c>
      <c r="BU529" s="1">
        <v>294.0</v>
      </c>
      <c r="BV529" s="83">
        <f t="shared" ref="BV529:BX529" si="2712"> ((BV$4 * $BU529 ^ BV$5 * EXP(-$BU529 * BV$6))+BV$8)*BV$7</f>
        <v>0.8373422489</v>
      </c>
      <c r="BW529" s="83">
        <f t="shared" si="2712"/>
        <v>0.8257463049</v>
      </c>
      <c r="BX529" s="83">
        <f t="shared" si="2712"/>
        <v>0.8018310995</v>
      </c>
      <c r="CG529" s="181">
        <v>203.0</v>
      </c>
      <c r="CH529" s="9">
        <f t="shared" ref="CH529:CQ529" si="2713">2^(CH219-3) * 100000</f>
        <v>507826.2515</v>
      </c>
      <c r="CI529" s="9">
        <f t="shared" si="2713"/>
        <v>128630.8288</v>
      </c>
      <c r="CJ529" s="9">
        <f t="shared" si="2713"/>
        <v>128630.8288</v>
      </c>
      <c r="CK529" s="9">
        <f t="shared" si="2713"/>
        <v>128630.8288</v>
      </c>
      <c r="CL529" s="9">
        <f t="shared" si="2713"/>
        <v>128630.8288</v>
      </c>
      <c r="CM529" s="9">
        <f t="shared" si="2713"/>
        <v>128630.8288</v>
      </c>
      <c r="CN529" s="9">
        <f t="shared" si="2713"/>
        <v>128630.8288</v>
      </c>
      <c r="CO529" s="9">
        <f t="shared" si="2713"/>
        <v>128630.8288</v>
      </c>
      <c r="CP529" s="9">
        <f t="shared" si="2713"/>
        <v>128630.8288</v>
      </c>
      <c r="CQ529" s="9">
        <f t="shared" si="2713"/>
        <v>128630.8288</v>
      </c>
    </row>
    <row r="530" ht="14.25" customHeight="1">
      <c r="AT530" s="1"/>
      <c r="AU530" s="1"/>
      <c r="BH530" s="1">
        <f t="shared" si="1965"/>
        <v>43</v>
      </c>
      <c r="BI530" s="1">
        <v>295.0</v>
      </c>
      <c r="BJ530" s="83">
        <f t="shared" ref="BJ530:BL530" si="2714">((BJ$4 * $BI530 ^ BJ$5 * EXP(-$BI530 * BJ$6))+BJ$8)*BJ$7</f>
        <v>1.119918807</v>
      </c>
      <c r="BK530" s="83">
        <f t="shared" si="2714"/>
        <v>1.048617243</v>
      </c>
      <c r="BL530" s="83">
        <f t="shared" si="2714"/>
        <v>1.063148915</v>
      </c>
      <c r="BT530" s="1">
        <f t="shared" si="1967"/>
        <v>43</v>
      </c>
      <c r="BU530" s="1">
        <v>295.0</v>
      </c>
      <c r="BV530" s="83">
        <f t="shared" ref="BV530:BX530" si="2715"> ((BV$4 * $BU530 ^ BV$5 * EXP(-$BU530 * BV$6))+BV$8)*BV$7</f>
        <v>0.8362688937</v>
      </c>
      <c r="BW530" s="83">
        <f t="shared" si="2715"/>
        <v>0.8238221783</v>
      </c>
      <c r="BX530" s="83">
        <f t="shared" si="2715"/>
        <v>0.7996653967</v>
      </c>
      <c r="CG530" s="181">
        <v>204.0</v>
      </c>
      <c r="CH530" s="9">
        <f t="shared" ref="CH530:CQ530" si="2716">2^(CH220-3) * 100000</f>
        <v>509654.5167</v>
      </c>
      <c r="CI530" s="9">
        <f t="shared" si="2716"/>
        <v>128968.5779</v>
      </c>
      <c r="CJ530" s="9">
        <f t="shared" si="2716"/>
        <v>128968.5779</v>
      </c>
      <c r="CK530" s="9">
        <f t="shared" si="2716"/>
        <v>128968.5779</v>
      </c>
      <c r="CL530" s="9">
        <f t="shared" si="2716"/>
        <v>128968.5779</v>
      </c>
      <c r="CM530" s="9">
        <f t="shared" si="2716"/>
        <v>128968.5779</v>
      </c>
      <c r="CN530" s="9">
        <f t="shared" si="2716"/>
        <v>128968.5779</v>
      </c>
      <c r="CO530" s="9">
        <f t="shared" si="2716"/>
        <v>128968.5779</v>
      </c>
      <c r="CP530" s="9">
        <f t="shared" si="2716"/>
        <v>128968.5779</v>
      </c>
      <c r="CQ530" s="9">
        <f t="shared" si="2716"/>
        <v>128968.5779</v>
      </c>
    </row>
    <row r="531" ht="14.25" customHeight="1">
      <c r="AT531" s="1"/>
      <c r="AU531" s="1"/>
      <c r="BH531" s="1">
        <f t="shared" si="1965"/>
        <v>43</v>
      </c>
      <c r="BI531" s="1">
        <v>296.0</v>
      </c>
      <c r="BJ531" s="83">
        <f t="shared" ref="BJ531:BL531" si="2717">((BJ$4 * $BI531 ^ BJ$5 * EXP(-$BI531 * BJ$6))+BJ$8)*BJ$7</f>
        <v>1.118530798</v>
      </c>
      <c r="BK531" s="83">
        <f t="shared" si="2717"/>
        <v>1.046169198</v>
      </c>
      <c r="BL531" s="83">
        <f t="shared" si="2717"/>
        <v>1.060276742</v>
      </c>
      <c r="BT531" s="1">
        <f t="shared" si="1967"/>
        <v>43</v>
      </c>
      <c r="BU531" s="1">
        <v>296.0</v>
      </c>
      <c r="BV531" s="83">
        <f t="shared" ref="BV531:BX531" si="2718"> ((BV$4 * $BU531 ^ BV$5 * EXP(-$BU531 * BV$6))+BV$8)*BV$7</f>
        <v>0.8351951696</v>
      </c>
      <c r="BW531" s="83">
        <f t="shared" si="2718"/>
        <v>0.8219011526</v>
      </c>
      <c r="BX531" s="83">
        <f t="shared" si="2718"/>
        <v>0.7975039635</v>
      </c>
      <c r="CG531" s="181">
        <v>205.0</v>
      </c>
      <c r="CH531" s="9">
        <f t="shared" ref="CH531:CQ531" si="2719">2^(CH221-3) * 100000</f>
        <v>511492.1842</v>
      </c>
      <c r="CI531" s="9">
        <f t="shared" si="2719"/>
        <v>129307.4034</v>
      </c>
      <c r="CJ531" s="9">
        <f t="shared" si="2719"/>
        <v>129307.4034</v>
      </c>
      <c r="CK531" s="9">
        <f t="shared" si="2719"/>
        <v>129307.4034</v>
      </c>
      <c r="CL531" s="9">
        <f t="shared" si="2719"/>
        <v>129307.4034</v>
      </c>
      <c r="CM531" s="9">
        <f t="shared" si="2719"/>
        <v>129307.4034</v>
      </c>
      <c r="CN531" s="9">
        <f t="shared" si="2719"/>
        <v>129307.4034</v>
      </c>
      <c r="CO531" s="9">
        <f t="shared" si="2719"/>
        <v>129307.4034</v>
      </c>
      <c r="CP531" s="9">
        <f t="shared" si="2719"/>
        <v>129307.4034</v>
      </c>
      <c r="CQ531" s="9">
        <f t="shared" si="2719"/>
        <v>129307.4034</v>
      </c>
    </row>
    <row r="532" ht="14.25" customHeight="1">
      <c r="AT532" s="1"/>
      <c r="AU532" s="1"/>
      <c r="BH532" s="1">
        <f t="shared" si="1965"/>
        <v>43</v>
      </c>
      <c r="BI532" s="1">
        <v>297.0</v>
      </c>
      <c r="BJ532" s="83">
        <f t="shared" ref="BJ532:BL532" si="2720">((BJ$4 * $BI532 ^ BJ$5 * EXP(-$BI532 * BJ$6))+BJ$8)*BJ$7</f>
        <v>1.117142288</v>
      </c>
      <c r="BK532" s="83">
        <f t="shared" si="2720"/>
        <v>1.043725134</v>
      </c>
      <c r="BL532" s="83">
        <f t="shared" si="2720"/>
        <v>1.057410242</v>
      </c>
      <c r="BT532" s="1">
        <f t="shared" si="1967"/>
        <v>43</v>
      </c>
      <c r="BU532" s="1">
        <v>297.0</v>
      </c>
      <c r="BV532" s="83">
        <f t="shared" ref="BV532:BX532" si="2721"> ((BV$4 * $BU532 ^ BV$5 * EXP(-$BU532 * BV$6))+BV$8)*BV$7</f>
        <v>0.8341210933</v>
      </c>
      <c r="BW532" s="83">
        <f t="shared" si="2721"/>
        <v>0.8199832363</v>
      </c>
      <c r="BX532" s="83">
        <f t="shared" si="2721"/>
        <v>0.7953468075</v>
      </c>
      <c r="CG532" s="181">
        <v>206.0</v>
      </c>
      <c r="CH532" s="9">
        <f t="shared" ref="CH532:CQ532" si="2722">2^(CH222-3) * 100000</f>
        <v>513339.267</v>
      </c>
      <c r="CI532" s="9">
        <f t="shared" si="2722"/>
        <v>129647.3064</v>
      </c>
      <c r="CJ532" s="9">
        <f t="shared" si="2722"/>
        <v>129647.3064</v>
      </c>
      <c r="CK532" s="9">
        <f t="shared" si="2722"/>
        <v>129647.3064</v>
      </c>
      <c r="CL532" s="9">
        <f t="shared" si="2722"/>
        <v>129647.3064</v>
      </c>
      <c r="CM532" s="9">
        <f t="shared" si="2722"/>
        <v>129647.3064</v>
      </c>
      <c r="CN532" s="9">
        <f t="shared" si="2722"/>
        <v>129647.3064</v>
      </c>
      <c r="CO532" s="9">
        <f t="shared" si="2722"/>
        <v>129647.3064</v>
      </c>
      <c r="CP532" s="9">
        <f t="shared" si="2722"/>
        <v>129647.3064</v>
      </c>
      <c r="CQ532" s="9">
        <f t="shared" si="2722"/>
        <v>129647.3064</v>
      </c>
    </row>
    <row r="533" ht="14.25" customHeight="1">
      <c r="AT533" s="1"/>
      <c r="AU533" s="1"/>
      <c r="BH533" s="1">
        <f t="shared" si="1965"/>
        <v>43</v>
      </c>
      <c r="BI533" s="1">
        <v>298.0</v>
      </c>
      <c r="BJ533" s="83">
        <f t="shared" ref="BJ533:BL533" si="2723">((BJ$4 * $BI533 ^ BJ$5 * EXP(-$BI533 * BJ$6))+BJ$8)*BJ$7</f>
        <v>1.115753296</v>
      </c>
      <c r="BK533" s="83">
        <f t="shared" si="2723"/>
        <v>1.04128506</v>
      </c>
      <c r="BL533" s="83">
        <f t="shared" si="2723"/>
        <v>1.054549427</v>
      </c>
      <c r="BT533" s="1">
        <f t="shared" si="1967"/>
        <v>43</v>
      </c>
      <c r="BU533" s="1">
        <v>298.0</v>
      </c>
      <c r="BV533" s="83">
        <f t="shared" ref="BV533:BX533" si="2724"> ((BV$4 * $BU533 ^ BV$5 * EXP(-$BU533 * BV$6))+BV$8)*BV$7</f>
        <v>0.8330466813</v>
      </c>
      <c r="BW533" s="83">
        <f t="shared" si="2724"/>
        <v>0.8180684378</v>
      </c>
      <c r="BX533" s="83">
        <f t="shared" si="2724"/>
        <v>0.7931939361</v>
      </c>
      <c r="CG533" s="181">
        <v>207.0</v>
      </c>
      <c r="CH533" s="9">
        <f t="shared" ref="CH533:CQ533" si="2725">2^(CH223-3) * 100000</f>
        <v>515195.7788</v>
      </c>
      <c r="CI533" s="9">
        <f t="shared" si="2725"/>
        <v>129988.2881</v>
      </c>
      <c r="CJ533" s="9">
        <f t="shared" si="2725"/>
        <v>129988.2881</v>
      </c>
      <c r="CK533" s="9">
        <f t="shared" si="2725"/>
        <v>129988.2881</v>
      </c>
      <c r="CL533" s="9">
        <f t="shared" si="2725"/>
        <v>129988.2881</v>
      </c>
      <c r="CM533" s="9">
        <f t="shared" si="2725"/>
        <v>129988.2881</v>
      </c>
      <c r="CN533" s="9">
        <f t="shared" si="2725"/>
        <v>129988.2881</v>
      </c>
      <c r="CO533" s="9">
        <f t="shared" si="2725"/>
        <v>129988.2881</v>
      </c>
      <c r="CP533" s="9">
        <f t="shared" si="2725"/>
        <v>129988.2881</v>
      </c>
      <c r="CQ533" s="9">
        <f t="shared" si="2725"/>
        <v>129988.2881</v>
      </c>
    </row>
    <row r="534" ht="14.25" customHeight="1">
      <c r="AT534" s="1"/>
      <c r="AU534" s="1"/>
      <c r="BH534" s="1">
        <f t="shared" si="1965"/>
        <v>43</v>
      </c>
      <c r="BI534" s="1">
        <v>299.0</v>
      </c>
      <c r="BJ534" s="83">
        <f t="shared" ref="BJ534:BL534" si="2726">((BJ$4 * $BI534 ^ BJ$5 * EXP(-$BI534 * BJ$6))+BJ$8)*BJ$7</f>
        <v>1.114363844</v>
      </c>
      <c r="BK534" s="83">
        <f t="shared" si="2726"/>
        <v>1.038848988</v>
      </c>
      <c r="BL534" s="83">
        <f t="shared" si="2726"/>
        <v>1.051694305</v>
      </c>
      <c r="BT534" s="1">
        <f t="shared" si="1967"/>
        <v>43</v>
      </c>
      <c r="BU534" s="1">
        <v>299.0</v>
      </c>
      <c r="BV534" s="83">
        <f t="shared" ref="BV534:BX534" si="2727"> ((BV$4 * $BU534 ^ BV$5 * EXP(-$BU534 * BV$6))+BV$8)*BV$7</f>
        <v>0.8319719501</v>
      </c>
      <c r="BW534" s="83">
        <f t="shared" si="2727"/>
        <v>0.8161567651</v>
      </c>
      <c r="BX534" s="83">
        <f t="shared" si="2727"/>
        <v>0.7910453564</v>
      </c>
      <c r="CG534" s="181">
        <v>208.0</v>
      </c>
      <c r="CH534" s="9">
        <f t="shared" ref="CH534:CQ534" si="2728">2^(CH224-3) * 100000</f>
        <v>517061.7335</v>
      </c>
      <c r="CI534" s="9">
        <f t="shared" si="2728"/>
        <v>130330.3494</v>
      </c>
      <c r="CJ534" s="9">
        <f t="shared" si="2728"/>
        <v>130330.3494</v>
      </c>
      <c r="CK534" s="9">
        <f t="shared" si="2728"/>
        <v>130330.3494</v>
      </c>
      <c r="CL534" s="9">
        <f t="shared" si="2728"/>
        <v>130330.3494</v>
      </c>
      <c r="CM534" s="9">
        <f t="shared" si="2728"/>
        <v>130330.3494</v>
      </c>
      <c r="CN534" s="9">
        <f t="shared" si="2728"/>
        <v>130330.3494</v>
      </c>
      <c r="CO534" s="9">
        <f t="shared" si="2728"/>
        <v>130330.3494</v>
      </c>
      <c r="CP534" s="9">
        <f t="shared" si="2728"/>
        <v>130330.3494</v>
      </c>
      <c r="CQ534" s="9">
        <f t="shared" si="2728"/>
        <v>130330.3494</v>
      </c>
    </row>
    <row r="535" ht="14.25" customHeight="1">
      <c r="AT535" s="1"/>
      <c r="AU535" s="1"/>
      <c r="BH535" s="1">
        <f t="shared" si="1965"/>
        <v>43</v>
      </c>
      <c r="BI535" s="1">
        <v>300.0</v>
      </c>
      <c r="BJ535" s="83">
        <f t="shared" ref="BJ535:BL535" si="2729">((BJ$4 * $BI535 ^ BJ$5 * EXP(-$BI535 * BJ$6))+BJ$8)*BJ$7</f>
        <v>1.112973953</v>
      </c>
      <c r="BK535" s="83">
        <f t="shared" si="2729"/>
        <v>1.036416927</v>
      </c>
      <c r="BL535" s="83">
        <f t="shared" si="2729"/>
        <v>1.048844885</v>
      </c>
      <c r="BT535" s="1">
        <f t="shared" si="1967"/>
        <v>43</v>
      </c>
      <c r="BU535" s="1">
        <v>300.0</v>
      </c>
      <c r="BV535" s="83">
        <f t="shared" ref="BV535:BX535" si="2730"> ((BV$4 * $BU535 ^ BV$5 * EXP(-$BU535 * BV$6))+BV$8)*BV$7</f>
        <v>0.8308969157</v>
      </c>
      <c r="BW535" s="83">
        <f t="shared" si="2730"/>
        <v>0.8142482262</v>
      </c>
      <c r="BX535" s="83">
        <f t="shared" si="2730"/>
        <v>0.7889010754</v>
      </c>
      <c r="CG535" s="181">
        <v>209.0</v>
      </c>
      <c r="CH535" s="9">
        <f t="shared" ref="CH535:CQ535" si="2731">2^(CH225-3) * 100000</f>
        <v>518937.1459</v>
      </c>
      <c r="CI535" s="9">
        <f t="shared" si="2731"/>
        <v>130673.4917</v>
      </c>
      <c r="CJ535" s="9">
        <f t="shared" si="2731"/>
        <v>130673.4917</v>
      </c>
      <c r="CK535" s="9">
        <f t="shared" si="2731"/>
        <v>130673.4917</v>
      </c>
      <c r="CL535" s="9">
        <f t="shared" si="2731"/>
        <v>130673.4917</v>
      </c>
      <c r="CM535" s="9">
        <f t="shared" si="2731"/>
        <v>130673.4917</v>
      </c>
      <c r="CN535" s="9">
        <f t="shared" si="2731"/>
        <v>130673.4917</v>
      </c>
      <c r="CO535" s="9">
        <f t="shared" si="2731"/>
        <v>130673.4917</v>
      </c>
      <c r="CP535" s="9">
        <f t="shared" si="2731"/>
        <v>130673.4917</v>
      </c>
      <c r="CQ535" s="9">
        <f t="shared" si="2731"/>
        <v>130673.4917</v>
      </c>
    </row>
    <row r="536" ht="14.25" customHeight="1">
      <c r="AT536" s="1"/>
      <c r="AU536" s="1"/>
      <c r="BH536" s="1">
        <f t="shared" si="1965"/>
        <v>43</v>
      </c>
      <c r="BI536" s="1">
        <v>301.0</v>
      </c>
      <c r="BJ536" s="83">
        <f t="shared" ref="BJ536:BL536" si="2732">((BJ$4 * $BI536 ^ BJ$5 * EXP(-$BI536 * BJ$6))+BJ$8)*BJ$7</f>
        <v>1.111583642</v>
      </c>
      <c r="BK536" s="83">
        <f t="shared" si="2732"/>
        <v>1.033988886</v>
      </c>
      <c r="BL536" s="83">
        <f t="shared" si="2732"/>
        <v>1.046001178</v>
      </c>
      <c r="BT536" s="1">
        <f t="shared" si="1967"/>
        <v>43</v>
      </c>
      <c r="BU536" s="1">
        <v>301.0</v>
      </c>
      <c r="BV536" s="83">
        <f t="shared" ref="BV536:BX536" si="2733"> ((BV$4 * $BU536 ^ BV$5 * EXP(-$BU536 * BV$6))+BV$8)*BV$7</f>
        <v>0.8298215942</v>
      </c>
      <c r="BW536" s="83">
        <f t="shared" si="2733"/>
        <v>0.8123428289</v>
      </c>
      <c r="BX536" s="83">
        <f t="shared" si="2733"/>
        <v>0.7867610998</v>
      </c>
      <c r="CG536" s="181">
        <v>210.0</v>
      </c>
      <c r="CH536" s="9">
        <f t="shared" ref="CH536:CQ536" si="2734">2^(CH226-3) * 100000</f>
        <v>520822.0309</v>
      </c>
      <c r="CI536" s="9">
        <f t="shared" si="2734"/>
        <v>131017.7161</v>
      </c>
      <c r="CJ536" s="9">
        <f t="shared" si="2734"/>
        <v>131017.7161</v>
      </c>
      <c r="CK536" s="9">
        <f t="shared" si="2734"/>
        <v>131017.7161</v>
      </c>
      <c r="CL536" s="9">
        <f t="shared" si="2734"/>
        <v>131017.7161</v>
      </c>
      <c r="CM536" s="9">
        <f t="shared" si="2734"/>
        <v>131017.7161</v>
      </c>
      <c r="CN536" s="9">
        <f t="shared" si="2734"/>
        <v>131017.7161</v>
      </c>
      <c r="CO536" s="9">
        <f t="shared" si="2734"/>
        <v>131017.7161</v>
      </c>
      <c r="CP536" s="9">
        <f t="shared" si="2734"/>
        <v>131017.7161</v>
      </c>
      <c r="CQ536" s="9">
        <f t="shared" si="2734"/>
        <v>131017.7161</v>
      </c>
    </row>
    <row r="537" ht="14.25" customHeight="1">
      <c r="AT537" s="1"/>
      <c r="AU537" s="1"/>
      <c r="BH537" s="1">
        <f t="shared" si="1965"/>
        <v>44</v>
      </c>
      <c r="BI537" s="1">
        <v>302.0</v>
      </c>
      <c r="BJ537" s="83">
        <f t="shared" ref="BJ537:BL537" si="2735">((BJ$4 * $BI537 ^ BJ$5 * EXP(-$BI537 * BJ$6))+BJ$8)*BJ$7</f>
        <v>1.110192932</v>
      </c>
      <c r="BK537" s="83">
        <f t="shared" si="2735"/>
        <v>1.031564877</v>
      </c>
      <c r="BL537" s="83">
        <f t="shared" si="2735"/>
        <v>1.04316319</v>
      </c>
      <c r="BT537" s="1">
        <f t="shared" si="1967"/>
        <v>44</v>
      </c>
      <c r="BU537" s="1">
        <v>302.0</v>
      </c>
      <c r="BV537" s="83">
        <f t="shared" ref="BV537:BX537" si="2736"> ((BV$4 * $BU537 ^ BV$5 * EXP(-$BU537 * BV$6))+BV$8)*BV$7</f>
        <v>0.8287460013</v>
      </c>
      <c r="BW537" s="83">
        <f t="shared" si="2736"/>
        <v>0.8104405808</v>
      </c>
      <c r="BX537" s="83">
        <f t="shared" si="2736"/>
        <v>0.7846254361</v>
      </c>
      <c r="CG537" s="181">
        <v>211.0</v>
      </c>
      <c r="CH537" s="9">
        <f t="shared" ref="CH537:CQ537" si="2737">2^(CH227-3) * 100000</f>
        <v>522716.4044</v>
      </c>
      <c r="CI537" s="9">
        <f t="shared" si="2737"/>
        <v>131363.0238</v>
      </c>
      <c r="CJ537" s="9">
        <f t="shared" si="2737"/>
        <v>131363.0238</v>
      </c>
      <c r="CK537" s="9">
        <f t="shared" si="2737"/>
        <v>131363.0238</v>
      </c>
      <c r="CL537" s="9">
        <f t="shared" si="2737"/>
        <v>131363.0238</v>
      </c>
      <c r="CM537" s="9">
        <f t="shared" si="2737"/>
        <v>131363.0238</v>
      </c>
      <c r="CN537" s="9">
        <f t="shared" si="2737"/>
        <v>131363.0238</v>
      </c>
      <c r="CO537" s="9">
        <f t="shared" si="2737"/>
        <v>131363.0238</v>
      </c>
      <c r="CP537" s="9">
        <f t="shared" si="2737"/>
        <v>131363.0238</v>
      </c>
      <c r="CQ537" s="9">
        <f t="shared" si="2737"/>
        <v>131363.0238</v>
      </c>
    </row>
    <row r="538" ht="14.25" customHeight="1">
      <c r="AT538" s="1"/>
      <c r="AU538" s="1"/>
      <c r="BH538" s="1">
        <f t="shared" si="1965"/>
        <v>44</v>
      </c>
      <c r="BI538" s="1">
        <v>303.0</v>
      </c>
      <c r="BJ538" s="83">
        <f t="shared" ref="BJ538:BL538" si="2738">((BJ$4 * $BI538 ^ BJ$5 * EXP(-$BI538 * BJ$6))+BJ$8)*BJ$7</f>
        <v>1.108801843</v>
      </c>
      <c r="BK538" s="83">
        <f t="shared" si="2738"/>
        <v>1.029144907</v>
      </c>
      <c r="BL538" s="83">
        <f t="shared" si="2738"/>
        <v>1.040330932</v>
      </c>
      <c r="BT538" s="1">
        <f t="shared" si="1967"/>
        <v>44</v>
      </c>
      <c r="BU538" s="1">
        <v>303.0</v>
      </c>
      <c r="BV538" s="83">
        <f t="shared" ref="BV538:BX538" si="2739"> ((BV$4 * $BU538 ^ BV$5 * EXP(-$BU538 * BV$6))+BV$8)*BV$7</f>
        <v>0.8276701528</v>
      </c>
      <c r="BW538" s="83">
        <f t="shared" si="2739"/>
        <v>0.8085414893</v>
      </c>
      <c r="BX538" s="83">
        <f t="shared" si="2739"/>
        <v>0.7824940905</v>
      </c>
      <c r="CG538" s="181">
        <v>212.0</v>
      </c>
      <c r="CH538" s="9">
        <f t="shared" ref="CH538:CQ538" si="2740">2^(CH228-3) * 100000</f>
        <v>524620.2824</v>
      </c>
      <c r="CI538" s="9">
        <f t="shared" si="2740"/>
        <v>131709.4162</v>
      </c>
      <c r="CJ538" s="9">
        <f t="shared" si="2740"/>
        <v>131709.4162</v>
      </c>
      <c r="CK538" s="9">
        <f t="shared" si="2740"/>
        <v>131709.4162</v>
      </c>
      <c r="CL538" s="9">
        <f t="shared" si="2740"/>
        <v>131709.4162</v>
      </c>
      <c r="CM538" s="9">
        <f t="shared" si="2740"/>
        <v>131709.4162</v>
      </c>
      <c r="CN538" s="9">
        <f t="shared" si="2740"/>
        <v>131709.4162</v>
      </c>
      <c r="CO538" s="9">
        <f t="shared" si="2740"/>
        <v>131709.4162</v>
      </c>
      <c r="CP538" s="9">
        <f t="shared" si="2740"/>
        <v>131709.4162</v>
      </c>
      <c r="CQ538" s="9">
        <f t="shared" si="2740"/>
        <v>131709.4162</v>
      </c>
    </row>
    <row r="539" ht="14.25" customHeight="1">
      <c r="AT539" s="1"/>
      <c r="AU539" s="1"/>
      <c r="BH539" s="1">
        <f t="shared" si="1965"/>
        <v>44</v>
      </c>
      <c r="BI539" s="1">
        <v>304.0</v>
      </c>
      <c r="BJ539" s="83">
        <f t="shared" ref="BJ539:BL539" si="2741">((BJ$4 * $BI539 ^ BJ$5 * EXP(-$BI539 * BJ$6))+BJ$8)*BJ$7</f>
        <v>1.107410395</v>
      </c>
      <c r="BK539" s="83">
        <f t="shared" si="2741"/>
        <v>1.026728986</v>
      </c>
      <c r="BL539" s="83">
        <f t="shared" si="2741"/>
        <v>1.037504411</v>
      </c>
      <c r="BT539" s="1">
        <f t="shared" si="1967"/>
        <v>44</v>
      </c>
      <c r="BU539" s="1">
        <v>304.0</v>
      </c>
      <c r="BV539" s="83">
        <f t="shared" ref="BV539:BX539" si="2742"> ((BV$4 * $BU539 ^ BV$5 * EXP(-$BU539 * BV$6))+BV$8)*BV$7</f>
        <v>0.826594064</v>
      </c>
      <c r="BW539" s="83">
        <f t="shared" si="2742"/>
        <v>0.8066455617</v>
      </c>
      <c r="BX539" s="83">
        <f t="shared" si="2742"/>
        <v>0.7803670691</v>
      </c>
      <c r="CG539" s="181">
        <v>213.0</v>
      </c>
      <c r="CH539" s="9">
        <f t="shared" ref="CH539:CQ539" si="2743">2^(CH229-3) * 100000</f>
        <v>526533.6817</v>
      </c>
      <c r="CI539" s="9">
        <f t="shared" si="2743"/>
        <v>132056.8945</v>
      </c>
      <c r="CJ539" s="9">
        <f t="shared" si="2743"/>
        <v>132056.8945</v>
      </c>
      <c r="CK539" s="9">
        <f t="shared" si="2743"/>
        <v>132056.8945</v>
      </c>
      <c r="CL539" s="9">
        <f t="shared" si="2743"/>
        <v>132056.8945</v>
      </c>
      <c r="CM539" s="9">
        <f t="shared" si="2743"/>
        <v>132056.8945</v>
      </c>
      <c r="CN539" s="9">
        <f t="shared" si="2743"/>
        <v>132056.8945</v>
      </c>
      <c r="CO539" s="9">
        <f t="shared" si="2743"/>
        <v>132056.8945</v>
      </c>
      <c r="CP539" s="9">
        <f t="shared" si="2743"/>
        <v>132056.8945</v>
      </c>
      <c r="CQ539" s="9">
        <f t="shared" si="2743"/>
        <v>132056.8945</v>
      </c>
    </row>
    <row r="540" ht="14.25" customHeight="1">
      <c r="AT540" s="1"/>
      <c r="AU540" s="1"/>
      <c r="BH540" s="1">
        <f t="shared" si="1965"/>
        <v>44</v>
      </c>
      <c r="BI540" s="1">
        <v>305.0</v>
      </c>
      <c r="BJ540" s="83">
        <f t="shared" ref="BJ540:BL540" si="2744">((BJ$4 * $BI540 ^ BJ$5 * EXP(-$BI540 * BJ$6))+BJ$8)*BJ$7</f>
        <v>1.106018607</v>
      </c>
      <c r="BK540" s="83">
        <f t="shared" si="2744"/>
        <v>1.024317122</v>
      </c>
      <c r="BL540" s="83">
        <f t="shared" si="2744"/>
        <v>1.034683634</v>
      </c>
      <c r="BT540" s="1">
        <f t="shared" si="1967"/>
        <v>44</v>
      </c>
      <c r="BU540" s="1">
        <v>305.0</v>
      </c>
      <c r="BV540" s="83">
        <f t="shared" ref="BV540:BX540" si="2745"> ((BV$4 * $BU540 ^ BV$5 * EXP(-$BU540 * BV$6))+BV$8)*BV$7</f>
        <v>0.8255177504</v>
      </c>
      <c r="BW540" s="83">
        <f t="shared" si="2745"/>
        <v>0.8047528048</v>
      </c>
      <c r="BX540" s="83">
        <f t="shared" si="2745"/>
        <v>0.7782443777</v>
      </c>
      <c r="CG540" s="181">
        <v>214.0</v>
      </c>
      <c r="CH540" s="9">
        <f t="shared" ref="CH540:CQ540" si="2746">2^(CH230-3) * 100000</f>
        <v>528456.6194</v>
      </c>
      <c r="CI540" s="9">
        <f t="shared" si="2746"/>
        <v>132405.4601</v>
      </c>
      <c r="CJ540" s="9">
        <f t="shared" si="2746"/>
        <v>132405.4601</v>
      </c>
      <c r="CK540" s="9">
        <f t="shared" si="2746"/>
        <v>132405.4601</v>
      </c>
      <c r="CL540" s="9">
        <f t="shared" si="2746"/>
        <v>132405.4601</v>
      </c>
      <c r="CM540" s="9">
        <f t="shared" si="2746"/>
        <v>132405.4601</v>
      </c>
      <c r="CN540" s="9">
        <f t="shared" si="2746"/>
        <v>132405.4601</v>
      </c>
      <c r="CO540" s="9">
        <f t="shared" si="2746"/>
        <v>132405.4601</v>
      </c>
      <c r="CP540" s="9">
        <f t="shared" si="2746"/>
        <v>132405.4601</v>
      </c>
      <c r="CQ540" s="9">
        <f t="shared" si="2746"/>
        <v>132405.4601</v>
      </c>
    </row>
    <row r="541" ht="14.25" customHeight="1">
      <c r="AT541" s="1"/>
      <c r="AU541" s="1"/>
      <c r="BH541" s="1"/>
      <c r="BI541" s="1"/>
      <c r="BT541" s="1"/>
      <c r="BU541" s="1"/>
      <c r="CG541" s="181">
        <v>215.0</v>
      </c>
      <c r="CH541" s="9">
        <f t="shared" ref="CH541:CQ541" si="2747">2^(CH231-3) * 100000</f>
        <v>530389.1132</v>
      </c>
      <c r="CI541" s="9">
        <f t="shared" si="2747"/>
        <v>132755.1144</v>
      </c>
      <c r="CJ541" s="9">
        <f t="shared" si="2747"/>
        <v>132755.1144</v>
      </c>
      <c r="CK541" s="9">
        <f t="shared" si="2747"/>
        <v>132755.1144</v>
      </c>
      <c r="CL541" s="9">
        <f t="shared" si="2747"/>
        <v>132755.1144</v>
      </c>
      <c r="CM541" s="9">
        <f t="shared" si="2747"/>
        <v>132755.1144</v>
      </c>
      <c r="CN541" s="9">
        <f t="shared" si="2747"/>
        <v>132755.1144</v>
      </c>
      <c r="CO541" s="9">
        <f t="shared" si="2747"/>
        <v>132755.1144</v>
      </c>
      <c r="CP541" s="9">
        <f t="shared" si="2747"/>
        <v>132755.1144</v>
      </c>
      <c r="CQ541" s="9">
        <f t="shared" si="2747"/>
        <v>132755.1144</v>
      </c>
    </row>
    <row r="542" ht="14.25" customHeight="1">
      <c r="AT542" s="1"/>
      <c r="AU542" s="1"/>
      <c r="BH542" s="1"/>
      <c r="BI542" s="1" t="s">
        <v>185</v>
      </c>
      <c r="BJ542" s="83">
        <f t="shared" ref="BJ542:BL542" si="2748">+SUM(BJ236:BJ540)</f>
        <v>376.2048366</v>
      </c>
      <c r="BK542" s="83">
        <f t="shared" si="2748"/>
        <v>420.1148418</v>
      </c>
      <c r="BL542" s="83">
        <f t="shared" si="2748"/>
        <v>444.4131128</v>
      </c>
      <c r="BT542" s="1"/>
      <c r="BU542" s="1" t="s">
        <v>185</v>
      </c>
      <c r="BV542" s="83">
        <f t="shared" ref="BV542:BX542" si="2749">+SUM(BV236:BV540)</f>
        <v>281.7730398</v>
      </c>
      <c r="BW542" s="83">
        <f t="shared" si="2749"/>
        <v>329.782158</v>
      </c>
      <c r="BX542" s="83">
        <f t="shared" si="2749"/>
        <v>334.4115991</v>
      </c>
      <c r="CG542" s="181">
        <v>216.0</v>
      </c>
      <c r="CH542" s="9">
        <f t="shared" ref="CH542:CQ542" si="2750">2^(CH232-3) * 100000</f>
        <v>532331.1811</v>
      </c>
      <c r="CI542" s="9">
        <f t="shared" si="2750"/>
        <v>133105.8588</v>
      </c>
      <c r="CJ542" s="9">
        <f t="shared" si="2750"/>
        <v>133105.8588</v>
      </c>
      <c r="CK542" s="9">
        <f t="shared" si="2750"/>
        <v>133105.8588</v>
      </c>
      <c r="CL542" s="9">
        <f t="shared" si="2750"/>
        <v>133105.8588</v>
      </c>
      <c r="CM542" s="9">
        <f t="shared" si="2750"/>
        <v>133105.8588</v>
      </c>
      <c r="CN542" s="9">
        <f t="shared" si="2750"/>
        <v>133105.8588</v>
      </c>
      <c r="CO542" s="9">
        <f t="shared" si="2750"/>
        <v>133105.8588</v>
      </c>
      <c r="CP542" s="9">
        <f t="shared" si="2750"/>
        <v>133105.8588</v>
      </c>
      <c r="CQ542" s="9">
        <f t="shared" si="2750"/>
        <v>133105.8588</v>
      </c>
    </row>
    <row r="543" ht="14.25" customHeight="1">
      <c r="AT543" s="1"/>
      <c r="AU543" s="1"/>
      <c r="CG543" s="181">
        <v>217.0</v>
      </c>
      <c r="CH543" s="9">
        <f t="shared" ref="CH543:CQ543" si="2751">2^(CH233-3) * 100000</f>
        <v>534282.8418</v>
      </c>
      <c r="CI543" s="9">
        <f t="shared" si="2751"/>
        <v>133457.6947</v>
      </c>
      <c r="CJ543" s="9">
        <f t="shared" si="2751"/>
        <v>133457.6947</v>
      </c>
      <c r="CK543" s="9">
        <f t="shared" si="2751"/>
        <v>133457.6947</v>
      </c>
      <c r="CL543" s="9">
        <f t="shared" si="2751"/>
        <v>133457.6947</v>
      </c>
      <c r="CM543" s="9">
        <f t="shared" si="2751"/>
        <v>133457.6947</v>
      </c>
      <c r="CN543" s="9">
        <f t="shared" si="2751"/>
        <v>133457.6947</v>
      </c>
      <c r="CO543" s="9">
        <f t="shared" si="2751"/>
        <v>133457.6947</v>
      </c>
      <c r="CP543" s="9">
        <f t="shared" si="2751"/>
        <v>133457.6947</v>
      </c>
      <c r="CQ543" s="9">
        <f t="shared" si="2751"/>
        <v>133457.6947</v>
      </c>
    </row>
    <row r="544" ht="14.25" customHeight="1">
      <c r="AT544" s="1"/>
      <c r="AU544" s="1"/>
      <c r="BI544" s="9" t="s">
        <v>186</v>
      </c>
      <c r="BK544" s="183">
        <f>AVERAGE(BJ542,BK542,BL542)</f>
        <v>413.5775971</v>
      </c>
      <c r="BU544" s="9" t="s">
        <v>186</v>
      </c>
      <c r="BW544" s="183">
        <f>AVERAGE(BV542,BW542,BX542)</f>
        <v>315.3222656</v>
      </c>
      <c r="CG544" s="181">
        <v>218.0</v>
      </c>
      <c r="CH544" s="9">
        <f t="shared" ref="CH544:CQ544" si="2752">2^(CH234-3) * 100000</f>
        <v>536244.1144</v>
      </c>
      <c r="CI544" s="9">
        <f t="shared" si="2752"/>
        <v>133810.6236</v>
      </c>
      <c r="CJ544" s="9">
        <f t="shared" si="2752"/>
        <v>133810.6236</v>
      </c>
      <c r="CK544" s="9">
        <f t="shared" si="2752"/>
        <v>133810.6236</v>
      </c>
      <c r="CL544" s="9">
        <f t="shared" si="2752"/>
        <v>133810.6236</v>
      </c>
      <c r="CM544" s="9">
        <f t="shared" si="2752"/>
        <v>133810.6236</v>
      </c>
      <c r="CN544" s="9">
        <f t="shared" si="2752"/>
        <v>133810.6236</v>
      </c>
      <c r="CO544" s="9">
        <f t="shared" si="2752"/>
        <v>133810.6236</v>
      </c>
      <c r="CP544" s="9">
        <f t="shared" si="2752"/>
        <v>133810.6236</v>
      </c>
      <c r="CQ544" s="9">
        <f t="shared" si="2752"/>
        <v>133810.6236</v>
      </c>
    </row>
    <row r="545" ht="14.25" customHeight="1">
      <c r="AT545" s="1"/>
      <c r="AU545" s="1"/>
      <c r="CG545" s="181">
        <v>219.0</v>
      </c>
      <c r="CH545" s="9">
        <f t="shared" ref="CH545:CQ545" si="2753">2^(CH235-3) * 100000</f>
        <v>538215.0183</v>
      </c>
      <c r="CI545" s="9">
        <f t="shared" si="2753"/>
        <v>134164.6471</v>
      </c>
      <c r="CJ545" s="9">
        <f t="shared" si="2753"/>
        <v>134164.6471</v>
      </c>
      <c r="CK545" s="9">
        <f t="shared" si="2753"/>
        <v>134164.6471</v>
      </c>
      <c r="CL545" s="9">
        <f t="shared" si="2753"/>
        <v>134164.6471</v>
      </c>
      <c r="CM545" s="9">
        <f t="shared" si="2753"/>
        <v>134164.6471</v>
      </c>
      <c r="CN545" s="9">
        <f t="shared" si="2753"/>
        <v>134164.6471</v>
      </c>
      <c r="CO545" s="9">
        <f t="shared" si="2753"/>
        <v>134164.6471</v>
      </c>
      <c r="CP545" s="9">
        <f t="shared" si="2753"/>
        <v>134164.6471</v>
      </c>
      <c r="CQ545" s="9">
        <f t="shared" si="2753"/>
        <v>134164.6471</v>
      </c>
    </row>
    <row r="546" ht="14.25" customHeight="1">
      <c r="AT546" s="1"/>
      <c r="AU546" s="1"/>
      <c r="CG546" s="181">
        <v>220.0</v>
      </c>
      <c r="CH546" s="9">
        <f t="shared" ref="CH546:CQ546" si="2754">2^(CH236-3) * 100000</f>
        <v>540195.5735</v>
      </c>
      <c r="CI546" s="9">
        <f t="shared" si="2754"/>
        <v>134519.7667</v>
      </c>
      <c r="CJ546" s="9">
        <f t="shared" si="2754"/>
        <v>134519.7667</v>
      </c>
      <c r="CK546" s="9">
        <f t="shared" si="2754"/>
        <v>134519.7667</v>
      </c>
      <c r="CL546" s="9">
        <f t="shared" si="2754"/>
        <v>134519.7667</v>
      </c>
      <c r="CM546" s="9">
        <f t="shared" si="2754"/>
        <v>134519.7667</v>
      </c>
      <c r="CN546" s="9">
        <f t="shared" si="2754"/>
        <v>134519.7667</v>
      </c>
      <c r="CO546" s="9">
        <f t="shared" si="2754"/>
        <v>134519.7667</v>
      </c>
      <c r="CP546" s="9">
        <f t="shared" si="2754"/>
        <v>134519.7667</v>
      </c>
      <c r="CQ546" s="9">
        <f t="shared" si="2754"/>
        <v>134519.7667</v>
      </c>
    </row>
    <row r="547" ht="14.25" customHeight="1">
      <c r="AT547" s="1"/>
      <c r="AU547" s="1"/>
      <c r="CG547" s="181">
        <v>221.0</v>
      </c>
      <c r="CH547" s="9">
        <f t="shared" ref="CH547:CQ547" si="2755">2^(CH237-3) * 100000</f>
        <v>542185.8005</v>
      </c>
      <c r="CI547" s="9">
        <f t="shared" si="2755"/>
        <v>134875.9839</v>
      </c>
      <c r="CJ547" s="9">
        <f t="shared" si="2755"/>
        <v>134875.9839</v>
      </c>
      <c r="CK547" s="9">
        <f t="shared" si="2755"/>
        <v>134875.9839</v>
      </c>
      <c r="CL547" s="9">
        <f t="shared" si="2755"/>
        <v>134875.9839</v>
      </c>
      <c r="CM547" s="9">
        <f t="shared" si="2755"/>
        <v>134875.9839</v>
      </c>
      <c r="CN547" s="9">
        <f t="shared" si="2755"/>
        <v>134875.9839</v>
      </c>
      <c r="CO547" s="9">
        <f t="shared" si="2755"/>
        <v>134875.9839</v>
      </c>
      <c r="CP547" s="9">
        <f t="shared" si="2755"/>
        <v>134875.9839</v>
      </c>
      <c r="CQ547" s="9">
        <f t="shared" si="2755"/>
        <v>134875.9839</v>
      </c>
    </row>
    <row r="548" ht="14.25" customHeight="1">
      <c r="AT548" s="1"/>
      <c r="AU548" s="1"/>
      <c r="CG548" s="181">
        <v>222.0</v>
      </c>
      <c r="CH548" s="9">
        <f t="shared" ref="CH548:CQ548" si="2756">2^(CH238-3) * 100000</f>
        <v>544185.7199</v>
      </c>
      <c r="CI548" s="9">
        <f t="shared" si="2756"/>
        <v>135233.3004</v>
      </c>
      <c r="CJ548" s="9">
        <f t="shared" si="2756"/>
        <v>135233.3004</v>
      </c>
      <c r="CK548" s="9">
        <f t="shared" si="2756"/>
        <v>135233.3004</v>
      </c>
      <c r="CL548" s="9">
        <f t="shared" si="2756"/>
        <v>135233.3004</v>
      </c>
      <c r="CM548" s="9">
        <f t="shared" si="2756"/>
        <v>135233.3004</v>
      </c>
      <c r="CN548" s="9">
        <f t="shared" si="2756"/>
        <v>135233.3004</v>
      </c>
      <c r="CO548" s="9">
        <f t="shared" si="2756"/>
        <v>135233.3004</v>
      </c>
      <c r="CP548" s="9">
        <f t="shared" si="2756"/>
        <v>135233.3004</v>
      </c>
      <c r="CQ548" s="9">
        <f t="shared" si="2756"/>
        <v>135233.3004</v>
      </c>
    </row>
    <row r="549" ht="14.25" customHeight="1">
      <c r="AT549" s="1"/>
      <c r="AU549" s="1"/>
      <c r="CG549" s="181">
        <v>223.0</v>
      </c>
      <c r="CH549" s="9">
        <f t="shared" ref="CH549:CQ549" si="2757">2^(CH239-3) * 100000</f>
        <v>546195.3532</v>
      </c>
      <c r="CI549" s="9">
        <f t="shared" si="2757"/>
        <v>135591.7178</v>
      </c>
      <c r="CJ549" s="9">
        <f t="shared" si="2757"/>
        <v>135591.7178</v>
      </c>
      <c r="CK549" s="9">
        <f t="shared" si="2757"/>
        <v>135591.7178</v>
      </c>
      <c r="CL549" s="9">
        <f t="shared" si="2757"/>
        <v>135591.7178</v>
      </c>
      <c r="CM549" s="9">
        <f t="shared" si="2757"/>
        <v>135591.7178</v>
      </c>
      <c r="CN549" s="9">
        <f t="shared" si="2757"/>
        <v>135591.7178</v>
      </c>
      <c r="CO549" s="9">
        <f t="shared" si="2757"/>
        <v>135591.7178</v>
      </c>
      <c r="CP549" s="9">
        <f t="shared" si="2757"/>
        <v>135591.7178</v>
      </c>
      <c r="CQ549" s="9">
        <f t="shared" si="2757"/>
        <v>135591.7178</v>
      </c>
    </row>
    <row r="550" ht="14.25" customHeight="1">
      <c r="AT550" s="1"/>
      <c r="AU550" s="1"/>
      <c r="CG550" s="181">
        <v>224.0</v>
      </c>
      <c r="CH550" s="9">
        <f t="shared" ref="CH550:CQ550" si="2758">2^(CH240-3) * 100000</f>
        <v>548214.722</v>
      </c>
      <c r="CI550" s="9">
        <f t="shared" si="2758"/>
        <v>135951.2377</v>
      </c>
      <c r="CJ550" s="9">
        <f t="shared" si="2758"/>
        <v>135951.2377</v>
      </c>
      <c r="CK550" s="9">
        <f t="shared" si="2758"/>
        <v>135951.2377</v>
      </c>
      <c r="CL550" s="9">
        <f t="shared" si="2758"/>
        <v>135951.2377</v>
      </c>
      <c r="CM550" s="9">
        <f t="shared" si="2758"/>
        <v>135951.2377</v>
      </c>
      <c r="CN550" s="9">
        <f t="shared" si="2758"/>
        <v>135951.2377</v>
      </c>
      <c r="CO550" s="9">
        <f t="shared" si="2758"/>
        <v>135951.2377</v>
      </c>
      <c r="CP550" s="9">
        <f t="shared" si="2758"/>
        <v>135951.2377</v>
      </c>
      <c r="CQ550" s="9">
        <f t="shared" si="2758"/>
        <v>135951.2377</v>
      </c>
    </row>
    <row r="551" ht="14.25" customHeight="1">
      <c r="AT551" s="1"/>
      <c r="AU551" s="1"/>
      <c r="CG551" s="181">
        <v>225.0</v>
      </c>
      <c r="CH551" s="9">
        <f t="shared" ref="CH551:CQ551" si="2759">2^(CH241-3) * 100000</f>
        <v>550243.8484</v>
      </c>
      <c r="CI551" s="9">
        <f t="shared" si="2759"/>
        <v>136311.8619</v>
      </c>
      <c r="CJ551" s="9">
        <f t="shared" si="2759"/>
        <v>136311.8619</v>
      </c>
      <c r="CK551" s="9">
        <f t="shared" si="2759"/>
        <v>136311.8619</v>
      </c>
      <c r="CL551" s="9">
        <f t="shared" si="2759"/>
        <v>136311.8619</v>
      </c>
      <c r="CM551" s="9">
        <f t="shared" si="2759"/>
        <v>136311.8619</v>
      </c>
      <c r="CN551" s="9">
        <f t="shared" si="2759"/>
        <v>136311.8619</v>
      </c>
      <c r="CO551" s="9">
        <f t="shared" si="2759"/>
        <v>136311.8619</v>
      </c>
      <c r="CP551" s="9">
        <f t="shared" si="2759"/>
        <v>136311.8619</v>
      </c>
      <c r="CQ551" s="9">
        <f t="shared" si="2759"/>
        <v>136311.8619</v>
      </c>
    </row>
    <row r="552" ht="14.25" customHeight="1">
      <c r="AT552" s="1"/>
      <c r="AU552" s="1"/>
      <c r="CG552" s="181">
        <v>226.0</v>
      </c>
      <c r="CH552" s="9">
        <f t="shared" ref="CH552:CQ552" si="2760">2^(CH242-3) * 100000</f>
        <v>552282.7549</v>
      </c>
      <c r="CI552" s="9">
        <f t="shared" si="2760"/>
        <v>136673.592</v>
      </c>
      <c r="CJ552" s="9">
        <f t="shared" si="2760"/>
        <v>136673.592</v>
      </c>
      <c r="CK552" s="9">
        <f t="shared" si="2760"/>
        <v>136673.592</v>
      </c>
      <c r="CL552" s="9">
        <f t="shared" si="2760"/>
        <v>136673.592</v>
      </c>
      <c r="CM552" s="9">
        <f t="shared" si="2760"/>
        <v>136673.592</v>
      </c>
      <c r="CN552" s="9">
        <f t="shared" si="2760"/>
        <v>136673.592</v>
      </c>
      <c r="CO552" s="9">
        <f t="shared" si="2760"/>
        <v>136673.592</v>
      </c>
      <c r="CP552" s="9">
        <f t="shared" si="2760"/>
        <v>136673.592</v>
      </c>
      <c r="CQ552" s="9">
        <f t="shared" si="2760"/>
        <v>136673.592</v>
      </c>
    </row>
    <row r="553" ht="14.25" customHeight="1">
      <c r="AT553" s="1"/>
      <c r="AU553" s="1"/>
      <c r="CG553" s="181">
        <v>227.0</v>
      </c>
      <c r="CH553" s="9">
        <f t="shared" ref="CH553:CQ553" si="2761">2^(CH243-3) * 100000</f>
        <v>554331.4644</v>
      </c>
      <c r="CI553" s="9">
        <f t="shared" si="2761"/>
        <v>137036.4299</v>
      </c>
      <c r="CJ553" s="9">
        <f t="shared" si="2761"/>
        <v>137036.4299</v>
      </c>
      <c r="CK553" s="9">
        <f t="shared" si="2761"/>
        <v>137036.4299</v>
      </c>
      <c r="CL553" s="9">
        <f t="shared" si="2761"/>
        <v>137036.4299</v>
      </c>
      <c r="CM553" s="9">
        <f t="shared" si="2761"/>
        <v>137036.4299</v>
      </c>
      <c r="CN553" s="9">
        <f t="shared" si="2761"/>
        <v>137036.4299</v>
      </c>
      <c r="CO553" s="9">
        <f t="shared" si="2761"/>
        <v>137036.4299</v>
      </c>
      <c r="CP553" s="9">
        <f t="shared" si="2761"/>
        <v>137036.4299</v>
      </c>
      <c r="CQ553" s="9">
        <f t="shared" si="2761"/>
        <v>137036.4299</v>
      </c>
    </row>
    <row r="554" ht="14.25" customHeight="1">
      <c r="AT554" s="1"/>
      <c r="AU554" s="1"/>
      <c r="CG554" s="181">
        <v>228.0</v>
      </c>
      <c r="CH554" s="9">
        <f t="shared" ref="CH554:CQ554" si="2762">2^(CH244-3) * 100000</f>
        <v>556390.0003</v>
      </c>
      <c r="CI554" s="9">
        <f t="shared" si="2762"/>
        <v>137400.3772</v>
      </c>
      <c r="CJ554" s="9">
        <f t="shared" si="2762"/>
        <v>137400.3772</v>
      </c>
      <c r="CK554" s="9">
        <f t="shared" si="2762"/>
        <v>137400.3772</v>
      </c>
      <c r="CL554" s="9">
        <f t="shared" si="2762"/>
        <v>137400.3772</v>
      </c>
      <c r="CM554" s="9">
        <f t="shared" si="2762"/>
        <v>137400.3772</v>
      </c>
      <c r="CN554" s="9">
        <f t="shared" si="2762"/>
        <v>137400.3772</v>
      </c>
      <c r="CO554" s="9">
        <f t="shared" si="2762"/>
        <v>137400.3772</v>
      </c>
      <c r="CP554" s="9">
        <f t="shared" si="2762"/>
        <v>137400.3772</v>
      </c>
      <c r="CQ554" s="9">
        <f t="shared" si="2762"/>
        <v>137400.3772</v>
      </c>
    </row>
    <row r="555" ht="14.25" customHeight="1">
      <c r="AT555" s="1"/>
      <c r="AU555" s="1"/>
      <c r="CG555" s="181">
        <v>229.0</v>
      </c>
      <c r="CH555" s="9">
        <f t="shared" ref="CH555:CQ555" si="2763">2^(CH245-3) * 100000</f>
        <v>558458.3862</v>
      </c>
      <c r="CI555" s="9">
        <f t="shared" si="2763"/>
        <v>137765.4358</v>
      </c>
      <c r="CJ555" s="9">
        <f t="shared" si="2763"/>
        <v>137765.4358</v>
      </c>
      <c r="CK555" s="9">
        <f t="shared" si="2763"/>
        <v>137765.4358</v>
      </c>
      <c r="CL555" s="9">
        <f t="shared" si="2763"/>
        <v>137765.4358</v>
      </c>
      <c r="CM555" s="9">
        <f t="shared" si="2763"/>
        <v>137765.4358</v>
      </c>
      <c r="CN555" s="9">
        <f t="shared" si="2763"/>
        <v>137765.4358</v>
      </c>
      <c r="CO555" s="9">
        <f t="shared" si="2763"/>
        <v>137765.4358</v>
      </c>
      <c r="CP555" s="9">
        <f t="shared" si="2763"/>
        <v>137765.4358</v>
      </c>
      <c r="CQ555" s="9">
        <f t="shared" si="2763"/>
        <v>137765.4358</v>
      </c>
    </row>
    <row r="556" ht="14.25" customHeight="1">
      <c r="AT556" s="1"/>
      <c r="AU556" s="1"/>
      <c r="CG556" s="181">
        <v>230.0</v>
      </c>
      <c r="CH556" s="9">
        <f t="shared" ref="CH556:CQ556" si="2764">2^(CH246-3) * 100000</f>
        <v>560536.6464</v>
      </c>
      <c r="CI556" s="9">
        <f t="shared" si="2764"/>
        <v>138131.6076</v>
      </c>
      <c r="CJ556" s="9">
        <f t="shared" si="2764"/>
        <v>138131.6076</v>
      </c>
      <c r="CK556" s="9">
        <f t="shared" si="2764"/>
        <v>138131.6076</v>
      </c>
      <c r="CL556" s="9">
        <f t="shared" si="2764"/>
        <v>138131.6076</v>
      </c>
      <c r="CM556" s="9">
        <f t="shared" si="2764"/>
        <v>138131.6076</v>
      </c>
      <c r="CN556" s="9">
        <f t="shared" si="2764"/>
        <v>138131.6076</v>
      </c>
      <c r="CO556" s="9">
        <f t="shared" si="2764"/>
        <v>138131.6076</v>
      </c>
      <c r="CP556" s="9">
        <f t="shared" si="2764"/>
        <v>138131.6076</v>
      </c>
      <c r="CQ556" s="9">
        <f t="shared" si="2764"/>
        <v>138131.6076</v>
      </c>
    </row>
    <row r="557" ht="14.25" customHeight="1">
      <c r="AT557" s="1"/>
      <c r="AU557" s="1"/>
      <c r="CG557" s="181">
        <v>231.0</v>
      </c>
      <c r="CH557" s="9">
        <f t="shared" ref="CH557:CQ557" si="2765">2^(CH247-3) * 100000</f>
        <v>562624.8052</v>
      </c>
      <c r="CI557" s="9">
        <f t="shared" si="2765"/>
        <v>138498.8943</v>
      </c>
      <c r="CJ557" s="9">
        <f t="shared" si="2765"/>
        <v>138498.8943</v>
      </c>
      <c r="CK557" s="9">
        <f t="shared" si="2765"/>
        <v>138498.8943</v>
      </c>
      <c r="CL557" s="9">
        <f t="shared" si="2765"/>
        <v>138498.8943</v>
      </c>
      <c r="CM557" s="9">
        <f t="shared" si="2765"/>
        <v>138498.8943</v>
      </c>
      <c r="CN557" s="9">
        <f t="shared" si="2765"/>
        <v>138498.8943</v>
      </c>
      <c r="CO557" s="9">
        <f t="shared" si="2765"/>
        <v>138498.8943</v>
      </c>
      <c r="CP557" s="9">
        <f t="shared" si="2765"/>
        <v>138498.8943</v>
      </c>
      <c r="CQ557" s="9">
        <f t="shared" si="2765"/>
        <v>138498.8943</v>
      </c>
    </row>
    <row r="558" ht="14.25" customHeight="1">
      <c r="AT558" s="1"/>
      <c r="AU558" s="1"/>
      <c r="CG558" s="181">
        <v>232.0</v>
      </c>
      <c r="CH558" s="9">
        <f t="shared" ref="CH558:CQ558" si="2766">2^(CH248-3) * 100000</f>
        <v>564722.8876</v>
      </c>
      <c r="CI558" s="9">
        <f t="shared" si="2766"/>
        <v>138867.2979</v>
      </c>
      <c r="CJ558" s="9">
        <f t="shared" si="2766"/>
        <v>138867.2979</v>
      </c>
      <c r="CK558" s="9">
        <f t="shared" si="2766"/>
        <v>138867.2979</v>
      </c>
      <c r="CL558" s="9">
        <f t="shared" si="2766"/>
        <v>138867.2979</v>
      </c>
      <c r="CM558" s="9">
        <f t="shared" si="2766"/>
        <v>138867.2979</v>
      </c>
      <c r="CN558" s="9">
        <f t="shared" si="2766"/>
        <v>138867.2979</v>
      </c>
      <c r="CO558" s="9">
        <f t="shared" si="2766"/>
        <v>138867.2979</v>
      </c>
      <c r="CP558" s="9">
        <f t="shared" si="2766"/>
        <v>138867.2979</v>
      </c>
      <c r="CQ558" s="9">
        <f t="shared" si="2766"/>
        <v>138867.2979</v>
      </c>
    </row>
    <row r="559" ht="14.25" customHeight="1">
      <c r="AT559" s="1"/>
      <c r="AU559" s="1"/>
      <c r="CG559" s="181">
        <v>233.0</v>
      </c>
      <c r="CH559" s="9">
        <f t="shared" ref="CH559:CQ559" si="2767">2^(CH249-3) * 100000</f>
        <v>566830.9189</v>
      </c>
      <c r="CI559" s="9">
        <f t="shared" si="2767"/>
        <v>139236.8202</v>
      </c>
      <c r="CJ559" s="9">
        <f t="shared" si="2767"/>
        <v>139236.8202</v>
      </c>
      <c r="CK559" s="9">
        <f t="shared" si="2767"/>
        <v>139236.8202</v>
      </c>
      <c r="CL559" s="9">
        <f t="shared" si="2767"/>
        <v>139236.8202</v>
      </c>
      <c r="CM559" s="9">
        <f t="shared" si="2767"/>
        <v>139236.8202</v>
      </c>
      <c r="CN559" s="9">
        <f t="shared" si="2767"/>
        <v>139236.8202</v>
      </c>
      <c r="CO559" s="9">
        <f t="shared" si="2767"/>
        <v>139236.8202</v>
      </c>
      <c r="CP559" s="9">
        <f t="shared" si="2767"/>
        <v>139236.8202</v>
      </c>
      <c r="CQ559" s="9">
        <f t="shared" si="2767"/>
        <v>139236.8202</v>
      </c>
    </row>
    <row r="560" ht="14.25" customHeight="1">
      <c r="AT560" s="1"/>
      <c r="AU560" s="1"/>
      <c r="CG560" s="181">
        <v>234.0</v>
      </c>
      <c r="CH560" s="9">
        <f t="shared" ref="CH560:CQ560" si="2768">2^(CH250-3) * 100000</f>
        <v>568948.9245</v>
      </c>
      <c r="CI560" s="9">
        <f t="shared" si="2768"/>
        <v>139607.4632</v>
      </c>
      <c r="CJ560" s="9">
        <f t="shared" si="2768"/>
        <v>139607.4632</v>
      </c>
      <c r="CK560" s="9">
        <f t="shared" si="2768"/>
        <v>139607.4632</v>
      </c>
      <c r="CL560" s="9">
        <f t="shared" si="2768"/>
        <v>139607.4632</v>
      </c>
      <c r="CM560" s="9">
        <f t="shared" si="2768"/>
        <v>139607.4632</v>
      </c>
      <c r="CN560" s="9">
        <f t="shared" si="2768"/>
        <v>139607.4632</v>
      </c>
      <c r="CO560" s="9">
        <f t="shared" si="2768"/>
        <v>139607.4632</v>
      </c>
      <c r="CP560" s="9">
        <f t="shared" si="2768"/>
        <v>139607.4632</v>
      </c>
      <c r="CQ560" s="9">
        <f t="shared" si="2768"/>
        <v>139607.4632</v>
      </c>
    </row>
    <row r="561" ht="14.25" customHeight="1">
      <c r="AT561" s="1"/>
      <c r="AU561" s="1"/>
      <c r="CG561" s="181">
        <v>235.0</v>
      </c>
      <c r="CH561" s="9">
        <f t="shared" ref="CH561:CQ561" si="2769">2^(CH251-3) * 100000</f>
        <v>571076.9307</v>
      </c>
      <c r="CI561" s="9">
        <f t="shared" si="2769"/>
        <v>139979.2289</v>
      </c>
      <c r="CJ561" s="9">
        <f t="shared" si="2769"/>
        <v>139979.2289</v>
      </c>
      <c r="CK561" s="9">
        <f t="shared" si="2769"/>
        <v>139979.2289</v>
      </c>
      <c r="CL561" s="9">
        <f t="shared" si="2769"/>
        <v>139979.2289</v>
      </c>
      <c r="CM561" s="9">
        <f t="shared" si="2769"/>
        <v>139979.2289</v>
      </c>
      <c r="CN561" s="9">
        <f t="shared" si="2769"/>
        <v>139979.2289</v>
      </c>
      <c r="CO561" s="9">
        <f t="shared" si="2769"/>
        <v>139979.2289</v>
      </c>
      <c r="CP561" s="9">
        <f t="shared" si="2769"/>
        <v>139979.2289</v>
      </c>
      <c r="CQ561" s="9">
        <f t="shared" si="2769"/>
        <v>139979.2289</v>
      </c>
    </row>
    <row r="562" ht="14.25" customHeight="1">
      <c r="AT562" s="1"/>
      <c r="AU562" s="1"/>
      <c r="CG562" s="181">
        <v>236.0</v>
      </c>
      <c r="CH562" s="9">
        <f t="shared" ref="CH562:CQ562" si="2770">2^(CH252-3) * 100000</f>
        <v>573214.9636</v>
      </c>
      <c r="CI562" s="9">
        <f t="shared" si="2770"/>
        <v>140352.1192</v>
      </c>
      <c r="CJ562" s="9">
        <f t="shared" si="2770"/>
        <v>140352.1192</v>
      </c>
      <c r="CK562" s="9">
        <f t="shared" si="2770"/>
        <v>140352.1192</v>
      </c>
      <c r="CL562" s="9">
        <f t="shared" si="2770"/>
        <v>140352.1192</v>
      </c>
      <c r="CM562" s="9">
        <f t="shared" si="2770"/>
        <v>140352.1192</v>
      </c>
      <c r="CN562" s="9">
        <f t="shared" si="2770"/>
        <v>140352.1192</v>
      </c>
      <c r="CO562" s="9">
        <f t="shared" si="2770"/>
        <v>140352.1192</v>
      </c>
      <c r="CP562" s="9">
        <f t="shared" si="2770"/>
        <v>140352.1192</v>
      </c>
      <c r="CQ562" s="9">
        <f t="shared" si="2770"/>
        <v>140352.1192</v>
      </c>
    </row>
    <row r="563" ht="14.25" customHeight="1">
      <c r="AT563" s="1"/>
      <c r="AU563" s="1"/>
      <c r="CG563" s="181">
        <v>237.0</v>
      </c>
      <c r="CH563" s="9">
        <f t="shared" ref="CH563:CQ563" si="2771">2^(CH253-3) * 100000</f>
        <v>575363.0501</v>
      </c>
      <c r="CI563" s="9">
        <f t="shared" si="2771"/>
        <v>140726.1361</v>
      </c>
      <c r="CJ563" s="9">
        <f t="shared" si="2771"/>
        <v>140726.1361</v>
      </c>
      <c r="CK563" s="9">
        <f t="shared" si="2771"/>
        <v>140726.1361</v>
      </c>
      <c r="CL563" s="9">
        <f t="shared" si="2771"/>
        <v>140726.1361</v>
      </c>
      <c r="CM563" s="9">
        <f t="shared" si="2771"/>
        <v>140726.1361</v>
      </c>
      <c r="CN563" s="9">
        <f t="shared" si="2771"/>
        <v>140726.1361</v>
      </c>
      <c r="CO563" s="9">
        <f t="shared" si="2771"/>
        <v>140726.1361</v>
      </c>
      <c r="CP563" s="9">
        <f t="shared" si="2771"/>
        <v>140726.1361</v>
      </c>
      <c r="CQ563" s="9">
        <f t="shared" si="2771"/>
        <v>140726.1361</v>
      </c>
    </row>
    <row r="564" ht="14.25" customHeight="1">
      <c r="AT564" s="1"/>
      <c r="AU564" s="1"/>
      <c r="CG564" s="181">
        <v>238.0</v>
      </c>
      <c r="CH564" s="9">
        <f t="shared" ref="CH564:CQ564" si="2772">2^(CH254-3) * 100000</f>
        <v>577521.2171</v>
      </c>
      <c r="CI564" s="9">
        <f t="shared" si="2772"/>
        <v>141101.2817</v>
      </c>
      <c r="CJ564" s="9">
        <f t="shared" si="2772"/>
        <v>141101.2817</v>
      </c>
      <c r="CK564" s="9">
        <f t="shared" si="2772"/>
        <v>141101.2817</v>
      </c>
      <c r="CL564" s="9">
        <f t="shared" si="2772"/>
        <v>141101.2817</v>
      </c>
      <c r="CM564" s="9">
        <f t="shared" si="2772"/>
        <v>141101.2817</v>
      </c>
      <c r="CN564" s="9">
        <f t="shared" si="2772"/>
        <v>141101.2817</v>
      </c>
      <c r="CO564" s="9">
        <f t="shared" si="2772"/>
        <v>141101.2817</v>
      </c>
      <c r="CP564" s="9">
        <f t="shared" si="2772"/>
        <v>141101.2817</v>
      </c>
      <c r="CQ564" s="9">
        <f t="shared" si="2772"/>
        <v>141101.2817</v>
      </c>
    </row>
    <row r="565" ht="14.25" customHeight="1">
      <c r="AT565" s="1"/>
      <c r="AU565" s="1"/>
      <c r="CG565" s="181">
        <v>239.0</v>
      </c>
      <c r="CH565" s="9">
        <f t="shared" ref="CH565:CQ565" si="2773">2^(CH255-3) * 100000</f>
        <v>579689.4922</v>
      </c>
      <c r="CI565" s="9">
        <f t="shared" si="2773"/>
        <v>141477.5579</v>
      </c>
      <c r="CJ565" s="9">
        <f t="shared" si="2773"/>
        <v>141477.5579</v>
      </c>
      <c r="CK565" s="9">
        <f t="shared" si="2773"/>
        <v>141477.5579</v>
      </c>
      <c r="CL565" s="9">
        <f t="shared" si="2773"/>
        <v>141477.5579</v>
      </c>
      <c r="CM565" s="9">
        <f t="shared" si="2773"/>
        <v>141477.5579</v>
      </c>
      <c r="CN565" s="9">
        <f t="shared" si="2773"/>
        <v>141477.5579</v>
      </c>
      <c r="CO565" s="9">
        <f t="shared" si="2773"/>
        <v>141477.5579</v>
      </c>
      <c r="CP565" s="9">
        <f t="shared" si="2773"/>
        <v>141477.5579</v>
      </c>
      <c r="CQ565" s="9">
        <f t="shared" si="2773"/>
        <v>141477.5579</v>
      </c>
    </row>
    <row r="566" ht="14.25" customHeight="1">
      <c r="AT566" s="1"/>
      <c r="AU566" s="1"/>
      <c r="CG566" s="181">
        <v>240.0</v>
      </c>
      <c r="CH566" s="9">
        <f t="shared" ref="CH566:CQ566" si="2774">2^(CH256-3) * 100000</f>
        <v>581867.9031</v>
      </c>
      <c r="CI566" s="9">
        <f t="shared" si="2774"/>
        <v>141854.967</v>
      </c>
      <c r="CJ566" s="9">
        <f t="shared" si="2774"/>
        <v>141854.967</v>
      </c>
      <c r="CK566" s="9">
        <f t="shared" si="2774"/>
        <v>141854.967</v>
      </c>
      <c r="CL566" s="9">
        <f t="shared" si="2774"/>
        <v>141854.967</v>
      </c>
      <c r="CM566" s="9">
        <f t="shared" si="2774"/>
        <v>141854.967</v>
      </c>
      <c r="CN566" s="9">
        <f t="shared" si="2774"/>
        <v>141854.967</v>
      </c>
      <c r="CO566" s="9">
        <f t="shared" si="2774"/>
        <v>141854.967</v>
      </c>
      <c r="CP566" s="9">
        <f t="shared" si="2774"/>
        <v>141854.967</v>
      </c>
      <c r="CQ566" s="9">
        <f t="shared" si="2774"/>
        <v>141854.967</v>
      </c>
    </row>
    <row r="567" ht="14.25" customHeight="1">
      <c r="AT567" s="1"/>
      <c r="AU567" s="1"/>
      <c r="CG567" s="181">
        <v>241.0</v>
      </c>
      <c r="CH567" s="9">
        <f t="shared" ref="CH567:CQ567" si="2775">2^(CH257-3) * 100000</f>
        <v>584056.478</v>
      </c>
      <c r="CI567" s="9">
        <f t="shared" si="2775"/>
        <v>142233.5109</v>
      </c>
      <c r="CJ567" s="9">
        <f t="shared" si="2775"/>
        <v>142233.5109</v>
      </c>
      <c r="CK567" s="9">
        <f t="shared" si="2775"/>
        <v>142233.5109</v>
      </c>
      <c r="CL567" s="9">
        <f t="shared" si="2775"/>
        <v>142233.5109</v>
      </c>
      <c r="CM567" s="9">
        <f t="shared" si="2775"/>
        <v>142233.5109</v>
      </c>
      <c r="CN567" s="9">
        <f t="shared" si="2775"/>
        <v>142233.5109</v>
      </c>
      <c r="CO567" s="9">
        <f t="shared" si="2775"/>
        <v>142233.5109</v>
      </c>
      <c r="CP567" s="9">
        <f t="shared" si="2775"/>
        <v>142233.5109</v>
      </c>
      <c r="CQ567" s="9">
        <f t="shared" si="2775"/>
        <v>142233.5109</v>
      </c>
    </row>
    <row r="568" ht="14.25" customHeight="1">
      <c r="AT568" s="1"/>
      <c r="AU568" s="1"/>
      <c r="CG568" s="181">
        <v>242.0</v>
      </c>
      <c r="CH568" s="9">
        <f t="shared" ref="CH568:CQ568" si="2776">2^(CH258-3) * 100000</f>
        <v>586255.2453</v>
      </c>
      <c r="CI568" s="9">
        <f t="shared" si="2776"/>
        <v>142613.1918</v>
      </c>
      <c r="CJ568" s="9">
        <f t="shared" si="2776"/>
        <v>142613.1918</v>
      </c>
      <c r="CK568" s="9">
        <f t="shared" si="2776"/>
        <v>142613.1918</v>
      </c>
      <c r="CL568" s="9">
        <f t="shared" si="2776"/>
        <v>142613.1918</v>
      </c>
      <c r="CM568" s="9">
        <f t="shared" si="2776"/>
        <v>142613.1918</v>
      </c>
      <c r="CN568" s="9">
        <f t="shared" si="2776"/>
        <v>142613.1918</v>
      </c>
      <c r="CO568" s="9">
        <f t="shared" si="2776"/>
        <v>142613.1918</v>
      </c>
      <c r="CP568" s="9">
        <f t="shared" si="2776"/>
        <v>142613.1918</v>
      </c>
      <c r="CQ568" s="9">
        <f t="shared" si="2776"/>
        <v>142613.1918</v>
      </c>
    </row>
    <row r="569" ht="14.25" customHeight="1">
      <c r="AT569" s="1"/>
      <c r="AU569" s="1"/>
      <c r="CG569" s="181">
        <v>243.0</v>
      </c>
      <c r="CH569" s="9">
        <f t="shared" ref="CH569:CQ569" si="2777">2^(CH259-3) * 100000</f>
        <v>588464.2338</v>
      </c>
      <c r="CI569" s="9">
        <f t="shared" si="2777"/>
        <v>142994.0118</v>
      </c>
      <c r="CJ569" s="9">
        <f t="shared" si="2777"/>
        <v>142994.0118</v>
      </c>
      <c r="CK569" s="9">
        <f t="shared" si="2777"/>
        <v>142994.0118</v>
      </c>
      <c r="CL569" s="9">
        <f t="shared" si="2777"/>
        <v>142994.0118</v>
      </c>
      <c r="CM569" s="9">
        <f t="shared" si="2777"/>
        <v>142994.0118</v>
      </c>
      <c r="CN569" s="9">
        <f t="shared" si="2777"/>
        <v>142994.0118</v>
      </c>
      <c r="CO569" s="9">
        <f t="shared" si="2777"/>
        <v>142994.0118</v>
      </c>
      <c r="CP569" s="9">
        <f t="shared" si="2777"/>
        <v>142994.0118</v>
      </c>
      <c r="CQ569" s="9">
        <f t="shared" si="2777"/>
        <v>142994.0118</v>
      </c>
    </row>
    <row r="570" ht="14.25" customHeight="1">
      <c r="AT570" s="1"/>
      <c r="AU570" s="1"/>
      <c r="CG570" s="181">
        <v>244.0</v>
      </c>
      <c r="CH570" s="9">
        <f t="shared" ref="CH570:CQ570" si="2778">2^(CH260-3) * 100000</f>
        <v>590683.4727</v>
      </c>
      <c r="CI570" s="9">
        <f t="shared" si="2778"/>
        <v>143375.9732</v>
      </c>
      <c r="CJ570" s="9">
        <f t="shared" si="2778"/>
        <v>143375.9732</v>
      </c>
      <c r="CK570" s="9">
        <f t="shared" si="2778"/>
        <v>143375.9732</v>
      </c>
      <c r="CL570" s="9">
        <f t="shared" si="2778"/>
        <v>143375.9732</v>
      </c>
      <c r="CM570" s="9">
        <f t="shared" si="2778"/>
        <v>143375.9732</v>
      </c>
      <c r="CN570" s="9">
        <f t="shared" si="2778"/>
        <v>143375.9732</v>
      </c>
      <c r="CO570" s="9">
        <f t="shared" si="2778"/>
        <v>143375.9732</v>
      </c>
      <c r="CP570" s="9">
        <f t="shared" si="2778"/>
        <v>143375.9732</v>
      </c>
      <c r="CQ570" s="9">
        <f t="shared" si="2778"/>
        <v>143375.9732</v>
      </c>
    </row>
    <row r="571" ht="14.25" customHeight="1">
      <c r="AT571" s="1"/>
      <c r="AU571" s="1"/>
      <c r="CG571" s="181">
        <v>245.0</v>
      </c>
      <c r="CH571" s="9">
        <f t="shared" ref="CH571:CQ571" si="2779">2^(CH261-3) * 100000</f>
        <v>592912.9914</v>
      </c>
      <c r="CI571" s="9">
        <f t="shared" si="2779"/>
        <v>143759.078</v>
      </c>
      <c r="CJ571" s="9">
        <f t="shared" si="2779"/>
        <v>143759.078</v>
      </c>
      <c r="CK571" s="9">
        <f t="shared" si="2779"/>
        <v>143759.078</v>
      </c>
      <c r="CL571" s="9">
        <f t="shared" si="2779"/>
        <v>143759.078</v>
      </c>
      <c r="CM571" s="9">
        <f t="shared" si="2779"/>
        <v>143759.078</v>
      </c>
      <c r="CN571" s="9">
        <f t="shared" si="2779"/>
        <v>143759.078</v>
      </c>
      <c r="CO571" s="9">
        <f t="shared" si="2779"/>
        <v>143759.078</v>
      </c>
      <c r="CP571" s="9">
        <f t="shared" si="2779"/>
        <v>143759.078</v>
      </c>
      <c r="CQ571" s="9">
        <f t="shared" si="2779"/>
        <v>143759.078</v>
      </c>
    </row>
    <row r="572" ht="14.25" customHeight="1">
      <c r="AT572" s="1"/>
      <c r="AU572" s="1"/>
      <c r="CG572" s="181">
        <v>246.0</v>
      </c>
      <c r="CH572" s="9">
        <f t="shared" ref="CH572:CQ572" si="2780">2^(CH262-3) * 100000</f>
        <v>595152.8198</v>
      </c>
      <c r="CI572" s="9">
        <f t="shared" si="2780"/>
        <v>144143.3285</v>
      </c>
      <c r="CJ572" s="9">
        <f t="shared" si="2780"/>
        <v>144143.3285</v>
      </c>
      <c r="CK572" s="9">
        <f t="shared" si="2780"/>
        <v>144143.3285</v>
      </c>
      <c r="CL572" s="9">
        <f t="shared" si="2780"/>
        <v>144143.3285</v>
      </c>
      <c r="CM572" s="9">
        <f t="shared" si="2780"/>
        <v>144143.3285</v>
      </c>
      <c r="CN572" s="9">
        <f t="shared" si="2780"/>
        <v>144143.3285</v>
      </c>
      <c r="CO572" s="9">
        <f t="shared" si="2780"/>
        <v>144143.3285</v>
      </c>
      <c r="CP572" s="9">
        <f t="shared" si="2780"/>
        <v>144143.3285</v>
      </c>
      <c r="CQ572" s="9">
        <f t="shared" si="2780"/>
        <v>144143.3285</v>
      </c>
    </row>
    <row r="573" ht="14.25" customHeight="1">
      <c r="AT573" s="1"/>
      <c r="AU573" s="1"/>
      <c r="CG573" s="181">
        <v>247.0</v>
      </c>
      <c r="CH573" s="9">
        <f t="shared" ref="CH573:CQ573" si="2781">2^(CH263-3) * 100000</f>
        <v>597402.988</v>
      </c>
      <c r="CI573" s="9">
        <f t="shared" si="2781"/>
        <v>144528.7269</v>
      </c>
      <c r="CJ573" s="9">
        <f t="shared" si="2781"/>
        <v>144528.7269</v>
      </c>
      <c r="CK573" s="9">
        <f t="shared" si="2781"/>
        <v>144528.7269</v>
      </c>
      <c r="CL573" s="9">
        <f t="shared" si="2781"/>
        <v>144528.7269</v>
      </c>
      <c r="CM573" s="9">
        <f t="shared" si="2781"/>
        <v>144528.7269</v>
      </c>
      <c r="CN573" s="9">
        <f t="shared" si="2781"/>
        <v>144528.7269</v>
      </c>
      <c r="CO573" s="9">
        <f t="shared" si="2781"/>
        <v>144528.7269</v>
      </c>
      <c r="CP573" s="9">
        <f t="shared" si="2781"/>
        <v>144528.7269</v>
      </c>
      <c r="CQ573" s="9">
        <f t="shared" si="2781"/>
        <v>144528.7269</v>
      </c>
    </row>
    <row r="574" ht="14.25" customHeight="1">
      <c r="AT574" s="1"/>
      <c r="AU574" s="1"/>
      <c r="CG574" s="181">
        <v>248.0</v>
      </c>
      <c r="CH574" s="9">
        <f t="shared" ref="CH574:CQ574" si="2782">2^(CH264-3) * 100000</f>
        <v>599663.5264</v>
      </c>
      <c r="CI574" s="9">
        <f t="shared" si="2782"/>
        <v>144915.2755</v>
      </c>
      <c r="CJ574" s="9">
        <f t="shared" si="2782"/>
        <v>144915.2755</v>
      </c>
      <c r="CK574" s="9">
        <f t="shared" si="2782"/>
        <v>144915.2755</v>
      </c>
      <c r="CL574" s="9">
        <f t="shared" si="2782"/>
        <v>144915.2755</v>
      </c>
      <c r="CM574" s="9">
        <f t="shared" si="2782"/>
        <v>144915.2755</v>
      </c>
      <c r="CN574" s="9">
        <f t="shared" si="2782"/>
        <v>144915.2755</v>
      </c>
      <c r="CO574" s="9">
        <f t="shared" si="2782"/>
        <v>144915.2755</v>
      </c>
      <c r="CP574" s="9">
        <f t="shared" si="2782"/>
        <v>144915.2755</v>
      </c>
      <c r="CQ574" s="9">
        <f t="shared" si="2782"/>
        <v>144915.2755</v>
      </c>
    </row>
    <row r="575" ht="14.25" customHeight="1">
      <c r="AT575" s="1"/>
      <c r="AU575" s="1"/>
      <c r="CG575" s="181">
        <v>249.0</v>
      </c>
      <c r="CH575" s="9">
        <f t="shared" ref="CH575:CQ575" si="2783">2^(CH265-3) * 100000</f>
        <v>601934.4659</v>
      </c>
      <c r="CI575" s="9">
        <f t="shared" si="2783"/>
        <v>145302.9765</v>
      </c>
      <c r="CJ575" s="9">
        <f t="shared" si="2783"/>
        <v>145302.9765</v>
      </c>
      <c r="CK575" s="9">
        <f t="shared" si="2783"/>
        <v>145302.9765</v>
      </c>
      <c r="CL575" s="9">
        <f t="shared" si="2783"/>
        <v>145302.9765</v>
      </c>
      <c r="CM575" s="9">
        <f t="shared" si="2783"/>
        <v>145302.9765</v>
      </c>
      <c r="CN575" s="9">
        <f t="shared" si="2783"/>
        <v>145302.9765</v>
      </c>
      <c r="CO575" s="9">
        <f t="shared" si="2783"/>
        <v>145302.9765</v>
      </c>
      <c r="CP575" s="9">
        <f t="shared" si="2783"/>
        <v>145302.9765</v>
      </c>
      <c r="CQ575" s="9">
        <f t="shared" si="2783"/>
        <v>145302.9765</v>
      </c>
    </row>
    <row r="576" ht="14.25" customHeight="1">
      <c r="AT576" s="1"/>
      <c r="AU576" s="1"/>
      <c r="CG576" s="181">
        <v>250.0</v>
      </c>
      <c r="CH576" s="9">
        <f t="shared" ref="CH576:CQ576" si="2784">2^(CH266-3) * 100000</f>
        <v>604215.8375</v>
      </c>
      <c r="CI576" s="9">
        <f t="shared" si="2784"/>
        <v>145691.8323</v>
      </c>
      <c r="CJ576" s="9">
        <f t="shared" si="2784"/>
        <v>145691.8323</v>
      </c>
      <c r="CK576" s="9">
        <f t="shared" si="2784"/>
        <v>145691.8323</v>
      </c>
      <c r="CL576" s="9">
        <f t="shared" si="2784"/>
        <v>145691.8323</v>
      </c>
      <c r="CM576" s="9">
        <f t="shared" si="2784"/>
        <v>145691.8323</v>
      </c>
      <c r="CN576" s="9">
        <f t="shared" si="2784"/>
        <v>145691.8323</v>
      </c>
      <c r="CO576" s="9">
        <f t="shared" si="2784"/>
        <v>145691.8323</v>
      </c>
      <c r="CP576" s="9">
        <f t="shared" si="2784"/>
        <v>145691.8323</v>
      </c>
      <c r="CQ576" s="9">
        <f t="shared" si="2784"/>
        <v>145691.8323</v>
      </c>
    </row>
    <row r="577" ht="14.25" customHeight="1">
      <c r="AT577" s="1"/>
      <c r="AU577" s="1"/>
      <c r="CG577" s="181">
        <v>251.0</v>
      </c>
      <c r="CH577" s="9">
        <f t="shared" ref="CH577:CQ577" si="2785">2^(CH267-3) * 100000</f>
        <v>606507.6727</v>
      </c>
      <c r="CI577" s="9">
        <f t="shared" si="2785"/>
        <v>146081.8451</v>
      </c>
      <c r="CJ577" s="9">
        <f t="shared" si="2785"/>
        <v>146081.8451</v>
      </c>
      <c r="CK577" s="9">
        <f t="shared" si="2785"/>
        <v>146081.8451</v>
      </c>
      <c r="CL577" s="9">
        <f t="shared" si="2785"/>
        <v>146081.8451</v>
      </c>
      <c r="CM577" s="9">
        <f t="shared" si="2785"/>
        <v>146081.8451</v>
      </c>
      <c r="CN577" s="9">
        <f t="shared" si="2785"/>
        <v>146081.8451</v>
      </c>
      <c r="CO577" s="9">
        <f t="shared" si="2785"/>
        <v>146081.8451</v>
      </c>
      <c r="CP577" s="9">
        <f t="shared" si="2785"/>
        <v>146081.8451</v>
      </c>
      <c r="CQ577" s="9">
        <f t="shared" si="2785"/>
        <v>146081.8451</v>
      </c>
    </row>
    <row r="578" ht="14.25" customHeight="1">
      <c r="AT578" s="1"/>
      <c r="AU578" s="1"/>
      <c r="CG578" s="181">
        <v>252.0</v>
      </c>
      <c r="CH578" s="9">
        <f t="shared" ref="CH578:CQ578" si="2786">2^(CH268-3) * 100000</f>
        <v>608810.0032</v>
      </c>
      <c r="CI578" s="9">
        <f t="shared" si="2786"/>
        <v>146473.0172</v>
      </c>
      <c r="CJ578" s="9">
        <f t="shared" si="2786"/>
        <v>146473.0172</v>
      </c>
      <c r="CK578" s="9">
        <f t="shared" si="2786"/>
        <v>146473.0172</v>
      </c>
      <c r="CL578" s="9">
        <f t="shared" si="2786"/>
        <v>146473.0172</v>
      </c>
      <c r="CM578" s="9">
        <f t="shared" si="2786"/>
        <v>146473.0172</v>
      </c>
      <c r="CN578" s="9">
        <f t="shared" si="2786"/>
        <v>146473.0172</v>
      </c>
      <c r="CO578" s="9">
        <f t="shared" si="2786"/>
        <v>146473.0172</v>
      </c>
      <c r="CP578" s="9">
        <f t="shared" si="2786"/>
        <v>146473.0172</v>
      </c>
      <c r="CQ578" s="9">
        <f t="shared" si="2786"/>
        <v>146473.0172</v>
      </c>
    </row>
    <row r="579" ht="14.25" customHeight="1">
      <c r="AT579" s="1"/>
      <c r="AU579" s="1"/>
      <c r="CG579" s="181">
        <v>253.0</v>
      </c>
      <c r="CH579" s="9">
        <f t="shared" ref="CH579:CQ579" si="2787">2^(CH269-3) * 100000</f>
        <v>611122.861</v>
      </c>
      <c r="CI579" s="9">
        <f t="shared" si="2787"/>
        <v>146865.3511</v>
      </c>
      <c r="CJ579" s="9">
        <f t="shared" si="2787"/>
        <v>146865.3511</v>
      </c>
      <c r="CK579" s="9">
        <f t="shared" si="2787"/>
        <v>146865.3511</v>
      </c>
      <c r="CL579" s="9">
        <f t="shared" si="2787"/>
        <v>146865.3511</v>
      </c>
      <c r="CM579" s="9">
        <f t="shared" si="2787"/>
        <v>146865.3511</v>
      </c>
      <c r="CN579" s="9">
        <f t="shared" si="2787"/>
        <v>146865.3511</v>
      </c>
      <c r="CO579" s="9">
        <f t="shared" si="2787"/>
        <v>146865.3511</v>
      </c>
      <c r="CP579" s="9">
        <f t="shared" si="2787"/>
        <v>146865.3511</v>
      </c>
      <c r="CQ579" s="9">
        <f t="shared" si="2787"/>
        <v>146865.3511</v>
      </c>
    </row>
    <row r="580" ht="14.25" customHeight="1">
      <c r="AT580" s="1"/>
      <c r="AU580" s="1"/>
      <c r="CG580" s="181">
        <v>254.0</v>
      </c>
      <c r="CH580" s="9">
        <f t="shared" ref="CH580:CQ580" si="2788">2^(CH270-3) * 100000</f>
        <v>613446.2785</v>
      </c>
      <c r="CI580" s="9">
        <f t="shared" si="2788"/>
        <v>147258.849</v>
      </c>
      <c r="CJ580" s="9">
        <f t="shared" si="2788"/>
        <v>147258.849</v>
      </c>
      <c r="CK580" s="9">
        <f t="shared" si="2788"/>
        <v>147258.849</v>
      </c>
      <c r="CL580" s="9">
        <f t="shared" si="2788"/>
        <v>147258.849</v>
      </c>
      <c r="CM580" s="9">
        <f t="shared" si="2788"/>
        <v>147258.849</v>
      </c>
      <c r="CN580" s="9">
        <f t="shared" si="2788"/>
        <v>147258.849</v>
      </c>
      <c r="CO580" s="9">
        <f t="shared" si="2788"/>
        <v>147258.849</v>
      </c>
      <c r="CP580" s="9">
        <f t="shared" si="2788"/>
        <v>147258.849</v>
      </c>
      <c r="CQ580" s="9">
        <f t="shared" si="2788"/>
        <v>147258.849</v>
      </c>
    </row>
    <row r="581" ht="14.25" customHeight="1">
      <c r="AT581" s="1"/>
      <c r="AU581" s="1"/>
      <c r="CG581" s="181">
        <v>255.0</v>
      </c>
      <c r="CH581" s="9">
        <f t="shared" ref="CH581:CQ581" si="2789">2^(CH271-3) * 100000</f>
        <v>615780.2884</v>
      </c>
      <c r="CI581" s="9">
        <f t="shared" si="2789"/>
        <v>147653.5135</v>
      </c>
      <c r="CJ581" s="9">
        <f t="shared" si="2789"/>
        <v>147653.5135</v>
      </c>
      <c r="CK581" s="9">
        <f t="shared" si="2789"/>
        <v>147653.5135</v>
      </c>
      <c r="CL581" s="9">
        <f t="shared" si="2789"/>
        <v>147653.5135</v>
      </c>
      <c r="CM581" s="9">
        <f t="shared" si="2789"/>
        <v>147653.5135</v>
      </c>
      <c r="CN581" s="9">
        <f t="shared" si="2789"/>
        <v>147653.5135</v>
      </c>
      <c r="CO581" s="9">
        <f t="shared" si="2789"/>
        <v>147653.5135</v>
      </c>
      <c r="CP581" s="9">
        <f t="shared" si="2789"/>
        <v>147653.5135</v>
      </c>
      <c r="CQ581" s="9">
        <f t="shared" si="2789"/>
        <v>147653.5135</v>
      </c>
    </row>
    <row r="582" ht="14.25" customHeight="1">
      <c r="AT582" s="1"/>
      <c r="AU582" s="1"/>
      <c r="CG582" s="181">
        <v>256.0</v>
      </c>
      <c r="CH582" s="9">
        <f t="shared" ref="CH582:CQ582" si="2790">2^(CH272-3) * 100000</f>
        <v>618124.9236</v>
      </c>
      <c r="CI582" s="9">
        <f t="shared" si="2790"/>
        <v>148049.3468</v>
      </c>
      <c r="CJ582" s="9">
        <f t="shared" si="2790"/>
        <v>148049.3468</v>
      </c>
      <c r="CK582" s="9">
        <f t="shared" si="2790"/>
        <v>148049.3468</v>
      </c>
      <c r="CL582" s="9">
        <f t="shared" si="2790"/>
        <v>148049.3468</v>
      </c>
      <c r="CM582" s="9">
        <f t="shared" si="2790"/>
        <v>148049.3468</v>
      </c>
      <c r="CN582" s="9">
        <f t="shared" si="2790"/>
        <v>148049.3468</v>
      </c>
      <c r="CO582" s="9">
        <f t="shared" si="2790"/>
        <v>148049.3468</v>
      </c>
      <c r="CP582" s="9">
        <f t="shared" si="2790"/>
        <v>148049.3468</v>
      </c>
      <c r="CQ582" s="9">
        <f t="shared" si="2790"/>
        <v>148049.3468</v>
      </c>
    </row>
    <row r="583" ht="14.25" customHeight="1">
      <c r="AT583" s="1"/>
      <c r="AU583" s="1"/>
      <c r="CG583" s="181">
        <v>257.0</v>
      </c>
      <c r="CH583" s="9">
        <f t="shared" ref="CH583:CQ583" si="2791">2^(CH273-3) * 100000</f>
        <v>620480.2174</v>
      </c>
      <c r="CI583" s="9">
        <f t="shared" si="2791"/>
        <v>148446.3514</v>
      </c>
      <c r="CJ583" s="9">
        <f t="shared" si="2791"/>
        <v>148446.3514</v>
      </c>
      <c r="CK583" s="9">
        <f t="shared" si="2791"/>
        <v>148446.3514</v>
      </c>
      <c r="CL583" s="9">
        <f t="shared" si="2791"/>
        <v>148446.3514</v>
      </c>
      <c r="CM583" s="9">
        <f t="shared" si="2791"/>
        <v>148446.3514</v>
      </c>
      <c r="CN583" s="9">
        <f t="shared" si="2791"/>
        <v>148446.3514</v>
      </c>
      <c r="CO583" s="9">
        <f t="shared" si="2791"/>
        <v>148446.3514</v>
      </c>
      <c r="CP583" s="9">
        <f t="shared" si="2791"/>
        <v>148446.3514</v>
      </c>
      <c r="CQ583" s="9">
        <f t="shared" si="2791"/>
        <v>148446.3514</v>
      </c>
    </row>
    <row r="584" ht="14.25" customHeight="1">
      <c r="AT584" s="1"/>
      <c r="AU584" s="1"/>
      <c r="CG584" s="181">
        <v>258.0</v>
      </c>
      <c r="CH584" s="9">
        <f t="shared" ref="CH584:CQ584" si="2792">2^(CH274-3) * 100000</f>
        <v>622846.2034</v>
      </c>
      <c r="CI584" s="9">
        <f t="shared" si="2792"/>
        <v>148844.5298</v>
      </c>
      <c r="CJ584" s="9">
        <f t="shared" si="2792"/>
        <v>148844.5298</v>
      </c>
      <c r="CK584" s="9">
        <f t="shared" si="2792"/>
        <v>148844.5298</v>
      </c>
      <c r="CL584" s="9">
        <f t="shared" si="2792"/>
        <v>148844.5298</v>
      </c>
      <c r="CM584" s="9">
        <f t="shared" si="2792"/>
        <v>148844.5298</v>
      </c>
      <c r="CN584" s="9">
        <f t="shared" si="2792"/>
        <v>148844.5298</v>
      </c>
      <c r="CO584" s="9">
        <f t="shared" si="2792"/>
        <v>148844.5298</v>
      </c>
      <c r="CP584" s="9">
        <f t="shared" si="2792"/>
        <v>148844.5298</v>
      </c>
      <c r="CQ584" s="9">
        <f t="shared" si="2792"/>
        <v>148844.5298</v>
      </c>
    </row>
    <row r="585" ht="14.25" customHeight="1">
      <c r="AT585" s="1"/>
      <c r="AU585" s="1"/>
      <c r="CG585" s="181">
        <v>259.0</v>
      </c>
      <c r="CH585" s="9">
        <f t="shared" ref="CH585:CQ585" si="2793">2^(CH275-3) * 100000</f>
        <v>625222.9154</v>
      </c>
      <c r="CI585" s="9">
        <f t="shared" si="2793"/>
        <v>149243.8844</v>
      </c>
      <c r="CJ585" s="9">
        <f t="shared" si="2793"/>
        <v>149243.8844</v>
      </c>
      <c r="CK585" s="9">
        <f t="shared" si="2793"/>
        <v>149243.8844</v>
      </c>
      <c r="CL585" s="9">
        <f t="shared" si="2793"/>
        <v>149243.8844</v>
      </c>
      <c r="CM585" s="9">
        <f t="shared" si="2793"/>
        <v>149243.8844</v>
      </c>
      <c r="CN585" s="9">
        <f t="shared" si="2793"/>
        <v>149243.8844</v>
      </c>
      <c r="CO585" s="9">
        <f t="shared" si="2793"/>
        <v>149243.8844</v>
      </c>
      <c r="CP585" s="9">
        <f t="shared" si="2793"/>
        <v>149243.8844</v>
      </c>
      <c r="CQ585" s="9">
        <f t="shared" si="2793"/>
        <v>149243.8844</v>
      </c>
    </row>
    <row r="586" ht="14.25" customHeight="1">
      <c r="AT586" s="1"/>
      <c r="AU586" s="1"/>
      <c r="CG586" s="181">
        <v>260.0</v>
      </c>
      <c r="CH586" s="9">
        <f t="shared" ref="CH586:CQ586" si="2794">2^(CH276-3) * 100000</f>
        <v>627610.3877</v>
      </c>
      <c r="CI586" s="9">
        <f t="shared" si="2794"/>
        <v>149644.4177</v>
      </c>
      <c r="CJ586" s="9">
        <f t="shared" si="2794"/>
        <v>149644.4177</v>
      </c>
      <c r="CK586" s="9">
        <f t="shared" si="2794"/>
        <v>149644.4177</v>
      </c>
      <c r="CL586" s="9">
        <f t="shared" si="2794"/>
        <v>149644.4177</v>
      </c>
      <c r="CM586" s="9">
        <f t="shared" si="2794"/>
        <v>149644.4177</v>
      </c>
      <c r="CN586" s="9">
        <f t="shared" si="2794"/>
        <v>149644.4177</v>
      </c>
      <c r="CO586" s="9">
        <f t="shared" si="2794"/>
        <v>149644.4177</v>
      </c>
      <c r="CP586" s="9">
        <f t="shared" si="2794"/>
        <v>149644.4177</v>
      </c>
      <c r="CQ586" s="9">
        <f t="shared" si="2794"/>
        <v>149644.4177</v>
      </c>
    </row>
    <row r="587" ht="14.25" customHeight="1">
      <c r="AT587" s="1"/>
      <c r="AU587" s="1"/>
      <c r="CG587" s="181">
        <v>261.0</v>
      </c>
      <c r="CH587" s="9">
        <f t="shared" ref="CH587:CQ587" si="2795">2^(CH277-3) * 100000</f>
        <v>630008.6546</v>
      </c>
      <c r="CI587" s="9">
        <f t="shared" si="2795"/>
        <v>150046.1322</v>
      </c>
      <c r="CJ587" s="9">
        <f t="shared" si="2795"/>
        <v>150046.1322</v>
      </c>
      <c r="CK587" s="9">
        <f t="shared" si="2795"/>
        <v>150046.1322</v>
      </c>
      <c r="CL587" s="9">
        <f t="shared" si="2795"/>
        <v>150046.1322</v>
      </c>
      <c r="CM587" s="9">
        <f t="shared" si="2795"/>
        <v>150046.1322</v>
      </c>
      <c r="CN587" s="9">
        <f t="shared" si="2795"/>
        <v>150046.1322</v>
      </c>
      <c r="CO587" s="9">
        <f t="shared" si="2795"/>
        <v>150046.1322</v>
      </c>
      <c r="CP587" s="9">
        <f t="shared" si="2795"/>
        <v>150046.1322</v>
      </c>
      <c r="CQ587" s="9">
        <f t="shared" si="2795"/>
        <v>150046.1322</v>
      </c>
    </row>
    <row r="588" ht="14.25" customHeight="1">
      <c r="AT588" s="1"/>
      <c r="AU588" s="1"/>
      <c r="CG588" s="181">
        <v>262.0</v>
      </c>
      <c r="CH588" s="9">
        <f t="shared" ref="CH588:CQ588" si="2796">2^(CH278-3) * 100000</f>
        <v>632417.751</v>
      </c>
      <c r="CI588" s="9">
        <f t="shared" si="2796"/>
        <v>150449.0304</v>
      </c>
      <c r="CJ588" s="9">
        <f t="shared" si="2796"/>
        <v>150449.0304</v>
      </c>
      <c r="CK588" s="9">
        <f t="shared" si="2796"/>
        <v>150449.0304</v>
      </c>
      <c r="CL588" s="9">
        <f t="shared" si="2796"/>
        <v>150449.0304</v>
      </c>
      <c r="CM588" s="9">
        <f t="shared" si="2796"/>
        <v>150449.0304</v>
      </c>
      <c r="CN588" s="9">
        <f t="shared" si="2796"/>
        <v>150449.0304</v>
      </c>
      <c r="CO588" s="9">
        <f t="shared" si="2796"/>
        <v>150449.0304</v>
      </c>
      <c r="CP588" s="9">
        <f t="shared" si="2796"/>
        <v>150449.0304</v>
      </c>
      <c r="CQ588" s="9">
        <f t="shared" si="2796"/>
        <v>150449.0304</v>
      </c>
    </row>
    <row r="589" ht="14.25" customHeight="1">
      <c r="AT589" s="1"/>
      <c r="AU589" s="1"/>
      <c r="CG589" s="181">
        <v>263.0</v>
      </c>
      <c r="CH589" s="9">
        <f t="shared" ref="CH589:CQ589" si="2797">2^(CH279-3) * 100000</f>
        <v>634837.712</v>
      </c>
      <c r="CI589" s="9">
        <f t="shared" si="2797"/>
        <v>150853.1149</v>
      </c>
      <c r="CJ589" s="9">
        <f t="shared" si="2797"/>
        <v>150853.1149</v>
      </c>
      <c r="CK589" s="9">
        <f t="shared" si="2797"/>
        <v>150853.1149</v>
      </c>
      <c r="CL589" s="9">
        <f t="shared" si="2797"/>
        <v>150853.1149</v>
      </c>
      <c r="CM589" s="9">
        <f t="shared" si="2797"/>
        <v>150853.1149</v>
      </c>
      <c r="CN589" s="9">
        <f t="shared" si="2797"/>
        <v>150853.1149</v>
      </c>
      <c r="CO589" s="9">
        <f t="shared" si="2797"/>
        <v>150853.1149</v>
      </c>
      <c r="CP589" s="9">
        <f t="shared" si="2797"/>
        <v>150853.1149</v>
      </c>
      <c r="CQ589" s="9">
        <f t="shared" si="2797"/>
        <v>150853.1149</v>
      </c>
    </row>
    <row r="590" ht="14.25" customHeight="1">
      <c r="AT590" s="1"/>
      <c r="AU590" s="1"/>
      <c r="CG590" s="181">
        <v>264.0</v>
      </c>
      <c r="CH590" s="9">
        <f t="shared" ref="CH590:CQ590" si="2798">2^(CH280-3) * 100000</f>
        <v>637268.5727</v>
      </c>
      <c r="CI590" s="9">
        <f t="shared" si="2798"/>
        <v>151258.3883</v>
      </c>
      <c r="CJ590" s="9">
        <f t="shared" si="2798"/>
        <v>151258.3883</v>
      </c>
      <c r="CK590" s="9">
        <f t="shared" si="2798"/>
        <v>151258.3883</v>
      </c>
      <c r="CL590" s="9">
        <f t="shared" si="2798"/>
        <v>151258.3883</v>
      </c>
      <c r="CM590" s="9">
        <f t="shared" si="2798"/>
        <v>151258.3883</v>
      </c>
      <c r="CN590" s="9">
        <f t="shared" si="2798"/>
        <v>151258.3883</v>
      </c>
      <c r="CO590" s="9">
        <f t="shared" si="2798"/>
        <v>151258.3883</v>
      </c>
      <c r="CP590" s="9">
        <f t="shared" si="2798"/>
        <v>151258.3883</v>
      </c>
      <c r="CQ590" s="9">
        <f t="shared" si="2798"/>
        <v>151258.3883</v>
      </c>
    </row>
    <row r="591" ht="14.25" customHeight="1">
      <c r="AT591" s="1"/>
      <c r="AU591" s="1"/>
      <c r="CG591" s="181">
        <v>265.0</v>
      </c>
      <c r="CH591" s="9">
        <f t="shared" ref="CH591:CQ591" si="2799">2^(CH281-3) * 100000</f>
        <v>639710.369</v>
      </c>
      <c r="CI591" s="9">
        <f t="shared" si="2799"/>
        <v>151664.853</v>
      </c>
      <c r="CJ591" s="9">
        <f t="shared" si="2799"/>
        <v>151664.853</v>
      </c>
      <c r="CK591" s="9">
        <f t="shared" si="2799"/>
        <v>151664.853</v>
      </c>
      <c r="CL591" s="9">
        <f t="shared" si="2799"/>
        <v>151664.853</v>
      </c>
      <c r="CM591" s="9">
        <f t="shared" si="2799"/>
        <v>151664.853</v>
      </c>
      <c r="CN591" s="9">
        <f t="shared" si="2799"/>
        <v>151664.853</v>
      </c>
      <c r="CO591" s="9">
        <f t="shared" si="2799"/>
        <v>151664.853</v>
      </c>
      <c r="CP591" s="9">
        <f t="shared" si="2799"/>
        <v>151664.853</v>
      </c>
      <c r="CQ591" s="9">
        <f t="shared" si="2799"/>
        <v>151664.853</v>
      </c>
    </row>
    <row r="592" ht="14.25" customHeight="1">
      <c r="AT592" s="1"/>
      <c r="AU592" s="1"/>
      <c r="CG592" s="181">
        <v>266.0</v>
      </c>
      <c r="CH592" s="9">
        <f t="shared" ref="CH592:CQ592" si="2800">2^(CH282-3) * 100000</f>
        <v>642163.1367</v>
      </c>
      <c r="CI592" s="9">
        <f t="shared" si="2800"/>
        <v>152072.5117</v>
      </c>
      <c r="CJ592" s="9">
        <f t="shared" si="2800"/>
        <v>152072.5117</v>
      </c>
      <c r="CK592" s="9">
        <f t="shared" si="2800"/>
        <v>152072.5117</v>
      </c>
      <c r="CL592" s="9">
        <f t="shared" si="2800"/>
        <v>152072.5117</v>
      </c>
      <c r="CM592" s="9">
        <f t="shared" si="2800"/>
        <v>152072.5117</v>
      </c>
      <c r="CN592" s="9">
        <f t="shared" si="2800"/>
        <v>152072.5117</v>
      </c>
      <c r="CO592" s="9">
        <f t="shared" si="2800"/>
        <v>152072.5117</v>
      </c>
      <c r="CP592" s="9">
        <f t="shared" si="2800"/>
        <v>152072.5117</v>
      </c>
      <c r="CQ592" s="9">
        <f t="shared" si="2800"/>
        <v>152072.5117</v>
      </c>
    </row>
    <row r="593" ht="14.25" customHeight="1">
      <c r="AT593" s="1"/>
      <c r="AU593" s="1"/>
      <c r="CG593" s="181">
        <v>267.0</v>
      </c>
      <c r="CH593" s="9">
        <f t="shared" ref="CH593:CQ593" si="2801">2^(CH283-3) * 100000</f>
        <v>644626.912</v>
      </c>
      <c r="CI593" s="9">
        <f t="shared" si="2801"/>
        <v>152481.3671</v>
      </c>
      <c r="CJ593" s="9">
        <f t="shared" si="2801"/>
        <v>152481.3671</v>
      </c>
      <c r="CK593" s="9">
        <f t="shared" si="2801"/>
        <v>152481.3671</v>
      </c>
      <c r="CL593" s="9">
        <f t="shared" si="2801"/>
        <v>152481.3671</v>
      </c>
      <c r="CM593" s="9">
        <f t="shared" si="2801"/>
        <v>152481.3671</v>
      </c>
      <c r="CN593" s="9">
        <f t="shared" si="2801"/>
        <v>152481.3671</v>
      </c>
      <c r="CO593" s="9">
        <f t="shared" si="2801"/>
        <v>152481.3671</v>
      </c>
      <c r="CP593" s="9">
        <f t="shared" si="2801"/>
        <v>152481.3671</v>
      </c>
      <c r="CQ593" s="9">
        <f t="shared" si="2801"/>
        <v>152481.3671</v>
      </c>
    </row>
    <row r="594" ht="14.25" customHeight="1">
      <c r="AT594" s="1"/>
      <c r="AU594" s="1"/>
      <c r="CG594" s="181">
        <v>268.0</v>
      </c>
      <c r="CH594" s="9">
        <f t="shared" ref="CH594:CQ594" si="2802">2^(CH284-3) * 100000</f>
        <v>647101.7314</v>
      </c>
      <c r="CI594" s="9">
        <f t="shared" si="2802"/>
        <v>152891.4216</v>
      </c>
      <c r="CJ594" s="9">
        <f t="shared" si="2802"/>
        <v>152891.4216</v>
      </c>
      <c r="CK594" s="9">
        <f t="shared" si="2802"/>
        <v>152891.4216</v>
      </c>
      <c r="CL594" s="9">
        <f t="shared" si="2802"/>
        <v>152891.4216</v>
      </c>
      <c r="CM594" s="9">
        <f t="shared" si="2802"/>
        <v>152891.4216</v>
      </c>
      <c r="CN594" s="9">
        <f t="shared" si="2802"/>
        <v>152891.4216</v>
      </c>
      <c r="CO594" s="9">
        <f t="shared" si="2802"/>
        <v>152891.4216</v>
      </c>
      <c r="CP594" s="9">
        <f t="shared" si="2802"/>
        <v>152891.4216</v>
      </c>
      <c r="CQ594" s="9">
        <f t="shared" si="2802"/>
        <v>152891.4216</v>
      </c>
    </row>
    <row r="595" ht="14.25" customHeight="1">
      <c r="AT595" s="1"/>
      <c r="AU595" s="1"/>
      <c r="CG595" s="181">
        <v>269.0</v>
      </c>
      <c r="CH595" s="9">
        <f t="shared" ref="CH595:CQ595" si="2803">2^(CH285-3) * 100000</f>
        <v>649587.6317</v>
      </c>
      <c r="CI595" s="9">
        <f t="shared" si="2803"/>
        <v>153302.678</v>
      </c>
      <c r="CJ595" s="9">
        <f t="shared" si="2803"/>
        <v>153302.678</v>
      </c>
      <c r="CK595" s="9">
        <f t="shared" si="2803"/>
        <v>153302.678</v>
      </c>
      <c r="CL595" s="9">
        <f t="shared" si="2803"/>
        <v>153302.678</v>
      </c>
      <c r="CM595" s="9">
        <f t="shared" si="2803"/>
        <v>153302.678</v>
      </c>
      <c r="CN595" s="9">
        <f t="shared" si="2803"/>
        <v>153302.678</v>
      </c>
      <c r="CO595" s="9">
        <f t="shared" si="2803"/>
        <v>153302.678</v>
      </c>
      <c r="CP595" s="9">
        <f t="shared" si="2803"/>
        <v>153302.678</v>
      </c>
      <c r="CQ595" s="9">
        <f t="shared" si="2803"/>
        <v>153302.678</v>
      </c>
    </row>
    <row r="596" ht="14.25" customHeight="1">
      <c r="AT596" s="1"/>
      <c r="AU596" s="1"/>
      <c r="CG596" s="181">
        <v>270.0</v>
      </c>
      <c r="CH596" s="9">
        <f t="shared" ref="CH596:CQ596" si="2804">2^(CH286-3) * 100000</f>
        <v>652084.65</v>
      </c>
      <c r="CI596" s="9">
        <f t="shared" si="2804"/>
        <v>153715.139</v>
      </c>
      <c r="CJ596" s="9">
        <f t="shared" si="2804"/>
        <v>153715.139</v>
      </c>
      <c r="CK596" s="9">
        <f t="shared" si="2804"/>
        <v>153715.139</v>
      </c>
      <c r="CL596" s="9">
        <f t="shared" si="2804"/>
        <v>153715.139</v>
      </c>
      <c r="CM596" s="9">
        <f t="shared" si="2804"/>
        <v>153715.139</v>
      </c>
      <c r="CN596" s="9">
        <f t="shared" si="2804"/>
        <v>153715.139</v>
      </c>
      <c r="CO596" s="9">
        <f t="shared" si="2804"/>
        <v>153715.139</v>
      </c>
      <c r="CP596" s="9">
        <f t="shared" si="2804"/>
        <v>153715.139</v>
      </c>
      <c r="CQ596" s="9">
        <f t="shared" si="2804"/>
        <v>153715.139</v>
      </c>
    </row>
    <row r="597" ht="14.25" customHeight="1">
      <c r="AT597" s="1"/>
      <c r="AU597" s="1"/>
      <c r="CG597" s="181">
        <v>271.0</v>
      </c>
      <c r="CH597" s="9">
        <f t="shared" ref="CH597:CQ597" si="2805">2^(CH287-3) * 100000</f>
        <v>654592.8236</v>
      </c>
      <c r="CI597" s="9">
        <f t="shared" si="2805"/>
        <v>154128.8072</v>
      </c>
      <c r="CJ597" s="9">
        <f t="shared" si="2805"/>
        <v>154128.8072</v>
      </c>
      <c r="CK597" s="9">
        <f t="shared" si="2805"/>
        <v>154128.8072</v>
      </c>
      <c r="CL597" s="9">
        <f t="shared" si="2805"/>
        <v>154128.8072</v>
      </c>
      <c r="CM597" s="9">
        <f t="shared" si="2805"/>
        <v>154128.8072</v>
      </c>
      <c r="CN597" s="9">
        <f t="shared" si="2805"/>
        <v>154128.8072</v>
      </c>
      <c r="CO597" s="9">
        <f t="shared" si="2805"/>
        <v>154128.8072</v>
      </c>
      <c r="CP597" s="9">
        <f t="shared" si="2805"/>
        <v>154128.8072</v>
      </c>
      <c r="CQ597" s="9">
        <f t="shared" si="2805"/>
        <v>154128.8072</v>
      </c>
    </row>
    <row r="598" ht="14.25" customHeight="1">
      <c r="AT598" s="1"/>
      <c r="AU598" s="1"/>
      <c r="CG598" s="181">
        <v>272.0</v>
      </c>
      <c r="CH598" s="9">
        <f t="shared" ref="CH598:CQ598" si="2806">2^(CH288-3) * 100000</f>
        <v>657112.1901</v>
      </c>
      <c r="CI598" s="9">
        <f t="shared" si="2806"/>
        <v>154543.6852</v>
      </c>
      <c r="CJ598" s="9">
        <f t="shared" si="2806"/>
        <v>154543.6852</v>
      </c>
      <c r="CK598" s="9">
        <f t="shared" si="2806"/>
        <v>154543.6852</v>
      </c>
      <c r="CL598" s="9">
        <f t="shared" si="2806"/>
        <v>154543.6852</v>
      </c>
      <c r="CM598" s="9">
        <f t="shared" si="2806"/>
        <v>154543.6852</v>
      </c>
      <c r="CN598" s="9">
        <f t="shared" si="2806"/>
        <v>154543.6852</v>
      </c>
      <c r="CO598" s="9">
        <f t="shared" si="2806"/>
        <v>154543.6852</v>
      </c>
      <c r="CP598" s="9">
        <f t="shared" si="2806"/>
        <v>154543.6852</v>
      </c>
      <c r="CQ598" s="9">
        <f t="shared" si="2806"/>
        <v>154543.6852</v>
      </c>
    </row>
    <row r="599" ht="14.25" customHeight="1">
      <c r="AT599" s="1"/>
      <c r="AU599" s="1"/>
      <c r="CG599" s="181">
        <v>273.0</v>
      </c>
      <c r="CH599" s="9">
        <f t="shared" ref="CH599:CQ599" si="2807">2^(CH289-3) * 100000</f>
        <v>659642.7875</v>
      </c>
      <c r="CI599" s="9">
        <f t="shared" si="2807"/>
        <v>154959.7759</v>
      </c>
      <c r="CJ599" s="9">
        <f t="shared" si="2807"/>
        <v>154959.7759</v>
      </c>
      <c r="CK599" s="9">
        <f t="shared" si="2807"/>
        <v>154959.7759</v>
      </c>
      <c r="CL599" s="9">
        <f t="shared" si="2807"/>
        <v>154959.7759</v>
      </c>
      <c r="CM599" s="9">
        <f t="shared" si="2807"/>
        <v>154959.7759</v>
      </c>
      <c r="CN599" s="9">
        <f t="shared" si="2807"/>
        <v>154959.7759</v>
      </c>
      <c r="CO599" s="9">
        <f t="shared" si="2807"/>
        <v>154959.7759</v>
      </c>
      <c r="CP599" s="9">
        <f t="shared" si="2807"/>
        <v>154959.7759</v>
      </c>
      <c r="CQ599" s="9">
        <f t="shared" si="2807"/>
        <v>154959.7759</v>
      </c>
    </row>
    <row r="600" ht="14.25" customHeight="1">
      <c r="AT600" s="1"/>
      <c r="AU600" s="1"/>
      <c r="CG600" s="181">
        <v>274.0</v>
      </c>
      <c r="CH600" s="9">
        <f t="shared" ref="CH600:CQ600" si="2808">2^(CH290-3) * 100000</f>
        <v>662184.6539</v>
      </c>
      <c r="CI600" s="9">
        <f t="shared" si="2808"/>
        <v>155377.082</v>
      </c>
      <c r="CJ600" s="9">
        <f t="shared" si="2808"/>
        <v>155377.082</v>
      </c>
      <c r="CK600" s="9">
        <f t="shared" si="2808"/>
        <v>155377.082</v>
      </c>
      <c r="CL600" s="9">
        <f t="shared" si="2808"/>
        <v>155377.082</v>
      </c>
      <c r="CM600" s="9">
        <f t="shared" si="2808"/>
        <v>155377.082</v>
      </c>
      <c r="CN600" s="9">
        <f t="shared" si="2808"/>
        <v>155377.082</v>
      </c>
      <c r="CO600" s="9">
        <f t="shared" si="2808"/>
        <v>155377.082</v>
      </c>
      <c r="CP600" s="9">
        <f t="shared" si="2808"/>
        <v>155377.082</v>
      </c>
      <c r="CQ600" s="9">
        <f t="shared" si="2808"/>
        <v>155377.082</v>
      </c>
    </row>
    <row r="601" ht="14.25" customHeight="1">
      <c r="AT601" s="1"/>
      <c r="AU601" s="1"/>
      <c r="CG601" s="181">
        <v>275.0</v>
      </c>
      <c r="CH601" s="9">
        <f t="shared" ref="CH601:CQ601" si="2809">2^(CH291-3) * 100000</f>
        <v>664737.8277</v>
      </c>
      <c r="CI601" s="9">
        <f t="shared" si="2809"/>
        <v>155795.6061</v>
      </c>
      <c r="CJ601" s="9">
        <f t="shared" si="2809"/>
        <v>155795.6061</v>
      </c>
      <c r="CK601" s="9">
        <f t="shared" si="2809"/>
        <v>155795.6061</v>
      </c>
      <c r="CL601" s="9">
        <f t="shared" si="2809"/>
        <v>155795.6061</v>
      </c>
      <c r="CM601" s="9">
        <f t="shared" si="2809"/>
        <v>155795.6061</v>
      </c>
      <c r="CN601" s="9">
        <f t="shared" si="2809"/>
        <v>155795.6061</v>
      </c>
      <c r="CO601" s="9">
        <f t="shared" si="2809"/>
        <v>155795.6061</v>
      </c>
      <c r="CP601" s="9">
        <f t="shared" si="2809"/>
        <v>155795.6061</v>
      </c>
      <c r="CQ601" s="9">
        <f t="shared" si="2809"/>
        <v>155795.6061</v>
      </c>
    </row>
    <row r="602" ht="14.25" customHeight="1">
      <c r="AT602" s="1"/>
      <c r="AU602" s="1"/>
      <c r="CG602" s="181">
        <v>276.0</v>
      </c>
      <c r="CH602" s="9">
        <f t="shared" ref="CH602:CQ602" si="2810">2^(CH292-3) * 100000</f>
        <v>667302.3478</v>
      </c>
      <c r="CI602" s="9">
        <f t="shared" si="2810"/>
        <v>156215.351</v>
      </c>
      <c r="CJ602" s="9">
        <f t="shared" si="2810"/>
        <v>156215.351</v>
      </c>
      <c r="CK602" s="9">
        <f t="shared" si="2810"/>
        <v>156215.351</v>
      </c>
      <c r="CL602" s="9">
        <f t="shared" si="2810"/>
        <v>156215.351</v>
      </c>
      <c r="CM602" s="9">
        <f t="shared" si="2810"/>
        <v>156215.351</v>
      </c>
      <c r="CN602" s="9">
        <f t="shared" si="2810"/>
        <v>156215.351</v>
      </c>
      <c r="CO602" s="9">
        <f t="shared" si="2810"/>
        <v>156215.351</v>
      </c>
      <c r="CP602" s="9">
        <f t="shared" si="2810"/>
        <v>156215.351</v>
      </c>
      <c r="CQ602" s="9">
        <f t="shared" si="2810"/>
        <v>156215.351</v>
      </c>
    </row>
    <row r="603" ht="14.25" customHeight="1">
      <c r="AT603" s="1"/>
      <c r="AU603" s="1"/>
      <c r="CG603" s="181">
        <v>277.0</v>
      </c>
      <c r="CH603" s="9">
        <f t="shared" ref="CH603:CQ603" si="2811">2^(CH293-3) * 100000</f>
        <v>669878.2531</v>
      </c>
      <c r="CI603" s="9">
        <f t="shared" si="2811"/>
        <v>156636.3196</v>
      </c>
      <c r="CJ603" s="9">
        <f t="shared" si="2811"/>
        <v>156636.3196</v>
      </c>
      <c r="CK603" s="9">
        <f t="shared" si="2811"/>
        <v>156636.3196</v>
      </c>
      <c r="CL603" s="9">
        <f t="shared" si="2811"/>
        <v>156636.3196</v>
      </c>
      <c r="CM603" s="9">
        <f t="shared" si="2811"/>
        <v>156636.3196</v>
      </c>
      <c r="CN603" s="9">
        <f t="shared" si="2811"/>
        <v>156636.3196</v>
      </c>
      <c r="CO603" s="9">
        <f t="shared" si="2811"/>
        <v>156636.3196</v>
      </c>
      <c r="CP603" s="9">
        <f t="shared" si="2811"/>
        <v>156636.3196</v>
      </c>
      <c r="CQ603" s="9">
        <f t="shared" si="2811"/>
        <v>156636.3196</v>
      </c>
    </row>
    <row r="604" ht="14.25" customHeight="1">
      <c r="AT604" s="1"/>
      <c r="AU604" s="1"/>
      <c r="CG604" s="181">
        <v>278.0</v>
      </c>
      <c r="CH604" s="9">
        <f t="shared" ref="CH604:CQ604" si="2812">2^(CH294-3) * 100000</f>
        <v>672465.5829</v>
      </c>
      <c r="CI604" s="9">
        <f t="shared" si="2812"/>
        <v>157058.5146</v>
      </c>
      <c r="CJ604" s="9">
        <f t="shared" si="2812"/>
        <v>157058.5146</v>
      </c>
      <c r="CK604" s="9">
        <f t="shared" si="2812"/>
        <v>157058.5146</v>
      </c>
      <c r="CL604" s="9">
        <f t="shared" si="2812"/>
        <v>157058.5146</v>
      </c>
      <c r="CM604" s="9">
        <f t="shared" si="2812"/>
        <v>157058.5146</v>
      </c>
      <c r="CN604" s="9">
        <f t="shared" si="2812"/>
        <v>157058.5146</v>
      </c>
      <c r="CO604" s="9">
        <f t="shared" si="2812"/>
        <v>157058.5146</v>
      </c>
      <c r="CP604" s="9">
        <f t="shared" si="2812"/>
        <v>157058.5146</v>
      </c>
      <c r="CQ604" s="9">
        <f t="shared" si="2812"/>
        <v>157058.5146</v>
      </c>
    </row>
    <row r="605" ht="14.25" customHeight="1">
      <c r="AT605" s="1"/>
      <c r="AU605" s="1"/>
      <c r="CG605" s="181">
        <v>279.0</v>
      </c>
      <c r="CH605" s="9">
        <f t="shared" ref="CH605:CQ605" si="2813">2^(CH295-3) * 100000</f>
        <v>675064.3767</v>
      </c>
      <c r="CI605" s="9">
        <f t="shared" si="2813"/>
        <v>157481.9389</v>
      </c>
      <c r="CJ605" s="9">
        <f t="shared" si="2813"/>
        <v>157481.9389</v>
      </c>
      <c r="CK605" s="9">
        <f t="shared" si="2813"/>
        <v>157481.9389</v>
      </c>
      <c r="CL605" s="9">
        <f t="shared" si="2813"/>
        <v>157481.9389</v>
      </c>
      <c r="CM605" s="9">
        <f t="shared" si="2813"/>
        <v>157481.9389</v>
      </c>
      <c r="CN605" s="9">
        <f t="shared" si="2813"/>
        <v>157481.9389</v>
      </c>
      <c r="CO605" s="9">
        <f t="shared" si="2813"/>
        <v>157481.9389</v>
      </c>
      <c r="CP605" s="9">
        <f t="shared" si="2813"/>
        <v>157481.9389</v>
      </c>
      <c r="CQ605" s="9">
        <f t="shared" si="2813"/>
        <v>157481.9389</v>
      </c>
    </row>
    <row r="606" ht="14.25" customHeight="1">
      <c r="AT606" s="1"/>
      <c r="AU606" s="1"/>
      <c r="CG606" s="181">
        <v>280.0</v>
      </c>
      <c r="CH606" s="9">
        <f t="shared" ref="CH606:CQ606" si="2814">2^(CH296-3) * 100000</f>
        <v>677674.6745</v>
      </c>
      <c r="CI606" s="9">
        <f t="shared" si="2814"/>
        <v>157906.5952</v>
      </c>
      <c r="CJ606" s="9">
        <f t="shared" si="2814"/>
        <v>157906.5952</v>
      </c>
      <c r="CK606" s="9">
        <f t="shared" si="2814"/>
        <v>157906.5952</v>
      </c>
      <c r="CL606" s="9">
        <f t="shared" si="2814"/>
        <v>157906.5952</v>
      </c>
      <c r="CM606" s="9">
        <f t="shared" si="2814"/>
        <v>157906.5952</v>
      </c>
      <c r="CN606" s="9">
        <f t="shared" si="2814"/>
        <v>157906.5952</v>
      </c>
      <c r="CO606" s="9">
        <f t="shared" si="2814"/>
        <v>157906.5952</v>
      </c>
      <c r="CP606" s="9">
        <f t="shared" si="2814"/>
        <v>157906.5952</v>
      </c>
      <c r="CQ606" s="9">
        <f t="shared" si="2814"/>
        <v>157906.5952</v>
      </c>
    </row>
    <row r="607" ht="14.25" customHeight="1">
      <c r="AT607" s="1"/>
      <c r="AU607" s="1"/>
      <c r="CG607" s="181">
        <v>281.0</v>
      </c>
      <c r="CH607" s="9">
        <f t="shared" ref="CH607:CQ607" si="2815">2^(CH297-3) * 100000</f>
        <v>680296.5162</v>
      </c>
      <c r="CI607" s="9">
        <f t="shared" si="2815"/>
        <v>158332.4864</v>
      </c>
      <c r="CJ607" s="9">
        <f t="shared" si="2815"/>
        <v>158332.4864</v>
      </c>
      <c r="CK607" s="9">
        <f t="shared" si="2815"/>
        <v>158332.4864</v>
      </c>
      <c r="CL607" s="9">
        <f t="shared" si="2815"/>
        <v>158332.4864</v>
      </c>
      <c r="CM607" s="9">
        <f t="shared" si="2815"/>
        <v>158332.4864</v>
      </c>
      <c r="CN607" s="9">
        <f t="shared" si="2815"/>
        <v>158332.4864</v>
      </c>
      <c r="CO607" s="9">
        <f t="shared" si="2815"/>
        <v>158332.4864</v>
      </c>
      <c r="CP607" s="9">
        <f t="shared" si="2815"/>
        <v>158332.4864</v>
      </c>
      <c r="CQ607" s="9">
        <f t="shared" si="2815"/>
        <v>158332.4864</v>
      </c>
    </row>
    <row r="608" ht="14.25" customHeight="1">
      <c r="AT608" s="1"/>
      <c r="AU608" s="1"/>
      <c r="CG608" s="181">
        <v>282.0</v>
      </c>
      <c r="CH608" s="9">
        <f t="shared" ref="CH608:CQ608" si="2816">2^(CH298-3) * 100000</f>
        <v>682929.9423</v>
      </c>
      <c r="CI608" s="9">
        <f t="shared" si="2816"/>
        <v>158759.6153</v>
      </c>
      <c r="CJ608" s="9">
        <f t="shared" si="2816"/>
        <v>158759.6153</v>
      </c>
      <c r="CK608" s="9">
        <f t="shared" si="2816"/>
        <v>158759.6153</v>
      </c>
      <c r="CL608" s="9">
        <f t="shared" si="2816"/>
        <v>158759.6153</v>
      </c>
      <c r="CM608" s="9">
        <f t="shared" si="2816"/>
        <v>158759.6153</v>
      </c>
      <c r="CN608" s="9">
        <f t="shared" si="2816"/>
        <v>158759.6153</v>
      </c>
      <c r="CO608" s="9">
        <f t="shared" si="2816"/>
        <v>158759.6153</v>
      </c>
      <c r="CP608" s="9">
        <f t="shared" si="2816"/>
        <v>158759.6153</v>
      </c>
      <c r="CQ608" s="9">
        <f t="shared" si="2816"/>
        <v>158759.6153</v>
      </c>
    </row>
    <row r="609" ht="14.25" customHeight="1">
      <c r="AT609" s="1"/>
      <c r="AU609" s="1"/>
      <c r="CG609" s="181">
        <v>283.0</v>
      </c>
      <c r="CH609" s="9">
        <f t="shared" ref="CH609:CQ609" si="2817">2^(CH299-3) * 100000</f>
        <v>685574.9934</v>
      </c>
      <c r="CI609" s="9">
        <f t="shared" si="2817"/>
        <v>159187.9849</v>
      </c>
      <c r="CJ609" s="9">
        <f t="shared" si="2817"/>
        <v>159187.9849</v>
      </c>
      <c r="CK609" s="9">
        <f t="shared" si="2817"/>
        <v>159187.9849</v>
      </c>
      <c r="CL609" s="9">
        <f t="shared" si="2817"/>
        <v>159187.9849</v>
      </c>
      <c r="CM609" s="9">
        <f t="shared" si="2817"/>
        <v>159187.9849</v>
      </c>
      <c r="CN609" s="9">
        <f t="shared" si="2817"/>
        <v>159187.9849</v>
      </c>
      <c r="CO609" s="9">
        <f t="shared" si="2817"/>
        <v>159187.9849</v>
      </c>
      <c r="CP609" s="9">
        <f t="shared" si="2817"/>
        <v>159187.9849</v>
      </c>
      <c r="CQ609" s="9">
        <f t="shared" si="2817"/>
        <v>159187.9849</v>
      </c>
    </row>
    <row r="610" ht="14.25" customHeight="1">
      <c r="AT610" s="1"/>
      <c r="AU610" s="1"/>
      <c r="CG610" s="181">
        <v>284.0</v>
      </c>
      <c r="CH610" s="9">
        <f t="shared" ref="CH610:CQ610" si="2818">2^(CH300-3) * 100000</f>
        <v>688231.7105</v>
      </c>
      <c r="CI610" s="9">
        <f t="shared" si="2818"/>
        <v>159617.5979</v>
      </c>
      <c r="CJ610" s="9">
        <f t="shared" si="2818"/>
        <v>159617.5979</v>
      </c>
      <c r="CK610" s="9">
        <f t="shared" si="2818"/>
        <v>159617.5979</v>
      </c>
      <c r="CL610" s="9">
        <f t="shared" si="2818"/>
        <v>159617.5979</v>
      </c>
      <c r="CM610" s="9">
        <f t="shared" si="2818"/>
        <v>159617.5979</v>
      </c>
      <c r="CN610" s="9">
        <f t="shared" si="2818"/>
        <v>159617.5979</v>
      </c>
      <c r="CO610" s="9">
        <f t="shared" si="2818"/>
        <v>159617.5979</v>
      </c>
      <c r="CP610" s="9">
        <f t="shared" si="2818"/>
        <v>159617.5979</v>
      </c>
      <c r="CQ610" s="9">
        <f t="shared" si="2818"/>
        <v>159617.5979</v>
      </c>
    </row>
    <row r="611" ht="14.25" customHeight="1">
      <c r="AT611" s="1"/>
      <c r="AU611" s="1"/>
      <c r="CG611" s="181">
        <v>285.0</v>
      </c>
      <c r="CH611" s="9">
        <f t="shared" ref="CH611:CQ611" si="2819">2^(CH301-3) * 100000</f>
        <v>690900.1346</v>
      </c>
      <c r="CI611" s="9">
        <f t="shared" si="2819"/>
        <v>160048.4574</v>
      </c>
      <c r="CJ611" s="9">
        <f t="shared" si="2819"/>
        <v>160048.4574</v>
      </c>
      <c r="CK611" s="9">
        <f t="shared" si="2819"/>
        <v>160048.4574</v>
      </c>
      <c r="CL611" s="9">
        <f t="shared" si="2819"/>
        <v>160048.4574</v>
      </c>
      <c r="CM611" s="9">
        <f t="shared" si="2819"/>
        <v>160048.4574</v>
      </c>
      <c r="CN611" s="9">
        <f t="shared" si="2819"/>
        <v>160048.4574</v>
      </c>
      <c r="CO611" s="9">
        <f t="shared" si="2819"/>
        <v>160048.4574</v>
      </c>
      <c r="CP611" s="9">
        <f t="shared" si="2819"/>
        <v>160048.4574</v>
      </c>
      <c r="CQ611" s="9">
        <f t="shared" si="2819"/>
        <v>160048.4574</v>
      </c>
    </row>
    <row r="612" ht="14.25" customHeight="1">
      <c r="AT612" s="1"/>
      <c r="AU612" s="1"/>
      <c r="CG612" s="181">
        <v>286.0</v>
      </c>
      <c r="CH612" s="9">
        <f t="shared" ref="CH612:CQ612" si="2820">2^(CH302-3) * 100000</f>
        <v>693580.3073</v>
      </c>
      <c r="CI612" s="9">
        <f t="shared" si="2820"/>
        <v>160480.5662</v>
      </c>
      <c r="CJ612" s="9">
        <f t="shared" si="2820"/>
        <v>160480.5662</v>
      </c>
      <c r="CK612" s="9">
        <f t="shared" si="2820"/>
        <v>160480.5662</v>
      </c>
      <c r="CL612" s="9">
        <f t="shared" si="2820"/>
        <v>160480.5662</v>
      </c>
      <c r="CM612" s="9">
        <f t="shared" si="2820"/>
        <v>160480.5662</v>
      </c>
      <c r="CN612" s="9">
        <f t="shared" si="2820"/>
        <v>160480.5662</v>
      </c>
      <c r="CO612" s="9">
        <f t="shared" si="2820"/>
        <v>160480.5662</v>
      </c>
      <c r="CP612" s="9">
        <f t="shared" si="2820"/>
        <v>160480.5662</v>
      </c>
      <c r="CQ612" s="9">
        <f t="shared" si="2820"/>
        <v>160480.5662</v>
      </c>
    </row>
    <row r="613" ht="14.25" customHeight="1">
      <c r="AT613" s="1"/>
      <c r="AU613" s="1"/>
      <c r="CG613" s="181">
        <v>287.0</v>
      </c>
      <c r="CH613" s="9">
        <f t="shared" ref="CH613:CQ613" si="2821">2^(CH303-3) * 100000</f>
        <v>696272.2703</v>
      </c>
      <c r="CI613" s="9">
        <f t="shared" si="2821"/>
        <v>160913.9273</v>
      </c>
      <c r="CJ613" s="9">
        <f t="shared" si="2821"/>
        <v>160913.9273</v>
      </c>
      <c r="CK613" s="9">
        <f t="shared" si="2821"/>
        <v>160913.9273</v>
      </c>
      <c r="CL613" s="9">
        <f t="shared" si="2821"/>
        <v>160913.9273</v>
      </c>
      <c r="CM613" s="9">
        <f t="shared" si="2821"/>
        <v>160913.9273</v>
      </c>
      <c r="CN613" s="9">
        <f t="shared" si="2821"/>
        <v>160913.9273</v>
      </c>
      <c r="CO613" s="9">
        <f t="shared" si="2821"/>
        <v>160913.9273</v>
      </c>
      <c r="CP613" s="9">
        <f t="shared" si="2821"/>
        <v>160913.9273</v>
      </c>
      <c r="CQ613" s="9">
        <f t="shared" si="2821"/>
        <v>160913.9273</v>
      </c>
    </row>
    <row r="614" ht="14.25" customHeight="1">
      <c r="AT614" s="1"/>
      <c r="AU614" s="1"/>
      <c r="CG614" s="181">
        <v>288.0</v>
      </c>
      <c r="CH614" s="9">
        <f t="shared" ref="CH614:CQ614" si="2822">2^(CH304-3) * 100000</f>
        <v>698976.0656</v>
      </c>
      <c r="CI614" s="9">
        <f t="shared" si="2822"/>
        <v>161348.5436</v>
      </c>
      <c r="CJ614" s="9">
        <f t="shared" si="2822"/>
        <v>161348.5436</v>
      </c>
      <c r="CK614" s="9">
        <f t="shared" si="2822"/>
        <v>161348.5436</v>
      </c>
      <c r="CL614" s="9">
        <f t="shared" si="2822"/>
        <v>161348.5436</v>
      </c>
      <c r="CM614" s="9">
        <f t="shared" si="2822"/>
        <v>161348.5436</v>
      </c>
      <c r="CN614" s="9">
        <f t="shared" si="2822"/>
        <v>161348.5436</v>
      </c>
      <c r="CO614" s="9">
        <f t="shared" si="2822"/>
        <v>161348.5436</v>
      </c>
      <c r="CP614" s="9">
        <f t="shared" si="2822"/>
        <v>161348.5436</v>
      </c>
      <c r="CQ614" s="9">
        <f t="shared" si="2822"/>
        <v>161348.5436</v>
      </c>
    </row>
    <row r="615" ht="14.25" customHeight="1">
      <c r="AT615" s="1"/>
      <c r="AU615" s="1"/>
      <c r="CG615" s="181">
        <v>289.0</v>
      </c>
      <c r="CH615" s="9">
        <f t="shared" ref="CH615:CQ615" si="2823">2^(CH305-3) * 100000</f>
        <v>701691.7354</v>
      </c>
      <c r="CI615" s="9">
        <f t="shared" si="2823"/>
        <v>161784.4181</v>
      </c>
      <c r="CJ615" s="9">
        <f t="shared" si="2823"/>
        <v>161784.4181</v>
      </c>
      <c r="CK615" s="9">
        <f t="shared" si="2823"/>
        <v>161784.4181</v>
      </c>
      <c r="CL615" s="9">
        <f t="shared" si="2823"/>
        <v>161784.4181</v>
      </c>
      <c r="CM615" s="9">
        <f t="shared" si="2823"/>
        <v>161784.4181</v>
      </c>
      <c r="CN615" s="9">
        <f t="shared" si="2823"/>
        <v>161784.4181</v>
      </c>
      <c r="CO615" s="9">
        <f t="shared" si="2823"/>
        <v>161784.4181</v>
      </c>
      <c r="CP615" s="9">
        <f t="shared" si="2823"/>
        <v>161784.4181</v>
      </c>
      <c r="CQ615" s="9">
        <f t="shared" si="2823"/>
        <v>161784.4181</v>
      </c>
    </row>
    <row r="616" ht="14.25" customHeight="1">
      <c r="AT616" s="1"/>
      <c r="AU616" s="1"/>
      <c r="CG616" s="181">
        <v>290.0</v>
      </c>
      <c r="CH616" s="9">
        <f t="shared" ref="CH616:CQ616" si="2824">2^(CH306-3) * 100000</f>
        <v>704419.3222</v>
      </c>
      <c r="CI616" s="9">
        <f t="shared" si="2824"/>
        <v>162221.5537</v>
      </c>
      <c r="CJ616" s="9">
        <f t="shared" si="2824"/>
        <v>162221.5537</v>
      </c>
      <c r="CK616" s="9">
        <f t="shared" si="2824"/>
        <v>162221.5537</v>
      </c>
      <c r="CL616" s="9">
        <f t="shared" si="2824"/>
        <v>162221.5537</v>
      </c>
      <c r="CM616" s="9">
        <f t="shared" si="2824"/>
        <v>162221.5537</v>
      </c>
      <c r="CN616" s="9">
        <f t="shared" si="2824"/>
        <v>162221.5537</v>
      </c>
      <c r="CO616" s="9">
        <f t="shared" si="2824"/>
        <v>162221.5537</v>
      </c>
      <c r="CP616" s="9">
        <f t="shared" si="2824"/>
        <v>162221.5537</v>
      </c>
      <c r="CQ616" s="9">
        <f t="shared" si="2824"/>
        <v>162221.5537</v>
      </c>
    </row>
    <row r="617" ht="14.25" customHeight="1">
      <c r="AT617" s="1"/>
      <c r="AU617" s="1"/>
      <c r="CG617" s="181">
        <v>291.0</v>
      </c>
      <c r="CH617" s="9">
        <f t="shared" ref="CH617:CQ617" si="2825">2^(CH307-3) * 100000</f>
        <v>707158.8688</v>
      </c>
      <c r="CI617" s="9">
        <f t="shared" si="2825"/>
        <v>162659.9535</v>
      </c>
      <c r="CJ617" s="9">
        <f t="shared" si="2825"/>
        <v>162659.9535</v>
      </c>
      <c r="CK617" s="9">
        <f t="shared" si="2825"/>
        <v>162659.9535</v>
      </c>
      <c r="CL617" s="9">
        <f t="shared" si="2825"/>
        <v>162659.9535</v>
      </c>
      <c r="CM617" s="9">
        <f t="shared" si="2825"/>
        <v>162659.9535</v>
      </c>
      <c r="CN617" s="9">
        <f t="shared" si="2825"/>
        <v>162659.9535</v>
      </c>
      <c r="CO617" s="9">
        <f t="shared" si="2825"/>
        <v>162659.9535</v>
      </c>
      <c r="CP617" s="9">
        <f t="shared" si="2825"/>
        <v>162659.9535</v>
      </c>
      <c r="CQ617" s="9">
        <f t="shared" si="2825"/>
        <v>162659.9535</v>
      </c>
    </row>
    <row r="618" ht="14.25" customHeight="1">
      <c r="AT618" s="1"/>
      <c r="AU618" s="1"/>
      <c r="CG618" s="181">
        <v>292.0</v>
      </c>
      <c r="CH618" s="9">
        <f t="shared" ref="CH618:CQ618" si="2826">2^(CH308-3) * 100000</f>
        <v>709910.4183</v>
      </c>
      <c r="CI618" s="9">
        <f t="shared" si="2826"/>
        <v>163099.6204</v>
      </c>
      <c r="CJ618" s="9">
        <f t="shared" si="2826"/>
        <v>163099.6204</v>
      </c>
      <c r="CK618" s="9">
        <f t="shared" si="2826"/>
        <v>163099.6204</v>
      </c>
      <c r="CL618" s="9">
        <f t="shared" si="2826"/>
        <v>163099.6204</v>
      </c>
      <c r="CM618" s="9">
        <f t="shared" si="2826"/>
        <v>163099.6204</v>
      </c>
      <c r="CN618" s="9">
        <f t="shared" si="2826"/>
        <v>163099.6204</v>
      </c>
      <c r="CO618" s="9">
        <f t="shared" si="2826"/>
        <v>163099.6204</v>
      </c>
      <c r="CP618" s="9">
        <f t="shared" si="2826"/>
        <v>163099.6204</v>
      </c>
      <c r="CQ618" s="9">
        <f t="shared" si="2826"/>
        <v>163099.6204</v>
      </c>
    </row>
    <row r="619" ht="14.25" customHeight="1">
      <c r="AT619" s="1"/>
      <c r="AU619" s="1"/>
      <c r="CG619" s="181">
        <v>293.0</v>
      </c>
      <c r="CH619" s="9">
        <f t="shared" ref="CH619:CQ619" si="2827">2^(CH309-3) * 100000</f>
        <v>712674.014</v>
      </c>
      <c r="CI619" s="9">
        <f t="shared" si="2827"/>
        <v>163540.5576</v>
      </c>
      <c r="CJ619" s="9">
        <f t="shared" si="2827"/>
        <v>163540.5576</v>
      </c>
      <c r="CK619" s="9">
        <f t="shared" si="2827"/>
        <v>163540.5576</v>
      </c>
      <c r="CL619" s="9">
        <f t="shared" si="2827"/>
        <v>163540.5576</v>
      </c>
      <c r="CM619" s="9">
        <f t="shared" si="2827"/>
        <v>163540.5576</v>
      </c>
      <c r="CN619" s="9">
        <f t="shared" si="2827"/>
        <v>163540.5576</v>
      </c>
      <c r="CO619" s="9">
        <f t="shared" si="2827"/>
        <v>163540.5576</v>
      </c>
      <c r="CP619" s="9">
        <f t="shared" si="2827"/>
        <v>163540.5576</v>
      </c>
      <c r="CQ619" s="9">
        <f t="shared" si="2827"/>
        <v>163540.5576</v>
      </c>
    </row>
    <row r="620" ht="14.25" customHeight="1">
      <c r="AT620" s="1"/>
      <c r="AU620" s="1"/>
      <c r="CG620" s="181">
        <v>294.0</v>
      </c>
      <c r="CH620" s="9">
        <f t="shared" ref="CH620:CQ620" si="2828">2^(CH310-3) * 100000</f>
        <v>715449.6995</v>
      </c>
      <c r="CI620" s="9">
        <f t="shared" si="2828"/>
        <v>163982.7679</v>
      </c>
      <c r="CJ620" s="9">
        <f t="shared" si="2828"/>
        <v>163982.7679</v>
      </c>
      <c r="CK620" s="9">
        <f t="shared" si="2828"/>
        <v>163982.7679</v>
      </c>
      <c r="CL620" s="9">
        <f t="shared" si="2828"/>
        <v>163982.7679</v>
      </c>
      <c r="CM620" s="9">
        <f t="shared" si="2828"/>
        <v>163982.7679</v>
      </c>
      <c r="CN620" s="9">
        <f t="shared" si="2828"/>
        <v>163982.7679</v>
      </c>
      <c r="CO620" s="9">
        <f t="shared" si="2828"/>
        <v>163982.7679</v>
      </c>
      <c r="CP620" s="9">
        <f t="shared" si="2828"/>
        <v>163982.7679</v>
      </c>
      <c r="CQ620" s="9">
        <f t="shared" si="2828"/>
        <v>163982.7679</v>
      </c>
    </row>
    <row r="621" ht="14.25" customHeight="1">
      <c r="AT621" s="1"/>
      <c r="AU621" s="1"/>
      <c r="CG621" s="181">
        <v>295.0</v>
      </c>
      <c r="CH621" s="9">
        <f t="shared" ref="CH621:CQ621" si="2829">2^(CH311-3) * 100000</f>
        <v>718237.5185</v>
      </c>
      <c r="CI621" s="9">
        <f t="shared" si="2829"/>
        <v>164426.2546</v>
      </c>
      <c r="CJ621" s="9">
        <f t="shared" si="2829"/>
        <v>164426.2546</v>
      </c>
      <c r="CK621" s="9">
        <f t="shared" si="2829"/>
        <v>164426.2546</v>
      </c>
      <c r="CL621" s="9">
        <f t="shared" si="2829"/>
        <v>164426.2546</v>
      </c>
      <c r="CM621" s="9">
        <f t="shared" si="2829"/>
        <v>164426.2546</v>
      </c>
      <c r="CN621" s="9">
        <f t="shared" si="2829"/>
        <v>164426.2546</v>
      </c>
      <c r="CO621" s="9">
        <f t="shared" si="2829"/>
        <v>164426.2546</v>
      </c>
      <c r="CP621" s="9">
        <f t="shared" si="2829"/>
        <v>164426.2546</v>
      </c>
      <c r="CQ621" s="9">
        <f t="shared" si="2829"/>
        <v>164426.2546</v>
      </c>
    </row>
    <row r="622" ht="14.25" customHeight="1">
      <c r="AT622" s="1"/>
      <c r="AU622" s="1"/>
      <c r="CG622" s="181">
        <v>296.0</v>
      </c>
      <c r="CH622" s="9">
        <f t="shared" ref="CH622:CQ622" si="2830">2^(CH312-3) * 100000</f>
        <v>721037.5153</v>
      </c>
      <c r="CI622" s="9">
        <f t="shared" si="2830"/>
        <v>164871.0205</v>
      </c>
      <c r="CJ622" s="9">
        <f t="shared" si="2830"/>
        <v>164871.0205</v>
      </c>
      <c r="CK622" s="9">
        <f t="shared" si="2830"/>
        <v>164871.0205</v>
      </c>
      <c r="CL622" s="9">
        <f t="shared" si="2830"/>
        <v>164871.0205</v>
      </c>
      <c r="CM622" s="9">
        <f t="shared" si="2830"/>
        <v>164871.0205</v>
      </c>
      <c r="CN622" s="9">
        <f t="shared" si="2830"/>
        <v>164871.0205</v>
      </c>
      <c r="CO622" s="9">
        <f t="shared" si="2830"/>
        <v>164871.0205</v>
      </c>
      <c r="CP622" s="9">
        <f t="shared" si="2830"/>
        <v>164871.0205</v>
      </c>
      <c r="CQ622" s="9">
        <f t="shared" si="2830"/>
        <v>164871.0205</v>
      </c>
    </row>
    <row r="623" ht="14.25" customHeight="1">
      <c r="AT623" s="1"/>
      <c r="AU623" s="1"/>
      <c r="CG623" s="181">
        <v>297.0</v>
      </c>
      <c r="CH623" s="9">
        <f t="shared" ref="CH623:CQ623" si="2831">2^(CH313-3) * 100000</f>
        <v>723849.7342</v>
      </c>
      <c r="CI623" s="9">
        <f t="shared" si="2831"/>
        <v>165317.0689</v>
      </c>
      <c r="CJ623" s="9">
        <f t="shared" si="2831"/>
        <v>165317.0689</v>
      </c>
      <c r="CK623" s="9">
        <f t="shared" si="2831"/>
        <v>165317.0689</v>
      </c>
      <c r="CL623" s="9">
        <f t="shared" si="2831"/>
        <v>165317.0689</v>
      </c>
      <c r="CM623" s="9">
        <f t="shared" si="2831"/>
        <v>165317.0689</v>
      </c>
      <c r="CN623" s="9">
        <f t="shared" si="2831"/>
        <v>165317.0689</v>
      </c>
      <c r="CO623" s="9">
        <f t="shared" si="2831"/>
        <v>165317.0689</v>
      </c>
      <c r="CP623" s="9">
        <f t="shared" si="2831"/>
        <v>165317.0689</v>
      </c>
      <c r="CQ623" s="9">
        <f t="shared" si="2831"/>
        <v>165317.0689</v>
      </c>
    </row>
    <row r="624" ht="14.25" customHeight="1">
      <c r="AT624" s="1"/>
      <c r="AU624" s="1"/>
      <c r="CG624" s="181">
        <v>298.0</v>
      </c>
      <c r="CH624" s="9">
        <f t="shared" ref="CH624:CQ624" si="2832">2^(CH314-3) * 100000</f>
        <v>726674.2198</v>
      </c>
      <c r="CI624" s="9">
        <f t="shared" si="2832"/>
        <v>165764.4029</v>
      </c>
      <c r="CJ624" s="9">
        <f t="shared" si="2832"/>
        <v>165764.4029</v>
      </c>
      <c r="CK624" s="9">
        <f t="shared" si="2832"/>
        <v>165764.4029</v>
      </c>
      <c r="CL624" s="9">
        <f t="shared" si="2832"/>
        <v>165764.4029</v>
      </c>
      <c r="CM624" s="9">
        <f t="shared" si="2832"/>
        <v>165764.4029</v>
      </c>
      <c r="CN624" s="9">
        <f t="shared" si="2832"/>
        <v>165764.4029</v>
      </c>
      <c r="CO624" s="9">
        <f t="shared" si="2832"/>
        <v>165764.4029</v>
      </c>
      <c r="CP624" s="9">
        <f t="shared" si="2832"/>
        <v>165764.4029</v>
      </c>
      <c r="CQ624" s="9">
        <f t="shared" si="2832"/>
        <v>165764.4029</v>
      </c>
    </row>
    <row r="625" ht="14.25" customHeight="1">
      <c r="AT625" s="1"/>
      <c r="AU625" s="1"/>
      <c r="CG625" s="181">
        <v>299.0</v>
      </c>
      <c r="CH625" s="9">
        <f t="shared" ref="CH625:CQ625" si="2833">2^(CH315-3) * 100000</f>
        <v>729511.0171</v>
      </c>
      <c r="CI625" s="9">
        <f t="shared" si="2833"/>
        <v>166213.0255</v>
      </c>
      <c r="CJ625" s="9">
        <f t="shared" si="2833"/>
        <v>166213.0255</v>
      </c>
      <c r="CK625" s="9">
        <f t="shared" si="2833"/>
        <v>166213.0255</v>
      </c>
      <c r="CL625" s="9">
        <f t="shared" si="2833"/>
        <v>166213.0255</v>
      </c>
      <c r="CM625" s="9">
        <f t="shared" si="2833"/>
        <v>166213.0255</v>
      </c>
      <c r="CN625" s="9">
        <f t="shared" si="2833"/>
        <v>166213.0255</v>
      </c>
      <c r="CO625" s="9">
        <f t="shared" si="2833"/>
        <v>166213.0255</v>
      </c>
      <c r="CP625" s="9">
        <f t="shared" si="2833"/>
        <v>166213.0255</v>
      </c>
      <c r="CQ625" s="9">
        <f t="shared" si="2833"/>
        <v>166213.0255</v>
      </c>
    </row>
    <row r="626" ht="14.25" customHeight="1">
      <c r="AT626" s="1"/>
      <c r="AU626" s="1"/>
      <c r="CG626" s="181">
        <v>300.0</v>
      </c>
      <c r="CH626" s="9">
        <f t="shared" ref="CH626:CQ626" si="2834">2^(CH316-3) * 100000</f>
        <v>732360.1711</v>
      </c>
      <c r="CI626" s="9">
        <f t="shared" si="2834"/>
        <v>166662.9398</v>
      </c>
      <c r="CJ626" s="9">
        <f t="shared" si="2834"/>
        <v>166662.9398</v>
      </c>
      <c r="CK626" s="9">
        <f t="shared" si="2834"/>
        <v>166662.9398</v>
      </c>
      <c r="CL626" s="9">
        <f t="shared" si="2834"/>
        <v>166662.9398</v>
      </c>
      <c r="CM626" s="9">
        <f t="shared" si="2834"/>
        <v>166662.9398</v>
      </c>
      <c r="CN626" s="9">
        <f t="shared" si="2834"/>
        <v>166662.9398</v>
      </c>
      <c r="CO626" s="9">
        <f t="shared" si="2834"/>
        <v>166662.9398</v>
      </c>
      <c r="CP626" s="9">
        <f t="shared" si="2834"/>
        <v>166662.9398</v>
      </c>
      <c r="CQ626" s="9">
        <f t="shared" si="2834"/>
        <v>166662.9398</v>
      </c>
    </row>
    <row r="627" ht="14.25" customHeight="1">
      <c r="AT627" s="1"/>
      <c r="AU627" s="1"/>
      <c r="CG627" s="181">
        <v>301.0</v>
      </c>
      <c r="CH627" s="9">
        <f t="shared" ref="CH627:CQ627" si="2835">2^(CH317-3) * 100000</f>
        <v>735221.7274</v>
      </c>
      <c r="CI627" s="9">
        <f t="shared" si="2835"/>
        <v>167114.149</v>
      </c>
      <c r="CJ627" s="9">
        <f t="shared" si="2835"/>
        <v>167114.149</v>
      </c>
      <c r="CK627" s="9">
        <f t="shared" si="2835"/>
        <v>167114.149</v>
      </c>
      <c r="CL627" s="9">
        <f t="shared" si="2835"/>
        <v>167114.149</v>
      </c>
      <c r="CM627" s="9">
        <f t="shared" si="2835"/>
        <v>167114.149</v>
      </c>
      <c r="CN627" s="9">
        <f t="shared" si="2835"/>
        <v>167114.149</v>
      </c>
      <c r="CO627" s="9">
        <f t="shared" si="2835"/>
        <v>167114.149</v>
      </c>
      <c r="CP627" s="9">
        <f t="shared" si="2835"/>
        <v>167114.149</v>
      </c>
      <c r="CQ627" s="9">
        <f t="shared" si="2835"/>
        <v>167114.149</v>
      </c>
    </row>
    <row r="628" ht="14.25" customHeight="1">
      <c r="AT628" s="1"/>
      <c r="AU628" s="1"/>
      <c r="CG628" s="181">
        <v>302.0</v>
      </c>
      <c r="CH628" s="9">
        <f t="shared" ref="CH628:CQ628" si="2836">2^(CH318-3) * 100000</f>
        <v>738095.7316</v>
      </c>
      <c r="CI628" s="9">
        <f t="shared" si="2836"/>
        <v>167566.6563</v>
      </c>
      <c r="CJ628" s="9">
        <f t="shared" si="2836"/>
        <v>167566.6563</v>
      </c>
      <c r="CK628" s="9">
        <f t="shared" si="2836"/>
        <v>167566.6563</v>
      </c>
      <c r="CL628" s="9">
        <f t="shared" si="2836"/>
        <v>167566.6563</v>
      </c>
      <c r="CM628" s="9">
        <f t="shared" si="2836"/>
        <v>167566.6563</v>
      </c>
      <c r="CN628" s="9">
        <f t="shared" si="2836"/>
        <v>167566.6563</v>
      </c>
      <c r="CO628" s="9">
        <f t="shared" si="2836"/>
        <v>167566.6563</v>
      </c>
      <c r="CP628" s="9">
        <f t="shared" si="2836"/>
        <v>167566.6563</v>
      </c>
      <c r="CQ628" s="9">
        <f t="shared" si="2836"/>
        <v>167566.6563</v>
      </c>
    </row>
    <row r="629" ht="14.25" customHeight="1">
      <c r="AT629" s="1"/>
      <c r="AU629" s="1"/>
      <c r="CG629" s="181">
        <v>303.0</v>
      </c>
      <c r="CH629" s="9">
        <f t="shared" ref="CH629:CQ629" si="2837">2^(CH319-3) * 100000</f>
        <v>740982.2296</v>
      </c>
      <c r="CI629" s="9">
        <f t="shared" si="2837"/>
        <v>168020.4649</v>
      </c>
      <c r="CJ629" s="9">
        <f t="shared" si="2837"/>
        <v>168020.4649</v>
      </c>
      <c r="CK629" s="9">
        <f t="shared" si="2837"/>
        <v>168020.4649</v>
      </c>
      <c r="CL629" s="9">
        <f t="shared" si="2837"/>
        <v>168020.4649</v>
      </c>
      <c r="CM629" s="9">
        <f t="shared" si="2837"/>
        <v>168020.4649</v>
      </c>
      <c r="CN629" s="9">
        <f t="shared" si="2837"/>
        <v>168020.4649</v>
      </c>
      <c r="CO629" s="9">
        <f t="shared" si="2837"/>
        <v>168020.4649</v>
      </c>
      <c r="CP629" s="9">
        <f t="shared" si="2837"/>
        <v>168020.4649</v>
      </c>
      <c r="CQ629" s="9">
        <f t="shared" si="2837"/>
        <v>168020.4649</v>
      </c>
    </row>
    <row r="630" ht="14.25" customHeight="1">
      <c r="AT630" s="1"/>
      <c r="AU630" s="1"/>
      <c r="CG630" s="181">
        <v>304.0</v>
      </c>
      <c r="CH630" s="9">
        <f t="shared" ref="CH630:CQ630" si="2838">2^(CH320-3) * 100000</f>
        <v>743881.2677</v>
      </c>
      <c r="CI630" s="9">
        <f t="shared" si="2838"/>
        <v>168475.5778</v>
      </c>
      <c r="CJ630" s="9">
        <f t="shared" si="2838"/>
        <v>168475.5778</v>
      </c>
      <c r="CK630" s="9">
        <f t="shared" si="2838"/>
        <v>168475.5778</v>
      </c>
      <c r="CL630" s="9">
        <f t="shared" si="2838"/>
        <v>168475.5778</v>
      </c>
      <c r="CM630" s="9">
        <f t="shared" si="2838"/>
        <v>168475.5778</v>
      </c>
      <c r="CN630" s="9">
        <f t="shared" si="2838"/>
        <v>168475.5778</v>
      </c>
      <c r="CO630" s="9">
        <f t="shared" si="2838"/>
        <v>168475.5778</v>
      </c>
      <c r="CP630" s="9">
        <f t="shared" si="2838"/>
        <v>168475.5778</v>
      </c>
      <c r="CQ630" s="9">
        <f t="shared" si="2838"/>
        <v>168475.5778</v>
      </c>
    </row>
    <row r="631" ht="14.25" customHeight="1">
      <c r="AT631" s="1"/>
      <c r="AU631" s="1"/>
      <c r="CG631" s="181">
        <v>305.0</v>
      </c>
      <c r="CH631" s="9">
        <f t="shared" ref="CH631:CQ631" si="2839">2^(CH321-3) * 100000</f>
        <v>746792.8924</v>
      </c>
      <c r="CI631" s="9">
        <f t="shared" si="2839"/>
        <v>168931.9984</v>
      </c>
      <c r="CJ631" s="9">
        <f t="shared" si="2839"/>
        <v>168931.9984</v>
      </c>
      <c r="CK631" s="9">
        <f t="shared" si="2839"/>
        <v>168931.9984</v>
      </c>
      <c r="CL631" s="9">
        <f t="shared" si="2839"/>
        <v>168931.9984</v>
      </c>
      <c r="CM631" s="9">
        <f t="shared" si="2839"/>
        <v>168931.9984</v>
      </c>
      <c r="CN631" s="9">
        <f t="shared" si="2839"/>
        <v>168931.9984</v>
      </c>
      <c r="CO631" s="9">
        <f t="shared" si="2839"/>
        <v>168931.9984</v>
      </c>
      <c r="CP631" s="9">
        <f t="shared" si="2839"/>
        <v>168931.9984</v>
      </c>
      <c r="CQ631" s="9">
        <f t="shared" si="2839"/>
        <v>168931.9984</v>
      </c>
    </row>
    <row r="632" ht="14.25" customHeight="1">
      <c r="AT632" s="1"/>
      <c r="AU632" s="1"/>
      <c r="CG632" s="181">
        <v>306.0</v>
      </c>
      <c r="CH632" s="9">
        <f t="shared" ref="CH632:CQ632" si="2840">2^(CH322-3) * 100000</f>
        <v>749717.1503</v>
      </c>
      <c r="CI632" s="9">
        <f t="shared" si="2840"/>
        <v>169389.7297</v>
      </c>
      <c r="CJ632" s="9">
        <f t="shared" si="2840"/>
        <v>169389.7297</v>
      </c>
      <c r="CK632" s="9">
        <f t="shared" si="2840"/>
        <v>169389.7297</v>
      </c>
      <c r="CL632" s="9">
        <f t="shared" si="2840"/>
        <v>169389.7297</v>
      </c>
      <c r="CM632" s="9">
        <f t="shared" si="2840"/>
        <v>169389.7297</v>
      </c>
      <c r="CN632" s="9">
        <f t="shared" si="2840"/>
        <v>169389.7297</v>
      </c>
      <c r="CO632" s="9">
        <f t="shared" si="2840"/>
        <v>169389.7297</v>
      </c>
      <c r="CP632" s="9">
        <f t="shared" si="2840"/>
        <v>169389.7297</v>
      </c>
      <c r="CQ632" s="9">
        <f t="shared" si="2840"/>
        <v>169389.7297</v>
      </c>
    </row>
    <row r="633" ht="14.25" customHeight="1">
      <c r="AT633" s="1"/>
      <c r="AU633" s="1"/>
      <c r="CG633" s="181">
        <v>307.0</v>
      </c>
      <c r="CH633" s="9">
        <f t="shared" ref="CH633:CQ633" si="2841">2^(CH323-3) * 100000</f>
        <v>752654.0886</v>
      </c>
      <c r="CI633" s="9">
        <f t="shared" si="2841"/>
        <v>169848.7751</v>
      </c>
      <c r="CJ633" s="9">
        <f t="shared" si="2841"/>
        <v>169848.7751</v>
      </c>
      <c r="CK633" s="9">
        <f t="shared" si="2841"/>
        <v>169848.7751</v>
      </c>
      <c r="CL633" s="9">
        <f t="shared" si="2841"/>
        <v>169848.7751</v>
      </c>
      <c r="CM633" s="9">
        <f t="shared" si="2841"/>
        <v>169848.7751</v>
      </c>
      <c r="CN633" s="9">
        <f t="shared" si="2841"/>
        <v>169848.7751</v>
      </c>
      <c r="CO633" s="9">
        <f t="shared" si="2841"/>
        <v>169848.7751</v>
      </c>
      <c r="CP633" s="9">
        <f t="shared" si="2841"/>
        <v>169848.7751</v>
      </c>
      <c r="CQ633" s="9">
        <f t="shared" si="2841"/>
        <v>169848.7751</v>
      </c>
    </row>
    <row r="634" ht="14.25" customHeight="1">
      <c r="AT634" s="1"/>
      <c r="AU634" s="1"/>
      <c r="CG634" s="181"/>
    </row>
    <row r="635" ht="14.25" customHeight="1">
      <c r="AT635" s="1"/>
      <c r="AU635" s="1"/>
      <c r="CG635" s="181"/>
    </row>
    <row r="636" ht="14.25" customHeight="1">
      <c r="AT636" s="1"/>
      <c r="AU636" s="1"/>
      <c r="CG636" s="181"/>
    </row>
    <row r="637" ht="14.25" customHeight="1">
      <c r="AT637" s="1"/>
      <c r="AU637" s="1"/>
      <c r="CG637" s="181"/>
    </row>
    <row r="638" ht="14.25" customHeight="1">
      <c r="AT638" s="1"/>
      <c r="AU638" s="1"/>
      <c r="CG638" s="181"/>
    </row>
    <row r="639" ht="14.25" customHeight="1">
      <c r="AT639" s="1"/>
      <c r="AU639" s="1"/>
      <c r="CG639" s="181"/>
    </row>
    <row r="640" ht="14.25" customHeight="1">
      <c r="AT640" s="1"/>
      <c r="AU640" s="1"/>
      <c r="CG640" s="181"/>
    </row>
    <row r="641" ht="14.25" customHeight="1">
      <c r="AT641" s="1"/>
      <c r="AU641" s="1"/>
      <c r="CG641" s="181"/>
    </row>
    <row r="642" ht="14.25" customHeight="1">
      <c r="AT642" s="1"/>
      <c r="AU642" s="1"/>
      <c r="CG642" s="181"/>
    </row>
    <row r="643" ht="14.25" customHeight="1">
      <c r="AT643" s="1"/>
      <c r="AU643" s="1"/>
      <c r="CG643" s="181"/>
    </row>
    <row r="644" ht="14.25" customHeight="1">
      <c r="AT644" s="1"/>
      <c r="AU644" s="1"/>
      <c r="CG644" s="181"/>
    </row>
    <row r="645" ht="14.25" customHeight="1">
      <c r="AT645" s="1"/>
      <c r="AU645" s="1"/>
      <c r="CG645" s="181"/>
    </row>
    <row r="646" ht="14.25" customHeight="1">
      <c r="AT646" s="1"/>
      <c r="AU646" s="1"/>
      <c r="CG646" s="181"/>
    </row>
    <row r="647" ht="14.25" customHeight="1">
      <c r="AT647" s="1"/>
      <c r="AU647" s="1"/>
      <c r="CG647" s="181"/>
    </row>
    <row r="648" ht="14.25" customHeight="1">
      <c r="AT648" s="1"/>
      <c r="AU648" s="1"/>
      <c r="CG648" s="181"/>
    </row>
    <row r="649" ht="14.25" customHeight="1">
      <c r="AT649" s="1"/>
      <c r="AU649" s="1"/>
      <c r="CG649" s="181"/>
    </row>
    <row r="650" ht="14.25" customHeight="1">
      <c r="AT650" s="1"/>
      <c r="AU650" s="1"/>
      <c r="CG650" s="181"/>
    </row>
    <row r="651" ht="14.25" customHeight="1">
      <c r="AT651" s="1"/>
      <c r="AU651" s="1"/>
      <c r="CG651" s="181"/>
    </row>
    <row r="652" ht="14.25" customHeight="1">
      <c r="AT652" s="1"/>
      <c r="AU652" s="1"/>
      <c r="CG652" s="181"/>
    </row>
    <row r="653" ht="14.25" customHeight="1">
      <c r="AT653" s="1"/>
      <c r="AU653" s="1"/>
      <c r="CG653" s="181"/>
    </row>
    <row r="654" ht="14.25" customHeight="1">
      <c r="AT654" s="1"/>
      <c r="AU654" s="1"/>
      <c r="CG654" s="181"/>
    </row>
    <row r="655" ht="14.25" customHeight="1">
      <c r="AT655" s="1"/>
      <c r="AU655" s="1"/>
      <c r="CG655" s="181"/>
    </row>
    <row r="656" ht="14.25" customHeight="1">
      <c r="AT656" s="1"/>
      <c r="AU656" s="1"/>
      <c r="CG656" s="181"/>
    </row>
    <row r="657" ht="14.25" customHeight="1">
      <c r="AT657" s="1"/>
      <c r="AU657" s="1"/>
      <c r="CG657" s="181"/>
    </row>
    <row r="658" ht="14.25" customHeight="1">
      <c r="AT658" s="1"/>
      <c r="AU658" s="1"/>
      <c r="CG658" s="181"/>
    </row>
    <row r="659" ht="14.25" customHeight="1">
      <c r="AT659" s="1"/>
      <c r="AU659" s="1"/>
      <c r="CG659" s="181"/>
    </row>
    <row r="660" ht="14.25" customHeight="1">
      <c r="AT660" s="1"/>
      <c r="AU660" s="1"/>
      <c r="CG660" s="181"/>
    </row>
    <row r="661" ht="14.25" customHeight="1">
      <c r="AT661" s="1"/>
      <c r="AU661" s="1"/>
      <c r="CG661" s="181"/>
    </row>
    <row r="662" ht="14.25" customHeight="1">
      <c r="AT662" s="1"/>
      <c r="AU662" s="1"/>
      <c r="CG662" s="181"/>
    </row>
    <row r="663" ht="14.25" customHeight="1">
      <c r="AT663" s="1"/>
      <c r="AU663" s="1"/>
      <c r="CG663" s="181"/>
    </row>
  </sheetData>
  <conditionalFormatting sqref="A245:A293">
    <cfRule type="cellIs" dxfId="0" priority="1" operator="greaterThan">
      <formula>0</formula>
    </cfRule>
  </conditionalFormatting>
  <hyperlinks>
    <hyperlink r:id="rId2" ref="C14"/>
  </hyperlinks>
  <printOptions/>
  <pageMargins bottom="1.0" footer="0.0" header="0.0" left="0.75" right="0.75" top="1.0"/>
  <pageSetup orientation="portrait"/>
  <drawing r:id="rId3"/>
  <legacyDrawing r:id="rId4"/>
  <extLst>
    <ext uri="{05C60535-1F16-4fd2-B633-F4F36F0B64E0}">
      <x14:sparklineGroups>
        <x14:sparklineGroup displayEmptyCellsAs="gap">
          <x14:colorSeries rgb="FF244061"/>
          <x14:sparklines>
            <x14:sparkline>
              <xm:f>dairyplan25!CT10:CT20</xm:f>
              <xm:sqref>CT7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dairyplan25!CU10:CU20</xm:f>
              <xm:sqref>CU7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dairyplan25!CW10:CW20</xm:f>
              <xm:sqref>CW7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dairyplan25!CX10:CX20</xm:f>
              <xm:sqref>CX7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dairyplan25!Z17:Z60</xm:f>
              <xm:sqref>Z13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dairyplan25!AA17:AA216</xm:f>
              <xm:sqref>AA13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dairyplan25!AB17:AB216</xm:f>
              <xm:sqref>AB13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dairyplan25!L17:L216</xm:f>
              <xm:sqref>L14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dairyplan25!M17:M216</xm:f>
              <xm:sqref>M14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dairyplan25!AV17:AV120</xm:f>
              <xm:sqref>AV15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dairyplan25!AW17:AW120</xm:f>
              <xm:sqref>AW15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dairyplan25!AX17:AX120</xm:f>
              <xm:sqref>AX15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dairyplan25!AY17:AY120</xm:f>
              <xm:sqref>AY15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dairyplan25!AZ17:AZ120</xm:f>
              <xm:sqref>AZ15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dairyplan25!BA17:BA120</xm:f>
              <xm:sqref>BA15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dairyplan25!BB17:BB120</xm:f>
              <xm:sqref>BB15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dairyplan25!BC17:BC120</xm:f>
              <xm:sqref>BC15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dairyplan25!BD17:BD120</xm:f>
              <xm:sqref>BD15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dairyplan25!BE17:BE120</xm:f>
              <xm:sqref>BE15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dairyplan25!BG17:BG56</xm:f>
              <xm:sqref>BG15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dairyplan25!DC31:DC230</xm:f>
              <xm:sqref>DC27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dairyplan25!DD31:DD230</xm:f>
              <xm:sqref>DD27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dairyplan25!DE31:DE230</xm:f>
              <xm:sqref>DE27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dairyplan25!DF31:DF230</xm:f>
              <xm:sqref>DF27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dairyplan25!DG31:DG230</xm:f>
              <xm:sqref>DG27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dairyplan25!DH31:DH230</xm:f>
              <xm:sqref>DH27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dairyplan25!DI31:DI230</xm:f>
              <xm:sqref>DI27</xm:sqref>
            </x14:sparkline>
          </x14:sparklines>
        </x14:sparklineGroup>
        <x14:sparklineGroup displayEmptyCellsAs="gap">
          <x14:colorSeries rgb="FF244061"/>
          <x14:sparklines>
            <x14:sparkline>
              <xm:f>dairyplan25!DJ31:DJ230</xm:f>
              <xm:sqref>DJ27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10" width="9.86"/>
    <col customWidth="1" min="11" max="15" width="8.71"/>
    <col customWidth="1" min="16" max="16" width="31.43"/>
    <col customWidth="1" min="17" max="21" width="11.43"/>
    <col customWidth="1" min="22" max="27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D11" s="19" t="s">
        <v>187</v>
      </c>
      <c r="E11" s="19" t="s">
        <v>188</v>
      </c>
      <c r="F11" s="19" t="s">
        <v>189</v>
      </c>
      <c r="G11" s="19" t="s">
        <v>190</v>
      </c>
      <c r="H11" s="19" t="s">
        <v>191</v>
      </c>
      <c r="I11" s="19" t="s">
        <v>192</v>
      </c>
      <c r="J11" s="19" t="s">
        <v>193</v>
      </c>
    </row>
    <row r="12" ht="14.25" customHeight="1">
      <c r="D12" s="184" t="s">
        <v>16</v>
      </c>
      <c r="E12" s="31">
        <v>1.99</v>
      </c>
      <c r="F12" s="31">
        <v>2.08</v>
      </c>
      <c r="G12" s="31">
        <v>2.12</v>
      </c>
      <c r="H12" s="31">
        <v>2.14</v>
      </c>
      <c r="I12" s="31">
        <v>2.15</v>
      </c>
      <c r="J12" s="31">
        <v>2.16</v>
      </c>
    </row>
    <row r="13" ht="14.25" customHeight="1">
      <c r="D13" s="184" t="s">
        <v>22</v>
      </c>
      <c r="E13" s="185">
        <v>1.13E-4</v>
      </c>
      <c r="F13" s="185">
        <v>6.65E-5</v>
      </c>
      <c r="G13" s="185">
        <v>4.58E-5</v>
      </c>
      <c r="H13" s="185">
        <v>2.49E-5</v>
      </c>
      <c r="I13" s="185">
        <v>1.32E-5</v>
      </c>
      <c r="J13" s="185">
        <v>7.11E-6</v>
      </c>
    </row>
    <row r="14" ht="14.25" customHeight="1">
      <c r="D14" s="184" t="s">
        <v>32</v>
      </c>
      <c r="E14" s="31">
        <v>-2.18</v>
      </c>
      <c r="F14" s="31">
        <v>-1.87</v>
      </c>
      <c r="G14" s="31">
        <v>-1.55</v>
      </c>
      <c r="H14" s="31">
        <v>-1.35</v>
      </c>
      <c r="I14" s="31">
        <v>-1.27</v>
      </c>
      <c r="J14" s="31">
        <v>-1.35</v>
      </c>
      <c r="L14" s="84"/>
      <c r="M14" s="84"/>
      <c r="N14" s="84"/>
      <c r="O14" s="84"/>
      <c r="P14" s="84"/>
    </row>
    <row r="15" ht="14.25" customHeight="1">
      <c r="D15" s="184" t="s">
        <v>47</v>
      </c>
      <c r="E15" s="84">
        <v>0.211</v>
      </c>
      <c r="F15" s="84">
        <v>0.171</v>
      </c>
      <c r="G15" s="84">
        <v>0.233</v>
      </c>
      <c r="H15" s="84">
        <v>0.305</v>
      </c>
      <c r="I15" s="84">
        <v>0.333</v>
      </c>
      <c r="J15" s="84">
        <v>0.29</v>
      </c>
      <c r="P15" s="186"/>
    </row>
    <row r="16" ht="14.25" customHeight="1">
      <c r="P16" s="186"/>
    </row>
    <row r="17" ht="14.25" customHeight="1">
      <c r="P17" s="186"/>
    </row>
    <row r="18" ht="14.25" customHeight="1">
      <c r="O18" s="181" t="s">
        <v>194</v>
      </c>
      <c r="P18" s="186">
        <f t="shared" ref="P18:U18" si="1">MIN(P21:P325)</f>
        <v>48272.78315</v>
      </c>
      <c r="Q18" s="186">
        <f t="shared" si="1"/>
        <v>73870.14926</v>
      </c>
      <c r="R18" s="186">
        <f t="shared" si="1"/>
        <v>96532.16658</v>
      </c>
      <c r="S18" s="186">
        <f t="shared" si="1"/>
        <v>114215.6029</v>
      </c>
      <c r="T18" s="186">
        <f t="shared" si="1"/>
        <v>124862.2495</v>
      </c>
      <c r="U18" s="186">
        <f t="shared" si="1"/>
        <v>136982.1207</v>
      </c>
    </row>
    <row r="19" ht="14.25" customHeight="1">
      <c r="P19" s="186" t="s">
        <v>195</v>
      </c>
      <c r="Q19" s="186" t="s">
        <v>196</v>
      </c>
      <c r="R19" s="186" t="s">
        <v>197</v>
      </c>
      <c r="S19" s="186" t="s">
        <v>198</v>
      </c>
      <c r="T19" s="186" t="s">
        <v>199</v>
      </c>
      <c r="U19" s="186" t="s">
        <v>200</v>
      </c>
      <c r="Z19" s="31">
        <f>RAND()</f>
        <v>0.9976120588</v>
      </c>
      <c r="AA19" s="9" t="str">
        <f>IF(Z19&lt;0.117,"Staph. Aureus",IF(AND(Z19&gt;0.117,Z19&lt;0.19),"CNS",IF(AND(Z19&gt;0.19,Z19&lt;0.357),"E. coli",IF(AND(Z19&gt;0.357,Z19&lt;0.459),"Strep. dys",IF(AND(Z19&gt;0.459,Z19&lt;0.506),"Strep. uberis",IF(AND(Z19&gt;0.459,Z19&lt;0.52),"Other Strep",IF(Z19&gt;0.52,"CNS",0)))))))</f>
        <v>CNS</v>
      </c>
    </row>
    <row r="20" ht="14.25" customHeight="1">
      <c r="D20" s="187" t="s">
        <v>201</v>
      </c>
      <c r="O20" s="187" t="s">
        <v>201</v>
      </c>
      <c r="P20" s="186"/>
    </row>
    <row r="21" ht="14.25" customHeight="1">
      <c r="C21" s="185"/>
      <c r="D21" s="187">
        <v>1.0</v>
      </c>
      <c r="E21" s="188">
        <f t="shared" ref="E21:J21" si="2">EXP(EXP(E$12+E$13*$D21+EXP(-EXP(E$14)*$D21)*E$15))</f>
        <v>6860.779998</v>
      </c>
      <c r="F21" s="189">
        <f t="shared" si="2"/>
        <v>10600.83947</v>
      </c>
      <c r="G21" s="189">
        <f t="shared" si="2"/>
        <v>23369.85039</v>
      </c>
      <c r="H21" s="189">
        <f t="shared" si="2"/>
        <v>46865.58063</v>
      </c>
      <c r="I21" s="189">
        <f t="shared" si="2"/>
        <v>62286.65458</v>
      </c>
      <c r="J21" s="189">
        <f t="shared" si="2"/>
        <v>51320.44813</v>
      </c>
      <c r="K21" s="189"/>
      <c r="O21" s="187">
        <v>1.0</v>
      </c>
      <c r="P21" s="186">
        <f>(SCC!E21/(dairyplan25!AV127*1000))*1000000</f>
        <v>438252.4313</v>
      </c>
      <c r="Q21" s="186">
        <f>(SCC!F21/(dairyplan25!AW127*1000))*1000000</f>
        <v>439593.228</v>
      </c>
      <c r="R21" s="186">
        <f>(SCC!G21/(dairyplan25!AX127*1000))*1000000</f>
        <v>1015774.902</v>
      </c>
      <c r="S21" s="186">
        <f>(SCC!H21/(dairyplan25!AY127*1000))*1000000</f>
        <v>2073063.633</v>
      </c>
      <c r="T21" s="186">
        <f>(SCC!I21/(dairyplan25!AZ127*1000))*1000000</f>
        <v>2804831.05</v>
      </c>
      <c r="U21" s="186">
        <f>(SCC!J21/(dairyplan25!BA127*1000))*1000000</f>
        <v>2353402.114</v>
      </c>
    </row>
    <row r="22" ht="14.25" customHeight="1">
      <c r="C22" s="185"/>
      <c r="D22" s="187">
        <v>2.0</v>
      </c>
      <c r="E22" s="189">
        <f t="shared" ref="E22:J22" si="3">EXP(EXP(E$12+E$13*$D22+EXP(-EXP(E$14)*$D22)*E$15))</f>
        <v>5758.343466</v>
      </c>
      <c r="F22" s="189">
        <f t="shared" si="3"/>
        <v>8753.951848</v>
      </c>
      <c r="G22" s="189">
        <f t="shared" si="3"/>
        <v>16376.42627</v>
      </c>
      <c r="H22" s="189">
        <f t="shared" si="3"/>
        <v>26702.75102</v>
      </c>
      <c r="I22" s="189">
        <f t="shared" si="3"/>
        <v>32223.01789</v>
      </c>
      <c r="J22" s="189">
        <f t="shared" si="3"/>
        <v>29899.56272</v>
      </c>
      <c r="K22" s="189"/>
      <c r="O22" s="187">
        <v>2.0</v>
      </c>
      <c r="P22" s="186">
        <f>(SCC!E22/(dairyplan25!AV128*1000))*1000000</f>
        <v>319060.2149</v>
      </c>
      <c r="Q22" s="186">
        <f>(SCC!F22/(dairyplan25!AW128*1000))*1000000</f>
        <v>321794.6857</v>
      </c>
      <c r="R22" s="186">
        <f>(SCC!G22/(dairyplan25!AX128*1000))*1000000</f>
        <v>617839.1582</v>
      </c>
      <c r="S22" s="186">
        <f>(SCC!H22/(dairyplan25!AY128*1000))*1000000</f>
        <v>1022859.94</v>
      </c>
      <c r="T22" s="186">
        <f>(SCC!I22/(dairyplan25!AZ128*1000))*1000000</f>
        <v>1253522.732</v>
      </c>
      <c r="U22" s="186">
        <f>(SCC!J22/(dairyplan25!BA128*1000))*1000000</f>
        <v>1181522.09</v>
      </c>
    </row>
    <row r="23" ht="14.25" customHeight="1">
      <c r="C23" s="185"/>
      <c r="D23" s="187">
        <v>3.0</v>
      </c>
      <c r="E23" s="189">
        <f t="shared" ref="E23:J23" si="4">EXP(EXP(E$12+E$13*$D23+EXP(-EXP(E$14)*$D23)*E$15))</f>
        <v>4939.397572</v>
      </c>
      <c r="F23" s="189">
        <f t="shared" si="4"/>
        <v>7453.281239</v>
      </c>
      <c r="G23" s="189">
        <f t="shared" si="4"/>
        <v>12398.07901</v>
      </c>
      <c r="H23" s="189">
        <f t="shared" si="4"/>
        <v>17653.86287</v>
      </c>
      <c r="I23" s="189">
        <f t="shared" si="4"/>
        <v>20110.06624</v>
      </c>
      <c r="J23" s="189">
        <f t="shared" si="4"/>
        <v>20074.5157</v>
      </c>
      <c r="K23" s="189"/>
      <c r="O23" s="187">
        <v>3.0</v>
      </c>
      <c r="P23" s="186">
        <f>(SCC!E23/(dairyplan25!AV129*1000))*1000000</f>
        <v>252042.0885</v>
      </c>
      <c r="Q23" s="186">
        <f>(SCC!F23/(dairyplan25!AW129*1000))*1000000</f>
        <v>255659.9966</v>
      </c>
      <c r="R23" s="186">
        <f>(SCC!G23/(dairyplan25!AX129*1000))*1000000</f>
        <v>431208.8019</v>
      </c>
      <c r="S23" s="186">
        <f>(SCC!H23/(dairyplan25!AY129*1000))*1000000</f>
        <v>622669.1425</v>
      </c>
      <c r="T23" s="186">
        <f>(SCC!I23/(dairyplan25!AZ129*1000))*1000000</f>
        <v>719452.1707</v>
      </c>
      <c r="U23" s="186">
        <f>(SCC!J23/(dairyplan25!BA129*1000))*1000000</f>
        <v>728606.9001</v>
      </c>
    </row>
    <row r="24" ht="14.25" customHeight="1">
      <c r="C24" s="185"/>
      <c r="D24" s="187">
        <v>4.0</v>
      </c>
      <c r="E24" s="189">
        <f t="shared" ref="E24:J24" si="5">EXP(EXP(E$12+E$13*$D24+EXP(-EXP(E$14)*$D24)*E$15))</f>
        <v>4317.317605</v>
      </c>
      <c r="F24" s="189">
        <f t="shared" si="5"/>
        <v>6508.652881</v>
      </c>
      <c r="G24" s="189">
        <f t="shared" si="5"/>
        <v>9958.145962</v>
      </c>
      <c r="H24" s="189">
        <f t="shared" si="5"/>
        <v>12977.47621</v>
      </c>
      <c r="I24" s="189">
        <f t="shared" si="5"/>
        <v>14288.70333</v>
      </c>
      <c r="J24" s="189">
        <f t="shared" si="5"/>
        <v>14918.62397</v>
      </c>
      <c r="K24" s="189"/>
      <c r="O24" s="187">
        <v>4.0</v>
      </c>
      <c r="P24" s="186">
        <f>(SCC!E24/(dairyplan25!AV130*1000))*1000000</f>
        <v>207913.1329</v>
      </c>
      <c r="Q24" s="186">
        <f>(SCC!F24/(dairyplan25!AW130*1000))*1000000</f>
        <v>212748.9525</v>
      </c>
      <c r="R24" s="186">
        <f>(SCC!G24/(dairyplan25!AX130*1000))*1000000</f>
        <v>327265.3042</v>
      </c>
      <c r="S24" s="186">
        <f>(SCC!H24/(dairyplan25!AY130*1000))*1000000</f>
        <v>432174.0151</v>
      </c>
      <c r="T24" s="186">
        <f>(SCC!I24/(dairyplan25!AZ130*1000))*1000000</f>
        <v>482264.4289</v>
      </c>
      <c r="U24" s="186">
        <f>(SCC!J24/(dairyplan25!BA130*1000))*1000000</f>
        <v>510416.0752</v>
      </c>
    </row>
    <row r="25" ht="14.25" customHeight="1">
      <c r="C25" s="185"/>
      <c r="D25" s="187">
        <v>5.0</v>
      </c>
      <c r="E25" s="189">
        <f t="shared" ref="E25:J25" si="6">EXP(EXP(E$12+E$13*$D25+EXP(-EXP(E$14)*$D25)*E$15))</f>
        <v>3835.557624</v>
      </c>
      <c r="F25" s="189">
        <f t="shared" si="6"/>
        <v>5804.832652</v>
      </c>
      <c r="G25" s="189">
        <f t="shared" si="6"/>
        <v>8372.57474</v>
      </c>
      <c r="H25" s="189">
        <f t="shared" si="6"/>
        <v>10303.05355</v>
      </c>
      <c r="I25" s="189">
        <f t="shared" si="6"/>
        <v>11125.69593</v>
      </c>
      <c r="J25" s="189">
        <f t="shared" si="6"/>
        <v>11937.2696</v>
      </c>
      <c r="K25" s="189"/>
      <c r="O25" s="187">
        <v>5.0</v>
      </c>
      <c r="P25" s="186">
        <f>(SCC!E25/(dairyplan25!AV131*1000))*1000000</f>
        <v>176684.3368</v>
      </c>
      <c r="Q25" s="186">
        <f>(SCC!F25/(dairyplan25!AW131*1000))*1000000</f>
        <v>182904.5864</v>
      </c>
      <c r="R25" s="186">
        <f>(SCC!G25/(dairyplan25!AX131*1000))*1000000</f>
        <v>263534.8077</v>
      </c>
      <c r="S25" s="186">
        <f>(SCC!H25/(dairyplan25!AY131*1000))*1000000</f>
        <v>328433.5817</v>
      </c>
      <c r="T25" s="186">
        <f>(SCC!I25/(dairyplan25!AZ131*1000))*1000000</f>
        <v>359237.8171</v>
      </c>
      <c r="U25" s="186">
        <f>(SCC!J25/(dairyplan25!BA131*1000))*1000000</f>
        <v>390486.1009</v>
      </c>
    </row>
    <row r="26" ht="14.25" customHeight="1">
      <c r="C26" s="185"/>
      <c r="D26" s="187">
        <v>6.0</v>
      </c>
      <c r="E26" s="189">
        <f t="shared" ref="E26:J26" si="7">EXP(EXP(E$12+E$13*$D26+EXP(-EXP(E$14)*$D26)*E$15))</f>
        <v>3456.149633</v>
      </c>
      <c r="F26" s="189">
        <f t="shared" si="7"/>
        <v>5269.126246</v>
      </c>
      <c r="G26" s="189">
        <f t="shared" si="7"/>
        <v>7294.848517</v>
      </c>
      <c r="H26" s="189">
        <f t="shared" si="7"/>
        <v>8656.13267</v>
      </c>
      <c r="I26" s="189">
        <f t="shared" si="7"/>
        <v>9250.559101</v>
      </c>
      <c r="J26" s="189">
        <f t="shared" si="7"/>
        <v>10086.41173</v>
      </c>
      <c r="K26" s="189"/>
      <c r="O26" s="187">
        <v>6.0</v>
      </c>
      <c r="P26" s="186">
        <f>(SCC!E26/(dairyplan25!AV132*1000))*1000000</f>
        <v>153586.5014</v>
      </c>
      <c r="Q26" s="186">
        <f>(SCC!F26/(dairyplan25!AW132*1000))*1000000</f>
        <v>161210.419</v>
      </c>
      <c r="R26" s="186">
        <f>(SCC!G26/(dairyplan25!AX132*1000))*1000000</f>
        <v>221801.8214</v>
      </c>
      <c r="S26" s="186">
        <f>(SCC!H26/(dairyplan25!AY132*1000))*1000000</f>
        <v>266432.4099</v>
      </c>
      <c r="T26" s="186">
        <f>(SCC!I26/(dairyplan25!AZ132*1000))*1000000</f>
        <v>288277.8574</v>
      </c>
      <c r="U26" s="186">
        <f>(SCC!J26/(dairyplan25!BA132*1000))*1000000</f>
        <v>318293.4034</v>
      </c>
    </row>
    <row r="27" ht="14.25" customHeight="1">
      <c r="C27" s="185"/>
      <c r="D27" s="187">
        <v>7.0</v>
      </c>
      <c r="E27" s="189">
        <f t="shared" ref="E27:J27" si="8">EXP(EXP(E$12+E$13*$D27+EXP(-EXP(E$14)*$D27)*E$15))</f>
        <v>3152.948275</v>
      </c>
      <c r="F27" s="189">
        <f t="shared" si="8"/>
        <v>4854.036006</v>
      </c>
      <c r="G27" s="189">
        <f t="shared" si="8"/>
        <v>6536.110614</v>
      </c>
      <c r="H27" s="189">
        <f t="shared" si="8"/>
        <v>7584.967152</v>
      </c>
      <c r="I27" s="189">
        <f t="shared" si="8"/>
        <v>8066.813691</v>
      </c>
      <c r="J27" s="189">
        <f t="shared" si="8"/>
        <v>8875.288873</v>
      </c>
      <c r="K27" s="189"/>
      <c r="O27" s="187">
        <v>7.0</v>
      </c>
      <c r="P27" s="186">
        <f>(SCC!E27/(dairyplan25!AV133*1000))*1000000</f>
        <v>135960.9901</v>
      </c>
      <c r="Q27" s="186">
        <f>(SCC!F27/(dairyplan25!AW133*1000))*1000000</f>
        <v>144930.0728</v>
      </c>
      <c r="R27" s="186">
        <f>(SCC!G27/(dairyplan25!AX133*1000))*1000000</f>
        <v>193107.8805</v>
      </c>
      <c r="S27" s="186">
        <f>(SCC!H27/(dairyplan25!AY133*1000))*1000000</f>
        <v>226776.1243</v>
      </c>
      <c r="T27" s="186">
        <f>(SCC!I27/(dairyplan25!AZ133*1000))*1000000</f>
        <v>244101.6925</v>
      </c>
      <c r="U27" s="186">
        <f>(SCC!J27/(dairyplan25!BA133*1000))*1000000</f>
        <v>271856.6947</v>
      </c>
    </row>
    <row r="28" ht="14.25" customHeight="1">
      <c r="C28" s="185"/>
      <c r="D28" s="187">
        <v>8.0</v>
      </c>
      <c r="E28" s="189">
        <f t="shared" ref="E28:J28" si="9">EXP(EXP(E$12+E$13*$D28+EXP(-EXP(E$14)*$D28)*E$15))</f>
        <v>2907.536564</v>
      </c>
      <c r="F28" s="189">
        <f t="shared" si="9"/>
        <v>4527.555625</v>
      </c>
      <c r="G28" s="189">
        <f t="shared" si="9"/>
        <v>5986.983204</v>
      </c>
      <c r="H28" s="189">
        <f t="shared" si="9"/>
        <v>6859.280097</v>
      </c>
      <c r="I28" s="189">
        <f t="shared" si="9"/>
        <v>7284.505214</v>
      </c>
      <c r="J28" s="189">
        <f t="shared" si="9"/>
        <v>8050.977073</v>
      </c>
      <c r="K28" s="189"/>
      <c r="O28" s="187">
        <v>8.0</v>
      </c>
      <c r="P28" s="186">
        <f>(SCC!E28/(dairyplan25!AV134*1000))*1000000</f>
        <v>122186.4712</v>
      </c>
      <c r="Q28" s="186">
        <f>(SCC!F28/(dairyplan25!AW134*1000))*1000000</f>
        <v>132408.8381</v>
      </c>
      <c r="R28" s="186">
        <f>(SCC!G28/(dairyplan25!AX134*1000))*1000000</f>
        <v>172621.7684</v>
      </c>
      <c r="S28" s="186">
        <f>(SCC!H28/(dairyplan25!AY134*1000))*1000000</f>
        <v>200080.1226</v>
      </c>
      <c r="T28" s="186">
        <f>(SCC!I28/(dairyplan25!AZ134*1000))*1000000</f>
        <v>214992.0886</v>
      </c>
      <c r="U28" s="186">
        <f>(SCC!J28/(dairyplan25!BA134*1000))*1000000</f>
        <v>240452.0888</v>
      </c>
    </row>
    <row r="29" ht="14.25" customHeight="1">
      <c r="C29" s="185"/>
      <c r="D29" s="187">
        <v>9.0</v>
      </c>
      <c r="E29" s="189">
        <f t="shared" ref="E29:J29" si="10">EXP(EXP(E$12+E$13*$D29+EXP(-EXP(E$14)*$D29)*E$15))</f>
        <v>2706.673325</v>
      </c>
      <c r="F29" s="189">
        <f t="shared" si="10"/>
        <v>4267.52221</v>
      </c>
      <c r="G29" s="189">
        <f t="shared" si="10"/>
        <v>5580.799124</v>
      </c>
      <c r="H29" s="189">
        <f t="shared" si="10"/>
        <v>6352.359924</v>
      </c>
      <c r="I29" s="189">
        <f t="shared" si="10"/>
        <v>6749.798428</v>
      </c>
      <c r="J29" s="189">
        <f t="shared" si="10"/>
        <v>7473.068562</v>
      </c>
      <c r="K29" s="189"/>
      <c r="O29" s="187">
        <v>9.0</v>
      </c>
      <c r="P29" s="186">
        <f>(SCC!E29/(dairyplan25!AV135*1000))*1000000</f>
        <v>111213.5053</v>
      </c>
      <c r="Q29" s="186">
        <f>(SCC!F29/(dairyplan25!AW135*1000))*1000000</f>
        <v>122587.4757</v>
      </c>
      <c r="R29" s="186">
        <f>(SCC!G29/(dairyplan25!AX135*1000))*1000000</f>
        <v>157551.668</v>
      </c>
      <c r="S29" s="186">
        <f>(SCC!H29/(dairyplan25!AY135*1000))*1000000</f>
        <v>181381.8567</v>
      </c>
      <c r="T29" s="186">
        <f>(SCC!I29/(dairyplan25!AZ135*1000))*1000000</f>
        <v>194956.7775</v>
      </c>
      <c r="U29" s="186">
        <f>(SCC!J29/(dairyplan25!BA135*1000))*1000000</f>
        <v>218370.1449</v>
      </c>
    </row>
    <row r="30" ht="14.25" customHeight="1">
      <c r="C30" s="185"/>
      <c r="D30" s="187">
        <v>10.0</v>
      </c>
      <c r="E30" s="189">
        <f t="shared" ref="E30:J30" si="11">EXP(EXP(E$12+E$13*$D30+EXP(-EXP(E$14)*$D30)*E$15))</f>
        <v>2540.660566</v>
      </c>
      <c r="F30" s="189">
        <f t="shared" si="11"/>
        <v>4058.213525</v>
      </c>
      <c r="G30" s="189">
        <f t="shared" si="11"/>
        <v>5275.123513</v>
      </c>
      <c r="H30" s="189">
        <f t="shared" si="11"/>
        <v>5989.985185</v>
      </c>
      <c r="I30" s="189">
        <f t="shared" si="11"/>
        <v>6375.124715</v>
      </c>
      <c r="J30" s="189">
        <f t="shared" si="11"/>
        <v>7058.725362</v>
      </c>
      <c r="K30" s="189"/>
      <c r="O30" s="187">
        <v>10.0</v>
      </c>
      <c r="P30" s="186">
        <f>(SCC!E30/(dairyplan25!AV136*1000))*1000000</f>
        <v>102332.7838</v>
      </c>
      <c r="Q30" s="186">
        <f>(SCC!F30/(dairyplan25!AW136*1000))*1000000</f>
        <v>114758.344</v>
      </c>
      <c r="R30" s="186">
        <f>(SCC!G30/(dairyplan25!AX136*1000))*1000000</f>
        <v>146193.4988</v>
      </c>
      <c r="S30" s="186">
        <f>(SCC!H30/(dairyplan25!AY136*1000))*1000000</f>
        <v>167865.8803</v>
      </c>
      <c r="T30" s="186">
        <f>(SCC!I30/(dairyplan25!AZ136*1000))*1000000</f>
        <v>180684.6265</v>
      </c>
      <c r="U30" s="186">
        <f>(SCC!J30/(dairyplan25!BA136*1000))*1000000</f>
        <v>202353.3768</v>
      </c>
    </row>
    <row r="31" ht="14.25" customHeight="1">
      <c r="C31" s="185"/>
      <c r="D31" s="187">
        <v>11.0</v>
      </c>
      <c r="E31" s="189">
        <f t="shared" ref="E31:J31" si="12">EXP(EXP(E$12+E$13*$D31+EXP(-EXP(E$14)*$D31)*E$15))</f>
        <v>2402.274714</v>
      </c>
      <c r="F31" s="189">
        <f t="shared" si="12"/>
        <v>3888.233512</v>
      </c>
      <c r="G31" s="189">
        <f t="shared" si="12"/>
        <v>5041.926796</v>
      </c>
      <c r="H31" s="189">
        <f t="shared" si="12"/>
        <v>5726.37999</v>
      </c>
      <c r="I31" s="189">
        <f t="shared" si="12"/>
        <v>6107.703986</v>
      </c>
      <c r="J31" s="189">
        <f t="shared" si="12"/>
        <v>6756.554995</v>
      </c>
      <c r="K31" s="189"/>
      <c r="O31" s="187">
        <v>11.0</v>
      </c>
      <c r="P31" s="186">
        <f>(SCC!E31/(dairyplan25!AV137*1000))*1000000</f>
        <v>95048.56902</v>
      </c>
      <c r="Q31" s="186">
        <f>(SCC!F31/(dairyplan25!AW137*1000))*1000000</f>
        <v>108432.3896</v>
      </c>
      <c r="R31" s="186">
        <f>(SCC!G31/(dairyplan25!AX137*1000))*1000000</f>
        <v>137459.502</v>
      </c>
      <c r="S31" s="186">
        <f>(SCC!H31/(dairyplan25!AY137*1000))*1000000</f>
        <v>157841.2552</v>
      </c>
      <c r="T31" s="186">
        <f>(SCC!I31/(dairyplan25!AZ137*1000))*1000000</f>
        <v>170228.8919</v>
      </c>
      <c r="U31" s="186">
        <f>(SCC!J31/(dairyplan25!BA137*1000))*1000000</f>
        <v>190436.2048</v>
      </c>
    </row>
    <row r="32" ht="14.25" customHeight="1">
      <c r="C32" s="185"/>
      <c r="D32" s="187">
        <v>12.0</v>
      </c>
      <c r="E32" s="189">
        <f t="shared" ref="E32:J32" si="13">EXP(EXP(E$12+E$13*$D32+EXP(-EXP(E$14)*$D32)*E$15))</f>
        <v>2286.051984</v>
      </c>
      <c r="F32" s="189">
        <f t="shared" si="13"/>
        <v>3749.161434</v>
      </c>
      <c r="G32" s="189">
        <f t="shared" si="13"/>
        <v>4862.097338</v>
      </c>
      <c r="H32" s="189">
        <f t="shared" si="13"/>
        <v>5532.080539</v>
      </c>
      <c r="I32" s="189">
        <f t="shared" si="13"/>
        <v>5914.207425</v>
      </c>
      <c r="J32" s="189">
        <f t="shared" si="13"/>
        <v>6533.317926</v>
      </c>
      <c r="K32" s="189"/>
      <c r="O32" s="187">
        <v>12.0</v>
      </c>
      <c r="P32" s="186">
        <f>(SCC!E32/(dairyplan25!AV138*1000))*1000000</f>
        <v>89004.87695</v>
      </c>
      <c r="Q32" s="186">
        <f>(SCC!F32/(dairyplan25!AW138*1000))*1000000</f>
        <v>103262.0535</v>
      </c>
      <c r="R32" s="186">
        <f>(SCC!G32/(dairyplan25!AX138*1000))*1000000</f>
        <v>130628.935</v>
      </c>
      <c r="S32" s="186">
        <f>(SCC!H32/(dairyplan25!AY138*1000))*1000000</f>
        <v>150243.8591</v>
      </c>
      <c r="T32" s="186">
        <f>(SCC!I32/(dairyplan25!AZ138*1000))*1000000</f>
        <v>162385.9847</v>
      </c>
      <c r="U32" s="186">
        <f>(SCC!J32/(dairyplan25!BA138*1000))*1000000</f>
        <v>181376.8799</v>
      </c>
    </row>
    <row r="33" ht="14.25" customHeight="1">
      <c r="C33" s="185"/>
      <c r="D33" s="187">
        <v>13.0</v>
      </c>
      <c r="E33" s="189">
        <f t="shared" ref="E33:J33" si="14">EXP(EXP(E$12+E$13*$D33+EXP(-EXP(E$14)*$D33)*E$15))</f>
        <v>2187.801194</v>
      </c>
      <c r="F33" s="189">
        <f t="shared" si="14"/>
        <v>3634.667013</v>
      </c>
      <c r="G33" s="189">
        <f t="shared" si="14"/>
        <v>4722.244223</v>
      </c>
      <c r="H33" s="189">
        <f t="shared" si="14"/>
        <v>5387.440276</v>
      </c>
      <c r="I33" s="189">
        <f t="shared" si="14"/>
        <v>5772.777052</v>
      </c>
      <c r="J33" s="189">
        <f t="shared" si="14"/>
        <v>6366.76195</v>
      </c>
      <c r="K33" s="189"/>
      <c r="O33" s="187">
        <v>13.0</v>
      </c>
      <c r="P33" s="186">
        <f>(SCC!E33/(dairyplan25!AV139*1000))*1000000</f>
        <v>83940.22942</v>
      </c>
      <c r="Q33" s="186">
        <f>(SCC!F33/(dairyplan25!AW139*1000))*1000000</f>
        <v>98994.43681</v>
      </c>
      <c r="R33" s="186">
        <f>(SCC!G33/(dairyplan25!AX139*1000))*1000000</f>
        <v>125208.9655</v>
      </c>
      <c r="S33" s="186">
        <f>(SCC!H33/(dairyplan25!AY139*1000))*1000000</f>
        <v>144377.7036</v>
      </c>
      <c r="T33" s="186">
        <f>(SCC!I33/(dairyplan25!AZ139*1000))*1000000</f>
        <v>156380.6563</v>
      </c>
      <c r="U33" s="186">
        <f>(SCC!J33/(dairyplan25!BA139*1000))*1000000</f>
        <v>174360.6336</v>
      </c>
    </row>
    <row r="34" ht="14.25" customHeight="1">
      <c r="C34" s="185"/>
      <c r="D34" s="187">
        <v>14.0</v>
      </c>
      <c r="E34" s="189">
        <f t="shared" ref="E34:J34" si="15">EXP(EXP(E$12+E$13*$D34+EXP(-EXP(E$14)*$D34)*E$15))</f>
        <v>2104.26568</v>
      </c>
      <c r="F34" s="189">
        <f t="shared" si="15"/>
        <v>3539.917533</v>
      </c>
      <c r="G34" s="189">
        <f t="shared" si="15"/>
        <v>4612.763245</v>
      </c>
      <c r="H34" s="189">
        <f t="shared" si="15"/>
        <v>5278.971733</v>
      </c>
      <c r="I34" s="189">
        <f t="shared" si="15"/>
        <v>5668.632679</v>
      </c>
      <c r="J34" s="189">
        <f t="shared" si="15"/>
        <v>6241.56158</v>
      </c>
      <c r="K34" s="189"/>
      <c r="O34" s="187">
        <v>14.0</v>
      </c>
      <c r="P34" s="186">
        <f>(SCC!E34/(dairyplan25!AV140*1000))*1000000</f>
        <v>79658.812</v>
      </c>
      <c r="Q34" s="186">
        <f>(SCC!F34/(dairyplan25!AW140*1000))*1000000</f>
        <v>95441.75188</v>
      </c>
      <c r="R34" s="186">
        <f>(SCC!G34/(dairyplan25!AX140*1000))*1000000</f>
        <v>120853.465</v>
      </c>
      <c r="S34" s="186">
        <f>(SCC!H34/(dairyplan25!AY140*1000))*1000000</f>
        <v>139772.8004</v>
      </c>
      <c r="T34" s="186">
        <f>(SCC!I34/(dairyplan25!AZ140*1000))*1000000</f>
        <v>151696.5663</v>
      </c>
      <c r="U34" s="186">
        <f>(SCC!J34/(dairyplan25!BA140*1000))*1000000</f>
        <v>168835.8091</v>
      </c>
    </row>
    <row r="35" ht="14.25" customHeight="1">
      <c r="C35" s="185"/>
      <c r="D35" s="187">
        <v>15.0</v>
      </c>
      <c r="E35" s="189">
        <f t="shared" ref="E35:J35" si="16">EXP(EXP(E$12+E$13*$D35+EXP(-EXP(E$14)*$D35)*E$15))</f>
        <v>2032.884804</v>
      </c>
      <c r="F35" s="189">
        <f t="shared" si="16"/>
        <v>3461.172286</v>
      </c>
      <c r="G35" s="189">
        <f t="shared" si="16"/>
        <v>4526.627335</v>
      </c>
      <c r="H35" s="189">
        <f t="shared" si="16"/>
        <v>5197.192267</v>
      </c>
      <c r="I35" s="189">
        <f t="shared" si="16"/>
        <v>5591.532201</v>
      </c>
      <c r="J35" s="189">
        <f t="shared" si="16"/>
        <v>6146.913979</v>
      </c>
      <c r="K35" s="189"/>
      <c r="O35" s="187">
        <v>15.0</v>
      </c>
      <c r="P35" s="186">
        <f>(SCC!E35/(dairyplan25!AV141*1000))*1000000</f>
        <v>76011.49334</v>
      </c>
      <c r="Q35" s="186">
        <f>(SCC!F35/(dairyplan25!AW141*1000))*1000000</f>
        <v>92462.08015</v>
      </c>
      <c r="R35" s="186">
        <f>(SCC!G35/(dairyplan25!AX141*1000))*1000000</f>
        <v>117313.7226</v>
      </c>
      <c r="S35" s="186">
        <f>(SCC!H35/(dairyplan25!AY141*1000))*1000000</f>
        <v>136103.2481</v>
      </c>
      <c r="T35" s="186">
        <f>(SCC!I35/(dairyplan25!AZ141*1000))*1000000</f>
        <v>147980.2734</v>
      </c>
      <c r="U35" s="186">
        <f>(SCC!J35/(dairyplan25!BA141*1000))*1000000</f>
        <v>164419.0336</v>
      </c>
    </row>
    <row r="36" ht="14.25" customHeight="1">
      <c r="C36" s="185"/>
      <c r="D36" s="187">
        <v>16.0</v>
      </c>
      <c r="E36" s="189">
        <f t="shared" ref="E36:J36" si="17">EXP(EXP(E$12+E$13*$D36+EXP(-EXP(E$14)*$D36)*E$15))</f>
        <v>1971.623155</v>
      </c>
      <c r="F36" s="189">
        <f t="shared" si="17"/>
        <v>3395.499856</v>
      </c>
      <c r="G36" s="189">
        <f t="shared" si="17"/>
        <v>4458.607054</v>
      </c>
      <c r="H36" s="189">
        <f t="shared" si="17"/>
        <v>5135.304451</v>
      </c>
      <c r="I36" s="189">
        <f t="shared" si="17"/>
        <v>5534.238831</v>
      </c>
      <c r="J36" s="189">
        <f t="shared" si="17"/>
        <v>6075.059392</v>
      </c>
      <c r="K36" s="189"/>
      <c r="O36" s="187">
        <v>16.0</v>
      </c>
      <c r="P36" s="186">
        <f>(SCC!E36/(dairyplan25!AV142*1000))*1000000</f>
        <v>72882.99603</v>
      </c>
      <c r="Q36" s="186">
        <f>(SCC!F36/(dairyplan25!AW142*1000))*1000000</f>
        <v>89946.49902</v>
      </c>
      <c r="R36" s="186">
        <f>(SCC!G36/(dairyplan25!AX142*1000))*1000000</f>
        <v>114407.4984</v>
      </c>
      <c r="S36" s="186">
        <f>(SCC!H36/(dairyplan25!AY142*1000))*1000000</f>
        <v>133138.0236</v>
      </c>
      <c r="T36" s="186">
        <f>(SCC!I36/(dairyplan25!AZ142*1000))*1000000</f>
        <v>144984.3528</v>
      </c>
      <c r="U36" s="186">
        <f>(SCC!J36/(dairyplan25!BA142*1000))*1000000</f>
        <v>160838.045</v>
      </c>
    </row>
    <row r="37" ht="14.25" customHeight="1">
      <c r="C37" s="185"/>
      <c r="D37" s="187">
        <v>17.0</v>
      </c>
      <c r="E37" s="189">
        <f t="shared" ref="E37:J37" si="18">EXP(EXP(E$12+E$13*$D37+EXP(-EXP(E$14)*$D37)*E$15))</f>
        <v>1918.846511</v>
      </c>
      <c r="F37" s="189">
        <f t="shared" si="18"/>
        <v>3340.577571</v>
      </c>
      <c r="G37" s="189">
        <f t="shared" si="18"/>
        <v>4404.75445</v>
      </c>
      <c r="H37" s="189">
        <f t="shared" si="18"/>
        <v>5088.358948</v>
      </c>
      <c r="I37" s="189">
        <f t="shared" si="18"/>
        <v>5491.56037</v>
      </c>
      <c r="J37" s="189">
        <f t="shared" si="18"/>
        <v>6020.338628</v>
      </c>
      <c r="K37" s="189"/>
      <c r="O37" s="187">
        <v>17.0</v>
      </c>
      <c r="P37" s="186">
        <f>(SCC!E37/(dairyplan25!AV143*1000))*1000000</f>
        <v>70183.02463</v>
      </c>
      <c r="Q37" s="186">
        <f>(SCC!F37/(dairyplan25!AW143*1000))*1000000</f>
        <v>87810.26459</v>
      </c>
      <c r="R37" s="186">
        <f>(SCC!G37/(dairyplan25!AX143*1000))*1000000</f>
        <v>111999.0001</v>
      </c>
      <c r="S37" s="186">
        <f>(SCC!H37/(dairyplan25!AY143*1000))*1000000</f>
        <v>130710.3247</v>
      </c>
      <c r="T37" s="186">
        <f>(SCC!I37/(dairyplan25!AZ143*1000))*1000000</f>
        <v>142532.362</v>
      </c>
      <c r="U37" s="186">
        <f>(SCC!J37/(dairyplan25!BA143*1000))*1000000</f>
        <v>157895.9604</v>
      </c>
    </row>
    <row r="38" ht="14.25" customHeight="1">
      <c r="C38" s="185"/>
      <c r="D38" s="187">
        <v>18.0</v>
      </c>
      <c r="E38" s="189">
        <f t="shared" ref="E38:J38" si="19">EXP(EXP(E$12+E$13*$D38+EXP(-EXP(E$14)*$D38)*E$15))</f>
        <v>1873.230572</v>
      </c>
      <c r="F38" s="189">
        <f t="shared" si="19"/>
        <v>3294.546935</v>
      </c>
      <c r="G38" s="189">
        <f t="shared" si="19"/>
        <v>4362.052771</v>
      </c>
      <c r="H38" s="189">
        <f t="shared" si="19"/>
        <v>5052.706677</v>
      </c>
      <c r="I38" s="189">
        <f t="shared" si="19"/>
        <v>5459.726748</v>
      </c>
      <c r="J38" s="189">
        <f t="shared" si="19"/>
        <v>5978.573987</v>
      </c>
      <c r="K38" s="189"/>
      <c r="O38" s="187">
        <v>18.0</v>
      </c>
      <c r="P38" s="186">
        <f>(SCC!E38/(dairyplan25!AV144*1000))*1000000</f>
        <v>67840.0067</v>
      </c>
      <c r="Q38" s="186">
        <f>(SCC!F38/(dairyplan25!AW144*1000))*1000000</f>
        <v>85986.64536</v>
      </c>
      <c r="R38" s="186">
        <f>(SCC!G38/(dairyplan25!AX144*1000))*1000000</f>
        <v>109985.5752</v>
      </c>
      <c r="S38" s="186">
        <f>(SCC!H38/(dairyplan25!AY144*1000))*1000000</f>
        <v>128697.85</v>
      </c>
      <c r="T38" s="186">
        <f>(SCC!I38/(dairyplan25!AZ144*1000))*1000000</f>
        <v>140496.5258</v>
      </c>
      <c r="U38" s="186">
        <f>(SCC!J38/(dairyplan25!BA144*1000))*1000000</f>
        <v>155448.2281</v>
      </c>
    </row>
    <row r="39" ht="14.25" customHeight="1">
      <c r="C39" s="185"/>
      <c r="D39" s="187">
        <v>19.0</v>
      </c>
      <c r="E39" s="189">
        <f t="shared" ref="E39:J39" si="20">EXP(EXP(E$12+E$13*$D39+EXP(-EXP(E$14)*$D39)*E$15))</f>
        <v>1833.692994</v>
      </c>
      <c r="F39" s="189">
        <f t="shared" si="20"/>
        <v>3255.907832</v>
      </c>
      <c r="G39" s="189">
        <f t="shared" si="20"/>
        <v>4328.173363</v>
      </c>
      <c r="H39" s="189">
        <f t="shared" si="20"/>
        <v>5025.630317</v>
      </c>
      <c r="I39" s="189">
        <f t="shared" si="20"/>
        <v>5435.975008</v>
      </c>
      <c r="J39" s="189">
        <f t="shared" si="20"/>
        <v>5946.651509</v>
      </c>
      <c r="K39" s="189"/>
      <c r="O39" s="187">
        <v>19.0</v>
      </c>
      <c r="P39" s="186">
        <f>(SCC!E39/(dairyplan25!AV145*1000))*1000000</f>
        <v>65796.59871</v>
      </c>
      <c r="Q39" s="186">
        <f>(SCC!F39/(dairyplan25!AW145*1000))*1000000</f>
        <v>84422.52879</v>
      </c>
      <c r="R39" s="186">
        <f>(SCC!G39/(dairyplan25!AX145*1000))*1000000</f>
        <v>108288.6534</v>
      </c>
      <c r="S39" s="186">
        <f>(SCC!H39/(dairyplan25!AY145*1000))*1000000</f>
        <v>127009.752</v>
      </c>
      <c r="T39" s="186">
        <f>(SCC!I39/(dairyplan25!AZ145*1000))*1000000</f>
        <v>138783.1011</v>
      </c>
      <c r="U39" s="186">
        <f>(SCC!J39/(dairyplan25!BA145*1000))*1000000</f>
        <v>153387.3435</v>
      </c>
    </row>
    <row r="40" ht="14.25" customHeight="1">
      <c r="C40" s="185"/>
      <c r="D40" s="187">
        <v>20.0</v>
      </c>
      <c r="E40" s="189">
        <f t="shared" ref="E40:J40" si="21">EXP(EXP(E$12+E$13*$D40+EXP(-EXP(E$14)*$D40)*E$15))</f>
        <v>1799.342202</v>
      </c>
      <c r="F40" s="189">
        <f t="shared" si="21"/>
        <v>3223.440016</v>
      </c>
      <c r="G40" s="189">
        <f t="shared" si="21"/>
        <v>4301.303486</v>
      </c>
      <c r="H40" s="189">
        <f t="shared" si="21"/>
        <v>5005.090403</v>
      </c>
      <c r="I40" s="189">
        <f t="shared" si="21"/>
        <v>5418.265738</v>
      </c>
      <c r="J40" s="189">
        <f t="shared" si="21"/>
        <v>5922.232349</v>
      </c>
      <c r="K40" s="189"/>
      <c r="O40" s="187">
        <v>20.0</v>
      </c>
      <c r="P40" s="186">
        <f>(SCC!E40/(dairyplan25!AV146*1000))*1000000</f>
        <v>64006.40796</v>
      </c>
      <c r="Q40" s="186">
        <f>(SCC!F40/(dairyplan25!AW146*1000))*1000000</f>
        <v>83075.23784</v>
      </c>
      <c r="R40" s="186">
        <f>(SCC!G40/(dairyplan25!AX146*1000))*1000000</f>
        <v>106847.4459</v>
      </c>
      <c r="S40" s="186">
        <f>(SCC!H40/(dairyplan25!AY146*1000))*1000000</f>
        <v>125577.7916</v>
      </c>
      <c r="T40" s="186">
        <f>(SCC!I40/(dairyplan25!AZ146*1000))*1000000</f>
        <v>137322.5366</v>
      </c>
      <c r="U40" s="186">
        <f>(SCC!J40/(dairyplan25!BA146*1000))*1000000</f>
        <v>151632.4651</v>
      </c>
    </row>
    <row r="41" ht="14.25" customHeight="1">
      <c r="C41" s="185"/>
      <c r="D41" s="187">
        <v>21.0</v>
      </c>
      <c r="E41" s="189">
        <f t="shared" ref="E41:J41" si="22">EXP(EXP(E$12+E$13*$D41+EXP(-EXP(E$14)*$D41)*E$15))</f>
        <v>1769.438418</v>
      </c>
      <c r="F41" s="189">
        <f t="shared" si="22"/>
        <v>3196.144098</v>
      </c>
      <c r="G41" s="189">
        <f t="shared" si="22"/>
        <v>4280.022096</v>
      </c>
      <c r="H41" s="189">
        <f t="shared" si="22"/>
        <v>4989.546724</v>
      </c>
      <c r="I41" s="189">
        <f t="shared" si="22"/>
        <v>5405.085309</v>
      </c>
      <c r="J41" s="189">
        <f t="shared" si="22"/>
        <v>5903.549263</v>
      </c>
      <c r="K41" s="189"/>
      <c r="O41" s="187">
        <v>21.0</v>
      </c>
      <c r="P41" s="186">
        <f>(SCC!E41/(dairyplan25!AV147*1000))*1000000</f>
        <v>62431.56727</v>
      </c>
      <c r="Q41" s="186">
        <f>(SCC!F41/(dairyplan25!AW147*1000))*1000000</f>
        <v>81910.18872</v>
      </c>
      <c r="R41" s="186">
        <f>(SCC!G41/(dairyplan25!AX147*1000))*1000000</f>
        <v>105614.4794</v>
      </c>
      <c r="S41" s="186">
        <f>(SCC!H41/(dairyplan25!AY147*1000))*1000000</f>
        <v>124350.2114</v>
      </c>
      <c r="T41" s="186">
        <f>(SCC!I41/(dairyplan25!AZ147*1000))*1000000</f>
        <v>136062.7146</v>
      </c>
      <c r="U41" s="186">
        <f>(SCC!J41/(dairyplan25!BA147*1000))*1000000</f>
        <v>150122.2102</v>
      </c>
    </row>
    <row r="42" ht="14.25" customHeight="1">
      <c r="C42" s="185"/>
      <c r="D42" s="187">
        <v>22.0</v>
      </c>
      <c r="E42" s="189">
        <f t="shared" ref="E42:J42" si="23">EXP(EXP(E$12+E$13*$D42+EXP(-EXP(E$14)*$D42)*E$15))</f>
        <v>1743.363706</v>
      </c>
      <c r="F42" s="189">
        <f t="shared" si="23"/>
        <v>3173.196622</v>
      </c>
      <c r="G42" s="189">
        <f t="shared" si="23"/>
        <v>4263.208743</v>
      </c>
      <c r="H42" s="189">
        <f t="shared" si="23"/>
        <v>4977.830451</v>
      </c>
      <c r="I42" s="189">
        <f t="shared" si="23"/>
        <v>5395.305597</v>
      </c>
      <c r="J42" s="189">
        <f t="shared" si="23"/>
        <v>5889.260621</v>
      </c>
      <c r="K42" s="189"/>
      <c r="O42" s="187">
        <v>22.0</v>
      </c>
      <c r="P42" s="186">
        <f>(SCC!E42/(dairyplan25!AV148*1000))*1000000</f>
        <v>61040.91708</v>
      </c>
      <c r="Q42" s="186">
        <f>(SCC!F42/(dairyplan25!AW148*1000))*1000000</f>
        <v>80899.14316</v>
      </c>
      <c r="R42" s="186">
        <f>(SCC!G42/(dairyplan25!AX148*1000))*1000000</f>
        <v>104552.3723</v>
      </c>
      <c r="S42" s="186">
        <f>(SCC!H42/(dairyplan25!AY148*1000))*1000000</f>
        <v>123287.4135</v>
      </c>
      <c r="T42" s="186">
        <f>(SCC!I42/(dairyplan25!AZ148*1000))*1000000</f>
        <v>134964.2249</v>
      </c>
      <c r="U42" s="186">
        <f>(SCC!J42/(dairyplan25!BA148*1000))*1000000</f>
        <v>148809.5655</v>
      </c>
    </row>
    <row r="43" ht="14.25" customHeight="1">
      <c r="C43" s="185"/>
      <c r="D43" s="187">
        <v>23.0</v>
      </c>
      <c r="E43" s="189">
        <f t="shared" ref="E43:J43" si="24">EXP(EXP(E$12+E$13*$D43+EXP(-EXP(E$14)*$D43)*E$15))</f>
        <v>1720.59872</v>
      </c>
      <c r="F43" s="189">
        <f t="shared" si="24"/>
        <v>3153.915498</v>
      </c>
      <c r="G43" s="189">
        <f t="shared" si="24"/>
        <v>4249.975768</v>
      </c>
      <c r="H43" s="189">
        <f t="shared" si="24"/>
        <v>4969.051221</v>
      </c>
      <c r="I43" s="189">
        <f t="shared" si="24"/>
        <v>5388.083103</v>
      </c>
      <c r="J43" s="189">
        <f t="shared" si="24"/>
        <v>5878.344165</v>
      </c>
      <c r="K43" s="189"/>
      <c r="O43" s="187">
        <v>23.0</v>
      </c>
      <c r="P43" s="186">
        <f>(SCC!E43/(dairyplan25!AV149*1000))*1000000</f>
        <v>59808.62678</v>
      </c>
      <c r="Q43" s="186">
        <f>(SCC!F43/(dairyplan25!AW149*1000))*1000000</f>
        <v>80018.88758</v>
      </c>
      <c r="R43" s="186">
        <f>(SCC!G43/(dairyplan25!AX149*1000))*1000000</f>
        <v>103631.4749</v>
      </c>
      <c r="S43" s="186">
        <f>(SCC!H43/(dairyplan25!AY149*1000))*1000000</f>
        <v>122358.862</v>
      </c>
      <c r="T43" s="186">
        <f>(SCC!I43/(dairyplan25!AZ149*1000))*1000000</f>
        <v>133997.0099</v>
      </c>
      <c r="U43" s="186">
        <f>(SCC!J43/(dairyplan25!BA149*1000))*1000000</f>
        <v>147658.236</v>
      </c>
    </row>
    <row r="44" ht="14.25" customHeight="1">
      <c r="C44" s="185"/>
      <c r="D44" s="187">
        <v>24.0</v>
      </c>
      <c r="E44" s="189">
        <f t="shared" ref="E44:J44" si="25">EXP(EXP(E$12+E$13*$D44+EXP(-EXP(E$14)*$D44)*E$15))</f>
        <v>1700.704499</v>
      </c>
      <c r="F44" s="189">
        <f t="shared" si="25"/>
        <v>3137.733104</v>
      </c>
      <c r="G44" s="189">
        <f t="shared" si="25"/>
        <v>4239.61718</v>
      </c>
      <c r="H44" s="189">
        <f t="shared" si="25"/>
        <v>4962.528782</v>
      </c>
      <c r="I44" s="189">
        <f t="shared" si="25"/>
        <v>5382.785603</v>
      </c>
      <c r="J44" s="189">
        <f t="shared" si="25"/>
        <v>5870.018745</v>
      </c>
      <c r="K44" s="189"/>
      <c r="O44" s="187">
        <v>24.0</v>
      </c>
      <c r="P44" s="186">
        <f>(SCC!E44/(dairyplan25!AV150*1000))*1000000</f>
        <v>58713.13745</v>
      </c>
      <c r="Q44" s="186">
        <f>(SCC!F44/(dairyplan25!AW150*1000))*1000000</f>
        <v>79250.22279</v>
      </c>
      <c r="R44" s="186">
        <f>(SCC!G44/(dairyplan25!AX150*1000))*1000000</f>
        <v>102828.1151</v>
      </c>
      <c r="S44" s="186">
        <f>(SCC!H44/(dairyplan25!AY150*1000))*1000000</f>
        <v>121540.8337</v>
      </c>
      <c r="T44" s="186">
        <f>(SCC!I44/(dairyplan25!AZ150*1000))*1000000</f>
        <v>133137.9541</v>
      </c>
      <c r="U44" s="186">
        <f>(SCC!J44/(dairyplan25!BA150*1000))*1000000</f>
        <v>146639.9897</v>
      </c>
    </row>
    <row r="45" ht="14.25" customHeight="1">
      <c r="C45" s="185"/>
      <c r="D45" s="187">
        <v>25.0</v>
      </c>
      <c r="E45" s="189">
        <f t="shared" ref="E45:J45" si="26">EXP(EXP(E$12+E$13*$D45+EXP(-EXP(E$14)*$D45)*E$15))</f>
        <v>1683.308095</v>
      </c>
      <c r="F45" s="189">
        <f t="shared" si="26"/>
        <v>3124.175158</v>
      </c>
      <c r="G45" s="189">
        <f t="shared" si="26"/>
        <v>4231.569673</v>
      </c>
      <c r="H45" s="189">
        <f t="shared" si="26"/>
        <v>4957.742224</v>
      </c>
      <c r="I45" s="189">
        <f t="shared" si="26"/>
        <v>5378.938355</v>
      </c>
      <c r="J45" s="189">
        <f t="shared" si="26"/>
        <v>5863.686132</v>
      </c>
      <c r="K45" s="189"/>
      <c r="O45" s="187">
        <v>25.0</v>
      </c>
      <c r="P45" s="186">
        <f>(SCC!E45/(dairyplan25!AV151*1000))*1000000</f>
        <v>57736.34299</v>
      </c>
      <c r="Q45" s="186">
        <f>(SCC!F45/(dairyplan25!AW151*1000))*1000000</f>
        <v>78577.18291</v>
      </c>
      <c r="R45" s="186">
        <f>(SCC!G45/(dairyplan25!AX151*1000))*1000000</f>
        <v>102123.28</v>
      </c>
      <c r="S45" s="186">
        <f>(SCC!H45/(dairyplan25!AY151*1000))*1000000</f>
        <v>120814.7654</v>
      </c>
      <c r="T45" s="186">
        <f>(SCC!I45/(dairyplan25!AZ151*1000))*1000000</f>
        <v>132369.1318</v>
      </c>
      <c r="U45" s="186">
        <f>(SCC!J45/(dairyplan25!BA151*1000))*1000000</f>
        <v>145732.7069</v>
      </c>
    </row>
    <row r="46" ht="14.25" customHeight="1">
      <c r="C46" s="185"/>
      <c r="D46" s="187">
        <v>26.0</v>
      </c>
      <c r="E46" s="189">
        <f t="shared" ref="E46:J46" si="27">EXP(EXP(E$12+E$13*$D46+EXP(-EXP(E$14)*$D46)*E$15))</f>
        <v>1668.091133</v>
      </c>
      <c r="F46" s="189">
        <f t="shared" si="27"/>
        <v>3112.843964</v>
      </c>
      <c r="G46" s="189">
        <f t="shared" si="27"/>
        <v>4225.382615</v>
      </c>
      <c r="H46" s="189">
        <f t="shared" si="27"/>
        <v>4954.291937</v>
      </c>
      <c r="I46" s="189">
        <f t="shared" si="27"/>
        <v>5376.184368</v>
      </c>
      <c r="J46" s="189">
        <f t="shared" si="27"/>
        <v>5858.887387</v>
      </c>
      <c r="K46" s="189"/>
      <c r="O46" s="187">
        <v>26.0</v>
      </c>
      <c r="P46" s="186">
        <f>(SCC!E46/(dairyplan25!AV152*1000))*1000000</f>
        <v>56862.94979</v>
      </c>
      <c r="Q46" s="186">
        <f>(SCC!F46/(dairyplan25!AW152*1000))*1000000</f>
        <v>77986.42536</v>
      </c>
      <c r="R46" s="186">
        <f>(SCC!G46/(dairyplan25!AX152*1000))*1000000</f>
        <v>101501.6145</v>
      </c>
      <c r="S46" s="186">
        <f>(SCC!H46/(dairyplan25!AY152*1000))*1000000</f>
        <v>120166.0287</v>
      </c>
      <c r="T46" s="186">
        <f>(SCC!I46/(dairyplan25!AZ152*1000))*1000000</f>
        <v>131676.5244</v>
      </c>
      <c r="U46" s="186">
        <f>(SCC!J46/(dairyplan25!BA152*1000))*1000000</f>
        <v>144918.9319</v>
      </c>
    </row>
    <row r="47" ht="14.25" customHeight="1">
      <c r="C47" s="185"/>
      <c r="D47" s="187">
        <v>27.0</v>
      </c>
      <c r="E47" s="189">
        <f t="shared" ref="E47:J47" si="28">EXP(EXP(E$12+E$13*$D47+EXP(-EXP(E$14)*$D47)*E$15))</f>
        <v>1654.780638</v>
      </c>
      <c r="F47" s="189">
        <f t="shared" si="28"/>
        <v>3103.405016</v>
      </c>
      <c r="G47" s="189">
        <f t="shared" si="28"/>
        <v>4220.694735</v>
      </c>
      <c r="H47" s="189">
        <f t="shared" si="28"/>
        <v>4951.870943</v>
      </c>
      <c r="I47" s="189">
        <f t="shared" si="28"/>
        <v>5374.254912</v>
      </c>
      <c r="J47" s="189">
        <f t="shared" si="28"/>
        <v>5855.269961</v>
      </c>
      <c r="K47" s="189"/>
      <c r="O47" s="187">
        <v>27.0</v>
      </c>
      <c r="P47" s="186">
        <f>(SCC!E47/(dairyplan25!AV153*1000))*1000000</f>
        <v>56079.97164</v>
      </c>
      <c r="Q47" s="186">
        <f>(SCC!F47/(dairyplan25!AW153*1000))*1000000</f>
        <v>77466.75001</v>
      </c>
      <c r="R47" s="186">
        <f>(SCC!G47/(dairyplan25!AX153*1000))*1000000</f>
        <v>100950.6524</v>
      </c>
      <c r="S47" s="186">
        <f>(SCC!H47/(dairyplan25!AY153*1000))*1000000</f>
        <v>119583.0135</v>
      </c>
      <c r="T47" s="186">
        <f>(SCC!I47/(dairyplan25!AZ153*1000))*1000000</f>
        <v>131049.0726</v>
      </c>
      <c r="U47" s="186">
        <f>(SCC!J47/(dairyplan25!BA153*1000))*1000000</f>
        <v>144184.7892</v>
      </c>
    </row>
    <row r="48" ht="14.25" customHeight="1">
      <c r="C48" s="185"/>
      <c r="D48" s="187">
        <v>28.0</v>
      </c>
      <c r="E48" s="189">
        <f t="shared" ref="E48:J48" si="29">EXP(EXP(E$12+E$13*$D48+EXP(-EXP(E$14)*$D48)*E$15))</f>
        <v>1643.141624</v>
      </c>
      <c r="F48" s="189">
        <f t="shared" si="29"/>
        <v>3095.576206</v>
      </c>
      <c r="G48" s="189">
        <f t="shared" si="29"/>
        <v>4217.215902</v>
      </c>
      <c r="H48" s="189">
        <f t="shared" si="29"/>
        <v>4950.243173</v>
      </c>
      <c r="I48" s="189">
        <f t="shared" si="29"/>
        <v>5372.947534</v>
      </c>
      <c r="J48" s="189">
        <f t="shared" si="29"/>
        <v>5852.562753</v>
      </c>
      <c r="K48" s="189"/>
      <c r="O48" s="187">
        <v>28.0</v>
      </c>
      <c r="P48" s="186">
        <f>(SCC!E48/(dairyplan25!AV154*1000))*1000000</f>
        <v>55376.32797</v>
      </c>
      <c r="Q48" s="186">
        <f>(SCC!F48/(dairyplan25!AW154*1000))*1000000</f>
        <v>77008.7169</v>
      </c>
      <c r="R48" s="186">
        <f>(SCC!G48/(dairyplan25!AX154*1000))*1000000</f>
        <v>100460.2222</v>
      </c>
      <c r="S48" s="186">
        <f>(SCC!H48/(dairyplan25!AY154*1000))*1000000</f>
        <v>119056.438</v>
      </c>
      <c r="T48" s="186">
        <f>(SCC!I48/(dairyplan25!AZ154*1000))*1000000</f>
        <v>130477.9724</v>
      </c>
      <c r="U48" s="186">
        <f>(SCC!J48/(dairyplan25!BA154*1000))*1000000</f>
        <v>143519.1676</v>
      </c>
    </row>
    <row r="49" ht="14.25" customHeight="1">
      <c r="C49" s="185"/>
      <c r="D49" s="187">
        <v>29.0</v>
      </c>
      <c r="E49" s="189">
        <f t="shared" ref="E49:J49" si="30">EXP(EXP(E$12+E$13*$D49+EXP(-EXP(E$14)*$D49)*E$15))</f>
        <v>1632.971075</v>
      </c>
      <c r="F49" s="189">
        <f t="shared" si="30"/>
        <v>3089.119058</v>
      </c>
      <c r="G49" s="189">
        <f t="shared" si="30"/>
        <v>4214.712789</v>
      </c>
      <c r="H49" s="189">
        <f t="shared" si="30"/>
        <v>4949.226933</v>
      </c>
      <c r="I49" s="189">
        <f t="shared" si="30"/>
        <v>5372.109618</v>
      </c>
      <c r="J49" s="189">
        <f t="shared" si="30"/>
        <v>5850.557123</v>
      </c>
      <c r="K49" s="189"/>
      <c r="O49" s="187">
        <v>29.0</v>
      </c>
      <c r="P49" s="186">
        <f>(SCC!E49/(dairyplan25!AV155*1000))*1000000</f>
        <v>54742.5219</v>
      </c>
      <c r="Q49" s="186">
        <f>(SCC!F49/(dairyplan25!AW155*1000))*1000000</f>
        <v>76604.34003</v>
      </c>
      <c r="R49" s="186">
        <f>(SCC!G49/(dairyplan25!AX155*1000))*1000000</f>
        <v>100021.9843</v>
      </c>
      <c r="S49" s="186">
        <f>(SCC!H49/(dairyplan25!AY155*1000))*1000000</f>
        <v>118578.8261</v>
      </c>
      <c r="T49" s="186">
        <f>(SCC!I49/(dairyplan25!AZ155*1000))*1000000</f>
        <v>129956.1486</v>
      </c>
      <c r="U49" s="186">
        <f>(SCC!J49/(dairyplan25!BA155*1000))*1000000</f>
        <v>142913.1012</v>
      </c>
    </row>
    <row r="50" ht="14.25" customHeight="1">
      <c r="C50" s="185"/>
      <c r="D50" s="187">
        <v>30.0</v>
      </c>
      <c r="E50" s="189">
        <f t="shared" ref="E50:J50" si="31">EXP(EXP(E$12+E$13*$D50+EXP(-EXP(E$14)*$D50)*E$15))</f>
        <v>1624.093007</v>
      </c>
      <c r="F50" s="189">
        <f t="shared" si="31"/>
        <v>3083.831581</v>
      </c>
      <c r="G50" s="189">
        <f t="shared" si="31"/>
        <v>4212.997529</v>
      </c>
      <c r="H50" s="189">
        <f t="shared" si="31"/>
        <v>4948.682295</v>
      </c>
      <c r="I50" s="189">
        <f t="shared" si="31"/>
        <v>5371.626066</v>
      </c>
      <c r="J50" s="189">
        <f t="shared" si="31"/>
        <v>5849.092403</v>
      </c>
      <c r="K50" s="189"/>
      <c r="O50" s="187">
        <v>30.0</v>
      </c>
      <c r="P50" s="186">
        <f>(SCC!E50/(dairyplan25!AV156*1000))*1000000</f>
        <v>54170.38027</v>
      </c>
      <c r="Q50" s="186">
        <f>(SCC!F50/(dairyplan25!AW156*1000))*1000000</f>
        <v>76246.8402</v>
      </c>
      <c r="R50" s="186">
        <f>(SCC!G50/(dairyplan25!AX156*1000))*1000000</f>
        <v>99629.06786</v>
      </c>
      <c r="S50" s="186">
        <f>(SCC!H50/(dairyplan25!AY156*1000))*1000000</f>
        <v>118144.109</v>
      </c>
      <c r="T50" s="186">
        <f>(SCC!I50/(dairyplan25!AZ156*1000))*1000000</f>
        <v>129477.8601</v>
      </c>
      <c r="U50" s="186">
        <f>(SCC!J50/(dairyplan25!BA156*1000))*1000000</f>
        <v>142359.2985</v>
      </c>
    </row>
    <row r="51" ht="14.25" customHeight="1">
      <c r="C51" s="185"/>
      <c r="D51" s="187">
        <v>31.0</v>
      </c>
      <c r="E51" s="189">
        <f t="shared" ref="E51:J51" si="32">EXP(EXP(E$12+E$13*$D51+EXP(-EXP(E$14)*$D51)*E$15))</f>
        <v>1616.35441</v>
      </c>
      <c r="F51" s="189">
        <f t="shared" si="32"/>
        <v>3079.542383</v>
      </c>
      <c r="G51" s="189">
        <f t="shared" si="32"/>
        <v>4211.918724</v>
      </c>
      <c r="H51" s="189">
        <f t="shared" si="32"/>
        <v>4948.501439</v>
      </c>
      <c r="I51" s="189">
        <f t="shared" si="32"/>
        <v>5371.410042</v>
      </c>
      <c r="J51" s="189">
        <f t="shared" si="32"/>
        <v>5848.044809</v>
      </c>
      <c r="K51" s="189"/>
      <c r="O51" s="187">
        <v>31.0</v>
      </c>
      <c r="P51" s="186">
        <f>(SCC!E51/(dairyplan25!AV157*1000))*1000000</f>
        <v>53652.84229</v>
      </c>
      <c r="Q51" s="186">
        <f>(SCC!F51/(dairyplan25!AW157*1000))*1000000</f>
        <v>75930.44431</v>
      </c>
      <c r="R51" s="186">
        <f>(SCC!G51/(dairyplan25!AX157*1000))*1000000</f>
        <v>99275.7846</v>
      </c>
      <c r="S51" s="186">
        <f>(SCC!H51/(dairyplan25!AY157*1000))*1000000</f>
        <v>117747.321</v>
      </c>
      <c r="T51" s="186">
        <f>(SCC!I51/(dairyplan25!AZ157*1000))*1000000</f>
        <v>129038.401</v>
      </c>
      <c r="U51" s="186">
        <f>(SCC!J51/(dairyplan25!BA157*1000))*1000000</f>
        <v>141851.7812</v>
      </c>
    </row>
    <row r="52" ht="14.25" customHeight="1">
      <c r="C52" s="185"/>
      <c r="D52" s="187">
        <v>32.0</v>
      </c>
      <c r="E52" s="189">
        <f t="shared" ref="E52:J52" si="33">EXP(EXP(E$12+E$13*$D52+EXP(-EXP(E$14)*$D52)*E$15))</f>
        <v>1609.621883</v>
      </c>
      <c r="F52" s="189">
        <f t="shared" si="33"/>
        <v>3076.105822</v>
      </c>
      <c r="G52" s="189">
        <f t="shared" si="33"/>
        <v>4211.354268</v>
      </c>
      <c r="H52" s="189">
        <f t="shared" si="33"/>
        <v>4948.601256</v>
      </c>
      <c r="I52" s="189">
        <f t="shared" si="33"/>
        <v>5371.396017</v>
      </c>
      <c r="J52" s="189">
        <f t="shared" si="33"/>
        <v>5847.318937</v>
      </c>
      <c r="K52" s="189"/>
      <c r="O52" s="187">
        <v>32.0</v>
      </c>
      <c r="P52" s="186">
        <f>(SCC!E52/(dairyplan25!AV158*1000))*1000000</f>
        <v>53183.7867</v>
      </c>
      <c r="Q52" s="186">
        <f>(SCC!F52/(dairyplan25!AW158*1000))*1000000</f>
        <v>75650.22136</v>
      </c>
      <c r="R52" s="186">
        <f>(SCC!G52/(dairyplan25!AX158*1000))*1000000</f>
        <v>98957.40254</v>
      </c>
      <c r="S52" s="186">
        <f>(SCC!H52/(dairyplan25!AY158*1000))*1000000</f>
        <v>117384.3651</v>
      </c>
      <c r="T52" s="186">
        <f>(SCC!I52/(dairyplan25!AZ158*1000))*1000000</f>
        <v>128633.8747</v>
      </c>
      <c r="U52" s="186">
        <f>(SCC!J52/(dairyplan25!BA158*1000))*1000000</f>
        <v>141385.6063</v>
      </c>
    </row>
    <row r="53" ht="14.25" customHeight="1">
      <c r="C53" s="185"/>
      <c r="D53" s="187">
        <v>33.0</v>
      </c>
      <c r="E53" s="189">
        <f t="shared" ref="E53:J53" si="34">EXP(EXP(E$12+E$13*$D53+EXP(-EXP(E$14)*$D53)*E$15))</f>
        <v>1603.778829</v>
      </c>
      <c r="F53" s="189">
        <f t="shared" si="34"/>
        <v>3073.397973</v>
      </c>
      <c r="G53" s="189">
        <f t="shared" si="34"/>
        <v>4211.205625</v>
      </c>
      <c r="H53" s="189">
        <f t="shared" si="34"/>
        <v>4948.917663</v>
      </c>
      <c r="I53" s="189">
        <f t="shared" si="34"/>
        <v>5371.534531</v>
      </c>
      <c r="J53" s="189">
        <f t="shared" si="34"/>
        <v>5846.841237</v>
      </c>
      <c r="K53" s="189"/>
      <c r="O53" s="187">
        <v>33.0</v>
      </c>
      <c r="P53" s="186">
        <f>(SCC!E53/(dairyplan25!AV159*1000))*1000000</f>
        <v>52757.88941</v>
      </c>
      <c r="Q53" s="186">
        <f>(SCC!F53/(dairyplan25!AW159*1000))*1000000</f>
        <v>75401.94776</v>
      </c>
      <c r="R53" s="186">
        <f>(SCC!G53/(dairyplan25!AX159*1000))*1000000</f>
        <v>98669.9654</v>
      </c>
      <c r="S53" s="186">
        <f>(SCC!H53/(dairyplan25!AY159*1000))*1000000</f>
        <v>117051.8323</v>
      </c>
      <c r="T53" s="186">
        <f>(SCC!I53/(dairyplan25!AZ159*1000))*1000000</f>
        <v>128261.0214</v>
      </c>
      <c r="U53" s="186">
        <f>(SCC!J53/(dairyplan25!BA159*1000))*1000000</f>
        <v>140956.6526</v>
      </c>
    </row>
    <row r="54" ht="14.25" customHeight="1">
      <c r="C54" s="185"/>
      <c r="D54" s="187">
        <v>34.0</v>
      </c>
      <c r="E54" s="189">
        <f t="shared" ref="E54:J54" si="35">EXP(EXP(E$12+E$13*$D54+EXP(-EXP(E$14)*$D54)*E$15))</f>
        <v>1598.723112</v>
      </c>
      <c r="F54" s="189">
        <f t="shared" si="35"/>
        <v>3071.313273</v>
      </c>
      <c r="G54" s="189">
        <f t="shared" si="35"/>
        <v>4211.393232</v>
      </c>
      <c r="H54" s="189">
        <f t="shared" si="35"/>
        <v>4949.401241</v>
      </c>
      <c r="I54" s="189">
        <f t="shared" si="35"/>
        <v>5371.788246</v>
      </c>
      <c r="J54" s="189">
        <f t="shared" si="35"/>
        <v>5846.554991</v>
      </c>
      <c r="K54" s="189"/>
      <c r="O54" s="187">
        <v>34.0</v>
      </c>
      <c r="P54" s="186">
        <f>(SCC!E54/(dairyplan25!AV160*1000))*1000000</f>
        <v>52370.50571</v>
      </c>
      <c r="Q54" s="186">
        <f>(SCC!F54/(dairyplan25!AW160*1000))*1000000</f>
        <v>75181.99611</v>
      </c>
      <c r="R54" s="186">
        <f>(SCC!G54/(dairyplan25!AX160*1000))*1000000</f>
        <v>98410.14873</v>
      </c>
      <c r="S54" s="186">
        <f>(SCC!H54/(dairyplan25!AY160*1000))*1000000</f>
        <v>116746.8616</v>
      </c>
      <c r="T54" s="186">
        <f>(SCC!I54/(dairyplan25!AZ160*1000))*1000000</f>
        <v>127917.0864</v>
      </c>
      <c r="U54" s="186">
        <f>(SCC!J54/(dairyplan25!BA160*1000))*1000000</f>
        <v>140561.4536</v>
      </c>
    </row>
    <row r="55" ht="14.25" customHeight="1">
      <c r="C55" s="185"/>
      <c r="D55" s="187">
        <v>35.0</v>
      </c>
      <c r="E55" s="189">
        <f t="shared" ref="E55:J55" si="36">EXP(EXP(E$12+E$13*$D55+EXP(-EXP(E$14)*$D55)*E$15))</f>
        <v>1594.365077</v>
      </c>
      <c r="F55" s="189">
        <f t="shared" si="36"/>
        <v>3069.761714</v>
      </c>
      <c r="G55" s="189">
        <f t="shared" si="36"/>
        <v>4211.852827</v>
      </c>
      <c r="H55" s="189">
        <f t="shared" si="36"/>
        <v>4950.013867</v>
      </c>
      <c r="I55" s="189">
        <f t="shared" si="36"/>
        <v>5372.128973</v>
      </c>
      <c r="J55" s="189">
        <f t="shared" si="36"/>
        <v>5846.416457</v>
      </c>
      <c r="K55" s="189"/>
      <c r="O55" s="187">
        <v>35.0</v>
      </c>
      <c r="P55" s="186">
        <f>(SCC!E55/(dairyplan25!AV161*1000))*1000000</f>
        <v>52017.5722</v>
      </c>
      <c r="Q55" s="186">
        <f>(SCC!F55/(dairyplan25!AW161*1000))*1000000</f>
        <v>74987.24302</v>
      </c>
      <c r="R55" s="186">
        <f>(SCC!G55/(dairyplan25!AX161*1000))*1000000</f>
        <v>98175.14441</v>
      </c>
      <c r="S55" s="186">
        <f>(SCC!H55/(dairyplan25!AY161*1000))*1000000</f>
        <v>116467.0309</v>
      </c>
      <c r="T55" s="186">
        <f>(SCC!I55/(dairyplan25!AZ161*1000))*1000000</f>
        <v>127599.7183</v>
      </c>
      <c r="U55" s="186">
        <f>(SCC!J55/(dairyplan25!BA161*1000))*1000000</f>
        <v>140197.0689</v>
      </c>
    </row>
    <row r="56" ht="14.25" customHeight="1">
      <c r="C56" s="185"/>
      <c r="D56" s="187">
        <v>36.0</v>
      </c>
      <c r="E56" s="189">
        <f t="shared" ref="E56:J56" si="37">EXP(EXP(E$12+E$13*$D56+EXP(-EXP(E$14)*$D56)*E$15))</f>
        <v>1590.625878</v>
      </c>
      <c r="F56" s="189">
        <f t="shared" si="37"/>
        <v>3068.666489</v>
      </c>
      <c r="G56" s="189">
        <f t="shared" si="37"/>
        <v>4212.532486</v>
      </c>
      <c r="H56" s="189">
        <f t="shared" si="37"/>
        <v>4950.726132</v>
      </c>
      <c r="I56" s="189">
        <f t="shared" si="37"/>
        <v>5372.535427</v>
      </c>
      <c r="J56" s="189">
        <f t="shared" si="37"/>
        <v>5846.391896</v>
      </c>
      <c r="K56" s="189"/>
      <c r="O56" s="187">
        <v>36.0</v>
      </c>
      <c r="P56" s="186">
        <f>(SCC!E56/(dairyplan25!AV162*1000))*1000000</f>
        <v>51695.52476</v>
      </c>
      <c r="Q56" s="186">
        <f>(SCC!F56/(dairyplan25!AW162*1000))*1000000</f>
        <v>74814.99226</v>
      </c>
      <c r="R56" s="186">
        <f>(SCC!G56/(dairyplan25!AX162*1000))*1000000</f>
        <v>97962.56785</v>
      </c>
      <c r="S56" s="186">
        <f>(SCC!H56/(dairyplan25!AY162*1000))*1000000</f>
        <v>116210.2723</v>
      </c>
      <c r="T56" s="186">
        <f>(SCC!I56/(dairyplan25!AZ162*1000))*1000000</f>
        <v>127306.891</v>
      </c>
      <c r="U56" s="186">
        <f>(SCC!J56/(dairyplan25!BA162*1000))*1000000</f>
        <v>139860.9824</v>
      </c>
    </row>
    <row r="57" ht="14.25" customHeight="1">
      <c r="C57" s="185"/>
      <c r="D57" s="187">
        <v>37.0</v>
      </c>
      <c r="E57" s="189">
        <f t="shared" ref="E57:J57" si="38">EXP(EXP(E$12+E$13*$D57+EXP(-EXP(E$14)*$D57)*E$15))</f>
        <v>1587.436065</v>
      </c>
      <c r="F57" s="189">
        <f t="shared" si="38"/>
        <v>3067.962004</v>
      </c>
      <c r="G57" s="189">
        <f t="shared" si="38"/>
        <v>4213.390244</v>
      </c>
      <c r="H57" s="189">
        <f t="shared" si="38"/>
        <v>4951.515344</v>
      </c>
      <c r="I57" s="189">
        <f t="shared" si="38"/>
        <v>5372.991535</v>
      </c>
      <c r="J57" s="189">
        <f t="shared" si="38"/>
        <v>5846.455278</v>
      </c>
      <c r="K57" s="189"/>
      <c r="O57" s="187">
        <v>37.0</v>
      </c>
      <c r="P57" s="186">
        <f>(SCC!E57/(dairyplan25!AV163*1000))*1000000</f>
        <v>51401.22954</v>
      </c>
      <c r="Q57" s="186">
        <f>(SCC!F57/(dairyplan25!AW163*1000))*1000000</f>
        <v>74662.91073</v>
      </c>
      <c r="R57" s="186">
        <f>(SCC!G57/(dairyplan25!AX163*1000))*1000000</f>
        <v>97770.38306</v>
      </c>
      <c r="S57" s="186">
        <f>(SCC!H57/(dairyplan25!AY163*1000))*1000000</f>
        <v>115974.8051</v>
      </c>
      <c r="T57" s="186">
        <f>(SCC!I57/(dairyplan25!AZ163*1000))*1000000</f>
        <v>127036.8426</v>
      </c>
      <c r="U57" s="186">
        <f>(SCC!J57/(dairyplan25!BA163*1000))*1000000</f>
        <v>139551.0234</v>
      </c>
    </row>
    <row r="58" ht="14.25" customHeight="1">
      <c r="C58" s="185"/>
      <c r="D58" s="187">
        <v>38.0</v>
      </c>
      <c r="E58" s="189">
        <f t="shared" ref="E58:J58" si="39">EXP(EXP(E$12+E$13*$D58+EXP(-EXP(E$14)*$D58)*E$15))</f>
        <v>1584.734364</v>
      </c>
      <c r="F58" s="189">
        <f t="shared" si="39"/>
        <v>3067.592212</v>
      </c>
      <c r="G58" s="189">
        <f t="shared" si="39"/>
        <v>4214.392177</v>
      </c>
      <c r="H58" s="189">
        <f t="shared" si="39"/>
        <v>4952.363997</v>
      </c>
      <c r="I58" s="189">
        <f t="shared" si="39"/>
        <v>5373.485162</v>
      </c>
      <c r="J58" s="189">
        <f t="shared" si="39"/>
        <v>5846.586523</v>
      </c>
      <c r="K58" s="189"/>
      <c r="O58" s="187">
        <v>38.0</v>
      </c>
      <c r="P58" s="186">
        <f>(SCC!E58/(dairyplan25!AV164*1000))*1000000</f>
        <v>51131.92481</v>
      </c>
      <c r="Q58" s="186">
        <f>(SCC!F58/(dairyplan25!AW164*1000))*1000000</f>
        <v>74528.97457</v>
      </c>
      <c r="R58" s="186">
        <f>(SCC!G58/(dairyplan25!AX164*1000))*1000000</f>
        <v>97596.84212</v>
      </c>
      <c r="S58" s="186">
        <f>(SCC!H58/(dairyplan25!AY164*1000))*1000000</f>
        <v>115759.0834</v>
      </c>
      <c r="T58" s="186">
        <f>(SCC!I58/(dairyplan25!AZ164*1000))*1000000</f>
        <v>126788.0277</v>
      </c>
      <c r="U58" s="186">
        <f>(SCC!J58/(dairyplan25!BA164*1000))*1000000</f>
        <v>139265.3037</v>
      </c>
    </row>
    <row r="59" ht="14.25" customHeight="1">
      <c r="C59" s="185"/>
      <c r="D59" s="187">
        <v>39.0</v>
      </c>
      <c r="E59" s="189">
        <f t="shared" ref="E59:J59" si="40">EXP(EXP(E$12+E$13*$D59+EXP(-EXP(E$14)*$D59)*E$15))</f>
        <v>1582.466648</v>
      </c>
      <c r="F59" s="189">
        <f t="shared" si="40"/>
        <v>3067.509196</v>
      </c>
      <c r="G59" s="189">
        <f t="shared" si="40"/>
        <v>4215.510857</v>
      </c>
      <c r="H59" s="189">
        <f t="shared" si="40"/>
        <v>4953.258579</v>
      </c>
      <c r="I59" s="189">
        <f t="shared" si="40"/>
        <v>5374.007142</v>
      </c>
      <c r="J59" s="189">
        <f t="shared" si="40"/>
        <v>5846.770139</v>
      </c>
      <c r="K59" s="189"/>
      <c r="O59" s="187">
        <v>39.0</v>
      </c>
      <c r="P59" s="186">
        <f>(SCC!E59/(dairyplan25!AV165*1000))*1000000</f>
        <v>50885.1715</v>
      </c>
      <c r="Q59" s="186">
        <f>(SCC!F59/(dairyplan25!AW165*1000))*1000000</f>
        <v>74411.42398</v>
      </c>
      <c r="R59" s="186">
        <f>(SCC!G59/(dairyplan25!AX165*1000))*1000000</f>
        <v>97440.43599</v>
      </c>
      <c r="S59" s="186">
        <f>(SCC!H59/(dairyplan25!AY165*1000))*1000000</f>
        <v>115561.7545</v>
      </c>
      <c r="T59" s="186">
        <f>(SCC!I59/(dairyplan25!AZ165*1000))*1000000</f>
        <v>126559.0802</v>
      </c>
      <c r="U59" s="186">
        <f>(SCC!J59/(dairyplan25!BA165*1000))*1000000</f>
        <v>139002.1683</v>
      </c>
    </row>
    <row r="60" ht="14.25" customHeight="1">
      <c r="C60" s="185"/>
      <c r="D60" s="187">
        <v>40.0</v>
      </c>
      <c r="E60" s="189">
        <f t="shared" ref="E60:J60" si="41">EXP(EXP(E$12+E$13*$D60+EXP(-EXP(E$14)*$D60)*E$15))</f>
        <v>1580.585041</v>
      </c>
      <c r="F60" s="189">
        <f t="shared" si="41"/>
        <v>3067.67197</v>
      </c>
      <c r="G60" s="189">
        <f t="shared" si="41"/>
        <v>4216.724106</v>
      </c>
      <c r="H60" s="189">
        <f t="shared" si="41"/>
        <v>4954.188665</v>
      </c>
      <c r="I60" s="189">
        <f t="shared" si="41"/>
        <v>5374.550554</v>
      </c>
      <c r="J60" s="189">
        <f t="shared" si="41"/>
        <v>5846.994171</v>
      </c>
      <c r="K60" s="189"/>
      <c r="O60" s="187">
        <v>40.0</v>
      </c>
      <c r="P60" s="186">
        <f>(SCC!E60/(dairyplan25!AV166*1000))*1000000</f>
        <v>50658.81116</v>
      </c>
      <c r="Q60" s="186">
        <f>(SCC!F60/(dairyplan25!AW166*1000))*1000000</f>
        <v>74308.72511</v>
      </c>
      <c r="R60" s="186">
        <f>(SCC!G60/(dairyplan25!AX166*1000))*1000000</f>
        <v>97299.8545</v>
      </c>
      <c r="S60" s="186">
        <f>(SCC!H60/(dairyplan25!AY166*1000))*1000000</f>
        <v>115381.6257</v>
      </c>
      <c r="T60" s="186">
        <f>(SCC!I60/(dairyplan25!AZ166*1000))*1000000</f>
        <v>126348.7836</v>
      </c>
      <c r="U60" s="186">
        <f>(SCC!J60/(dairyplan25!BA166*1000))*1000000</f>
        <v>138760.1558</v>
      </c>
    </row>
    <row r="61" ht="14.25" customHeight="1">
      <c r="C61" s="185"/>
      <c r="D61" s="187">
        <v>41.0</v>
      </c>
      <c r="E61" s="189">
        <f t="shared" ref="E61:J61" si="42">EXP(EXP(E$12+E$13*$D61+EXP(-EXP(E$14)*$D61)*E$15))</f>
        <v>1579.04715</v>
      </c>
      <c r="F61" s="189">
        <f t="shared" si="42"/>
        <v>3068.045465</v>
      </c>
      <c r="G61" s="189">
        <f t="shared" si="42"/>
        <v>4218.013986</v>
      </c>
      <c r="H61" s="189">
        <f t="shared" si="42"/>
        <v>4955.146208</v>
      </c>
      <c r="I61" s="189">
        <f t="shared" si="42"/>
        <v>5375.110171</v>
      </c>
      <c r="J61" s="189">
        <f t="shared" si="42"/>
        <v>5847.249396</v>
      </c>
      <c r="K61" s="189"/>
      <c r="O61" s="187">
        <v>41.0</v>
      </c>
      <c r="P61" s="186">
        <f>(SCC!E61/(dairyplan25!AV167*1000))*1000000</f>
        <v>50450.93009</v>
      </c>
      <c r="Q61" s="186">
        <f>(SCC!F61/(dairyplan25!AW167*1000))*1000000</f>
        <v>74219.53773</v>
      </c>
      <c r="R61" s="186">
        <f>(SCC!G61/(dairyplan25!AX167*1000))*1000000</f>
        <v>97173.95378</v>
      </c>
      <c r="S61" s="186">
        <f>(SCC!H61/(dairyplan25!AY167*1000))*1000000</f>
        <v>115217.6383</v>
      </c>
      <c r="T61" s="186">
        <f>(SCC!I61/(dairyplan25!AZ167*1000))*1000000</f>
        <v>126156.0475</v>
      </c>
      <c r="U61" s="186">
        <f>(SCC!J61/(dairyplan25!BA167*1000))*1000000</f>
        <v>138537.9667</v>
      </c>
    </row>
    <row r="62" ht="14.25" customHeight="1">
      <c r="C62" s="185"/>
      <c r="D62" s="187">
        <v>42.0</v>
      </c>
      <c r="E62" s="189">
        <f t="shared" ref="E62:J62" si="43">EXP(EXP(E$12+E$13*$D62+EXP(-EXP(E$14)*$D62)*E$15))</f>
        <v>1577.815401</v>
      </c>
      <c r="F62" s="189">
        <f t="shared" si="43"/>
        <v>3068.599663</v>
      </c>
      <c r="G62" s="189">
        <f t="shared" si="43"/>
        <v>4219.365992</v>
      </c>
      <c r="H62" s="189">
        <f t="shared" si="43"/>
        <v>4956.124999</v>
      </c>
      <c r="I62" s="189">
        <f t="shared" si="43"/>
        <v>5375.682045</v>
      </c>
      <c r="J62" s="189">
        <f t="shared" si="43"/>
        <v>5847.528698</v>
      </c>
      <c r="K62" s="189"/>
      <c r="O62" s="187">
        <v>42.0</v>
      </c>
      <c r="P62" s="186">
        <f>(SCC!E62/(dairyplan25!AV168*1000))*1000000</f>
        <v>50259.82847</v>
      </c>
      <c r="Q62" s="186">
        <f>(SCC!F62/(dairyplan25!AW168*1000))*1000000</f>
        <v>74142.68802</v>
      </c>
      <c r="R62" s="186">
        <f>(SCC!G62/(dairyplan25!AX168*1000))*1000000</f>
        <v>97061.72954</v>
      </c>
      <c r="S62" s="186">
        <f>(SCC!H62/(dairyplan25!AY168*1000))*1000000</f>
        <v>115068.8463</v>
      </c>
      <c r="T62" s="186">
        <f>(SCC!I62/(dairyplan25!AZ168*1000))*1000000</f>
        <v>125979.8885</v>
      </c>
      <c r="U62" s="186">
        <f>(SCC!J62/(dairyplan25!BA168*1000))*1000000</f>
        <v>138334.4384</v>
      </c>
    </row>
    <row r="63" ht="14.25" customHeight="1">
      <c r="C63" s="185"/>
      <c r="D63" s="187">
        <v>43.0</v>
      </c>
      <c r="E63" s="189">
        <f t="shared" ref="E63:J63" si="44">EXP(EXP(E$12+E$13*$D63+EXP(-EXP(E$14)*$D63)*E$15))</f>
        <v>1576.856461</v>
      </c>
      <c r="F63" s="189">
        <f t="shared" si="44"/>
        <v>3069.308864</v>
      </c>
      <c r="G63" s="189">
        <f t="shared" si="44"/>
        <v>4220.768389</v>
      </c>
      <c r="H63" s="189">
        <f t="shared" si="44"/>
        <v>4957.120246</v>
      </c>
      <c r="I63" s="189">
        <f t="shared" si="44"/>
        <v>5376.263195</v>
      </c>
      <c r="J63" s="189">
        <f t="shared" si="44"/>
        <v>5847.826583</v>
      </c>
      <c r="K63" s="189"/>
      <c r="O63" s="187">
        <v>43.0</v>
      </c>
      <c r="P63" s="186">
        <f>(SCC!E63/(dairyplan25!AV169*1000))*1000000</f>
        <v>50083.99387</v>
      </c>
      <c r="Q63" s="186">
        <f>(SCC!F63/(dairyplan25!AW169*1000))*1000000</f>
        <v>74077.14529</v>
      </c>
      <c r="R63" s="186">
        <f>(SCC!G63/(dairyplan25!AX169*1000))*1000000</f>
        <v>96962.29515</v>
      </c>
      <c r="S63" s="186">
        <f>(SCC!H63/(dairyplan25!AY169*1000))*1000000</f>
        <v>114934.3989</v>
      </c>
      <c r="T63" s="186">
        <f>(SCC!I63/(dairyplan25!AZ169*1000))*1000000</f>
        <v>125819.4152</v>
      </c>
      <c r="U63" s="186">
        <f>(SCC!J63/(dairyplan25!BA169*1000))*1000000</f>
        <v>138148.5244</v>
      </c>
    </row>
    <row r="64" ht="14.25" customHeight="1">
      <c r="C64" s="185"/>
      <c r="D64" s="187">
        <v>44.0</v>
      </c>
      <c r="E64" s="189">
        <f t="shared" ref="E64:J64" si="45">EXP(EXP(E$12+E$13*$D64+EXP(-EXP(E$14)*$D64)*E$15))</f>
        <v>1576.140734</v>
      </c>
      <c r="F64" s="189">
        <f t="shared" si="45"/>
        <v>3070.151057</v>
      </c>
      <c r="G64" s="189">
        <f t="shared" si="45"/>
        <v>4222.211685</v>
      </c>
      <c r="H64" s="189">
        <f t="shared" si="45"/>
        <v>4958.128251</v>
      </c>
      <c r="I64" s="189">
        <f t="shared" si="45"/>
        <v>5376.851371</v>
      </c>
      <c r="J64" s="189">
        <f t="shared" si="45"/>
        <v>5848.138816</v>
      </c>
      <c r="K64" s="189"/>
      <c r="O64" s="187">
        <v>44.0</v>
      </c>
      <c r="P64" s="186">
        <f>(SCC!E64/(dairyplan25!AV170*1000))*1000000</f>
        <v>49922.07836</v>
      </c>
      <c r="Q64" s="186">
        <f>(SCC!F64/(dairyplan25!AW170*1000))*1000000</f>
        <v>74022.00227</v>
      </c>
      <c r="R64" s="186">
        <f>(SCC!G64/(dairyplan25!AX170*1000))*1000000</f>
        <v>96874.86369</v>
      </c>
      <c r="S64" s="186">
        <f>(SCC!H64/(dairyplan25!AY170*1000))*1000000</f>
        <v>114813.5273</v>
      </c>
      <c r="T64" s="186">
        <f>(SCC!I64/(dairyplan25!AZ170*1000))*1000000</f>
        <v>125673.8151</v>
      </c>
      <c r="U64" s="186">
        <f>(SCC!J64/(dairyplan25!BA170*1000))*1000000</f>
        <v>137979.2778</v>
      </c>
    </row>
    <row r="65" ht="14.25" customHeight="1">
      <c r="C65" s="185"/>
      <c r="D65" s="187">
        <v>45.0</v>
      </c>
      <c r="E65" s="189">
        <f t="shared" ref="E65:J65" si="46">EXP(EXP(E$12+E$13*$D65+EXP(-EXP(E$14)*$D65)*E$15))</f>
        <v>1575.641927</v>
      </c>
      <c r="F65" s="189">
        <f t="shared" si="46"/>
        <v>3071.107388</v>
      </c>
      <c r="G65" s="189">
        <f t="shared" si="46"/>
        <v>4223.688203</v>
      </c>
      <c r="H65" s="189">
        <f t="shared" si="46"/>
        <v>4959.146158</v>
      </c>
      <c r="I65" s="189">
        <f t="shared" si="46"/>
        <v>5377.44487</v>
      </c>
      <c r="J65" s="189">
        <f t="shared" si="46"/>
        <v>5848.462125</v>
      </c>
      <c r="K65" s="189"/>
      <c r="O65" s="187">
        <v>45.0</v>
      </c>
      <c r="P65" s="186">
        <f>(SCC!E65/(dairyplan25!AV171*1000))*1000000</f>
        <v>49772.87874</v>
      </c>
      <c r="Q65" s="186">
        <f>(SCC!F65/(dairyplan25!AW171*1000))*1000000</f>
        <v>73976.4583</v>
      </c>
      <c r="R65" s="186">
        <f>(SCC!G65/(dairyplan25!AX171*1000))*1000000</f>
        <v>96798.73305</v>
      </c>
      <c r="S65" s="186">
        <f>(SCC!H65/(dairyplan25!AY171*1000))*1000000</f>
        <v>114705.5327</v>
      </c>
      <c r="T65" s="186">
        <f>(SCC!I65/(dairyplan25!AZ171*1000))*1000000</f>
        <v>125542.3452</v>
      </c>
      <c r="U65" s="186">
        <f>(SCC!J65/(dairyplan25!BA171*1000))*1000000</f>
        <v>137825.8375</v>
      </c>
    </row>
    <row r="66" ht="14.25" customHeight="1">
      <c r="C66" s="185"/>
      <c r="D66" s="187">
        <v>46.0</v>
      </c>
      <c r="E66" s="189">
        <f t="shared" ref="E66:J66" si="47">EXP(EXP(E$12+E$13*$D66+EXP(-EXP(E$14)*$D66)*E$15))</f>
        <v>1575.336663</v>
      </c>
      <c r="F66" s="189">
        <f t="shared" si="47"/>
        <v>3072.161705</v>
      </c>
      <c r="G66" s="189">
        <f t="shared" si="47"/>
        <v>4225.19173</v>
      </c>
      <c r="H66" s="189">
        <f t="shared" si="47"/>
        <v>4960.171766</v>
      </c>
      <c r="I66" s="189">
        <f t="shared" si="47"/>
        <v>5378.042409</v>
      </c>
      <c r="J66" s="189">
        <f t="shared" si="47"/>
        <v>5848.793987</v>
      </c>
      <c r="K66" s="189"/>
      <c r="O66" s="187">
        <v>46.0</v>
      </c>
      <c r="P66" s="186">
        <f>(SCC!E66/(dairyplan25!AV172*1000))*1000000</f>
        <v>49635.3193</v>
      </c>
      <c r="Q66" s="186">
        <f>(SCC!F66/(dairyplan25!AW172*1000))*1000000</f>
        <v>73939.80494</v>
      </c>
      <c r="R66" s="186">
        <f>(SCC!G66/(dairyplan25!AX172*1000))*1000000</f>
        <v>96733.27362</v>
      </c>
      <c r="S66" s="186">
        <f>(SCC!H66/(dairyplan25!AY172*1000))*1000000</f>
        <v>114609.7775</v>
      </c>
      <c r="T66" s="186">
        <f>(SCC!I66/(dairyplan25!AZ172*1000))*1000000</f>
        <v>125424.323</v>
      </c>
      <c r="U66" s="186">
        <f>(SCC!J66/(dairyplan25!BA172*1000))*1000000</f>
        <v>137687.4167</v>
      </c>
    </row>
    <row r="67" ht="14.25" customHeight="1">
      <c r="C67" s="185"/>
      <c r="D67" s="187">
        <v>47.0</v>
      </c>
      <c r="E67" s="189">
        <f t="shared" ref="E67:J67" si="48">EXP(EXP(E$12+E$13*$D67+EXP(-EXP(E$14)*$D67)*E$15))</f>
        <v>1575.204145</v>
      </c>
      <c r="F67" s="189">
        <f t="shared" si="48"/>
        <v>3073.300167</v>
      </c>
      <c r="G67" s="189">
        <f t="shared" si="48"/>
        <v>4226.717243</v>
      </c>
      <c r="H67" s="189">
        <f t="shared" si="48"/>
        <v>4961.203374</v>
      </c>
      <c r="I67" s="189">
        <f t="shared" si="48"/>
        <v>5378.643019</v>
      </c>
      <c r="J67" s="189">
        <f t="shared" si="48"/>
        <v>5849.132456</v>
      </c>
      <c r="K67" s="189"/>
      <c r="O67" s="187">
        <v>47.0</v>
      </c>
      <c r="P67" s="186">
        <f>(SCC!E67/(dairyplan25!AV173*1000))*1000000</f>
        <v>49508.43694</v>
      </c>
      <c r="Q67" s="186">
        <f>(SCC!F67/(dairyplan25!AW173*1000))*1000000</f>
        <v>73911.41371</v>
      </c>
      <c r="R67" s="186">
        <f>(SCC!G67/(dairyplan25!AX173*1000))*1000000</f>
        <v>96677.9181</v>
      </c>
      <c r="S67" s="186">
        <f>(SCC!H67/(dairyplan25!AY173*1000))*1000000</f>
        <v>114525.6773</v>
      </c>
      <c r="T67" s="186">
        <f>(SCC!I67/(dairyplan25!AZ173*1000))*1000000</f>
        <v>125319.1193</v>
      </c>
      <c r="U67" s="186">
        <f>(SCC!J67/(dairyplan25!BA173*1000))*1000000</f>
        <v>137563.2943</v>
      </c>
    </row>
    <row r="68" ht="14.25" customHeight="1">
      <c r="C68" s="185"/>
      <c r="D68" s="187">
        <v>48.0</v>
      </c>
      <c r="E68" s="189">
        <f t="shared" ref="E68:J68" si="49">EXP(EXP(E$12+E$13*$D68+EXP(-EXP(E$14)*$D68)*E$15))</f>
        <v>1575.225867</v>
      </c>
      <c r="F68" s="189">
        <f t="shared" si="49"/>
        <v>3074.510913</v>
      </c>
      <c r="G68" s="189">
        <f t="shared" si="49"/>
        <v>4228.260676</v>
      </c>
      <c r="H68" s="189">
        <f t="shared" si="49"/>
        <v>4962.239669</v>
      </c>
      <c r="I68" s="189">
        <f t="shared" si="49"/>
        <v>5379.245966</v>
      </c>
      <c r="J68" s="189">
        <f t="shared" si="49"/>
        <v>5849.476028</v>
      </c>
      <c r="K68" s="189"/>
      <c r="O68" s="187">
        <v>48.0</v>
      </c>
      <c r="P68" s="186">
        <f>(SCC!E68/(dairyplan25!AV174*1000))*1000000</f>
        <v>49391.36807</v>
      </c>
      <c r="Q68" s="186">
        <f>(SCC!F68/(dairyplan25!AW174*1000))*1000000</f>
        <v>73890.72554</v>
      </c>
      <c r="R68" s="186">
        <f>(SCC!G68/(dairyplan25!AX174*1000))*1000000</f>
        <v>96632.15297</v>
      </c>
      <c r="S68" s="186">
        <f>(SCC!H68/(dairyplan25!AY174*1000))*1000000</f>
        <v>114452.6944</v>
      </c>
      <c r="T68" s="186">
        <f>(SCC!I68/(dairyplan25!AZ174*1000))*1000000</f>
        <v>125226.1527</v>
      </c>
      <c r="U68" s="186">
        <f>(SCC!J68/(dairyplan25!BA174*1000))*1000000</f>
        <v>137452.8061</v>
      </c>
    </row>
    <row r="69" ht="14.25" customHeight="1">
      <c r="C69" s="185"/>
      <c r="D69" s="187">
        <v>49.0</v>
      </c>
      <c r="E69" s="189">
        <f t="shared" ref="E69:J69" si="50">EXP(EXP(E$12+E$13*$D69+EXP(-EXP(E$14)*$D69)*E$15))</f>
        <v>1575.385348</v>
      </c>
      <c r="F69" s="189">
        <f t="shared" si="50"/>
        <v>3075.783777</v>
      </c>
      <c r="G69" s="189">
        <f t="shared" si="50"/>
        <v>4229.818739</v>
      </c>
      <c r="H69" s="189">
        <f t="shared" si="50"/>
        <v>4963.27964</v>
      </c>
      <c r="I69" s="189">
        <f t="shared" si="50"/>
        <v>5379.850697</v>
      </c>
      <c r="J69" s="189">
        <f t="shared" si="50"/>
        <v>5849.823544</v>
      </c>
      <c r="K69" s="189"/>
      <c r="O69" s="187">
        <v>49.0</v>
      </c>
      <c r="P69" s="186">
        <f>(SCC!E69/(dairyplan25!AV175*1000))*1000000</f>
        <v>49283.33728</v>
      </c>
      <c r="Q69" s="186">
        <f>(SCC!F69/(dairyplan25!AW175*1000))*1000000</f>
        <v>73877.24177</v>
      </c>
      <c r="R69" s="186">
        <f>(SCC!G69/(dairyplan25!AX175*1000))*1000000</f>
        <v>96595.51135</v>
      </c>
      <c r="S69" s="186">
        <f>(SCC!H69/(dairyplan25!AY175*1000))*1000000</f>
        <v>114390.3325</v>
      </c>
      <c r="T69" s="186">
        <f>(SCC!I69/(dairyplan25!AZ175*1000))*1000000</f>
        <v>125144.8842</v>
      </c>
      <c r="U69" s="186">
        <f>(SCC!J69/(dairyplan25!BA175*1000))*1000000</f>
        <v>137355.3392</v>
      </c>
    </row>
    <row r="70" ht="14.25" customHeight="1">
      <c r="C70" s="185"/>
      <c r="D70" s="187">
        <v>50.0</v>
      </c>
      <c r="E70" s="189">
        <f t="shared" ref="E70:J70" si="51">EXP(EXP(E$12+E$13*$D70+EXP(-EXP(E$14)*$D70)*E$15))</f>
        <v>1575.667907</v>
      </c>
      <c r="F70" s="189">
        <f t="shared" si="51"/>
        <v>3077.110044</v>
      </c>
      <c r="G70" s="189">
        <f t="shared" si="51"/>
        <v>4231.388773</v>
      </c>
      <c r="H70" s="189">
        <f t="shared" si="51"/>
        <v>4964.322503</v>
      </c>
      <c r="I70" s="189">
        <f t="shared" si="51"/>
        <v>5380.456795</v>
      </c>
      <c r="J70" s="189">
        <f t="shared" si="51"/>
        <v>5850.174109</v>
      </c>
      <c r="K70" s="189"/>
      <c r="O70" s="187">
        <v>50.0</v>
      </c>
      <c r="P70" s="186">
        <f>(SCC!E70/(dairyplan25!AV176*1000))*1000000</f>
        <v>49183.64732</v>
      </c>
      <c r="Q70" s="186">
        <f>(SCC!F70/(dairyplan25!AW176*1000))*1000000</f>
        <v>73870.51636</v>
      </c>
      <c r="R70" s="186">
        <f>(SCC!G70/(dairyplan25!AX176*1000))*1000000</f>
        <v>96567.56708</v>
      </c>
      <c r="S70" s="186">
        <f>(SCC!H70/(dairyplan25!AY176*1000))*1000000</f>
        <v>114338.1321</v>
      </c>
      <c r="T70" s="186">
        <f>(SCC!I70/(dairyplan25!AZ176*1000))*1000000</f>
        <v>125074.8128</v>
      </c>
      <c r="U70" s="186">
        <f>(SCC!J70/(dairyplan25!BA176*1000))*1000000</f>
        <v>137270.3255</v>
      </c>
    </row>
    <row r="71" ht="14.25" customHeight="1">
      <c r="C71" s="185"/>
      <c r="D71" s="187">
        <v>51.0</v>
      </c>
      <c r="E71" s="189">
        <f t="shared" ref="E71:J71" si="52">EXP(EXP(E$12+E$13*$D71+EXP(-EXP(E$14)*$D71)*E$15))</f>
        <v>1576.06046</v>
      </c>
      <c r="F71" s="189">
        <f t="shared" si="52"/>
        <v>3078.482246</v>
      </c>
      <c r="G71" s="189">
        <f t="shared" si="52"/>
        <v>4232.968625</v>
      </c>
      <c r="H71" s="189">
        <f t="shared" si="52"/>
        <v>4965.367656</v>
      </c>
      <c r="I71" s="189">
        <f t="shared" si="52"/>
        <v>5381.063944</v>
      </c>
      <c r="J71" s="189">
        <f t="shared" si="52"/>
        <v>5850.527033</v>
      </c>
      <c r="K71" s="189"/>
      <c r="O71" s="187">
        <v>51.0</v>
      </c>
      <c r="P71" s="186">
        <f>(SCC!E71/(dairyplan25!AV177*1000))*1000000</f>
        <v>49091.67035</v>
      </c>
      <c r="Q71" s="186">
        <f>(SCC!F71/(dairyplan25!AW177*1000))*1000000</f>
        <v>73870.14926</v>
      </c>
      <c r="R71" s="186">
        <f>(SCC!G71/(dairyplan25!AX177*1000))*1000000</f>
        <v>96547.92964</v>
      </c>
      <c r="S71" s="186">
        <f>(SCC!H71/(dairyplan25!AY177*1000))*1000000</f>
        <v>114295.6667</v>
      </c>
      <c r="T71" s="186">
        <f>(SCC!I71/(dairyplan25!AZ177*1000))*1000000</f>
        <v>125015.4721</v>
      </c>
      <c r="U71" s="186">
        <f>(SCC!J71/(dairyplan25!BA177*1000))*1000000</f>
        <v>137197.2379</v>
      </c>
    </row>
    <row r="72" ht="14.25" customHeight="1">
      <c r="C72" s="185"/>
      <c r="D72" s="187">
        <v>52.0</v>
      </c>
      <c r="E72" s="189">
        <f t="shared" ref="E72:J72" si="53">EXP(EXP(E$12+E$13*$D72+EXP(-EXP(E$14)*$D72)*E$15))</f>
        <v>1576.551348</v>
      </c>
      <c r="F72" s="189">
        <f t="shared" si="53"/>
        <v>3079.893977</v>
      </c>
      <c r="G72" s="189">
        <f t="shared" si="53"/>
        <v>4234.556553</v>
      </c>
      <c r="H72" s="189">
        <f t="shared" si="53"/>
        <v>4966.414634</v>
      </c>
      <c r="I72" s="189">
        <f t="shared" si="53"/>
        <v>5381.671906</v>
      </c>
      <c r="J72" s="189">
        <f t="shared" si="53"/>
        <v>5850.881782</v>
      </c>
      <c r="K72" s="189"/>
      <c r="O72" s="187">
        <v>52.0</v>
      </c>
      <c r="P72" s="186">
        <f>(SCC!E72/(dairyplan25!AV178*1000))*1000000</f>
        <v>49006.8403</v>
      </c>
      <c r="Q72" s="186">
        <f>(SCC!F72/(dairyplan25!AW178*1000))*1000000</f>
        <v>73875.78062</v>
      </c>
      <c r="R72" s="186">
        <f>(SCC!G72/(dairyplan25!AX178*1000))*1000000</f>
        <v>96536.23992</v>
      </c>
      <c r="S72" s="186">
        <f>(SCC!H72/(dairyplan25!AY178*1000))*1000000</f>
        <v>114262.5394</v>
      </c>
      <c r="T72" s="186">
        <f>(SCC!I72/(dairyplan25!AZ178*1000))*1000000</f>
        <v>124966.4268</v>
      </c>
      <c r="U72" s="186">
        <f>(SCC!J72/(dairyplan25!BA178*1000))*1000000</f>
        <v>137135.5855</v>
      </c>
    </row>
    <row r="73" ht="14.25" customHeight="1">
      <c r="C73" s="185"/>
      <c r="D73" s="187">
        <v>53.0</v>
      </c>
      <c r="E73" s="189">
        <f t="shared" ref="E73:J73" si="54">EXP(EXP(E$12+E$13*$D73+EXP(-EXP(E$14)*$D73)*E$15))</f>
        <v>1577.130169</v>
      </c>
      <c r="F73" s="189">
        <f t="shared" si="54"/>
        <v>3081.339747</v>
      </c>
      <c r="G73" s="189">
        <f t="shared" si="54"/>
        <v>4236.151147</v>
      </c>
      <c r="H73" s="189">
        <f t="shared" si="54"/>
        <v>4967.463077</v>
      </c>
      <c r="I73" s="189">
        <f t="shared" si="54"/>
        <v>5382.2805</v>
      </c>
      <c r="J73" s="189">
        <f t="shared" si="54"/>
        <v>5851.237946</v>
      </c>
      <c r="K73" s="189"/>
      <c r="O73" s="187">
        <v>53.0</v>
      </c>
      <c r="P73" s="186">
        <f>(SCC!E73/(dairyplan25!AV179*1000))*1000000</f>
        <v>48928.64603</v>
      </c>
      <c r="Q73" s="186">
        <f>(SCC!F73/(dairyplan25!AW179*1000))*1000000</f>
        <v>73887.08587</v>
      </c>
      <c r="R73" s="186">
        <f>(SCC!G73/(dairyplan25!AX179*1000))*1000000</f>
        <v>96532.16658</v>
      </c>
      <c r="S73" s="186">
        <f>(SCC!H73/(dairyplan25!AY179*1000))*1000000</f>
        <v>114238.38</v>
      </c>
      <c r="T73" s="186">
        <f>(SCC!I73/(dairyplan25!AZ179*1000))*1000000</f>
        <v>124927.2699</v>
      </c>
      <c r="U73" s="186">
        <f>(SCC!J73/(dairyplan25!BA179*1000))*1000000</f>
        <v>137084.9103</v>
      </c>
    </row>
    <row r="74" ht="14.25" customHeight="1">
      <c r="C74" s="185"/>
      <c r="D74" s="187">
        <v>54.0</v>
      </c>
      <c r="E74" s="189">
        <f t="shared" ref="E74:J74" si="55">EXP(EXP(E$12+E$13*$D74+EXP(-EXP(E$14)*$D74)*E$15))</f>
        <v>1577.787649</v>
      </c>
      <c r="F74" s="189">
        <f t="shared" si="55"/>
        <v>3082.81485</v>
      </c>
      <c r="G74" s="189">
        <f t="shared" si="55"/>
        <v>4237.751269</v>
      </c>
      <c r="H74" s="189">
        <f t="shared" si="55"/>
        <v>4968.512707</v>
      </c>
      <c r="I74" s="189">
        <f t="shared" si="55"/>
        <v>5382.889591</v>
      </c>
      <c r="J74" s="189">
        <f t="shared" si="55"/>
        <v>5851.595208</v>
      </c>
      <c r="K74" s="189"/>
      <c r="O74" s="187">
        <v>54.0</v>
      </c>
      <c r="P74" s="186">
        <f>(SCC!E74/(dairyplan25!AV180*1000))*1000000</f>
        <v>48856.62543</v>
      </c>
      <c r="Q74" s="186">
        <f>(SCC!F74/(dairyplan25!AW180*1000))*1000000</f>
        <v>73903.77141</v>
      </c>
      <c r="R74" s="186">
        <f>(SCC!G74/(dairyplan25!AX180*1000))*1000000</f>
        <v>96535.40297</v>
      </c>
      <c r="S74" s="186">
        <f>(SCC!H74/(dairyplan25!AY180*1000))*1000000</f>
        <v>114222.8425</v>
      </c>
      <c r="T74" s="186">
        <f>(SCC!I74/(dairyplan25!AZ180*1000))*1000000</f>
        <v>124897.6205</v>
      </c>
      <c r="U74" s="186">
        <f>(SCC!J74/(dairyplan25!BA180*1000))*1000000</f>
        <v>137044.7846</v>
      </c>
    </row>
    <row r="75" ht="14.25" customHeight="1">
      <c r="C75" s="185"/>
      <c r="D75" s="187">
        <v>55.0</v>
      </c>
      <c r="E75" s="189">
        <f t="shared" ref="E75:J75" si="56">EXP(EXP(E$12+E$13*$D75+EXP(-EXP(E$14)*$D75)*E$15))</f>
        <v>1578.515513</v>
      </c>
      <c r="F75" s="189">
        <f t="shared" si="56"/>
        <v>3084.315248</v>
      </c>
      <c r="G75" s="189">
        <f t="shared" si="56"/>
        <v>4239.355995</v>
      </c>
      <c r="H75" s="189">
        <f t="shared" si="56"/>
        <v>4969.563311</v>
      </c>
      <c r="I75" s="189">
        <f t="shared" si="56"/>
        <v>5383.499077</v>
      </c>
      <c r="J75" s="189">
        <f t="shared" si="56"/>
        <v>5851.953322</v>
      </c>
      <c r="K75" s="189"/>
      <c r="O75" s="187">
        <v>55.0</v>
      </c>
      <c r="P75" s="186">
        <f>(SCC!E75/(dairyplan25!AV181*1000))*1000000</f>
        <v>48790.36011</v>
      </c>
      <c r="Q75" s="186">
        <f>(SCC!F75/(dairyplan25!AW181*1000))*1000000</f>
        <v>73925.57089</v>
      </c>
      <c r="R75" s="186">
        <f>(SCC!G75/(dairyplan25!AX181*1000))*1000000</f>
        <v>96545.66452</v>
      </c>
      <c r="S75" s="186">
        <f>(SCC!H75/(dairyplan25!AY181*1000))*1000000</f>
        <v>114215.6029</v>
      </c>
      <c r="T75" s="186">
        <f>(SCC!I75/(dairyplan25!AZ181*1000))*1000000</f>
        <v>124877.121</v>
      </c>
      <c r="U75" s="186">
        <f>(SCC!J75/(dairyplan25!BA181*1000))*1000000</f>
        <v>137014.8074</v>
      </c>
    </row>
    <row r="76" ht="14.25" customHeight="1">
      <c r="C76" s="185"/>
      <c r="D76" s="187">
        <v>56.0</v>
      </c>
      <c r="E76" s="189">
        <f t="shared" ref="E76:J76" si="57">EXP(EXP(E$12+E$13*$D76+EXP(-EXP(E$14)*$D76)*E$15))</f>
        <v>1579.306376</v>
      </c>
      <c r="F76" s="189">
        <f t="shared" si="57"/>
        <v>3085.837481</v>
      </c>
      <c r="G76" s="189">
        <f t="shared" si="57"/>
        <v>4240.964579</v>
      </c>
      <c r="H76" s="189">
        <f t="shared" si="57"/>
        <v>4970.614723</v>
      </c>
      <c r="I76" s="189">
        <f t="shared" si="57"/>
        <v>5384.108879</v>
      </c>
      <c r="J76" s="189">
        <f t="shared" si="57"/>
        <v>5852.3121</v>
      </c>
      <c r="K76" s="189"/>
      <c r="O76" s="187">
        <v>56.0</v>
      </c>
      <c r="P76" s="186">
        <f>(SCC!E76/(dairyplan25!AV182*1000))*1000000</f>
        <v>48729.47073</v>
      </c>
      <c r="Q76" s="186">
        <f>(SCC!F76/(dairyplan25!AW182*1000))*1000000</f>
        <v>73952.24204</v>
      </c>
      <c r="R76" s="186">
        <f>(SCC!G76/(dairyplan25!AX182*1000))*1000000</f>
        <v>96562.68642</v>
      </c>
      <c r="S76" s="186">
        <f>(SCC!H76/(dairyplan25!AY182*1000))*1000000</f>
        <v>114216.3574</v>
      </c>
      <c r="T76" s="186">
        <f>(SCC!I76/(dairyplan25!AZ182*1000))*1000000</f>
        <v>124865.4359</v>
      </c>
      <c r="U76" s="186">
        <f>(SCC!J76/(dairyplan25!BA182*1000))*1000000</f>
        <v>136994.6029</v>
      </c>
    </row>
    <row r="77" ht="14.25" customHeight="1">
      <c r="C77" s="185"/>
      <c r="D77" s="187">
        <v>57.0</v>
      </c>
      <c r="E77" s="189">
        <f t="shared" ref="E77:J77" si="58">EXP(EXP(E$12+E$13*$D77+EXP(-EXP(E$14)*$D77)*E$15))</f>
        <v>1580.15365</v>
      </c>
      <c r="F77" s="189">
        <f t="shared" si="58"/>
        <v>3087.378581</v>
      </c>
      <c r="G77" s="189">
        <f t="shared" si="58"/>
        <v>4242.576418</v>
      </c>
      <c r="H77" s="189">
        <f t="shared" si="58"/>
        <v>4971.666816</v>
      </c>
      <c r="I77" s="189">
        <f t="shared" si="58"/>
        <v>5384.718938</v>
      </c>
      <c r="J77" s="189">
        <f t="shared" si="58"/>
        <v>5852.671395</v>
      </c>
      <c r="K77" s="189"/>
      <c r="O77" s="187">
        <v>57.0</v>
      </c>
      <c r="P77" s="186">
        <f>(SCC!E77/(dairyplan25!AV183*1000))*1000000</f>
        <v>48673.61293</v>
      </c>
      <c r="Q77" s="186">
        <f>(SCC!F77/(dairyplan25!AW183*1000))*1000000</f>
        <v>73983.56385</v>
      </c>
      <c r="R77" s="186">
        <f>(SCC!G77/(dairyplan25!AX183*1000))*1000000</f>
        <v>96586.22168</v>
      </c>
      <c r="S77" s="186">
        <f>(SCC!H77/(dairyplan25!AY183*1000))*1000000</f>
        <v>114224.8207</v>
      </c>
      <c r="T77" s="186">
        <f>(SCC!I77/(dairyplan25!AZ183*1000))*1000000</f>
        <v>124862.2495</v>
      </c>
      <c r="U77" s="186">
        <f>(SCC!J77/(dairyplan25!BA183*1000))*1000000</f>
        <v>136983.818</v>
      </c>
    </row>
    <row r="78" ht="14.25" customHeight="1">
      <c r="C78" s="185"/>
      <c r="D78" s="187">
        <v>58.0</v>
      </c>
      <c r="E78" s="189">
        <f t="shared" ref="E78:J78" si="59">EXP(EXP(E$12+E$13*$D78+EXP(-EXP(E$14)*$D78)*E$15))</f>
        <v>1581.05145</v>
      </c>
      <c r="F78" s="189">
        <f t="shared" si="59"/>
        <v>3088.936003</v>
      </c>
      <c r="G78" s="189">
        <f t="shared" si="59"/>
        <v>4244.191024</v>
      </c>
      <c r="H78" s="189">
        <f t="shared" si="59"/>
        <v>4972.719491</v>
      </c>
      <c r="I78" s="189">
        <f t="shared" si="59"/>
        <v>5385.329212</v>
      </c>
      <c r="J78" s="189">
        <f t="shared" si="59"/>
        <v>5853.031095</v>
      </c>
      <c r="K78" s="189"/>
      <c r="O78" s="187">
        <v>58.0</v>
      </c>
      <c r="P78" s="186">
        <f>(SCC!E78/(dairyplan25!AV184*1000))*1000000</f>
        <v>48622.47362</v>
      </c>
      <c r="Q78" s="186">
        <f>(SCC!F78/(dairyplan25!AW184*1000))*1000000</f>
        <v>74019.33417</v>
      </c>
      <c r="R78" s="186">
        <f>(SCC!G78/(dairyplan25!AX184*1000))*1000000</f>
        <v>96616.03942</v>
      </c>
      <c r="S78" s="186">
        <f>(SCC!H78/(dairyplan25!AY184*1000))*1000000</f>
        <v>114240.7244</v>
      </c>
      <c r="T78" s="186">
        <f>(SCC!I78/(dairyplan25!AZ184*1000))*1000000</f>
        <v>124867.2647</v>
      </c>
      <c r="U78" s="186">
        <f>(SCC!J78/(dairyplan25!BA184*1000))*1000000</f>
        <v>136982.1207</v>
      </c>
    </row>
    <row r="79" ht="14.25" customHeight="1">
      <c r="C79" s="185"/>
      <c r="D79" s="187">
        <v>59.0</v>
      </c>
      <c r="E79" s="189">
        <f t="shared" ref="E79:J79" si="60">EXP(EXP(E$12+E$13*$D79+EXP(-EXP(E$14)*$D79)*E$15))</f>
        <v>1581.994526</v>
      </c>
      <c r="F79" s="189">
        <f t="shared" si="60"/>
        <v>3090.507566</v>
      </c>
      <c r="G79" s="189">
        <f t="shared" si="60"/>
        <v>4245.808002</v>
      </c>
      <c r="H79" s="189">
        <f t="shared" si="60"/>
        <v>4973.772673</v>
      </c>
      <c r="I79" s="189">
        <f t="shared" si="60"/>
        <v>5385.939666</v>
      </c>
      <c r="J79" s="189">
        <f t="shared" si="60"/>
        <v>5853.391114</v>
      </c>
      <c r="K79" s="189"/>
      <c r="O79" s="187">
        <v>59.0</v>
      </c>
      <c r="P79" s="186">
        <f>(SCC!E79/(dairyplan25!AV185*1000))*1000000</f>
        <v>48575.76777</v>
      </c>
      <c r="Q79" s="186">
        <f>(SCC!F79/(dairyplan25!AW185*1000))*1000000</f>
        <v>74059.36759</v>
      </c>
      <c r="R79" s="186">
        <f>(SCC!G79/(dairyplan25!AX185*1000))*1000000</f>
        <v>96651.9234</v>
      </c>
      <c r="S79" s="186">
        <f>(SCC!H79/(dairyplan25!AY185*1000))*1000000</f>
        <v>114263.8156</v>
      </c>
      <c r="T79" s="186">
        <f>(SCC!I79/(dairyplan25!AZ185*1000))*1000000</f>
        <v>124880.2012</v>
      </c>
      <c r="U79" s="186">
        <f>(SCC!J79/(dairyplan25!BA185*1000))*1000000</f>
        <v>136989.198</v>
      </c>
    </row>
    <row r="80" ht="14.25" customHeight="1">
      <c r="C80" s="185"/>
      <c r="D80" s="187">
        <v>60.0</v>
      </c>
      <c r="E80" s="189">
        <f t="shared" ref="E80:J80" si="61">EXP(EXP(E$12+E$13*$D80+EXP(-EXP(E$14)*$D80)*E$15))</f>
        <v>1582.978187</v>
      </c>
      <c r="F80" s="189">
        <f t="shared" si="61"/>
        <v>3092.091397</v>
      </c>
      <c r="G80" s="189">
        <f t="shared" si="61"/>
        <v>4247.427031</v>
      </c>
      <c r="H80" s="189">
        <f t="shared" si="61"/>
        <v>4974.826304</v>
      </c>
      <c r="I80" s="189">
        <f t="shared" si="61"/>
        <v>5386.550275</v>
      </c>
      <c r="J80" s="189">
        <f t="shared" si="61"/>
        <v>5853.751384</v>
      </c>
      <c r="K80" s="189"/>
      <c r="O80" s="187">
        <v>60.0</v>
      </c>
      <c r="P80" s="186">
        <f>(SCC!E80/(dairyplan25!AV186*1000))*1000000</f>
        <v>48533.23552</v>
      </c>
      <c r="Q80" s="186">
        <f>(SCC!F80/(dairyplan25!AW186*1000))*1000000</f>
        <v>74103.49361</v>
      </c>
      <c r="R80" s="186">
        <f>(SCC!G80/(dairyplan25!AX186*1000))*1000000</f>
        <v>96693.67067</v>
      </c>
      <c r="S80" s="186">
        <f>(SCC!H80/(dairyplan25!AY186*1000))*1000000</f>
        <v>114293.8559</v>
      </c>
      <c r="T80" s="186">
        <f>(SCC!I80/(dairyplan25!AZ186*1000))*1000000</f>
        <v>124900.7947</v>
      </c>
      <c r="U80" s="186">
        <f>(SCC!J80/(dairyplan25!BA186*1000))*1000000</f>
        <v>137004.755</v>
      </c>
    </row>
    <row r="81" ht="14.25" customHeight="1">
      <c r="C81" s="185"/>
      <c r="D81" s="187">
        <v>61.0</v>
      </c>
      <c r="E81" s="189">
        <f t="shared" ref="E81:J81" si="62">EXP(EXP(E$12+E$13*$D81+EXP(-EXP(E$14)*$D81)*E$15))</f>
        <v>1583.998245</v>
      </c>
      <c r="F81" s="189">
        <f t="shared" si="62"/>
        <v>3093.685893</v>
      </c>
      <c r="G81" s="189">
        <f t="shared" si="62"/>
        <v>4249.047853</v>
      </c>
      <c r="H81" s="189">
        <f t="shared" si="62"/>
        <v>4975.880337</v>
      </c>
      <c r="I81" s="189">
        <f t="shared" si="62"/>
        <v>5387.161021</v>
      </c>
      <c r="J81" s="189">
        <f t="shared" si="62"/>
        <v>5854.111854</v>
      </c>
      <c r="K81" s="189"/>
      <c r="O81" s="187">
        <v>61.0</v>
      </c>
      <c r="P81" s="186">
        <f>(SCC!E81/(dairyplan25!AV187*1000))*1000000</f>
        <v>48494.63961</v>
      </c>
      <c r="Q81" s="186">
        <f>(SCC!F81/(dairyplan25!AW187*1000))*1000000</f>
        <v>74151.55504</v>
      </c>
      <c r="R81" s="186">
        <f>(SCC!G81/(dairyplan25!AX187*1000))*1000000</f>
        <v>96741.09046</v>
      </c>
      <c r="S81" s="186">
        <f>(SCC!H81/(dairyplan25!AY187*1000))*1000000</f>
        <v>114330.6204</v>
      </c>
      <c r="T81" s="186">
        <f>(SCC!I81/(dairyplan25!AZ187*1000))*1000000</f>
        <v>124928.7954</v>
      </c>
      <c r="U81" s="186">
        <f>(SCC!J81/(dairyplan25!BA187*1000))*1000000</f>
        <v>137028.5132</v>
      </c>
    </row>
    <row r="82" ht="14.25" customHeight="1">
      <c r="C82" s="185"/>
      <c r="D82" s="187">
        <v>62.0</v>
      </c>
      <c r="E82" s="189">
        <f t="shared" ref="E82:J82" si="63">EXP(EXP(E$12+E$13*$D82+EXP(-EXP(E$14)*$D82)*E$15))</f>
        <v>1585.050961</v>
      </c>
      <c r="F82" s="189">
        <f t="shared" si="63"/>
        <v>3095.289676</v>
      </c>
      <c r="G82" s="189">
        <f t="shared" si="63"/>
        <v>4250.67026</v>
      </c>
      <c r="H82" s="189">
        <f t="shared" si="63"/>
        <v>4976.934738</v>
      </c>
      <c r="I82" s="189">
        <f t="shared" si="63"/>
        <v>5387.771888</v>
      </c>
      <c r="J82" s="189">
        <f t="shared" si="63"/>
        <v>5854.472483</v>
      </c>
      <c r="K82" s="189"/>
      <c r="O82" s="187">
        <v>62.0</v>
      </c>
      <c r="P82" s="186">
        <f>(SCC!E82/(dairyplan25!AV188*1000))*1000000</f>
        <v>48459.76313</v>
      </c>
      <c r="Q82" s="186">
        <f>(SCC!F82/(dairyplan25!AW188*1000))*1000000</f>
        <v>74203.4066</v>
      </c>
      <c r="R82" s="186">
        <f>(SCC!G82/(dairyplan25!AX188*1000))*1000000</f>
        <v>96794.00318</v>
      </c>
      <c r="S82" s="186">
        <f>(SCC!H82/(dairyplan25!AY188*1000))*1000000</f>
        <v>114373.8964</v>
      </c>
      <c r="T82" s="186">
        <f>(SCC!I82/(dairyplan25!AZ188*1000))*1000000</f>
        <v>124963.9673</v>
      </c>
      <c r="U82" s="186">
        <f>(SCC!J82/(dairyplan25!BA188*1000))*1000000</f>
        <v>137060.2094</v>
      </c>
    </row>
    <row r="83" ht="14.25" customHeight="1">
      <c r="C83" s="185"/>
      <c r="D83" s="187">
        <v>63.0</v>
      </c>
      <c r="E83" s="189">
        <f t="shared" ref="E83:J83" si="64">EXP(EXP(E$12+E$13*$D83+EXP(-EXP(E$14)*$D83)*E$15))</f>
        <v>1586.132994</v>
      </c>
      <c r="F83" s="189">
        <f t="shared" si="64"/>
        <v>3096.901568</v>
      </c>
      <c r="G83" s="189">
        <f t="shared" si="64"/>
        <v>4252.294082</v>
      </c>
      <c r="H83" s="189">
        <f t="shared" si="64"/>
        <v>4977.98948</v>
      </c>
      <c r="I83" s="189">
        <f t="shared" si="64"/>
        <v>5388.382866</v>
      </c>
      <c r="J83" s="189">
        <f t="shared" si="64"/>
        <v>5854.833242</v>
      </c>
      <c r="K83" s="189"/>
      <c r="O83" s="187">
        <v>63.0</v>
      </c>
      <c r="P83" s="186">
        <f>(SCC!E83/(dairyplan25!AV189*1000))*1000000</f>
        <v>48428.40744</v>
      </c>
      <c r="Q83" s="186">
        <f>(SCC!F83/(dairyplan25!AW189*1000))*1000000</f>
        <v>74258.91368</v>
      </c>
      <c r="R83" s="186">
        <f>(SCC!G83/(dairyplan25!AX189*1000))*1000000</f>
        <v>96852.23949</v>
      </c>
      <c r="S83" s="186">
        <f>(SCC!H83/(dairyplan25!AY189*1000))*1000000</f>
        <v>114423.4825</v>
      </c>
      <c r="T83" s="186">
        <f>(SCC!I83/(dairyplan25!AZ189*1000))*1000000</f>
        <v>125006.0869</v>
      </c>
      <c r="U83" s="186">
        <f>(SCC!J83/(dairyplan25!BA189*1000))*1000000</f>
        <v>137099.5946</v>
      </c>
    </row>
    <row r="84" ht="14.25" customHeight="1">
      <c r="C84" s="185"/>
      <c r="D84" s="187">
        <v>64.0</v>
      </c>
      <c r="E84" s="189">
        <f t="shared" ref="E84:J84" si="65">EXP(EXP(E$12+E$13*$D84+EXP(-EXP(E$14)*$D84)*E$15))</f>
        <v>1587.241359</v>
      </c>
      <c r="F84" s="189">
        <f t="shared" si="65"/>
        <v>3098.520555</v>
      </c>
      <c r="G84" s="189">
        <f t="shared" si="65"/>
        <v>4253.919182</v>
      </c>
      <c r="H84" s="189">
        <f t="shared" si="65"/>
        <v>4979.044542</v>
      </c>
      <c r="I84" s="189">
        <f t="shared" si="65"/>
        <v>5388.993946</v>
      </c>
      <c r="J84" s="189">
        <f t="shared" si="65"/>
        <v>5855.194105</v>
      </c>
      <c r="K84" s="189"/>
      <c r="O84" s="187">
        <v>64.0</v>
      </c>
      <c r="P84" s="186">
        <f>(SCC!E84/(dairyplan25!AV190*1000))*1000000</f>
        <v>48400.39039</v>
      </c>
      <c r="Q84" s="186">
        <f>(SCC!F84/(dairyplan25!AW190*1000))*1000000</f>
        <v>74317.95128</v>
      </c>
      <c r="R84" s="186">
        <f>(SCC!G84/(dairyplan25!AX190*1000))*1000000</f>
        <v>96915.63949</v>
      </c>
      <c r="S84" s="186">
        <f>(SCC!H84/(dairyplan25!AY190*1000))*1000000</f>
        <v>114479.1884</v>
      </c>
      <c r="T84" s="186">
        <f>(SCC!I84/(dairyplan25!AZ190*1000))*1000000</f>
        <v>125054.9424</v>
      </c>
      <c r="U84" s="186">
        <f>(SCC!J84/(dairyplan25!BA190*1000))*1000000</f>
        <v>137146.433</v>
      </c>
    </row>
    <row r="85" ht="14.25" customHeight="1">
      <c r="C85" s="185"/>
      <c r="D85" s="187">
        <v>65.0</v>
      </c>
      <c r="E85" s="189">
        <f t="shared" ref="E85:J85" si="66">EXP(EXP(E$12+E$13*$D85+EXP(-EXP(E$14)*$D85)*E$15))</f>
        <v>1588.373392</v>
      </c>
      <c r="F85" s="189">
        <f t="shared" si="66"/>
        <v>3100.145771</v>
      </c>
      <c r="G85" s="189">
        <f t="shared" si="66"/>
        <v>4255.54545</v>
      </c>
      <c r="H85" s="189">
        <f t="shared" si="66"/>
        <v>4980.099909</v>
      </c>
      <c r="I85" s="189">
        <f t="shared" si="66"/>
        <v>5389.605124</v>
      </c>
      <c r="J85" s="189">
        <f t="shared" si="66"/>
        <v>5855.555056</v>
      </c>
      <c r="K85" s="189"/>
      <c r="O85" s="187">
        <v>65.0</v>
      </c>
      <c r="P85" s="186">
        <f>(SCC!E85/(dairyplan25!AV191*1000))*1000000</f>
        <v>48375.54473</v>
      </c>
      <c r="Q85" s="186">
        <f>(SCC!F85/(dairyplan25!AW191*1000))*1000000</f>
        <v>74380.40306</v>
      </c>
      <c r="R85" s="186">
        <f>(SCC!G85/(dairyplan25!AX191*1000))*1000000</f>
        <v>96984.05205</v>
      </c>
      <c r="S85" s="186">
        <f>(SCC!H85/(dairyplan25!AY191*1000))*1000000</f>
        <v>114540.8334</v>
      </c>
      <c r="T85" s="186">
        <f>(SCC!I85/(dairyplan25!AZ191*1000))*1000000</f>
        <v>125110.3333</v>
      </c>
      <c r="U85" s="186">
        <f>(SCC!J85/(dairyplan25!BA191*1000))*1000000</f>
        <v>137200.5013</v>
      </c>
    </row>
    <row r="86" ht="14.25" customHeight="1">
      <c r="C86" s="185"/>
      <c r="D86" s="187">
        <v>66.0</v>
      </c>
      <c r="E86" s="189">
        <f t="shared" ref="E86:J86" si="67">EXP(EXP(E$12+E$13*$D86+EXP(-EXP(E$14)*$D86)*E$15))</f>
        <v>1589.52671</v>
      </c>
      <c r="F86" s="189">
        <f t="shared" si="67"/>
        <v>3101.776471</v>
      </c>
      <c r="G86" s="189">
        <f t="shared" si="67"/>
        <v>4257.172796</v>
      </c>
      <c r="H86" s="189">
        <f t="shared" si="67"/>
        <v>4981.155568</v>
      </c>
      <c r="I86" s="189">
        <f t="shared" si="67"/>
        <v>5390.216393</v>
      </c>
      <c r="J86" s="189">
        <f t="shared" si="67"/>
        <v>5855.916079</v>
      </c>
      <c r="K86" s="189"/>
      <c r="O86" s="187">
        <v>66.0</v>
      </c>
      <c r="P86" s="186">
        <f>(SCC!E86/(dairyplan25!AV192*1000))*1000000</f>
        <v>48353.71659</v>
      </c>
      <c r="Q86" s="186">
        <f>(SCC!F86/(dairyplan25!AW192*1000))*1000000</f>
        <v>74446.1605</v>
      </c>
      <c r="R86" s="186">
        <f>(SCC!G86/(dairyplan25!AX192*1000))*1000000</f>
        <v>97057.33413</v>
      </c>
      <c r="S86" s="186">
        <f>(SCC!H86/(dairyplan25!AY192*1000))*1000000</f>
        <v>114608.2464</v>
      </c>
      <c r="T86" s="186">
        <f>(SCC!I86/(dairyplan25!AZ192*1000))*1000000</f>
        <v>125172.0691</v>
      </c>
      <c r="U86" s="186">
        <f>(SCC!J86/(dairyplan25!BA192*1000))*1000000</f>
        <v>137261.5874</v>
      </c>
    </row>
    <row r="87" ht="14.25" customHeight="1">
      <c r="C87" s="185"/>
      <c r="D87" s="187">
        <v>67.0</v>
      </c>
      <c r="E87" s="189">
        <f t="shared" ref="E87:J87" si="68">EXP(EXP(E$12+E$13*$D87+EXP(-EXP(E$14)*$D87)*E$15))</f>
        <v>1590.699186</v>
      </c>
      <c r="F87" s="189">
        <f t="shared" si="68"/>
        <v>3103.412017</v>
      </c>
      <c r="G87" s="189">
        <f t="shared" si="68"/>
        <v>4258.801149</v>
      </c>
      <c r="H87" s="189">
        <f t="shared" si="68"/>
        <v>4982.211509</v>
      </c>
      <c r="I87" s="189">
        <f t="shared" si="68"/>
        <v>5390.82775</v>
      </c>
      <c r="J87" s="189">
        <f t="shared" si="68"/>
        <v>5856.277163</v>
      </c>
      <c r="K87" s="189"/>
      <c r="O87" s="187">
        <v>67.0</v>
      </c>
      <c r="P87" s="186">
        <f>(SCC!E87/(dairyplan25!AV193*1000))*1000000</f>
        <v>48334.76427</v>
      </c>
      <c r="Q87" s="186">
        <f>(SCC!F87/(dairyplan25!AW193*1000))*1000000</f>
        <v>74515.12218</v>
      </c>
      <c r="R87" s="186">
        <f>(SCC!G87/(dairyplan25!AX193*1000))*1000000</f>
        <v>97135.35021</v>
      </c>
      <c r="S87" s="186">
        <f>(SCC!H87/(dairyplan25!AY193*1000))*1000000</f>
        <v>114681.2647</v>
      </c>
      <c r="T87" s="186">
        <f>(SCC!I87/(dairyplan25!AZ193*1000))*1000000</f>
        <v>125239.9691</v>
      </c>
      <c r="U87" s="186">
        <f>(SCC!J87/(dairyplan25!BA193*1000))*1000000</f>
        <v>137329.4903</v>
      </c>
    </row>
    <row r="88" ht="14.25" customHeight="1">
      <c r="C88" s="185"/>
      <c r="D88" s="187">
        <v>68.0</v>
      </c>
      <c r="E88" s="189">
        <f t="shared" ref="E88:J88" si="69">EXP(EXP(E$12+E$13*$D88+EXP(-EXP(E$14)*$D88)*E$15))</f>
        <v>1591.888918</v>
      </c>
      <c r="F88" s="189">
        <f t="shared" si="69"/>
        <v>3105.051861</v>
      </c>
      <c r="G88" s="189">
        <f t="shared" si="69"/>
        <v>4260.430448</v>
      </c>
      <c r="H88" s="189">
        <f t="shared" si="69"/>
        <v>4983.267725</v>
      </c>
      <c r="I88" s="189">
        <f t="shared" si="69"/>
        <v>5391.439193</v>
      </c>
      <c r="J88" s="189">
        <f t="shared" si="69"/>
        <v>5856.638302</v>
      </c>
      <c r="K88" s="189"/>
      <c r="O88" s="187">
        <v>68.0</v>
      </c>
      <c r="P88" s="186">
        <f>(SCC!E88/(dairyplan25!AV194*1000))*1000000</f>
        <v>48318.55703</v>
      </c>
      <c r="Q88" s="186">
        <f>(SCC!F88/(dairyplan25!AW194*1000))*1000000</f>
        <v>74587.1931</v>
      </c>
      <c r="R88" s="186">
        <f>(SCC!G88/(dairyplan25!AX194*1000))*1000000</f>
        <v>97217.97178</v>
      </c>
      <c r="S88" s="186">
        <f>(SCC!H88/(dairyplan25!AY194*1000))*1000000</f>
        <v>114759.7339</v>
      </c>
      <c r="T88" s="186">
        <f>(SCC!I88/(dairyplan25!AZ194*1000))*1000000</f>
        <v>125313.8614</v>
      </c>
      <c r="U88" s="186">
        <f>(SCC!J88/(dairyplan25!BA194*1000))*1000000</f>
        <v>137404.0187</v>
      </c>
    </row>
    <row r="89" ht="14.25" customHeight="1">
      <c r="C89" s="185"/>
      <c r="D89" s="187">
        <v>69.0</v>
      </c>
      <c r="E89" s="189">
        <f t="shared" ref="E89:J89" si="70">EXP(EXP(E$12+E$13*$D89+EXP(-EXP(E$14)*$D89)*E$15))</f>
        <v>1593.094208</v>
      </c>
      <c r="F89" s="189">
        <f t="shared" si="70"/>
        <v>3106.695535</v>
      </c>
      <c r="G89" s="189">
        <f t="shared" si="70"/>
        <v>4262.060649</v>
      </c>
      <c r="H89" s="189">
        <f t="shared" si="70"/>
        <v>4984.324211</v>
      </c>
      <c r="I89" s="189">
        <f t="shared" si="70"/>
        <v>5392.05072</v>
      </c>
      <c r="J89" s="189">
        <f t="shared" si="70"/>
        <v>5856.999486</v>
      </c>
      <c r="K89" s="189"/>
      <c r="O89" s="187">
        <v>69.0</v>
      </c>
      <c r="P89" s="186">
        <f>(SCC!E89/(dairyplan25!AV195*1000))*1000000</f>
        <v>48304.97408</v>
      </c>
      <c r="Q89" s="186">
        <f>(SCC!F89/(dairyplan25!AW195*1000))*1000000</f>
        <v>74662.28414</v>
      </c>
      <c r="R89" s="186">
        <f>(SCC!G89/(dairyplan25!AX195*1000))*1000000</f>
        <v>97305.07683</v>
      </c>
      <c r="S89" s="186">
        <f>(SCC!H89/(dairyplan25!AY195*1000))*1000000</f>
        <v>114843.5072</v>
      </c>
      <c r="T89" s="186">
        <f>(SCC!I89/(dairyplan25!AZ195*1000))*1000000</f>
        <v>125393.5829</v>
      </c>
      <c r="U89" s="186">
        <f>(SCC!J89/(dairyplan25!BA195*1000))*1000000</f>
        <v>137484.991</v>
      </c>
    </row>
    <row r="90" ht="14.25" customHeight="1">
      <c r="C90" s="185"/>
      <c r="D90" s="187">
        <v>70.0</v>
      </c>
      <c r="E90" s="189">
        <f t="shared" ref="E90:J90" si="71">EXP(EXP(E$12+E$13*$D90+EXP(-EXP(E$14)*$D90)*E$15))</f>
        <v>1594.313539</v>
      </c>
      <c r="F90" s="189">
        <f t="shared" si="71"/>
        <v>3108.342636</v>
      </c>
      <c r="G90" s="189">
        <f t="shared" si="71"/>
        <v>4263.691711</v>
      </c>
      <c r="H90" s="189">
        <f t="shared" si="71"/>
        <v>4985.380962</v>
      </c>
      <c r="I90" s="189">
        <f t="shared" si="71"/>
        <v>5392.662329</v>
      </c>
      <c r="J90" s="189">
        <f t="shared" si="71"/>
        <v>5857.360713</v>
      </c>
      <c r="K90" s="189"/>
      <c r="O90" s="187">
        <v>70.0</v>
      </c>
      <c r="P90" s="186">
        <f>(SCC!E90/(dairyplan25!AV196*1000))*1000000</f>
        <v>48293.90366</v>
      </c>
      <c r="Q90" s="186">
        <f>(SCC!F90/(dairyplan25!AW196*1000))*1000000</f>
        <v>74740.31155</v>
      </c>
      <c r="R90" s="186">
        <f>(SCC!G90/(dairyplan25!AX196*1000))*1000000</f>
        <v>97396.54945</v>
      </c>
      <c r="S90" s="186">
        <f>(SCC!H90/(dairyplan25!AY196*1000))*1000000</f>
        <v>114932.4449</v>
      </c>
      <c r="T90" s="186">
        <f>(SCC!I90/(dairyplan25!AZ196*1000))*1000000</f>
        <v>125478.9781</v>
      </c>
      <c r="U90" s="186">
        <f>(SCC!J90/(dairyplan25!BA196*1000))*1000000</f>
        <v>137572.2344</v>
      </c>
    </row>
    <row r="91" ht="14.25" customHeight="1">
      <c r="C91" s="185"/>
      <c r="D91" s="187">
        <v>71.0</v>
      </c>
      <c r="E91" s="189">
        <f t="shared" ref="E91:J91" si="72">EXP(EXP(E$12+E$13*$D91+EXP(-EXP(E$14)*$D91)*E$15))</f>
        <v>1595.545553</v>
      </c>
      <c r="F91" s="189">
        <f t="shared" si="72"/>
        <v>3109.99282</v>
      </c>
      <c r="G91" s="189">
        <f t="shared" si="72"/>
        <v>4265.323605</v>
      </c>
      <c r="H91" s="189">
        <f t="shared" si="72"/>
        <v>4986.437975</v>
      </c>
      <c r="I91" s="189">
        <f t="shared" si="72"/>
        <v>5393.274019</v>
      </c>
      <c r="J91" s="189">
        <f t="shared" si="72"/>
        <v>5857.721978</v>
      </c>
      <c r="K91" s="189"/>
      <c r="O91" s="187">
        <v>71.0</v>
      </c>
      <c r="P91" s="186">
        <f>(SCC!E91/(dairyplan25!AV197*1000))*1000000</f>
        <v>48285.24218</v>
      </c>
      <c r="Q91" s="186">
        <f>(SCC!F91/(dairyplan25!AW197*1000))*1000000</f>
        <v>74821.19644</v>
      </c>
      <c r="R91" s="186">
        <f>(SCC!G91/(dairyplan25!AX197*1000))*1000000</f>
        <v>97492.27944</v>
      </c>
      <c r="S91" s="186">
        <f>(SCC!H91/(dairyplan25!AY197*1000))*1000000</f>
        <v>115026.4141</v>
      </c>
      <c r="T91" s="186">
        <f>(SCC!I91/(dairyplan25!AZ197*1000))*1000000</f>
        <v>125569.899</v>
      </c>
      <c r="U91" s="186">
        <f>(SCC!J91/(dairyplan25!BA197*1000))*1000000</f>
        <v>137665.5842</v>
      </c>
    </row>
    <row r="92" ht="14.25" customHeight="1">
      <c r="C92" s="185"/>
      <c r="D92" s="187">
        <v>72.0</v>
      </c>
      <c r="E92" s="189">
        <f t="shared" ref="E92:J92" si="73">EXP(EXP(E$12+E$13*$D92+EXP(-EXP(E$14)*$D92)*E$15))</f>
        <v>1596.78904</v>
      </c>
      <c r="F92" s="189">
        <f t="shared" si="73"/>
        <v>3111.64579</v>
      </c>
      <c r="G92" s="189">
        <f t="shared" si="73"/>
        <v>4266.956305</v>
      </c>
      <c r="H92" s="189">
        <f t="shared" si="73"/>
        <v>4987.495248</v>
      </c>
      <c r="I92" s="189">
        <f t="shared" si="73"/>
        <v>5393.885789</v>
      </c>
      <c r="J92" s="189">
        <f t="shared" si="73"/>
        <v>5858.083278</v>
      </c>
      <c r="K92" s="189"/>
      <c r="O92" s="187">
        <v>72.0</v>
      </c>
      <c r="P92" s="186">
        <f>(SCC!E92/(dairyplan25!AV198*1000))*1000000</f>
        <v>48278.89349</v>
      </c>
      <c r="Q92" s="186">
        <f>(SCC!F92/(dairyplan25!AW198*1000))*1000000</f>
        <v>74904.86445</v>
      </c>
      <c r="R92" s="186">
        <f>(SCC!G92/(dairyplan25!AX198*1000))*1000000</f>
        <v>97592.16192</v>
      </c>
      <c r="S92" s="186">
        <f>(SCC!H92/(dairyplan25!AY198*1000))*1000000</f>
        <v>115125.2881</v>
      </c>
      <c r="T92" s="186">
        <f>(SCC!I92/(dairyplan25!AZ198*1000))*1000000</f>
        <v>125666.2047</v>
      </c>
      <c r="U92" s="186">
        <f>(SCC!J92/(dairyplan25!BA198*1000))*1000000</f>
        <v>137764.8837</v>
      </c>
    </row>
    <row r="93" ht="14.25" customHeight="1">
      <c r="C93" s="185"/>
      <c r="D93" s="187">
        <v>73.0</v>
      </c>
      <c r="E93" s="189">
        <f t="shared" ref="E93:J93" si="74">EXP(EXP(E$12+E$13*$D93+EXP(-EXP(E$14)*$D93)*E$15))</f>
        <v>1598.042915</v>
      </c>
      <c r="F93" s="189">
        <f t="shared" si="74"/>
        <v>3113.301292</v>
      </c>
      <c r="G93" s="189">
        <f t="shared" si="74"/>
        <v>4268.589792</v>
      </c>
      <c r="H93" s="189">
        <f t="shared" si="74"/>
        <v>4988.552777</v>
      </c>
      <c r="I93" s="189">
        <f t="shared" si="74"/>
        <v>5394.497638</v>
      </c>
      <c r="J93" s="189">
        <f t="shared" si="74"/>
        <v>5858.44461</v>
      </c>
      <c r="K93" s="189"/>
      <c r="O93" s="187">
        <v>73.0</v>
      </c>
      <c r="P93" s="186">
        <f>(SCC!E93/(dairyplan25!AV199*1000))*1000000</f>
        <v>48274.76822</v>
      </c>
      <c r="Q93" s="186">
        <f>(SCC!F93/(dairyplan25!AW199*1000))*1000000</f>
        <v>74991.24534</v>
      </c>
      <c r="R93" s="186">
        <f>(SCC!G93/(dairyplan25!AX199*1000))*1000000</f>
        <v>97696.09701</v>
      </c>
      <c r="S93" s="186">
        <f>(SCC!H93/(dairyplan25!AY199*1000))*1000000</f>
        <v>115228.9462</v>
      </c>
      <c r="T93" s="186">
        <f>(SCC!I93/(dairyplan25!AZ199*1000))*1000000</f>
        <v>125767.7608</v>
      </c>
      <c r="U93" s="186">
        <f>(SCC!J93/(dairyplan25!BA199*1000))*1000000</f>
        <v>137869.9835</v>
      </c>
    </row>
    <row r="94" ht="14.25" customHeight="1">
      <c r="C94" s="185"/>
      <c r="D94" s="187">
        <v>74.0</v>
      </c>
      <c r="E94" s="189">
        <f t="shared" ref="E94:J94" si="75">EXP(EXP(E$12+E$13*$D94+EXP(-EXP(E$14)*$D94)*E$15))</f>
        <v>1599.306212</v>
      </c>
      <c r="F94" s="189">
        <f t="shared" si="75"/>
        <v>3114.959111</v>
      </c>
      <c r="G94" s="189">
        <f t="shared" si="75"/>
        <v>4270.22405</v>
      </c>
      <c r="H94" s="189">
        <f t="shared" si="75"/>
        <v>4989.610563</v>
      </c>
      <c r="I94" s="189">
        <f t="shared" si="75"/>
        <v>5395.109567</v>
      </c>
      <c r="J94" s="189">
        <f t="shared" si="75"/>
        <v>5858.805973</v>
      </c>
      <c r="K94" s="189"/>
      <c r="O94" s="187">
        <v>74.0</v>
      </c>
      <c r="P94" s="186">
        <f>(SCC!E94/(dairyplan25!AV200*1000))*1000000</f>
        <v>48272.78315</v>
      </c>
      <c r="Q94" s="186">
        <f>(SCC!F94/(dairyplan25!AW200*1000))*1000000</f>
        <v>75080.27269</v>
      </c>
      <c r="R94" s="186">
        <f>(SCC!G94/(dairyplan25!AX200*1000))*1000000</f>
        <v>97803.98956</v>
      </c>
      <c r="S94" s="186">
        <f>(SCC!H94/(dairyplan25!AY200*1000))*1000000</f>
        <v>115337.2731</v>
      </c>
      <c r="T94" s="186">
        <f>(SCC!I94/(dairyplan25!AZ200*1000))*1000000</f>
        <v>125874.4392</v>
      </c>
      <c r="U94" s="186">
        <f>(SCC!J94/(dairyplan25!BA200*1000))*1000000</f>
        <v>137980.741</v>
      </c>
    </row>
    <row r="95" ht="14.25" customHeight="1">
      <c r="C95" s="185"/>
      <c r="D95" s="187">
        <v>75.0</v>
      </c>
      <c r="E95" s="189">
        <f t="shared" ref="E95:J95" si="76">EXP(EXP(E$12+E$13*$D95+EXP(-EXP(E$14)*$D95)*E$15))</f>
        <v>1600.578065</v>
      </c>
      <c r="F95" s="189">
        <f t="shared" si="76"/>
        <v>3116.619058</v>
      </c>
      <c r="G95" s="189">
        <f t="shared" si="76"/>
        <v>4271.859064</v>
      </c>
      <c r="H95" s="189">
        <f t="shared" si="76"/>
        <v>4990.668603</v>
      </c>
      <c r="I95" s="189">
        <f t="shared" si="76"/>
        <v>5395.721574</v>
      </c>
      <c r="J95" s="189">
        <f t="shared" si="76"/>
        <v>5859.167366</v>
      </c>
      <c r="K95" s="189"/>
      <c r="O95" s="187">
        <v>75.0</v>
      </c>
      <c r="P95" s="186">
        <f>(SCC!E95/(dairyplan25!AV201*1000))*1000000</f>
        <v>48272.8607</v>
      </c>
      <c r="Q95" s="186">
        <f>(SCC!F95/(dairyplan25!AW201*1000))*1000000</f>
        <v>75171.88359</v>
      </c>
      <c r="R95" s="186">
        <f>(SCC!G95/(dairyplan25!AX201*1000))*1000000</f>
        <v>97915.74881</v>
      </c>
      <c r="S95" s="186">
        <f>(SCC!H95/(dairyplan25!AY201*1000))*1000000</f>
        <v>115450.1591</v>
      </c>
      <c r="T95" s="186">
        <f>(SCC!I95/(dairyplan25!AZ201*1000))*1000000</f>
        <v>125986.1176</v>
      </c>
      <c r="U95" s="186">
        <f>(SCC!J95/(dairyplan25!BA201*1000))*1000000</f>
        <v>138097.0203</v>
      </c>
    </row>
    <row r="96" ht="14.25" customHeight="1">
      <c r="C96" s="185"/>
      <c r="D96" s="187">
        <v>76.0</v>
      </c>
      <c r="E96" s="189">
        <f t="shared" ref="E96:J96" si="77">EXP(EXP(E$12+E$13*$D96+EXP(-EXP(E$14)*$D96)*E$15))</f>
        <v>1601.857702</v>
      </c>
      <c r="F96" s="189">
        <f t="shared" si="77"/>
        <v>3118.280975</v>
      </c>
      <c r="G96" s="189">
        <f t="shared" si="77"/>
        <v>4273.494826</v>
      </c>
      <c r="H96" s="189">
        <f t="shared" si="77"/>
        <v>4991.726897</v>
      </c>
      <c r="I96" s="189">
        <f t="shared" si="77"/>
        <v>5396.33366</v>
      </c>
      <c r="J96" s="189">
        <f t="shared" si="77"/>
        <v>5859.528787</v>
      </c>
      <c r="K96" s="189"/>
      <c r="O96" s="187">
        <v>76.0</v>
      </c>
      <c r="P96" s="186">
        <f>(SCC!E96/(dairyplan25!AV202*1000))*1000000</f>
        <v>48274.92842</v>
      </c>
      <c r="Q96" s="186">
        <f>(SCC!F96/(dairyplan25!AW202*1000))*1000000</f>
        <v>75266.0184</v>
      </c>
      <c r="R96" s="186">
        <f>(SCC!G96/(dairyplan25!AX202*1000))*1000000</f>
        <v>98031.28816</v>
      </c>
      <c r="S96" s="186">
        <f>(SCC!H96/(dairyplan25!AY202*1000))*1000000</f>
        <v>115567.4993</v>
      </c>
      <c r="T96" s="186">
        <f>(SCC!I96/(dairyplan25!AZ202*1000))*1000000</f>
        <v>126102.6791</v>
      </c>
      <c r="U96" s="186">
        <f>(SCC!J96/(dairyplan25!BA202*1000))*1000000</f>
        <v>138218.6914</v>
      </c>
    </row>
    <row r="97" ht="14.25" customHeight="1">
      <c r="C97" s="185"/>
      <c r="D97" s="187">
        <v>77.0</v>
      </c>
      <c r="E97" s="189">
        <f t="shared" ref="E97:J97" si="78">EXP(EXP(E$12+E$13*$D97+EXP(-EXP(E$14)*$D97)*E$15))</f>
        <v>1603.144432</v>
      </c>
      <c r="F97" s="189">
        <f t="shared" si="78"/>
        <v>3119.944724</v>
      </c>
      <c r="G97" s="189">
        <f t="shared" si="78"/>
        <v>4275.131326</v>
      </c>
      <c r="H97" s="189">
        <f t="shared" si="78"/>
        <v>4992.785445</v>
      </c>
      <c r="I97" s="189">
        <f t="shared" si="78"/>
        <v>5396.945823</v>
      </c>
      <c r="J97" s="189">
        <f t="shared" si="78"/>
        <v>5859.890236</v>
      </c>
      <c r="K97" s="189"/>
      <c r="O97" s="187">
        <v>77.0</v>
      </c>
      <c r="P97" s="186">
        <f>(SCC!E97/(dairyplan25!AV203*1000))*1000000</f>
        <v>48278.91855</v>
      </c>
      <c r="Q97" s="186">
        <f>(SCC!F97/(dairyplan25!AW203*1000))*1000000</f>
        <v>75362.62048</v>
      </c>
      <c r="R97" s="186">
        <f>(SCC!G97/(dairyplan25!AX203*1000))*1000000</f>
        <v>98150.52497</v>
      </c>
      <c r="S97" s="186">
        <f>(SCC!H97/(dairyplan25!AY203*1000))*1000000</f>
        <v>115689.1933</v>
      </c>
      <c r="T97" s="186">
        <f>(SCC!I97/(dairyplan25!AZ203*1000))*1000000</f>
        <v>126224.0121</v>
      </c>
      <c r="U97" s="186">
        <f>(SCC!J97/(dairyplan25!BA203*1000))*1000000</f>
        <v>138345.6304</v>
      </c>
    </row>
    <row r="98" ht="14.25" customHeight="1">
      <c r="C98" s="185"/>
      <c r="D98" s="187">
        <v>78.0</v>
      </c>
      <c r="E98" s="189">
        <f t="shared" ref="E98:J98" si="79">EXP(EXP(E$12+E$13*$D98+EXP(-EXP(E$14)*$D98)*E$15))</f>
        <v>1604.437638</v>
      </c>
      <c r="F98" s="189">
        <f t="shared" si="79"/>
        <v>3121.610188</v>
      </c>
      <c r="G98" s="189">
        <f t="shared" si="79"/>
        <v>4276.768558</v>
      </c>
      <c r="H98" s="189">
        <f t="shared" si="79"/>
        <v>4993.844245</v>
      </c>
      <c r="I98" s="189">
        <f t="shared" si="79"/>
        <v>5397.558065</v>
      </c>
      <c r="J98" s="189">
        <f t="shared" si="79"/>
        <v>5860.251712</v>
      </c>
      <c r="K98" s="189"/>
      <c r="O98" s="187">
        <v>78.0</v>
      </c>
      <c r="P98" s="186">
        <f>(SCC!E98/(dairyplan25!AV204*1000))*1000000</f>
        <v>48284.76763</v>
      </c>
      <c r="Q98" s="186">
        <f>(SCC!F98/(dairyplan25!AW204*1000))*1000000</f>
        <v>75461.63604</v>
      </c>
      <c r="R98" s="186">
        <f>(SCC!G98/(dairyplan25!AX204*1000))*1000000</f>
        <v>98273.38027</v>
      </c>
      <c r="S98" s="186">
        <f>(SCC!H98/(dairyplan25!AY204*1000))*1000000</f>
        <v>115815.1455</v>
      </c>
      <c r="T98" s="186">
        <f>(SCC!I98/(dairyplan25!AZ204*1000))*1000000</f>
        <v>126350.0101</v>
      </c>
      <c r="U98" s="186">
        <f>(SCC!J98/(dairyplan25!BA204*1000))*1000000</f>
        <v>138477.7187</v>
      </c>
    </row>
    <row r="99" ht="14.25" customHeight="1">
      <c r="C99" s="185"/>
      <c r="D99" s="187">
        <v>79.0</v>
      </c>
      <c r="E99" s="189">
        <f t="shared" ref="E99:J99" si="80">EXP(EXP(E$12+E$13*$D99+EXP(-EXP(E$14)*$D99)*E$15))</f>
        <v>1605.736768</v>
      </c>
      <c r="F99" s="189">
        <f t="shared" si="80"/>
        <v>3123.277267</v>
      </c>
      <c r="G99" s="189">
        <f t="shared" si="80"/>
        <v>4278.406516</v>
      </c>
      <c r="H99" s="189">
        <f t="shared" si="80"/>
        <v>4994.903297</v>
      </c>
      <c r="I99" s="189">
        <f t="shared" si="80"/>
        <v>5398.170385</v>
      </c>
      <c r="J99" s="189">
        <f t="shared" si="80"/>
        <v>5860.613214</v>
      </c>
      <c r="K99" s="189"/>
      <c r="O99" s="187">
        <v>79.0</v>
      </c>
      <c r="P99" s="186">
        <f>(SCC!E99/(dairyplan25!AV205*1000))*1000000</f>
        <v>48292.41614</v>
      </c>
      <c r="Q99" s="186">
        <f>(SCC!F99/(dairyplan25!AW205*1000))*1000000</f>
        <v>75563.01387</v>
      </c>
      <c r="R99" s="186">
        <f>(SCC!G99/(dairyplan25!AX205*1000))*1000000</f>
        <v>98399.77858</v>
      </c>
      <c r="S99" s="186">
        <f>(SCC!H99/(dairyplan25!AY205*1000))*1000000</f>
        <v>115945.2642</v>
      </c>
      <c r="T99" s="186">
        <f>(SCC!I99/(dairyplan25!AZ205*1000))*1000000</f>
        <v>126480.5709</v>
      </c>
      <c r="U99" s="186">
        <f>(SCC!J99/(dairyplan25!BA205*1000))*1000000</f>
        <v>138614.8427</v>
      </c>
    </row>
    <row r="100" ht="14.25" customHeight="1">
      <c r="C100" s="185"/>
      <c r="D100" s="187">
        <v>80.0</v>
      </c>
      <c r="E100" s="189">
        <f t="shared" ref="E100:J100" si="81">EXP(EXP(E$12+E$13*$D100+EXP(-EXP(E$14)*$D100)*E$15))</f>
        <v>1607.04133</v>
      </c>
      <c r="F100" s="189">
        <f t="shared" si="81"/>
        <v>3124.945875</v>
      </c>
      <c r="G100" s="189">
        <f t="shared" si="81"/>
        <v>4280.045196</v>
      </c>
      <c r="H100" s="189">
        <f t="shared" si="81"/>
        <v>4995.962602</v>
      </c>
      <c r="I100" s="189">
        <f t="shared" si="81"/>
        <v>5398.782782</v>
      </c>
      <c r="J100" s="189">
        <f t="shared" si="81"/>
        <v>5860.974742</v>
      </c>
      <c r="K100" s="189"/>
      <c r="O100" s="187">
        <v>80.0</v>
      </c>
      <c r="P100" s="186">
        <f>(SCC!E100/(dairyplan25!AV206*1000))*1000000</f>
        <v>48301.80817</v>
      </c>
      <c r="Q100" s="186">
        <f>(SCC!F100/(dairyplan25!AW206*1000))*1000000</f>
        <v>75666.70522</v>
      </c>
      <c r="R100" s="186">
        <f>(SCC!G100/(dairyplan25!AX206*1000))*1000000</f>
        <v>98529.64776</v>
      </c>
      <c r="S100" s="186">
        <f>(SCC!H100/(dairyplan25!AY206*1000))*1000000</f>
        <v>116079.4618</v>
      </c>
      <c r="T100" s="186">
        <f>(SCC!I100/(dairyplan25!AZ206*1000))*1000000</f>
        <v>126615.5971</v>
      </c>
      <c r="U100" s="186">
        <f>(SCC!J100/(dairyplan25!BA206*1000))*1000000</f>
        <v>138756.8942</v>
      </c>
    </row>
    <row r="101" ht="14.25" customHeight="1">
      <c r="C101" s="185"/>
      <c r="D101" s="187">
        <v>81.0</v>
      </c>
      <c r="E101" s="189">
        <f t="shared" ref="E101:J101" si="82">EXP(EXP(E$12+E$13*$D101+EXP(-EXP(E$14)*$D101)*E$15))</f>
        <v>1608.350882</v>
      </c>
      <c r="F101" s="189">
        <f t="shared" si="82"/>
        <v>3126.615937</v>
      </c>
      <c r="G101" s="189">
        <f t="shared" si="82"/>
        <v>4281.684595</v>
      </c>
      <c r="H101" s="189">
        <f t="shared" si="82"/>
        <v>4997.022158</v>
      </c>
      <c r="I101" s="189">
        <f t="shared" si="82"/>
        <v>5399.395258</v>
      </c>
      <c r="J101" s="189">
        <f t="shared" si="82"/>
        <v>5861.336297</v>
      </c>
      <c r="K101" s="189"/>
      <c r="O101" s="187">
        <v>81.0</v>
      </c>
      <c r="P101" s="186">
        <f>(SCC!E101/(dairyplan25!AV207*1000))*1000000</f>
        <v>48312.89114</v>
      </c>
      <c r="Q101" s="186">
        <f>(SCC!F101/(dairyplan25!AW207*1000))*1000000</f>
        <v>75772.66362</v>
      </c>
      <c r="R101" s="186">
        <f>(SCC!G101/(dairyplan25!AX207*1000))*1000000</f>
        <v>98662.91877</v>
      </c>
      <c r="S101" s="186">
        <f>(SCC!H101/(dairyplan25!AY207*1000))*1000000</f>
        <v>116217.6544</v>
      </c>
      <c r="T101" s="186">
        <f>(SCC!I101/(dairyplan25!AZ207*1000))*1000000</f>
        <v>126754.9951</v>
      </c>
      <c r="U101" s="186">
        <f>(SCC!J101/(dairyplan25!BA207*1000))*1000000</f>
        <v>138903.7691</v>
      </c>
    </row>
    <row r="102" ht="14.25" customHeight="1">
      <c r="C102" s="185"/>
      <c r="D102" s="187">
        <v>82.0</v>
      </c>
      <c r="E102" s="189">
        <f t="shared" ref="E102:J102" si="83">EXP(EXP(E$12+E$13*$D102+EXP(-EXP(E$14)*$D102)*E$15))</f>
        <v>1609.665033</v>
      </c>
      <c r="F102" s="189">
        <f t="shared" si="83"/>
        <v>3128.287391</v>
      </c>
      <c r="G102" s="189">
        <f t="shared" si="83"/>
        <v>4283.32471</v>
      </c>
      <c r="H102" s="189">
        <f t="shared" si="83"/>
        <v>4998.081966</v>
      </c>
      <c r="I102" s="189">
        <f t="shared" si="83"/>
        <v>5400.007811</v>
      </c>
      <c r="J102" s="189">
        <f t="shared" si="83"/>
        <v>5861.697876</v>
      </c>
      <c r="K102" s="189"/>
      <c r="O102" s="187">
        <v>82.0</v>
      </c>
      <c r="P102" s="186">
        <f>(SCC!E102/(dairyplan25!AV208*1000))*1000000</f>
        <v>48325.61552</v>
      </c>
      <c r="Q102" s="186">
        <f>(SCC!F102/(dairyplan25!AW208*1000))*1000000</f>
        <v>75880.84475</v>
      </c>
      <c r="R102" s="186">
        <f>(SCC!G102/(dairyplan25!AX208*1000))*1000000</f>
        <v>98799.52553</v>
      </c>
      <c r="S102" s="186">
        <f>(SCC!H102/(dairyplan25!AY208*1000))*1000000</f>
        <v>116359.7617</v>
      </c>
      <c r="T102" s="186">
        <f>(SCC!I102/(dairyplan25!AZ208*1000))*1000000</f>
        <v>126898.6755</v>
      </c>
      <c r="U102" s="186">
        <f>(SCC!J102/(dairyplan25!BA208*1000))*1000000</f>
        <v>139055.3681</v>
      </c>
    </row>
    <row r="103" ht="14.25" customHeight="1">
      <c r="C103" s="185"/>
      <c r="D103" s="187">
        <v>83.0</v>
      </c>
      <c r="E103" s="189">
        <f t="shared" ref="E103:J103" si="84">EXP(EXP(E$12+E$13*$D103+EXP(-EXP(E$14)*$D103)*E$15))</f>
        <v>1610.98343</v>
      </c>
      <c r="F103" s="189">
        <f t="shared" si="84"/>
        <v>3129.960182</v>
      </c>
      <c r="G103" s="189">
        <f t="shared" si="84"/>
        <v>4284.965539</v>
      </c>
      <c r="H103" s="189">
        <f t="shared" si="84"/>
        <v>4999.142026</v>
      </c>
      <c r="I103" s="189">
        <f t="shared" si="84"/>
        <v>5400.620441</v>
      </c>
      <c r="J103" s="189">
        <f t="shared" si="84"/>
        <v>5862.059482</v>
      </c>
      <c r="K103" s="189"/>
      <c r="O103" s="187">
        <v>83.0</v>
      </c>
      <c r="P103" s="186">
        <f>(SCC!E103/(dairyplan25!AV209*1000))*1000000</f>
        <v>48339.93458</v>
      </c>
      <c r="Q103" s="186">
        <f>(SCC!F103/(dairyplan25!AW209*1000))*1000000</f>
        <v>75991.20629</v>
      </c>
      <c r="R103" s="186">
        <f>(SCC!G103/(dairyplan25!AX209*1000))*1000000</f>
        <v>98939.40478</v>
      </c>
      <c r="S103" s="186">
        <f>(SCC!H103/(dairyplan25!AY209*1000))*1000000</f>
        <v>116505.7068</v>
      </c>
      <c r="T103" s="186">
        <f>(SCC!I103/(dairyplan25!AZ209*1000))*1000000</f>
        <v>127046.5527</v>
      </c>
      <c r="U103" s="186">
        <f>(SCC!J103/(dairyplan25!BA209*1000))*1000000</f>
        <v>139211.5958</v>
      </c>
    </row>
    <row r="104" ht="14.25" customHeight="1">
      <c r="C104" s="185"/>
      <c r="D104" s="187">
        <v>84.0</v>
      </c>
      <c r="E104" s="189">
        <f t="shared" ref="E104:J104" si="85">EXP(EXP(E$12+E$13*$D104+EXP(-EXP(E$14)*$D104)*E$15))</f>
        <v>1612.305758</v>
      </c>
      <c r="F104" s="189">
        <f t="shared" si="85"/>
        <v>3131.634264</v>
      </c>
      <c r="G104" s="189">
        <f t="shared" si="85"/>
        <v>4286.60708</v>
      </c>
      <c r="H104" s="189">
        <f t="shared" si="85"/>
        <v>5000.202338</v>
      </c>
      <c r="I104" s="189">
        <f t="shared" si="85"/>
        <v>5401.23315</v>
      </c>
      <c r="J104" s="189">
        <f t="shared" si="85"/>
        <v>5862.421113</v>
      </c>
      <c r="K104" s="189"/>
      <c r="O104" s="187">
        <v>84.0</v>
      </c>
      <c r="P104" s="186">
        <f>(SCC!E104/(dairyplan25!AV210*1000))*1000000</f>
        <v>48355.80423</v>
      </c>
      <c r="Q104" s="186">
        <f>(SCC!F104/(dairyplan25!AW210*1000))*1000000</f>
        <v>76103.7078</v>
      </c>
      <c r="R104" s="186">
        <f>(SCC!G104/(dairyplan25!AX210*1000))*1000000</f>
        <v>99082.49591</v>
      </c>
      <c r="S104" s="186">
        <f>(SCC!H104/(dairyplan25!AY210*1000))*1000000</f>
        <v>116655.4159</v>
      </c>
      <c r="T104" s="186">
        <f>(SCC!I104/(dairyplan25!AZ210*1000))*1000000</f>
        <v>127198.5444</v>
      </c>
      <c r="U104" s="186">
        <f>(SCC!J104/(dairyplan25!BA210*1000))*1000000</f>
        <v>139372.361</v>
      </c>
    </row>
    <row r="105" ht="14.25" customHeight="1">
      <c r="C105" s="185"/>
      <c r="D105" s="187">
        <v>85.0</v>
      </c>
      <c r="E105" s="189">
        <f t="shared" ref="E105:J105" si="86">EXP(EXP(E$12+E$13*$D105+EXP(-EXP(E$14)*$D105)*E$15))</f>
        <v>1613.631739</v>
      </c>
      <c r="F105" s="189">
        <f t="shared" si="86"/>
        <v>3133.309598</v>
      </c>
      <c r="G105" s="189">
        <f t="shared" si="86"/>
        <v>4288.249332</v>
      </c>
      <c r="H105" s="189">
        <f t="shared" si="86"/>
        <v>5001.262901</v>
      </c>
      <c r="I105" s="189">
        <f t="shared" si="86"/>
        <v>5401.845936</v>
      </c>
      <c r="J105" s="189">
        <f t="shared" si="86"/>
        <v>5862.782768</v>
      </c>
      <c r="K105" s="189"/>
      <c r="O105" s="187">
        <v>85.0</v>
      </c>
      <c r="P105" s="186">
        <f>(SCC!E105/(dairyplan25!AV211*1000))*1000000</f>
        <v>48373.18274</v>
      </c>
      <c r="Q105" s="186">
        <f>(SCC!F105/(dairyplan25!AW211*1000))*1000000</f>
        <v>76218.31062</v>
      </c>
      <c r="R105" s="186">
        <f>(SCC!G105/(dairyplan25!AX211*1000))*1000000</f>
        <v>99228.74085</v>
      </c>
      <c r="S105" s="186">
        <f>(SCC!H105/(dairyplan25!AY211*1000))*1000000</f>
        <v>116808.8183</v>
      </c>
      <c r="T105" s="186">
        <f>(SCC!I105/(dairyplan25!AZ211*1000))*1000000</f>
        <v>127354.5718</v>
      </c>
      <c r="U105" s="186">
        <f>(SCC!J105/(dairyplan25!BA211*1000))*1000000</f>
        <v>139537.5761</v>
      </c>
    </row>
    <row r="106" ht="14.25" customHeight="1">
      <c r="C106" s="185"/>
      <c r="D106" s="187">
        <v>86.0</v>
      </c>
      <c r="E106" s="189">
        <f t="shared" ref="E106:J106" si="87">EXP(EXP(E$12+E$13*$D106+EXP(-EXP(E$14)*$D106)*E$15))</f>
        <v>1614.961119</v>
      </c>
      <c r="F106" s="189">
        <f t="shared" si="87"/>
        <v>3134.986149</v>
      </c>
      <c r="G106" s="189">
        <f t="shared" si="87"/>
        <v>4289.892294</v>
      </c>
      <c r="H106" s="189">
        <f t="shared" si="87"/>
        <v>5002.323716</v>
      </c>
      <c r="I106" s="189">
        <f t="shared" si="87"/>
        <v>5402.4588</v>
      </c>
      <c r="J106" s="189">
        <f t="shared" si="87"/>
        <v>5863.14445</v>
      </c>
      <c r="K106" s="189"/>
      <c r="O106" s="187">
        <v>86.0</v>
      </c>
      <c r="P106" s="186">
        <f>(SCC!E106/(dairyplan25!AV212*1000))*1000000</f>
        <v>48392.03061</v>
      </c>
      <c r="Q106" s="186">
        <f>(SCC!F106/(dairyplan25!AW212*1000))*1000000</f>
        <v>76334.97776</v>
      </c>
      <c r="R106" s="186">
        <f>(SCC!G106/(dairyplan25!AX212*1000))*1000000</f>
        <v>99378.08392</v>
      </c>
      <c r="S106" s="186">
        <f>(SCC!H106/(dairyplan25!AY212*1000))*1000000</f>
        <v>116965.8463</v>
      </c>
      <c r="T106" s="186">
        <f>(SCC!I106/(dairyplan25!AZ212*1000))*1000000</f>
        <v>127514.5595</v>
      </c>
      <c r="U106" s="186">
        <f>(SCC!J106/(dairyplan25!BA212*1000))*1000000</f>
        <v>139707.1571</v>
      </c>
    </row>
    <row r="107" ht="14.25" customHeight="1">
      <c r="C107" s="185"/>
      <c r="D107" s="187">
        <v>87.0</v>
      </c>
      <c r="E107" s="189">
        <f t="shared" ref="E107:J107" si="88">EXP(EXP(E$12+E$13*$D107+EXP(-EXP(E$14)*$D107)*E$15))</f>
        <v>1616.293677</v>
      </c>
      <c r="F107" s="189">
        <f t="shared" si="88"/>
        <v>3136.663889</v>
      </c>
      <c r="G107" s="189">
        <f t="shared" si="88"/>
        <v>4291.535965</v>
      </c>
      <c r="H107" s="189">
        <f t="shared" si="88"/>
        <v>5003.384782</v>
      </c>
      <c r="I107" s="189">
        <f t="shared" si="88"/>
        <v>5403.071741</v>
      </c>
      <c r="J107" s="189">
        <f t="shared" si="88"/>
        <v>5863.506156</v>
      </c>
      <c r="K107" s="189"/>
      <c r="O107" s="187">
        <v>87.0</v>
      </c>
      <c r="P107" s="186">
        <f>(SCC!E107/(dairyplan25!AV213*1000))*1000000</f>
        <v>48412.31041</v>
      </c>
      <c r="Q107" s="186">
        <f>(SCC!F107/(dairyplan25!AW213*1000))*1000000</f>
        <v>76453.6738</v>
      </c>
      <c r="R107" s="186">
        <f>(SCC!G107/(dairyplan25!AX213*1000))*1000000</f>
        <v>99530.47173</v>
      </c>
      <c r="S107" s="186">
        <f>(SCC!H107/(dairyplan25!AY213*1000))*1000000</f>
        <v>117126.4348</v>
      </c>
      <c r="T107" s="186">
        <f>(SCC!I107/(dairyplan25!AZ213*1000))*1000000</f>
        <v>127678.4348</v>
      </c>
      <c r="U107" s="186">
        <f>(SCC!J107/(dairyplan25!BA213*1000))*1000000</f>
        <v>139881.0234</v>
      </c>
    </row>
    <row r="108" ht="14.25" customHeight="1">
      <c r="C108" s="185"/>
      <c r="D108" s="187">
        <v>88.0</v>
      </c>
      <c r="E108" s="189">
        <f t="shared" ref="E108:J108" si="89">EXP(EXP(E$12+E$13*$D108+EXP(-EXP(E$14)*$D108)*E$15))</f>
        <v>1617.62921</v>
      </c>
      <c r="F108" s="189">
        <f t="shared" si="89"/>
        <v>3138.342793</v>
      </c>
      <c r="G108" s="189">
        <f t="shared" si="89"/>
        <v>4293.180344</v>
      </c>
      <c r="H108" s="189">
        <f t="shared" si="89"/>
        <v>5004.4461</v>
      </c>
      <c r="I108" s="189">
        <f t="shared" si="89"/>
        <v>5403.68476</v>
      </c>
      <c r="J108" s="189">
        <f t="shared" si="89"/>
        <v>5863.867887</v>
      </c>
      <c r="K108" s="189"/>
      <c r="O108" s="187">
        <v>88.0</v>
      </c>
      <c r="P108" s="186">
        <f>(SCC!E108/(dairyplan25!AV214*1000))*1000000</f>
        <v>48433.98661</v>
      </c>
      <c r="Q108" s="186">
        <f>(SCC!F108/(dairyplan25!AW214*1000))*1000000</f>
        <v>76574.36484</v>
      </c>
      <c r="R108" s="186">
        <f>(SCC!G108/(dairyplan25!AX214*1000))*1000000</f>
        <v>99685.85304</v>
      </c>
      <c r="S108" s="186">
        <f>(SCC!H108/(dairyplan25!AY214*1000))*1000000</f>
        <v>117290.5213</v>
      </c>
      <c r="T108" s="186">
        <f>(SCC!I108/(dairyplan25!AZ214*1000))*1000000</f>
        <v>127846.1283</v>
      </c>
      <c r="U108" s="186">
        <f>(SCC!J108/(dairyplan25!BA214*1000))*1000000</f>
        <v>140059.0977</v>
      </c>
    </row>
    <row r="109" ht="14.25" customHeight="1">
      <c r="C109" s="185"/>
      <c r="D109" s="187">
        <v>89.0</v>
      </c>
      <c r="E109" s="189">
        <f t="shared" ref="E109:J109" si="90">EXP(EXP(E$12+E$13*$D109+EXP(-EXP(E$14)*$D109)*E$15))</f>
        <v>1618.967542</v>
      </c>
      <c r="F109" s="189">
        <f t="shared" si="90"/>
        <v>3140.02284</v>
      </c>
      <c r="G109" s="189">
        <f t="shared" si="90"/>
        <v>4294.825433</v>
      </c>
      <c r="H109" s="189">
        <f t="shared" si="90"/>
        <v>5005.50767</v>
      </c>
      <c r="I109" s="189">
        <f t="shared" si="90"/>
        <v>5404.297857</v>
      </c>
      <c r="J109" s="189">
        <f t="shared" si="90"/>
        <v>5864.229643</v>
      </c>
      <c r="K109" s="189"/>
      <c r="O109" s="187">
        <v>89.0</v>
      </c>
      <c r="P109" s="186">
        <f>(SCC!E109/(dairyplan25!AV215*1000))*1000000</f>
        <v>48457.02545</v>
      </c>
      <c r="Q109" s="186">
        <f>(SCC!F109/(dairyplan25!AW215*1000))*1000000</f>
        <v>76697.01835</v>
      </c>
      <c r="R109" s="186">
        <f>(SCC!G109/(dairyplan25!AX215*1000))*1000000</f>
        <v>99844.1787</v>
      </c>
      <c r="S109" s="186">
        <f>(SCC!H109/(dairyplan25!AY215*1000))*1000000</f>
        <v>117458.046</v>
      </c>
      <c r="T109" s="186">
        <f>(SCC!I109/(dairyplan25!AZ215*1000))*1000000</f>
        <v>128017.573</v>
      </c>
      <c r="U109" s="186">
        <f>(SCC!J109/(dairyplan25!BA215*1000))*1000000</f>
        <v>140241.3056</v>
      </c>
    </row>
    <row r="110" ht="14.25" customHeight="1">
      <c r="C110" s="185"/>
      <c r="D110" s="187">
        <v>90.0</v>
      </c>
      <c r="E110" s="189">
        <f t="shared" ref="E110:J110" si="91">EXP(EXP(E$12+E$13*$D110+EXP(-EXP(E$14)*$D110)*E$15))</f>
        <v>1620.308512</v>
      </c>
      <c r="F110" s="189">
        <f t="shared" si="91"/>
        <v>3141.704012</v>
      </c>
      <c r="G110" s="189">
        <f t="shared" si="91"/>
        <v>4296.471229</v>
      </c>
      <c r="H110" s="189">
        <f t="shared" si="91"/>
        <v>5006.569491</v>
      </c>
      <c r="I110" s="189">
        <f t="shared" si="91"/>
        <v>5404.911031</v>
      </c>
      <c r="J110" s="189">
        <f t="shared" si="91"/>
        <v>5864.591424</v>
      </c>
      <c r="K110" s="189"/>
      <c r="O110" s="187">
        <v>90.0</v>
      </c>
      <c r="P110" s="186">
        <f>(SCC!E110/(dairyplan25!AV216*1000))*1000000</f>
        <v>48481.39481</v>
      </c>
      <c r="Q110" s="186">
        <f>(SCC!F110/(dairyplan25!AW216*1000))*1000000</f>
        <v>76821.60315</v>
      </c>
      <c r="R110" s="186">
        <f>(SCC!G110/(dairyplan25!AX216*1000))*1000000</f>
        <v>100005.4015</v>
      </c>
      <c r="S110" s="186">
        <f>(SCC!H110/(dairyplan25!AY216*1000))*1000000</f>
        <v>117628.9512</v>
      </c>
      <c r="T110" s="186">
        <f>(SCC!I110/(dairyplan25!AZ216*1000))*1000000</f>
        <v>128192.7048</v>
      </c>
      <c r="U110" s="186">
        <f>(SCC!J110/(dairyplan25!BA216*1000))*1000000</f>
        <v>140427.5759</v>
      </c>
    </row>
    <row r="111" ht="14.25" customHeight="1">
      <c r="C111" s="185"/>
      <c r="D111" s="187">
        <v>91.0</v>
      </c>
      <c r="E111" s="189">
        <f t="shared" ref="E111:J111" si="92">EXP(EXP(E$12+E$13*$D111+EXP(-EXP(E$14)*$D111)*E$15))</f>
        <v>1621.651978</v>
      </c>
      <c r="F111" s="189">
        <f t="shared" si="92"/>
        <v>3143.386293</v>
      </c>
      <c r="G111" s="189">
        <f t="shared" si="92"/>
        <v>4298.117733</v>
      </c>
      <c r="H111" s="189">
        <f t="shared" si="92"/>
        <v>5007.631564</v>
      </c>
      <c r="I111" s="189">
        <f t="shared" si="92"/>
        <v>5405.524283</v>
      </c>
      <c r="J111" s="189">
        <f t="shared" si="92"/>
        <v>5864.953231</v>
      </c>
      <c r="K111" s="189"/>
      <c r="O111" s="187">
        <v>91.0</v>
      </c>
      <c r="P111" s="186">
        <f>(SCC!E111/(dairyplan25!AV217*1000))*1000000</f>
        <v>48507.06414</v>
      </c>
      <c r="Q111" s="186">
        <f>(SCC!F111/(dairyplan25!AW217*1000))*1000000</f>
        <v>76948.08935</v>
      </c>
      <c r="R111" s="186">
        <f>(SCC!G111/(dairyplan25!AX217*1000))*1000000</f>
        <v>100169.4761</v>
      </c>
      <c r="S111" s="186">
        <f>(SCC!H111/(dairyplan25!AY217*1000))*1000000</f>
        <v>117803.1816</v>
      </c>
      <c r="T111" s="186">
        <f>(SCC!I111/(dairyplan25!AZ217*1000))*1000000</f>
        <v>128371.462</v>
      </c>
      <c r="U111" s="186">
        <f>(SCC!J111/(dairyplan25!BA217*1000))*1000000</f>
        <v>140617.8399</v>
      </c>
    </row>
    <row r="112" ht="14.25" customHeight="1">
      <c r="C112" s="185"/>
      <c r="D112" s="187">
        <v>92.0</v>
      </c>
      <c r="E112" s="189">
        <f t="shared" ref="E112:J112" si="93">EXP(EXP(E$12+E$13*$D112+EXP(-EXP(E$14)*$D112)*E$15))</f>
        <v>1622.997811</v>
      </c>
      <c r="F112" s="189">
        <f t="shared" si="93"/>
        <v>3145.06967</v>
      </c>
      <c r="G112" s="189">
        <f t="shared" si="93"/>
        <v>4299.764945</v>
      </c>
      <c r="H112" s="189">
        <f t="shared" si="93"/>
        <v>5008.693889</v>
      </c>
      <c r="I112" s="189">
        <f t="shared" si="93"/>
        <v>5406.137613</v>
      </c>
      <c r="J112" s="189">
        <f t="shared" si="93"/>
        <v>5865.315062</v>
      </c>
      <c r="K112" s="189"/>
      <c r="O112" s="187">
        <v>92.0</v>
      </c>
      <c r="P112" s="186">
        <f>(SCC!E112/(dairyplan25!AV218*1000))*1000000</f>
        <v>48534.00427</v>
      </c>
      <c r="Q112" s="186">
        <f>(SCC!F112/(dairyplan25!AW218*1000))*1000000</f>
        <v>77076.44823</v>
      </c>
      <c r="R112" s="186">
        <f>(SCC!G112/(dairyplan25!AX218*1000))*1000000</f>
        <v>100336.3591</v>
      </c>
      <c r="S112" s="186">
        <f>(SCC!H112/(dairyplan25!AY218*1000))*1000000</f>
        <v>117980.684</v>
      </c>
      <c r="T112" s="186">
        <f>(SCC!I112/(dairyplan25!AZ218*1000))*1000000</f>
        <v>128553.7853</v>
      </c>
      <c r="U112" s="186">
        <f>(SCC!J112/(dairyplan25!BA218*1000))*1000000</f>
        <v>140812.0318</v>
      </c>
    </row>
    <row r="113" ht="14.25" customHeight="1">
      <c r="C113" s="185"/>
      <c r="D113" s="187">
        <v>93.0</v>
      </c>
      <c r="E113" s="189">
        <f t="shared" ref="E113:J113" si="94">EXP(EXP(E$12+E$13*$D113+EXP(-EXP(E$14)*$D113)*E$15))</f>
        <v>1624.3459</v>
      </c>
      <c r="F113" s="189">
        <f t="shared" si="94"/>
        <v>3146.754133</v>
      </c>
      <c r="G113" s="189">
        <f t="shared" si="94"/>
        <v>4301.412866</v>
      </c>
      <c r="H113" s="189">
        <f t="shared" si="94"/>
        <v>5009.756466</v>
      </c>
      <c r="I113" s="189">
        <f t="shared" si="94"/>
        <v>5406.751021</v>
      </c>
      <c r="J113" s="189">
        <f t="shared" si="94"/>
        <v>5865.676918</v>
      </c>
      <c r="K113" s="189"/>
      <c r="O113" s="187">
        <v>93.0</v>
      </c>
      <c r="P113" s="186">
        <f>(SCC!E113/(dairyplan25!AV219*1000))*1000000</f>
        <v>48562.18741</v>
      </c>
      <c r="Q113" s="186">
        <f>(SCC!F113/(dairyplan25!AW219*1000))*1000000</f>
        <v>77206.65223</v>
      </c>
      <c r="R113" s="186">
        <f>(SCC!G113/(dairyplan25!AX219*1000))*1000000</f>
        <v>100506.0085</v>
      </c>
      <c r="S113" s="186">
        <f>(SCC!H113/(dairyplan25!AY219*1000))*1000000</f>
        <v>118161.4075</v>
      </c>
      <c r="T113" s="186">
        <f>(SCC!I113/(dairyplan25!AZ219*1000))*1000000</f>
        <v>128739.6177</v>
      </c>
      <c r="U113" s="186">
        <f>(SCC!J113/(dairyplan25!BA219*1000))*1000000</f>
        <v>141010.0881</v>
      </c>
    </row>
    <row r="114" ht="14.25" customHeight="1">
      <c r="C114" s="185"/>
      <c r="D114" s="187">
        <v>94.0</v>
      </c>
      <c r="E114" s="189">
        <f t="shared" ref="E114:J114" si="95">EXP(EXP(E$12+E$13*$D114+EXP(-EXP(E$14)*$D114)*E$15))</f>
        <v>1625.696142</v>
      </c>
      <c r="F114" s="189">
        <f t="shared" si="95"/>
        <v>3148.439671</v>
      </c>
      <c r="G114" s="189">
        <f t="shared" si="95"/>
        <v>4303.061494</v>
      </c>
      <c r="H114" s="189">
        <f t="shared" si="95"/>
        <v>5010.819294</v>
      </c>
      <c r="I114" s="189">
        <f t="shared" si="95"/>
        <v>5407.364506</v>
      </c>
      <c r="J114" s="189">
        <f t="shared" si="95"/>
        <v>5866.038799</v>
      </c>
      <c r="K114" s="189"/>
      <c r="O114" s="187">
        <v>94.0</v>
      </c>
      <c r="P114" s="186">
        <f>(SCC!E114/(dairyplan25!AV220*1000))*1000000</f>
        <v>48591.587</v>
      </c>
      <c r="Q114" s="186">
        <f>(SCC!F114/(dairyplan25!AW220*1000))*1000000</f>
        <v>77338.67486</v>
      </c>
      <c r="R114" s="186">
        <f>(SCC!G114/(dairyplan25!AX220*1000))*1000000</f>
        <v>100678.3841</v>
      </c>
      <c r="S114" s="186">
        <f>(SCC!H114/(dairyplan25!AY220*1000))*1000000</f>
        <v>118345.3028</v>
      </c>
      <c r="T114" s="186">
        <f>(SCC!I114/(dairyplan25!AZ220*1000))*1000000</f>
        <v>128928.9044</v>
      </c>
      <c r="U114" s="186">
        <f>(SCC!J114/(dairyplan25!BA220*1000))*1000000</f>
        <v>141211.9481</v>
      </c>
    </row>
    <row r="115" ht="14.25" customHeight="1">
      <c r="C115" s="185"/>
      <c r="D115" s="187">
        <v>95.0</v>
      </c>
      <c r="E115" s="189">
        <f t="shared" ref="E115:J115" si="96">EXP(EXP(E$12+E$13*$D115+EXP(-EXP(E$14)*$D115)*E$15))</f>
        <v>1627.048447</v>
      </c>
      <c r="F115" s="189">
        <f t="shared" si="96"/>
        <v>3150.126277</v>
      </c>
      <c r="G115" s="189">
        <f t="shared" si="96"/>
        <v>4304.710831</v>
      </c>
      <c r="H115" s="189">
        <f t="shared" si="96"/>
        <v>5011.882375</v>
      </c>
      <c r="I115" s="189">
        <f t="shared" si="96"/>
        <v>5407.978069</v>
      </c>
      <c r="J115" s="189">
        <f t="shared" si="96"/>
        <v>5866.400705</v>
      </c>
      <c r="K115" s="189"/>
      <c r="O115" s="187">
        <v>95.0</v>
      </c>
      <c r="P115" s="186">
        <f>(SCC!E115/(dairyplan25!AV221*1000))*1000000</f>
        <v>48622.17767</v>
      </c>
      <c r="Q115" s="186">
        <f>(SCC!F115/(dairyplan25!AW221*1000))*1000000</f>
        <v>77472.49068</v>
      </c>
      <c r="R115" s="186">
        <f>(SCC!G115/(dairyplan25!AX221*1000))*1000000</f>
        <v>100853.4474</v>
      </c>
      <c r="S115" s="186">
        <f>(SCC!H115/(dairyplan25!AY221*1000))*1000000</f>
        <v>118532.3226</v>
      </c>
      <c r="T115" s="186">
        <f>(SCC!I115/(dairyplan25!AZ221*1000))*1000000</f>
        <v>129121.5925</v>
      </c>
      <c r="U115" s="186">
        <f>(SCC!J115/(dairyplan25!BA221*1000))*1000000</f>
        <v>141417.553</v>
      </c>
    </row>
    <row r="116" ht="14.25" customHeight="1">
      <c r="C116" s="185"/>
      <c r="D116" s="187">
        <v>96.0</v>
      </c>
      <c r="E116" s="189">
        <f t="shared" ref="E116:J116" si="97">EXP(EXP(E$12+E$13*$D116+EXP(-EXP(E$14)*$D116)*E$15))</f>
        <v>1628.402733</v>
      </c>
      <c r="F116" s="189">
        <f t="shared" si="97"/>
        <v>3151.813944</v>
      </c>
      <c r="G116" s="189">
        <f t="shared" si="97"/>
        <v>4306.360876</v>
      </c>
      <c r="H116" s="189">
        <f t="shared" si="97"/>
        <v>5012.945708</v>
      </c>
      <c r="I116" s="189">
        <f t="shared" si="97"/>
        <v>5408.591709</v>
      </c>
      <c r="J116" s="189">
        <f t="shared" si="97"/>
        <v>5866.762636</v>
      </c>
      <c r="K116" s="189"/>
      <c r="O116" s="187">
        <v>96.0</v>
      </c>
      <c r="P116" s="186">
        <f>(SCC!E116/(dairyplan25!AV222*1000))*1000000</f>
        <v>48653.93512</v>
      </c>
      <c r="Q116" s="186">
        <f>(SCC!F116/(dairyplan25!AW222*1000))*1000000</f>
        <v>77608.07523</v>
      </c>
      <c r="R116" s="186">
        <f>(SCC!G116/(dairyplan25!AX222*1000))*1000000</f>
        <v>101031.1611</v>
      </c>
      <c r="S116" s="186">
        <f>(SCC!H116/(dairyplan25!AY222*1000))*1000000</f>
        <v>118722.4215</v>
      </c>
      <c r="T116" s="186">
        <f>(SCC!I116/(dairyplan25!AZ222*1000))*1000000</f>
        <v>129317.6315</v>
      </c>
      <c r="U116" s="186">
        <f>(SCC!J116/(dairyplan25!BA222*1000))*1000000</f>
        <v>141626.8465</v>
      </c>
    </row>
    <row r="117" ht="14.25" customHeight="1">
      <c r="C117" s="185"/>
      <c r="D117" s="187">
        <v>97.0</v>
      </c>
      <c r="E117" s="189">
        <f t="shared" ref="E117:J117" si="98">EXP(EXP(E$12+E$13*$D117+EXP(-EXP(E$14)*$D117)*E$15))</f>
        <v>1629.75893</v>
      </c>
      <c r="F117" s="189">
        <f t="shared" si="98"/>
        <v>3153.502666</v>
      </c>
      <c r="G117" s="189">
        <f t="shared" si="98"/>
        <v>4308.011629</v>
      </c>
      <c r="H117" s="189">
        <f t="shared" si="98"/>
        <v>5014.009293</v>
      </c>
      <c r="I117" s="189">
        <f t="shared" si="98"/>
        <v>5409.205428</v>
      </c>
      <c r="J117" s="189">
        <f t="shared" si="98"/>
        <v>5867.124591</v>
      </c>
      <c r="K117" s="189"/>
      <c r="O117" s="187">
        <v>97.0</v>
      </c>
      <c r="P117" s="186">
        <f>(SCC!E117/(dairyplan25!AV223*1000))*1000000</f>
        <v>48686.8361</v>
      </c>
      <c r="Q117" s="186">
        <f>(SCC!F117/(dairyplan25!AW223*1000))*1000000</f>
        <v>77745.40497</v>
      </c>
      <c r="R117" s="186">
        <f>(SCC!G117/(dairyplan25!AX223*1000))*1000000</f>
        <v>101211.4895</v>
      </c>
      <c r="S117" s="186">
        <f>(SCC!H117/(dairyplan25!AY223*1000))*1000000</f>
        <v>118915.5558</v>
      </c>
      <c r="T117" s="186">
        <f>(SCC!I117/(dairyplan25!AZ223*1000))*1000000</f>
        <v>129516.9723</v>
      </c>
      <c r="U117" s="186">
        <f>(SCC!J117/(dairyplan25!BA223*1000))*1000000</f>
        <v>141839.7742</v>
      </c>
    </row>
    <row r="118" ht="14.25" customHeight="1">
      <c r="C118" s="185"/>
      <c r="D118" s="187">
        <v>98.0</v>
      </c>
      <c r="E118" s="189">
        <f t="shared" ref="E118:J118" si="99">EXP(EXP(E$12+E$13*$D118+EXP(-EXP(E$14)*$D118)*E$15))</f>
        <v>1631.116972</v>
      </c>
      <c r="F118" s="189">
        <f t="shared" si="99"/>
        <v>3155.192439</v>
      </c>
      <c r="G118" s="189">
        <f t="shared" si="99"/>
        <v>4309.663092</v>
      </c>
      <c r="H118" s="189">
        <f t="shared" si="99"/>
        <v>5015.07313</v>
      </c>
      <c r="I118" s="189">
        <f t="shared" si="99"/>
        <v>5409.819224</v>
      </c>
      <c r="J118" s="189">
        <f t="shared" si="99"/>
        <v>5867.486572</v>
      </c>
      <c r="K118" s="189"/>
      <c r="O118" s="187">
        <v>98.0</v>
      </c>
      <c r="P118" s="186">
        <f>(SCC!E118/(dairyplan25!AV224*1000))*1000000</f>
        <v>48720.85833</v>
      </c>
      <c r="Q118" s="186">
        <f>(SCC!F118/(dairyplan25!AW224*1000))*1000000</f>
        <v>77884.4573</v>
      </c>
      <c r="R118" s="186">
        <f>(SCC!G118/(dairyplan25!AX224*1000))*1000000</f>
        <v>101394.3982</v>
      </c>
      <c r="S118" s="186">
        <f>(SCC!H118/(dairyplan25!AY224*1000))*1000000</f>
        <v>119111.6832</v>
      </c>
      <c r="T118" s="186">
        <f>(SCC!I118/(dairyplan25!AZ224*1000))*1000000</f>
        <v>129719.5681</v>
      </c>
      <c r="U118" s="186">
        <f>(SCC!J118/(dairyplan25!BA224*1000))*1000000</f>
        <v>142056.2839</v>
      </c>
    </row>
    <row r="119" ht="14.25" customHeight="1">
      <c r="C119" s="185"/>
      <c r="D119" s="187">
        <v>99.0</v>
      </c>
      <c r="E119" s="189">
        <f t="shared" ref="E119:J119" si="100">EXP(EXP(E$12+E$13*$D119+EXP(-EXP(E$14)*$D119)*E$15))</f>
        <v>1632.476803</v>
      </c>
      <c r="F119" s="189">
        <f t="shared" si="100"/>
        <v>3156.883258</v>
      </c>
      <c r="G119" s="189">
        <f t="shared" si="100"/>
        <v>4311.315264</v>
      </c>
      <c r="H119" s="189">
        <f t="shared" si="100"/>
        <v>5016.137219</v>
      </c>
      <c r="I119" s="189">
        <f t="shared" si="100"/>
        <v>5410.433097</v>
      </c>
      <c r="J119" s="189">
        <f t="shared" si="100"/>
        <v>5867.848578</v>
      </c>
      <c r="K119" s="189"/>
      <c r="O119" s="187">
        <v>99.0</v>
      </c>
      <c r="P119" s="186">
        <f>(SCC!E119/(dairyplan25!AV225*1000))*1000000</f>
        <v>48755.98044</v>
      </c>
      <c r="Q119" s="186">
        <f>(SCC!F119/(dairyplan25!AW225*1000))*1000000</f>
        <v>78025.21042</v>
      </c>
      <c r="R119" s="186">
        <f>(SCC!G119/(dairyplan25!AX225*1000))*1000000</f>
        <v>101579.8542</v>
      </c>
      <c r="S119" s="186">
        <f>(SCC!H119/(dairyplan25!AY225*1000))*1000000</f>
        <v>119310.7634</v>
      </c>
      <c r="T119" s="186">
        <f>(SCC!I119/(dairyplan25!AZ225*1000))*1000000</f>
        <v>129925.3734</v>
      </c>
      <c r="U119" s="186">
        <f>(SCC!J119/(dairyplan25!BA225*1000))*1000000</f>
        <v>142276.3253</v>
      </c>
    </row>
    <row r="120" ht="14.25" customHeight="1">
      <c r="C120" s="185"/>
      <c r="D120" s="187">
        <v>100.0</v>
      </c>
      <c r="E120" s="189">
        <f t="shared" ref="E120:J120" si="101">EXP(EXP(E$12+E$13*$D120+EXP(-EXP(E$14)*$D120)*E$15))</f>
        <v>1633.83837</v>
      </c>
      <c r="F120" s="189">
        <f t="shared" si="101"/>
        <v>3158.57512</v>
      </c>
      <c r="G120" s="189">
        <f t="shared" si="101"/>
        <v>4312.968145</v>
      </c>
      <c r="H120" s="189">
        <f t="shared" si="101"/>
        <v>5017.20156</v>
      </c>
      <c r="I120" s="189">
        <f t="shared" si="101"/>
        <v>5411.047049</v>
      </c>
      <c r="J120" s="189">
        <f t="shared" si="101"/>
        <v>5868.210608</v>
      </c>
      <c r="K120" s="189"/>
      <c r="O120" s="187">
        <v>100.0</v>
      </c>
      <c r="P120" s="186">
        <f>(SCC!E120/(dairyplan25!AV226*1000))*1000000</f>
        <v>48792.18191</v>
      </c>
      <c r="Q120" s="186">
        <f>(SCC!F120/(dairyplan25!AW226*1000))*1000000</f>
        <v>78167.64339</v>
      </c>
      <c r="R120" s="186">
        <f>(SCC!G120/(dairyplan25!AX226*1000))*1000000</f>
        <v>101767.8255</v>
      </c>
      <c r="S120" s="186">
        <f>(SCC!H120/(dairyplan25!AY226*1000))*1000000</f>
        <v>119512.7571</v>
      </c>
      <c r="T120" s="186">
        <f>(SCC!I120/(dairyplan25!AZ226*1000))*1000000</f>
        <v>130134.3447</v>
      </c>
      <c r="U120" s="186">
        <f>(SCC!J120/(dairyplan25!BA226*1000))*1000000</f>
        <v>142499.8498</v>
      </c>
    </row>
    <row r="121" ht="14.25" customHeight="1">
      <c r="C121" s="185"/>
      <c r="D121" s="187">
        <v>101.0</v>
      </c>
      <c r="E121" s="189">
        <f t="shared" ref="E121:J121" si="102">EXP(EXP(E$12+E$13*$D121+EXP(-EXP(E$14)*$D121)*E$15))</f>
        <v>1635.20163</v>
      </c>
      <c r="F121" s="189">
        <f t="shared" si="102"/>
        <v>3160.268022</v>
      </c>
      <c r="G121" s="189">
        <f t="shared" si="102"/>
        <v>4314.621735</v>
      </c>
      <c r="H121" s="189">
        <f t="shared" si="102"/>
        <v>5018.266154</v>
      </c>
      <c r="I121" s="189">
        <f t="shared" si="102"/>
        <v>5411.661078</v>
      </c>
      <c r="J121" s="189">
        <f t="shared" si="102"/>
        <v>5868.572664</v>
      </c>
      <c r="K121" s="189"/>
      <c r="O121" s="187">
        <v>101.0</v>
      </c>
      <c r="P121" s="186">
        <f>(SCC!E121/(dairyplan25!AV227*1000))*1000000</f>
        <v>48829.44305</v>
      </c>
      <c r="Q121" s="186">
        <f>(SCC!F121/(dairyplan25!AW227*1000))*1000000</f>
        <v>78311.73604</v>
      </c>
      <c r="R121" s="186">
        <f>(SCC!G121/(dairyplan25!AX227*1000))*1000000</f>
        <v>101958.2815</v>
      </c>
      <c r="S121" s="186">
        <f>(SCC!H121/(dairyplan25!AY227*1000))*1000000</f>
        <v>119717.6268</v>
      </c>
      <c r="T121" s="186">
        <f>(SCC!I121/(dairyplan25!AZ227*1000))*1000000</f>
        <v>130346.44</v>
      </c>
      <c r="U121" s="186">
        <f>(SCC!J121/(dairyplan25!BA227*1000))*1000000</f>
        <v>142726.8108</v>
      </c>
    </row>
    <row r="122" ht="14.25" customHeight="1">
      <c r="C122" s="185"/>
      <c r="D122" s="187">
        <v>102.0</v>
      </c>
      <c r="E122" s="189">
        <f t="shared" ref="E122:J122" si="103">EXP(EXP(E$12+E$13*$D122+EXP(-EXP(E$14)*$D122)*E$15))</f>
        <v>1636.56654</v>
      </c>
      <c r="F122" s="189">
        <f t="shared" si="103"/>
        <v>3161.961963</v>
      </c>
      <c r="G122" s="189">
        <f t="shared" si="103"/>
        <v>4316.276036</v>
      </c>
      <c r="H122" s="189">
        <f t="shared" si="103"/>
        <v>5019.331001</v>
      </c>
      <c r="I122" s="189">
        <f t="shared" si="103"/>
        <v>5412.275186</v>
      </c>
      <c r="J122" s="189">
        <f t="shared" si="103"/>
        <v>5868.934744</v>
      </c>
      <c r="K122" s="189"/>
      <c r="O122" s="187">
        <v>102.0</v>
      </c>
      <c r="P122" s="186">
        <f>(SCC!E122/(dairyplan25!AV228*1000))*1000000</f>
        <v>48867.74492</v>
      </c>
      <c r="Q122" s="186">
        <f>(SCC!F122/(dairyplan25!AW228*1000))*1000000</f>
        <v>78457.46893</v>
      </c>
      <c r="R122" s="186">
        <f>(SCC!G122/(dairyplan25!AX228*1000))*1000000</f>
        <v>102151.1928</v>
      </c>
      <c r="S122" s="186">
        <f>(SCC!H122/(dairyplan25!AY228*1000))*1000000</f>
        <v>119925.3363</v>
      </c>
      <c r="T122" s="186">
        <f>(SCC!I122/(dairyplan25!AZ228*1000))*1000000</f>
        <v>130561.6187</v>
      </c>
      <c r="U122" s="186">
        <f>(SCC!J122/(dairyplan25!BA228*1000))*1000000</f>
        <v>142957.1633</v>
      </c>
    </row>
    <row r="123" ht="14.25" customHeight="1">
      <c r="C123" s="185"/>
      <c r="D123" s="187">
        <v>103.0</v>
      </c>
      <c r="E123" s="189">
        <f t="shared" ref="E123:J123" si="104">EXP(EXP(E$12+E$13*$D123+EXP(-EXP(E$14)*$D123)*E$15))</f>
        <v>1637.933065</v>
      </c>
      <c r="F123" s="189">
        <f t="shared" si="104"/>
        <v>3163.656939</v>
      </c>
      <c r="G123" s="189">
        <f t="shared" si="104"/>
        <v>4317.931047</v>
      </c>
      <c r="H123" s="189">
        <f t="shared" si="104"/>
        <v>5020.396099</v>
      </c>
      <c r="I123" s="189">
        <f t="shared" si="104"/>
        <v>5412.889371</v>
      </c>
      <c r="J123" s="189">
        <f t="shared" si="104"/>
        <v>5869.296849</v>
      </c>
      <c r="K123" s="189"/>
      <c r="O123" s="187">
        <v>103.0</v>
      </c>
      <c r="P123" s="186">
        <f>(SCC!E123/(dairyplan25!AV229*1000))*1000000</f>
        <v>48907.0693</v>
      </c>
      <c r="Q123" s="186">
        <f>(SCC!F123/(dairyplan25!AW229*1000))*1000000</f>
        <v>78604.82336</v>
      </c>
      <c r="R123" s="186">
        <f>(SCC!G123/(dairyplan25!AX229*1000))*1000000</f>
        <v>102346.5308</v>
      </c>
      <c r="S123" s="186">
        <f>(SCC!H123/(dairyplan25!AY229*1000))*1000000</f>
        <v>120135.8506</v>
      </c>
      <c r="T123" s="186">
        <f>(SCC!I123/(dairyplan25!AZ229*1000))*1000000</f>
        <v>130779.8418</v>
      </c>
      <c r="U123" s="186">
        <f>(SCC!J123/(dairyplan25!BA229*1000))*1000000</f>
        <v>143190.8639</v>
      </c>
    </row>
    <row r="124" ht="14.25" customHeight="1">
      <c r="C124" s="185"/>
      <c r="D124" s="187">
        <v>104.0</v>
      </c>
      <c r="E124" s="189">
        <f t="shared" ref="E124:J124" si="105">EXP(EXP(E$12+E$13*$D124+EXP(-EXP(E$14)*$D124)*E$15))</f>
        <v>1639.301174</v>
      </c>
      <c r="F124" s="189">
        <f t="shared" si="105"/>
        <v>3165.352951</v>
      </c>
      <c r="G124" s="189">
        <f t="shared" si="105"/>
        <v>4319.586769</v>
      </c>
      <c r="H124" s="189">
        <f t="shared" si="105"/>
        <v>5021.461451</v>
      </c>
      <c r="I124" s="189">
        <f t="shared" si="105"/>
        <v>5413.503633</v>
      </c>
      <c r="J124" s="189">
        <f t="shared" si="105"/>
        <v>5869.658979</v>
      </c>
      <c r="K124" s="189"/>
      <c r="O124" s="187">
        <v>104.0</v>
      </c>
      <c r="P124" s="186">
        <f>(SCC!E124/(dairyplan25!AV230*1000))*1000000</f>
        <v>48947.39869</v>
      </c>
      <c r="Q124" s="186">
        <f>(SCC!F124/(dairyplan25!AW230*1000))*1000000</f>
        <v>78753.78131</v>
      </c>
      <c r="R124" s="186">
        <f>(SCC!G124/(dairyplan25!AX230*1000))*1000000</f>
        <v>102544.2683</v>
      </c>
      <c r="S124" s="186">
        <f>(SCC!H124/(dairyplan25!AY230*1000))*1000000</f>
        <v>120349.1361</v>
      </c>
      <c r="T124" s="186">
        <f>(SCC!I124/(dairyplan25!AZ230*1000))*1000000</f>
        <v>131001.0718</v>
      </c>
      <c r="U124" s="186">
        <f>(SCC!J124/(dairyplan25!BA230*1000))*1000000</f>
        <v>143427.8707</v>
      </c>
    </row>
    <row r="125" ht="14.25" customHeight="1">
      <c r="C125" s="185"/>
      <c r="D125" s="187">
        <v>105.0</v>
      </c>
      <c r="E125" s="189">
        <f t="shared" ref="E125:J125" si="106">EXP(EXP(E$12+E$13*$D125+EXP(-EXP(E$14)*$D125)*E$15))</f>
        <v>1640.670836</v>
      </c>
      <c r="F125" s="189">
        <f t="shared" si="106"/>
        <v>3167.049995</v>
      </c>
      <c r="G125" s="189">
        <f t="shared" si="106"/>
        <v>4321.243201</v>
      </c>
      <c r="H125" s="189">
        <f t="shared" si="106"/>
        <v>5022.527054</v>
      </c>
      <c r="I125" s="189">
        <f t="shared" si="106"/>
        <v>5414.117974</v>
      </c>
      <c r="J125" s="189">
        <f t="shared" si="106"/>
        <v>5870.021135</v>
      </c>
      <c r="K125" s="189"/>
      <c r="O125" s="187">
        <v>105.0</v>
      </c>
      <c r="P125" s="186">
        <f>(SCC!E125/(dairyplan25!AV231*1000))*1000000</f>
        <v>48988.71619</v>
      </c>
      <c r="Q125" s="186">
        <f>(SCC!F125/(dairyplan25!AW231*1000))*1000000</f>
        <v>78904.3254</v>
      </c>
      <c r="R125" s="186">
        <f>(SCC!G125/(dairyplan25!AX231*1000))*1000000</f>
        <v>102744.3788</v>
      </c>
      <c r="S125" s="186">
        <f>(SCC!H125/(dairyplan25!AY231*1000))*1000000</f>
        <v>120565.1604</v>
      </c>
      <c r="T125" s="186">
        <f>(SCC!I125/(dairyplan25!AZ231*1000))*1000000</f>
        <v>131225.2722</v>
      </c>
      <c r="U125" s="186">
        <f>(SCC!J125/(dairyplan25!BA231*1000))*1000000</f>
        <v>143668.1435</v>
      </c>
    </row>
    <row r="126" ht="14.25" customHeight="1">
      <c r="C126" s="185"/>
      <c r="D126" s="187">
        <v>106.0</v>
      </c>
      <c r="E126" s="189">
        <f t="shared" ref="E126:J126" si="107">EXP(EXP(E$12+E$13*$D126+EXP(-EXP(E$14)*$D126)*E$15))</f>
        <v>1642.042027</v>
      </c>
      <c r="F126" s="189">
        <f t="shared" si="107"/>
        <v>3168.748073</v>
      </c>
      <c r="G126" s="189">
        <f t="shared" si="107"/>
        <v>4322.900344</v>
      </c>
      <c r="H126" s="189">
        <f t="shared" si="107"/>
        <v>5023.592911</v>
      </c>
      <c r="I126" s="189">
        <f t="shared" si="107"/>
        <v>5414.732392</v>
      </c>
      <c r="J126" s="189">
        <f t="shared" si="107"/>
        <v>5870.383315</v>
      </c>
      <c r="K126" s="189"/>
      <c r="O126" s="187">
        <v>106.0</v>
      </c>
      <c r="P126" s="186">
        <f>(SCC!E126/(dairyplan25!AV232*1000))*1000000</f>
        <v>49031.00556</v>
      </c>
      <c r="Q126" s="186">
        <f>(SCC!F126/(dairyplan25!AW232*1000))*1000000</f>
        <v>79056.43891</v>
      </c>
      <c r="R126" s="186">
        <f>(SCC!G126/(dairyplan25!AX232*1000))*1000000</f>
        <v>102946.8371</v>
      </c>
      <c r="S126" s="186">
        <f>(SCC!H126/(dairyplan25!AY232*1000))*1000000</f>
        <v>120783.8921</v>
      </c>
      <c r="T126" s="186">
        <f>(SCC!I126/(dairyplan25!AZ232*1000))*1000000</f>
        <v>131452.4083</v>
      </c>
      <c r="U126" s="186">
        <f>(SCC!J126/(dairyplan25!BA232*1000))*1000000</f>
        <v>143911.6434</v>
      </c>
    </row>
    <row r="127" ht="14.25" customHeight="1">
      <c r="C127" s="185"/>
      <c r="D127" s="187">
        <v>107.0</v>
      </c>
      <c r="E127" s="189">
        <f t="shared" ref="E127:J127" si="108">EXP(EXP(E$12+E$13*$D127+EXP(-EXP(E$14)*$D127)*E$15))</f>
        <v>1643.414725</v>
      </c>
      <c r="F127" s="189">
        <f t="shared" si="108"/>
        <v>3170.447182</v>
      </c>
      <c r="G127" s="189">
        <f t="shared" si="108"/>
        <v>4324.5582</v>
      </c>
      <c r="H127" s="189">
        <f t="shared" si="108"/>
        <v>5024.65902</v>
      </c>
      <c r="I127" s="189">
        <f t="shared" si="108"/>
        <v>5415.346889</v>
      </c>
      <c r="J127" s="189">
        <f t="shared" si="108"/>
        <v>5870.74552</v>
      </c>
      <c r="K127" s="189"/>
      <c r="O127" s="187">
        <v>107.0</v>
      </c>
      <c r="P127" s="186">
        <f>(SCC!E127/(dairyplan25!AV233*1000))*1000000</f>
        <v>49074.25112</v>
      </c>
      <c r="Q127" s="186">
        <f>(SCC!F127/(dairyplan25!AW233*1000))*1000000</f>
        <v>79210.1057</v>
      </c>
      <c r="R127" s="186">
        <f>(SCC!G127/(dairyplan25!AX233*1000))*1000000</f>
        <v>103151.6185</v>
      </c>
      <c r="S127" s="186">
        <f>(SCC!H127/(dairyplan25!AY233*1000))*1000000</f>
        <v>121005.3012</v>
      </c>
      <c r="T127" s="186">
        <f>(SCC!I127/(dairyplan25!AZ233*1000))*1000000</f>
        <v>131682.4461</v>
      </c>
      <c r="U127" s="186">
        <f>(SCC!J127/(dairyplan25!BA233*1000))*1000000</f>
        <v>144158.3329</v>
      </c>
    </row>
    <row r="128" ht="14.25" customHeight="1">
      <c r="C128" s="185"/>
      <c r="D128" s="187">
        <v>108.0</v>
      </c>
      <c r="E128" s="189">
        <f t="shared" ref="E128:J128" si="109">EXP(EXP(E$12+E$13*$D128+EXP(-EXP(E$14)*$D128)*E$15))</f>
        <v>1644.788909</v>
      </c>
      <c r="F128" s="189">
        <f t="shared" si="109"/>
        <v>3172.147322</v>
      </c>
      <c r="G128" s="189">
        <f t="shared" si="109"/>
        <v>4326.216766</v>
      </c>
      <c r="H128" s="189">
        <f t="shared" si="109"/>
        <v>5025.725382</v>
      </c>
      <c r="I128" s="189">
        <f t="shared" si="109"/>
        <v>5415.961463</v>
      </c>
      <c r="J128" s="189">
        <f t="shared" si="109"/>
        <v>5871.107749</v>
      </c>
      <c r="K128" s="189"/>
      <c r="O128" s="187">
        <v>108.0</v>
      </c>
      <c r="P128" s="186">
        <f>(SCC!E128/(dairyplan25!AV234*1000))*1000000</f>
        <v>49118.43777</v>
      </c>
      <c r="Q128" s="186">
        <f>(SCC!F128/(dairyplan25!AW234*1000))*1000000</f>
        <v>79365.31022</v>
      </c>
      <c r="R128" s="186">
        <f>(SCC!G128/(dairyplan25!AX234*1000))*1000000</f>
        <v>103358.6996</v>
      </c>
      <c r="S128" s="186">
        <f>(SCC!H128/(dairyplan25!AY234*1000))*1000000</f>
        <v>121229.3585</v>
      </c>
      <c r="T128" s="186">
        <f>(SCC!I128/(dairyplan25!AZ234*1000))*1000000</f>
        <v>131915.3533</v>
      </c>
      <c r="U128" s="186">
        <f>(SCC!J128/(dairyplan25!BA234*1000))*1000000</f>
        <v>144408.1758</v>
      </c>
    </row>
    <row r="129" ht="14.25" customHeight="1">
      <c r="C129" s="185"/>
      <c r="D129" s="187">
        <v>109.0</v>
      </c>
      <c r="E129" s="189">
        <f t="shared" ref="E129:J129" si="110">EXP(EXP(E$12+E$13*$D129+EXP(-EXP(E$14)*$D129)*E$15))</f>
        <v>1646.164561</v>
      </c>
      <c r="F129" s="189">
        <f t="shared" si="110"/>
        <v>3173.848494</v>
      </c>
      <c r="G129" s="189">
        <f t="shared" si="110"/>
        <v>4327.876045</v>
      </c>
      <c r="H129" s="189">
        <f t="shared" si="110"/>
        <v>5026.791997</v>
      </c>
      <c r="I129" s="189">
        <f t="shared" si="110"/>
        <v>5416.576115</v>
      </c>
      <c r="J129" s="189">
        <f t="shared" si="110"/>
        <v>5871.470004</v>
      </c>
      <c r="K129" s="189"/>
      <c r="O129" s="187">
        <v>109.0</v>
      </c>
      <c r="P129" s="186">
        <f>(SCC!E129/(dairyplan25!AV235*1000))*1000000</f>
        <v>49163.5509</v>
      </c>
      <c r="Q129" s="186">
        <f>(SCC!F129/(dairyplan25!AW235*1000))*1000000</f>
        <v>79522.03748</v>
      </c>
      <c r="R129" s="186">
        <f>(SCC!G129/(dairyplan25!AX235*1000))*1000000</f>
        <v>103568.0576</v>
      </c>
      <c r="S129" s="186">
        <f>(SCC!H129/(dairyplan25!AY235*1000))*1000000</f>
        <v>121456.0361</v>
      </c>
      <c r="T129" s="186">
        <f>(SCC!I129/(dairyplan25!AZ235*1000))*1000000</f>
        <v>132151.0984</v>
      </c>
      <c r="U129" s="186">
        <f>(SCC!J129/(dairyplan25!BA235*1000))*1000000</f>
        <v>144661.1373</v>
      </c>
    </row>
    <row r="130" ht="14.25" customHeight="1">
      <c r="C130" s="185"/>
      <c r="D130" s="187">
        <v>110.0</v>
      </c>
      <c r="E130" s="189">
        <f t="shared" ref="E130:J130" si="111">EXP(EXP(E$12+E$13*$D130+EXP(-EXP(E$14)*$D130)*E$15))</f>
        <v>1647.541667</v>
      </c>
      <c r="F130" s="189">
        <f t="shared" si="111"/>
        <v>3175.550696</v>
      </c>
      <c r="G130" s="189">
        <f t="shared" si="111"/>
        <v>4329.536037</v>
      </c>
      <c r="H130" s="189">
        <f t="shared" si="111"/>
        <v>5027.858865</v>
      </c>
      <c r="I130" s="189">
        <f t="shared" si="111"/>
        <v>5417.190844</v>
      </c>
      <c r="J130" s="189">
        <f t="shared" si="111"/>
        <v>5871.832284</v>
      </c>
      <c r="K130" s="189"/>
      <c r="O130" s="187">
        <v>110.0</v>
      </c>
      <c r="P130" s="186">
        <f>(SCC!E130/(dairyplan25!AV236*1000))*1000000</f>
        <v>49209.57645</v>
      </c>
      <c r="Q130" s="186">
        <f>(SCC!F130/(dairyplan25!AW236*1000))*1000000</f>
        <v>79680.27303</v>
      </c>
      <c r="R130" s="186">
        <f>(SCC!G130/(dairyplan25!AX236*1000))*1000000</f>
        <v>103779.6706</v>
      </c>
      <c r="S130" s="186">
        <f>(SCC!H130/(dairyplan25!AY236*1000))*1000000</f>
        <v>121685.3069</v>
      </c>
      <c r="T130" s="186">
        <f>(SCC!I130/(dairyplan25!AZ236*1000))*1000000</f>
        <v>132389.651</v>
      </c>
      <c r="U130" s="186">
        <f>(SCC!J130/(dairyplan25!BA236*1000))*1000000</f>
        <v>144917.1838</v>
      </c>
    </row>
    <row r="131" ht="14.25" customHeight="1">
      <c r="C131" s="185"/>
      <c r="D131" s="187">
        <v>111.0</v>
      </c>
      <c r="E131" s="189">
        <f t="shared" ref="E131:J131" si="112">EXP(EXP(E$12+E$13*$D131+EXP(-EXP(E$14)*$D131)*E$15))</f>
        <v>1648.920211</v>
      </c>
      <c r="F131" s="189">
        <f t="shared" si="112"/>
        <v>3177.253929</v>
      </c>
      <c r="G131" s="189">
        <f t="shared" si="112"/>
        <v>4331.196741</v>
      </c>
      <c r="H131" s="189">
        <f t="shared" si="112"/>
        <v>5028.925986</v>
      </c>
      <c r="I131" s="189">
        <f t="shared" si="112"/>
        <v>5417.805652</v>
      </c>
      <c r="J131" s="189">
        <f t="shared" si="112"/>
        <v>5872.194589</v>
      </c>
      <c r="K131" s="189"/>
      <c r="O131" s="187">
        <v>111.0</v>
      </c>
      <c r="P131" s="186">
        <f>(SCC!E131/(dairyplan25!AV237*1000))*1000000</f>
        <v>49256.50081</v>
      </c>
      <c r="Q131" s="186">
        <f>(SCC!F131/(dairyplan25!AW237*1000))*1000000</f>
        <v>79840.00293</v>
      </c>
      <c r="R131" s="186">
        <f>(SCC!G131/(dairyplan25!AX237*1000))*1000000</f>
        <v>103993.5176</v>
      </c>
      <c r="S131" s="186">
        <f>(SCC!H131/(dairyplan25!AY237*1000))*1000000</f>
        <v>121917.1448</v>
      </c>
      <c r="T131" s="186">
        <f>(SCC!I131/(dairyplan25!AZ237*1000))*1000000</f>
        <v>132630.9821</v>
      </c>
      <c r="U131" s="186">
        <f>(SCC!J131/(dairyplan25!BA237*1000))*1000000</f>
        <v>145176.2826</v>
      </c>
    </row>
    <row r="132" ht="14.25" customHeight="1">
      <c r="C132" s="185"/>
      <c r="D132" s="187">
        <v>112.0</v>
      </c>
      <c r="E132" s="189">
        <f t="shared" ref="E132:J132" si="113">EXP(EXP(E$12+E$13*$D132+EXP(-EXP(E$14)*$D132)*E$15))</f>
        <v>1650.300181</v>
      </c>
      <c r="F132" s="189">
        <f t="shared" si="113"/>
        <v>3178.958193</v>
      </c>
      <c r="G132" s="189">
        <f t="shared" si="113"/>
        <v>4332.858159</v>
      </c>
      <c r="H132" s="189">
        <f t="shared" si="113"/>
        <v>5029.99336</v>
      </c>
      <c r="I132" s="189">
        <f t="shared" si="113"/>
        <v>5418.420538</v>
      </c>
      <c r="J132" s="189">
        <f t="shared" si="113"/>
        <v>5872.556918</v>
      </c>
      <c r="K132" s="189"/>
      <c r="O132" s="187">
        <v>112.0</v>
      </c>
      <c r="P132" s="186">
        <f>(SCC!E132/(dairyplan25!AV238*1000))*1000000</f>
        <v>49304.31085</v>
      </c>
      <c r="Q132" s="186">
        <f>(SCC!F132/(dairyplan25!AW238*1000))*1000000</f>
        <v>80001.21373</v>
      </c>
      <c r="R132" s="186">
        <f>(SCC!G132/(dairyplan25!AX238*1000))*1000000</f>
        <v>104209.5782</v>
      </c>
      <c r="S132" s="186">
        <f>(SCC!H132/(dairyplan25!AY238*1000))*1000000</f>
        <v>122151.5246</v>
      </c>
      <c r="T132" s="186">
        <f>(SCC!I132/(dairyplan25!AZ238*1000))*1000000</f>
        <v>132875.0634</v>
      </c>
      <c r="U132" s="186">
        <f>(SCC!J132/(dairyplan25!BA238*1000))*1000000</f>
        <v>145438.4026</v>
      </c>
    </row>
    <row r="133" ht="14.25" customHeight="1">
      <c r="C133" s="185"/>
      <c r="D133" s="187">
        <v>113.0</v>
      </c>
      <c r="E133" s="189">
        <f t="shared" ref="E133:J133" si="114">EXP(EXP(E$12+E$13*$D133+EXP(-EXP(E$14)*$D133)*E$15))</f>
        <v>1651.681568</v>
      </c>
      <c r="F133" s="189">
        <f t="shared" si="114"/>
        <v>3180.663487</v>
      </c>
      <c r="G133" s="189">
        <f t="shared" si="114"/>
        <v>4334.520289</v>
      </c>
      <c r="H133" s="189">
        <f t="shared" si="114"/>
        <v>5031.060987</v>
      </c>
      <c r="I133" s="189">
        <f t="shared" si="114"/>
        <v>5419.035501</v>
      </c>
      <c r="J133" s="189">
        <f t="shared" si="114"/>
        <v>5872.919273</v>
      </c>
      <c r="K133" s="189"/>
      <c r="O133" s="187">
        <v>113.0</v>
      </c>
      <c r="P133" s="186">
        <f>(SCC!E133/(dairyplan25!AV239*1000))*1000000</f>
        <v>49352.99386</v>
      </c>
      <c r="Q133" s="186">
        <f>(SCC!F133/(dairyplan25!AW239*1000))*1000000</f>
        <v>80163.89248</v>
      </c>
      <c r="R133" s="186">
        <f>(SCC!G133/(dairyplan25!AX239*1000))*1000000</f>
        <v>104427.8329</v>
      </c>
      <c r="S133" s="186">
        <f>(SCC!H133/(dairyplan25!AY239*1000))*1000000</f>
        <v>122388.4222</v>
      </c>
      <c r="T133" s="186">
        <f>(SCC!I133/(dairyplan25!AZ239*1000))*1000000</f>
        <v>133121.8676</v>
      </c>
      <c r="U133" s="186">
        <f>(SCC!J133/(dairyplan25!BA239*1000))*1000000</f>
        <v>145703.5133</v>
      </c>
    </row>
    <row r="134" ht="14.25" customHeight="1">
      <c r="C134" s="185"/>
      <c r="D134" s="187">
        <v>114.0</v>
      </c>
      <c r="E134" s="189">
        <f t="shared" ref="E134:J134" si="115">EXP(EXP(E$12+E$13*$D134+EXP(-EXP(E$14)*$D134)*E$15))</f>
        <v>1653.064361</v>
      </c>
      <c r="F134" s="189">
        <f t="shared" si="115"/>
        <v>3182.369813</v>
      </c>
      <c r="G134" s="189">
        <f t="shared" si="115"/>
        <v>4336.183134</v>
      </c>
      <c r="H134" s="189">
        <f t="shared" si="115"/>
        <v>5032.128868</v>
      </c>
      <c r="I134" s="189">
        <f t="shared" si="115"/>
        <v>5419.650543</v>
      </c>
      <c r="J134" s="189">
        <f t="shared" si="115"/>
        <v>5873.281652</v>
      </c>
      <c r="K134" s="189"/>
      <c r="O134" s="187">
        <v>114.0</v>
      </c>
      <c r="P134" s="186">
        <f>(SCC!E134/(dairyplan25!AV240*1000))*1000000</f>
        <v>49402.53757</v>
      </c>
      <c r="Q134" s="186">
        <f>(SCC!F134/(dairyplan25!AW240*1000))*1000000</f>
        <v>80328.02665</v>
      </c>
      <c r="R134" s="186">
        <f>(SCC!G134/(dairyplan25!AX240*1000))*1000000</f>
        <v>104648.2626</v>
      </c>
      <c r="S134" s="186">
        <f>(SCC!H134/(dairyplan25!AY240*1000))*1000000</f>
        <v>122627.8139</v>
      </c>
      <c r="T134" s="186">
        <f>(SCC!I134/(dairyplan25!AZ240*1000))*1000000</f>
        <v>133371.3686</v>
      </c>
      <c r="U134" s="186">
        <f>(SCC!J134/(dairyplan25!BA240*1000))*1000000</f>
        <v>145971.5858</v>
      </c>
    </row>
    <row r="135" ht="14.25" customHeight="1">
      <c r="C135" s="185"/>
      <c r="D135" s="187">
        <v>115.0</v>
      </c>
      <c r="E135" s="189">
        <f t="shared" ref="E135:J135" si="116">EXP(EXP(E$12+E$13*$D135+EXP(-EXP(E$14)*$D135)*E$15))</f>
        <v>1654.448551</v>
      </c>
      <c r="F135" s="189">
        <f t="shared" si="116"/>
        <v>3184.07717</v>
      </c>
      <c r="G135" s="189">
        <f t="shared" si="116"/>
        <v>4337.846693</v>
      </c>
      <c r="H135" s="189">
        <f t="shared" si="116"/>
        <v>5033.197001</v>
      </c>
      <c r="I135" s="189">
        <f t="shared" si="116"/>
        <v>5420.265662</v>
      </c>
      <c r="J135" s="189">
        <f t="shared" si="116"/>
        <v>5873.644057</v>
      </c>
      <c r="K135" s="189"/>
      <c r="O135" s="187">
        <v>115.0</v>
      </c>
      <c r="P135" s="186">
        <f>(SCC!E135/(dairyplan25!AV241*1000))*1000000</f>
        <v>49452.93008</v>
      </c>
      <c r="Q135" s="186">
        <f>(SCC!F135/(dairyplan25!AW241*1000))*1000000</f>
        <v>80493.6042</v>
      </c>
      <c r="R135" s="186">
        <f>(SCC!G135/(dairyplan25!AX241*1000))*1000000</f>
        <v>104870.8493</v>
      </c>
      <c r="S135" s="186">
        <f>(SCC!H135/(dairyplan25!AY241*1000))*1000000</f>
        <v>122869.6773</v>
      </c>
      <c r="T135" s="186">
        <f>(SCC!I135/(dairyplan25!AZ241*1000))*1000000</f>
        <v>133623.5409</v>
      </c>
      <c r="U135" s="186">
        <f>(SCC!J135/(dairyplan25!BA241*1000))*1000000</f>
        <v>146242.5917</v>
      </c>
    </row>
    <row r="136" ht="14.25" customHeight="1">
      <c r="C136" s="185"/>
      <c r="D136" s="187">
        <v>116.0</v>
      </c>
      <c r="E136" s="189">
        <f t="shared" ref="E136:J136" si="117">EXP(EXP(E$12+E$13*$D136+EXP(-EXP(E$14)*$D136)*E$15))</f>
        <v>1655.834132</v>
      </c>
      <c r="F136" s="189">
        <f t="shared" si="117"/>
        <v>3185.785559</v>
      </c>
      <c r="G136" s="189">
        <f t="shared" si="117"/>
        <v>4339.510966</v>
      </c>
      <c r="H136" s="189">
        <f t="shared" si="117"/>
        <v>5034.265388</v>
      </c>
      <c r="I136" s="189">
        <f t="shared" si="117"/>
        <v>5420.880859</v>
      </c>
      <c r="J136" s="189">
        <f t="shared" si="117"/>
        <v>5874.006486</v>
      </c>
      <c r="K136" s="189"/>
      <c r="O136" s="187">
        <v>116.0</v>
      </c>
      <c r="P136" s="186">
        <f>(SCC!E136/(dairyplan25!AV242*1000))*1000000</f>
        <v>49504.1599</v>
      </c>
      <c r="Q136" s="186">
        <f>(SCC!F136/(dairyplan25!AW242*1000))*1000000</f>
        <v>80660.61348</v>
      </c>
      <c r="R136" s="186">
        <f>(SCC!G136/(dairyplan25!AX242*1000))*1000000</f>
        <v>105095.5754</v>
      </c>
      <c r="S136" s="186">
        <f>(SCC!H136/(dairyplan25!AY242*1000))*1000000</f>
        <v>123113.9906</v>
      </c>
      <c r="T136" s="186">
        <f>(SCC!I136/(dairyplan25!AZ242*1000))*1000000</f>
        <v>133878.3601</v>
      </c>
      <c r="U136" s="186">
        <f>(SCC!J136/(dairyplan25!BA242*1000))*1000000</f>
        <v>146516.5039</v>
      </c>
    </row>
    <row r="137" ht="14.25" customHeight="1">
      <c r="C137" s="185"/>
      <c r="D137" s="187">
        <v>117.0</v>
      </c>
      <c r="E137" s="189">
        <f t="shared" ref="E137:J137" si="118">EXP(EXP(E$12+E$13*$D137+EXP(-EXP(E$14)*$D137)*E$15))</f>
        <v>1657.221097</v>
      </c>
      <c r="F137" s="189">
        <f t="shared" si="118"/>
        <v>3187.49498</v>
      </c>
      <c r="G137" s="189">
        <f t="shared" si="118"/>
        <v>4341.175954</v>
      </c>
      <c r="H137" s="189">
        <f t="shared" si="118"/>
        <v>5035.334029</v>
      </c>
      <c r="I137" s="189">
        <f t="shared" si="118"/>
        <v>5421.496135</v>
      </c>
      <c r="J137" s="189">
        <f t="shared" si="118"/>
        <v>5874.36894</v>
      </c>
      <c r="K137" s="189"/>
      <c r="O137" s="187">
        <v>117.0</v>
      </c>
      <c r="P137" s="186">
        <f>(SCC!E137/(dairyplan25!AV243*1000))*1000000</f>
        <v>49556.2159</v>
      </c>
      <c r="Q137" s="186">
        <f>(SCC!F137/(dairyplan25!AW243*1000))*1000000</f>
        <v>80829.04327</v>
      </c>
      <c r="R137" s="186">
        <f>(SCC!G137/(dairyplan25!AX243*1000))*1000000</f>
        <v>105322.424</v>
      </c>
      <c r="S137" s="186">
        <f>(SCC!H137/(dairyplan25!AY243*1000))*1000000</f>
        <v>123360.7326</v>
      </c>
      <c r="T137" s="186">
        <f>(SCC!I137/(dairyplan25!AZ243*1000))*1000000</f>
        <v>134135.8026</v>
      </c>
      <c r="U137" s="186">
        <f>(SCC!J137/(dairyplan25!BA243*1000))*1000000</f>
        <v>146793.2961</v>
      </c>
    </row>
    <row r="138" ht="14.25" customHeight="1">
      <c r="C138" s="185"/>
      <c r="D138" s="187">
        <v>118.0</v>
      </c>
      <c r="E138" s="189">
        <f t="shared" ref="E138:J138" si="119">EXP(EXP(E$12+E$13*$D138+EXP(-EXP(E$14)*$D138)*E$15))</f>
        <v>1658.60944</v>
      </c>
      <c r="F138" s="189">
        <f t="shared" si="119"/>
        <v>3189.205434</v>
      </c>
      <c r="G138" s="189">
        <f t="shared" si="119"/>
        <v>4342.841658</v>
      </c>
      <c r="H138" s="189">
        <f t="shared" si="119"/>
        <v>5036.402922</v>
      </c>
      <c r="I138" s="189">
        <f t="shared" si="119"/>
        <v>5422.111488</v>
      </c>
      <c r="J138" s="189">
        <f t="shared" si="119"/>
        <v>5874.73142</v>
      </c>
      <c r="K138" s="189"/>
      <c r="O138" s="187">
        <v>118.0</v>
      </c>
      <c r="P138" s="186">
        <f>(SCC!E138/(dairyplan25!AV244*1000))*1000000</f>
        <v>49609.0873</v>
      </c>
      <c r="Q138" s="186">
        <f>(SCC!F138/(dairyplan25!AW244*1000))*1000000</f>
        <v>80998.88273</v>
      </c>
      <c r="R138" s="186">
        <f>(SCC!G138/(dairyplan25!AX244*1000))*1000000</f>
        <v>105551.3787</v>
      </c>
      <c r="S138" s="186">
        <f>(SCC!H138/(dairyplan25!AY244*1000))*1000000</f>
        <v>123609.8831</v>
      </c>
      <c r="T138" s="186">
        <f>(SCC!I138/(dairyplan25!AZ244*1000))*1000000</f>
        <v>134395.8455</v>
      </c>
      <c r="U138" s="186">
        <f>(SCC!J138/(dairyplan25!BA244*1000))*1000000</f>
        <v>147072.9429</v>
      </c>
    </row>
    <row r="139" ht="14.25" customHeight="1">
      <c r="C139" s="185"/>
      <c r="D139" s="187">
        <v>119.0</v>
      </c>
      <c r="E139" s="189">
        <f t="shared" ref="E139:J139" si="120">EXP(EXP(E$12+E$13*$D139+EXP(-EXP(E$14)*$D139)*E$15))</f>
        <v>1659.999158</v>
      </c>
      <c r="F139" s="189">
        <f t="shared" si="120"/>
        <v>3190.91692</v>
      </c>
      <c r="G139" s="189">
        <f t="shared" si="120"/>
        <v>4344.508076</v>
      </c>
      <c r="H139" s="189">
        <f t="shared" si="120"/>
        <v>5037.47207</v>
      </c>
      <c r="I139" s="189">
        <f t="shared" si="120"/>
        <v>5422.726919</v>
      </c>
      <c r="J139" s="189">
        <f t="shared" si="120"/>
        <v>5875.093924</v>
      </c>
      <c r="K139" s="189"/>
      <c r="O139" s="187">
        <v>119.0</v>
      </c>
      <c r="P139" s="186">
        <f>(SCC!E139/(dairyplan25!AV245*1000))*1000000</f>
        <v>49662.76365</v>
      </c>
      <c r="Q139" s="186">
        <f>(SCC!F139/(dairyplan25!AW245*1000))*1000000</f>
        <v>81170.12143</v>
      </c>
      <c r="R139" s="186">
        <f>(SCC!G139/(dairyplan25!AX245*1000))*1000000</f>
        <v>105782.4239</v>
      </c>
      <c r="S139" s="186">
        <f>(SCC!H139/(dairyplan25!AY245*1000))*1000000</f>
        <v>123861.4225</v>
      </c>
      <c r="T139" s="186">
        <f>(SCC!I139/(dairyplan25!AZ245*1000))*1000000</f>
        <v>134658.4669</v>
      </c>
      <c r="U139" s="186">
        <f>(SCC!J139/(dairyplan25!BA245*1000))*1000000</f>
        <v>147355.42</v>
      </c>
    </row>
    <row r="140" ht="14.25" customHeight="1">
      <c r="C140" s="185"/>
      <c r="D140" s="187">
        <v>120.0</v>
      </c>
      <c r="E140" s="189">
        <f t="shared" ref="E140:J140" si="121">EXP(EXP(E$12+E$13*$D140+EXP(-EXP(E$14)*$D140)*E$15))</f>
        <v>1661.390244</v>
      </c>
      <c r="F140" s="189">
        <f t="shared" si="121"/>
        <v>3192.62944</v>
      </c>
      <c r="G140" s="189">
        <f t="shared" si="121"/>
        <v>4346.175211</v>
      </c>
      <c r="H140" s="189">
        <f t="shared" si="121"/>
        <v>5038.541471</v>
      </c>
      <c r="I140" s="189">
        <f t="shared" si="121"/>
        <v>5423.342428</v>
      </c>
      <c r="J140" s="189">
        <f t="shared" si="121"/>
        <v>5875.456453</v>
      </c>
      <c r="K140" s="189"/>
      <c r="O140" s="187">
        <v>120.0</v>
      </c>
      <c r="P140" s="186">
        <f>(SCC!E140/(dairyplan25!AV246*1000))*1000000</f>
        <v>49717.23485</v>
      </c>
      <c r="Q140" s="186">
        <f>(SCC!F140/(dairyplan25!AW246*1000))*1000000</f>
        <v>81342.74928</v>
      </c>
      <c r="R140" s="186">
        <f>(SCC!G140/(dairyplan25!AX246*1000))*1000000</f>
        <v>106015.5444</v>
      </c>
      <c r="S140" s="186">
        <f>(SCC!H140/(dairyplan25!AY246*1000))*1000000</f>
        <v>124115.3319</v>
      </c>
      <c r="T140" s="186">
        <f>(SCC!I140/(dairyplan25!AZ246*1000))*1000000</f>
        <v>134923.6454</v>
      </c>
      <c r="U140" s="186">
        <f>(SCC!J140/(dairyplan25!BA246*1000))*1000000</f>
        <v>147640.7036</v>
      </c>
    </row>
    <row r="141" ht="14.25" customHeight="1">
      <c r="C141" s="185"/>
      <c r="D141" s="187">
        <v>121.0</v>
      </c>
      <c r="E141" s="189">
        <f t="shared" ref="E141:J141" si="122">EXP(EXP(E$12+E$13*$D141+EXP(-EXP(E$14)*$D141)*E$15))</f>
        <v>1662.782697</v>
      </c>
      <c r="F141" s="189">
        <f t="shared" si="122"/>
        <v>3194.342995</v>
      </c>
      <c r="G141" s="189">
        <f t="shared" si="122"/>
        <v>4347.843061</v>
      </c>
      <c r="H141" s="189">
        <f t="shared" si="122"/>
        <v>5039.611125</v>
      </c>
      <c r="I141" s="189">
        <f t="shared" si="122"/>
        <v>5423.958015</v>
      </c>
      <c r="J141" s="189">
        <f t="shared" si="122"/>
        <v>5875.819007</v>
      </c>
      <c r="K141" s="189"/>
      <c r="O141" s="187">
        <v>121.0</v>
      </c>
      <c r="P141" s="186">
        <f>(SCC!E141/(dairyplan25!AV247*1000))*1000000</f>
        <v>49772.49109</v>
      </c>
      <c r="Q141" s="186">
        <f>(SCC!F141/(dairyplan25!AW247*1000))*1000000</f>
        <v>81516.75657</v>
      </c>
      <c r="R141" s="186">
        <f>(SCC!G141/(dairyplan25!AX247*1000))*1000000</f>
        <v>106250.7256</v>
      </c>
      <c r="S141" s="186">
        <f>(SCC!H141/(dairyplan25!AY247*1000))*1000000</f>
        <v>124371.593</v>
      </c>
      <c r="T141" s="186">
        <f>(SCC!I141/(dairyplan25!AZ247*1000))*1000000</f>
        <v>135191.3606</v>
      </c>
      <c r="U141" s="186">
        <f>(SCC!J141/(dairyplan25!BA247*1000))*1000000</f>
        <v>147928.7709</v>
      </c>
    </row>
    <row r="142" ht="14.25" customHeight="1">
      <c r="C142" s="185"/>
      <c r="D142" s="187">
        <v>122.0</v>
      </c>
      <c r="E142" s="189">
        <f t="shared" ref="E142:J142" si="123">EXP(EXP(E$12+E$13*$D142+EXP(-EXP(E$14)*$D142)*E$15))</f>
        <v>1664.176512</v>
      </c>
      <c r="F142" s="189">
        <f t="shared" si="123"/>
        <v>3196.057583</v>
      </c>
      <c r="G142" s="189">
        <f t="shared" si="123"/>
        <v>4349.511628</v>
      </c>
      <c r="H142" s="189">
        <f t="shared" si="123"/>
        <v>5040.681034</v>
      </c>
      <c r="I142" s="189">
        <f t="shared" si="123"/>
        <v>5424.57368</v>
      </c>
      <c r="J142" s="189">
        <f t="shared" si="123"/>
        <v>5876.181586</v>
      </c>
      <c r="K142" s="189"/>
      <c r="O142" s="187">
        <v>122.0</v>
      </c>
      <c r="P142" s="186">
        <f>(SCC!E142/(dairyplan25!AV248*1000))*1000000</f>
        <v>49828.52286</v>
      </c>
      <c r="Q142" s="186">
        <f>(SCC!F142/(dairyplan25!AW248*1000))*1000000</f>
        <v>81692.13391</v>
      </c>
      <c r="R142" s="186">
        <f>(SCC!G142/(dairyplan25!AX248*1000))*1000000</f>
        <v>106487.9535</v>
      </c>
      <c r="S142" s="186">
        <f>(SCC!H142/(dairyplan25!AY248*1000))*1000000</f>
        <v>124630.1882</v>
      </c>
      <c r="T142" s="186">
        <f>(SCC!I142/(dairyplan25!AZ248*1000))*1000000</f>
        <v>135461.5925</v>
      </c>
      <c r="U142" s="186">
        <f>(SCC!J142/(dairyplan25!BA248*1000))*1000000</f>
        <v>148219.6</v>
      </c>
    </row>
    <row r="143" ht="14.25" customHeight="1">
      <c r="C143" s="185"/>
      <c r="D143" s="187">
        <v>123.0</v>
      </c>
      <c r="E143" s="189">
        <f t="shared" ref="E143:J143" si="124">EXP(EXP(E$12+E$13*$D143+EXP(-EXP(E$14)*$D143)*E$15))</f>
        <v>1665.571687</v>
      </c>
      <c r="F143" s="189">
        <f t="shared" si="124"/>
        <v>3197.773207</v>
      </c>
      <c r="G143" s="189">
        <f t="shared" si="124"/>
        <v>4351.180912</v>
      </c>
      <c r="H143" s="189">
        <f t="shared" si="124"/>
        <v>5041.751196</v>
      </c>
      <c r="I143" s="189">
        <f t="shared" si="124"/>
        <v>5425.189423</v>
      </c>
      <c r="J143" s="189">
        <f t="shared" si="124"/>
        <v>5876.54419</v>
      </c>
      <c r="K143" s="189"/>
      <c r="O143" s="187">
        <v>123.0</v>
      </c>
      <c r="P143" s="186">
        <f>(SCC!E143/(dairyplan25!AV249*1000))*1000000</f>
        <v>49885.32094</v>
      </c>
      <c r="Q143" s="186">
        <f>(SCC!F143/(dairyplan25!AW249*1000))*1000000</f>
        <v>81868.87226</v>
      </c>
      <c r="R143" s="186">
        <f>(SCC!G143/(dairyplan25!AX249*1000))*1000000</f>
        <v>106727.2145</v>
      </c>
      <c r="S143" s="186">
        <f>(SCC!H143/(dairyplan25!AY249*1000))*1000000</f>
        <v>124891.1005</v>
      </c>
      <c r="T143" s="186">
        <f>(SCC!I143/(dairyplan25!AZ249*1000))*1000000</f>
        <v>135734.3222</v>
      </c>
      <c r="U143" s="186">
        <f>(SCC!J143/(dairyplan25!BA249*1000))*1000000</f>
        <v>148513.1695</v>
      </c>
    </row>
    <row r="144" ht="14.25" customHeight="1">
      <c r="C144" s="185"/>
      <c r="D144" s="187">
        <v>124.0</v>
      </c>
      <c r="E144" s="189">
        <f t="shared" ref="E144:J144" si="125">EXP(EXP(E$12+E$13*$D144+EXP(-EXP(E$14)*$D144)*E$15))</f>
        <v>1666.968221</v>
      </c>
      <c r="F144" s="189">
        <f t="shared" si="125"/>
        <v>3199.489867</v>
      </c>
      <c r="G144" s="189">
        <f t="shared" si="125"/>
        <v>4352.850913</v>
      </c>
      <c r="H144" s="189">
        <f t="shared" si="125"/>
        <v>5042.821612</v>
      </c>
      <c r="I144" s="189">
        <f t="shared" si="125"/>
        <v>5425.805245</v>
      </c>
      <c r="J144" s="189">
        <f t="shared" si="125"/>
        <v>5876.906819</v>
      </c>
      <c r="K144" s="189"/>
      <c r="O144" s="187">
        <v>124.0</v>
      </c>
      <c r="P144" s="186">
        <f>(SCC!E144/(dairyplan25!AV250*1000))*1000000</f>
        <v>49942.87639</v>
      </c>
      <c r="Q144" s="186">
        <f>(SCC!F144/(dairyplan25!AW250*1000))*1000000</f>
        <v>82046.9629</v>
      </c>
      <c r="R144" s="186">
        <f>(SCC!G144/(dairyplan25!AX250*1000))*1000000</f>
        <v>106968.4955</v>
      </c>
      <c r="S144" s="186">
        <f>(SCC!H144/(dairyplan25!AY250*1000))*1000000</f>
        <v>125154.3136</v>
      </c>
      <c r="T144" s="186">
        <f>(SCC!I144/(dairyplan25!AZ250*1000))*1000000</f>
        <v>136009.5311</v>
      </c>
      <c r="U144" s="186">
        <f>(SCC!J144/(dairyplan25!BA250*1000))*1000000</f>
        <v>148809.4589</v>
      </c>
    </row>
    <row r="145" ht="14.25" customHeight="1">
      <c r="C145" s="185"/>
      <c r="D145" s="187">
        <v>125.0</v>
      </c>
      <c r="E145" s="189">
        <f t="shared" ref="E145:J145" si="126">EXP(EXP(E$12+E$13*$D145+EXP(-EXP(E$14)*$D145)*E$15))</f>
        <v>1668.36611</v>
      </c>
      <c r="F145" s="189">
        <f t="shared" si="126"/>
        <v>3201.207563</v>
      </c>
      <c r="G145" s="189">
        <f t="shared" si="126"/>
        <v>4354.521632</v>
      </c>
      <c r="H145" s="189">
        <f t="shared" si="126"/>
        <v>5043.892281</v>
      </c>
      <c r="I145" s="189">
        <f t="shared" si="126"/>
        <v>5426.421144</v>
      </c>
      <c r="J145" s="189">
        <f t="shared" si="126"/>
        <v>5877.269473</v>
      </c>
      <c r="K145" s="189"/>
      <c r="O145" s="187">
        <v>125.0</v>
      </c>
      <c r="P145" s="186">
        <f>(SCC!E145/(dairyplan25!AV251*1000))*1000000</f>
        <v>50001.18053</v>
      </c>
      <c r="Q145" s="186">
        <f>(SCC!F145/(dairyplan25!AW251*1000))*1000000</f>
        <v>82226.39741</v>
      </c>
      <c r="R145" s="186">
        <f>(SCC!G145/(dairyplan25!AX251*1000))*1000000</f>
        <v>107211.784</v>
      </c>
      <c r="S145" s="186">
        <f>(SCC!H145/(dairyplan25!AY251*1000))*1000000</f>
        <v>125419.8115</v>
      </c>
      <c r="T145" s="186">
        <f>(SCC!I145/(dairyplan25!AZ251*1000))*1000000</f>
        <v>136287.2014</v>
      </c>
      <c r="U145" s="186">
        <f>(SCC!J145/(dairyplan25!BA251*1000))*1000000</f>
        <v>149108.4484</v>
      </c>
    </row>
    <row r="146" ht="14.25" customHeight="1">
      <c r="C146" s="185"/>
      <c r="D146" s="187">
        <v>126.0</v>
      </c>
      <c r="E146" s="189">
        <f t="shared" ref="E146:J146" si="127">EXP(EXP(E$12+E$13*$D146+EXP(-EXP(E$14)*$D146)*E$15))</f>
        <v>1669.765355</v>
      </c>
      <c r="F146" s="189">
        <f t="shared" si="127"/>
        <v>3202.926296</v>
      </c>
      <c r="G146" s="189">
        <f t="shared" si="127"/>
        <v>4356.193068</v>
      </c>
      <c r="H146" s="189">
        <f t="shared" si="127"/>
        <v>5044.963205</v>
      </c>
      <c r="I146" s="189">
        <f t="shared" si="127"/>
        <v>5427.037121</v>
      </c>
      <c r="J146" s="189">
        <f t="shared" si="127"/>
        <v>5877.632151</v>
      </c>
      <c r="K146" s="189"/>
      <c r="O146" s="187">
        <v>126.0</v>
      </c>
      <c r="P146" s="186">
        <f>(SCC!E146/(dairyplan25!AV252*1000))*1000000</f>
        <v>50060.22495</v>
      </c>
      <c r="Q146" s="186">
        <f>(SCC!F146/(dairyplan25!AW252*1000))*1000000</f>
        <v>82407.16768</v>
      </c>
      <c r="R146" s="186">
        <f>(SCC!G146/(dairyplan25!AX252*1000))*1000000</f>
        <v>107457.0678</v>
      </c>
      <c r="S146" s="186">
        <f>(SCC!H146/(dairyplan25!AY252*1000))*1000000</f>
        <v>125687.579</v>
      </c>
      <c r="T146" s="186">
        <f>(SCC!I146/(dairyplan25!AZ252*1000))*1000000</f>
        <v>136567.3158</v>
      </c>
      <c r="U146" s="186">
        <f>(SCC!J146/(dairyplan25!BA252*1000))*1000000</f>
        <v>149410.1189</v>
      </c>
    </row>
    <row r="147" ht="14.25" customHeight="1">
      <c r="C147" s="185"/>
      <c r="D147" s="187">
        <v>127.0</v>
      </c>
      <c r="E147" s="189">
        <f t="shared" ref="E147:J147" si="128">EXP(EXP(E$12+E$13*$D147+EXP(-EXP(E$14)*$D147)*E$15))</f>
        <v>1671.165953</v>
      </c>
      <c r="F147" s="189">
        <f t="shared" si="128"/>
        <v>3204.646066</v>
      </c>
      <c r="G147" s="189">
        <f t="shared" si="128"/>
        <v>4357.865223</v>
      </c>
      <c r="H147" s="189">
        <f t="shared" si="128"/>
        <v>5046.034383</v>
      </c>
      <c r="I147" s="189">
        <f t="shared" si="128"/>
        <v>5427.653176</v>
      </c>
      <c r="J147" s="189">
        <f t="shared" si="128"/>
        <v>5877.994855</v>
      </c>
      <c r="K147" s="189"/>
      <c r="O147" s="187">
        <v>127.0</v>
      </c>
      <c r="P147" s="186">
        <f>(SCC!E147/(dairyplan25!AV253*1000))*1000000</f>
        <v>50120.00148</v>
      </c>
      <c r="Q147" s="186">
        <f>(SCC!F147/(dairyplan25!AW253*1000))*1000000</f>
        <v>82589.26589</v>
      </c>
      <c r="R147" s="186">
        <f>(SCC!G147/(dairyplan25!AX253*1000))*1000000</f>
        <v>107704.3353</v>
      </c>
      <c r="S147" s="186">
        <f>(SCC!H147/(dairyplan25!AY253*1000))*1000000</f>
        <v>125957.6015</v>
      </c>
      <c r="T147" s="186">
        <f>(SCC!I147/(dairyplan25!AZ253*1000))*1000000</f>
        <v>136849.8578</v>
      </c>
      <c r="U147" s="186">
        <f>(SCC!J147/(dairyplan25!BA253*1000))*1000000</f>
        <v>149714.452</v>
      </c>
    </row>
    <row r="148" ht="14.25" customHeight="1">
      <c r="C148" s="185"/>
      <c r="D148" s="187">
        <v>128.0</v>
      </c>
      <c r="E148" s="189">
        <f t="shared" ref="E148:J148" si="129">EXP(EXP(E$12+E$13*$D148+EXP(-EXP(E$14)*$D148)*E$15))</f>
        <v>1672.567904</v>
      </c>
      <c r="F148" s="189">
        <f t="shared" si="129"/>
        <v>3206.366875</v>
      </c>
      <c r="G148" s="189">
        <f t="shared" si="129"/>
        <v>4359.538096</v>
      </c>
      <c r="H148" s="189">
        <f t="shared" si="129"/>
        <v>5047.105815</v>
      </c>
      <c r="I148" s="189">
        <f t="shared" si="129"/>
        <v>5428.26931</v>
      </c>
      <c r="J148" s="189">
        <f t="shared" si="129"/>
        <v>5878.357584</v>
      </c>
      <c r="K148" s="189"/>
      <c r="O148" s="187">
        <v>128.0</v>
      </c>
      <c r="P148" s="186">
        <f>(SCC!E148/(dairyplan25!AV254*1000))*1000000</f>
        <v>50180.50219</v>
      </c>
      <c r="Q148" s="186">
        <f>(SCC!F148/(dairyplan25!AW254*1000))*1000000</f>
        <v>82772.6845</v>
      </c>
      <c r="R148" s="186">
        <f>(SCC!G148/(dairyplan25!AX254*1000))*1000000</f>
        <v>107953.5753</v>
      </c>
      <c r="S148" s="186">
        <f>(SCC!H148/(dairyplan25!AY254*1000))*1000000</f>
        <v>126229.8646</v>
      </c>
      <c r="T148" s="186">
        <f>(SCC!I148/(dairyplan25!AZ254*1000))*1000000</f>
        <v>137134.8113</v>
      </c>
      <c r="U148" s="186">
        <f>(SCC!J148/(dairyplan25!BA254*1000))*1000000</f>
        <v>150021.4297</v>
      </c>
    </row>
    <row r="149" ht="14.25" customHeight="1">
      <c r="C149" s="185"/>
      <c r="D149" s="187">
        <v>129.0</v>
      </c>
      <c r="E149" s="189">
        <f t="shared" ref="E149:J149" si="130">EXP(EXP(E$12+E$13*$D149+EXP(-EXP(E$14)*$D149)*E$15))</f>
        <v>1673.971207</v>
      </c>
      <c r="F149" s="189">
        <f t="shared" si="130"/>
        <v>3208.088722</v>
      </c>
      <c r="G149" s="189">
        <f t="shared" si="130"/>
        <v>4361.211688</v>
      </c>
      <c r="H149" s="189">
        <f t="shared" si="130"/>
        <v>5048.177501</v>
      </c>
      <c r="I149" s="189">
        <f t="shared" si="130"/>
        <v>5428.885521</v>
      </c>
      <c r="J149" s="189">
        <f t="shared" si="130"/>
        <v>5878.720338</v>
      </c>
      <c r="K149" s="189"/>
      <c r="O149" s="187">
        <v>129.0</v>
      </c>
      <c r="P149" s="186">
        <f>(SCC!E149/(dairyplan25!AV255*1000))*1000000</f>
        <v>50241.71936</v>
      </c>
      <c r="Q149" s="186">
        <f>(SCC!F149/(dairyplan25!AW255*1000))*1000000</f>
        <v>82957.41624</v>
      </c>
      <c r="R149" s="186">
        <f>(SCC!G149/(dairyplan25!AX255*1000))*1000000</f>
        <v>108204.7769</v>
      </c>
      <c r="S149" s="186">
        <f>(SCC!H149/(dairyplan25!AY255*1000))*1000000</f>
        <v>126504.3548</v>
      </c>
      <c r="T149" s="186">
        <f>(SCC!I149/(dairyplan25!AZ255*1000))*1000000</f>
        <v>137422.1609</v>
      </c>
      <c r="U149" s="186">
        <f>(SCC!J149/(dairyplan25!BA255*1000))*1000000</f>
        <v>150331.0348</v>
      </c>
    </row>
    <row r="150" ht="14.25" customHeight="1">
      <c r="C150" s="185"/>
      <c r="D150" s="187">
        <v>130.0</v>
      </c>
      <c r="E150" s="189">
        <f t="shared" ref="E150:J150" si="131">EXP(EXP(E$12+E$13*$D150+EXP(-EXP(E$14)*$D150)*E$15))</f>
        <v>1675.375862</v>
      </c>
      <c r="F150" s="189">
        <f t="shared" si="131"/>
        <v>3209.811609</v>
      </c>
      <c r="G150" s="189">
        <f t="shared" si="131"/>
        <v>4362.885999</v>
      </c>
      <c r="H150" s="189">
        <f t="shared" si="131"/>
        <v>5049.249442</v>
      </c>
      <c r="I150" s="189">
        <f t="shared" si="131"/>
        <v>5429.501811</v>
      </c>
      <c r="J150" s="189">
        <f t="shared" si="131"/>
        <v>5879.083116</v>
      </c>
      <c r="K150" s="189"/>
      <c r="O150" s="187">
        <v>130.0</v>
      </c>
      <c r="P150" s="186">
        <f>(SCC!E150/(dairyplan25!AV256*1000))*1000000</f>
        <v>50303.64553</v>
      </c>
      <c r="Q150" s="186">
        <f>(SCC!F150/(dairyplan25!AW256*1000))*1000000</f>
        <v>83143.45409</v>
      </c>
      <c r="R150" s="186">
        <f>(SCC!G150/(dairyplan25!AX256*1000))*1000000</f>
        <v>108457.9298</v>
      </c>
      <c r="S150" s="186">
        <f>(SCC!H150/(dairyplan25!AY256*1000))*1000000</f>
        <v>126781.0587</v>
      </c>
      <c r="T150" s="186">
        <f>(SCC!I150/(dairyplan25!AZ256*1000))*1000000</f>
        <v>137711.8916</v>
      </c>
      <c r="U150" s="186">
        <f>(SCC!J150/(dairyplan25!BA256*1000))*1000000</f>
        <v>150643.2509</v>
      </c>
    </row>
    <row r="151" ht="14.25" customHeight="1">
      <c r="C151" s="185"/>
      <c r="D151" s="187">
        <v>131.0</v>
      </c>
      <c r="E151" s="189">
        <f t="shared" ref="E151:J151" si="132">EXP(EXP(E$12+E$13*$D151+EXP(-EXP(E$14)*$D151)*E$15))</f>
        <v>1676.781868</v>
      </c>
      <c r="F151" s="189">
        <f t="shared" si="132"/>
        <v>3211.535536</v>
      </c>
      <c r="G151" s="189">
        <f t="shared" si="132"/>
        <v>4364.561029</v>
      </c>
      <c r="H151" s="189">
        <f t="shared" si="132"/>
        <v>5050.321637</v>
      </c>
      <c r="I151" s="189">
        <f t="shared" si="132"/>
        <v>5430.118178</v>
      </c>
      <c r="J151" s="189">
        <f t="shared" si="132"/>
        <v>5879.44592</v>
      </c>
      <c r="K151" s="189"/>
      <c r="O151" s="187">
        <v>131.0</v>
      </c>
      <c r="P151" s="186">
        <f>(SCC!E151/(dairyplan25!AV257*1000))*1000000</f>
        <v>50366.27342</v>
      </c>
      <c r="Q151" s="186">
        <f>(SCC!F151/(dairyplan25!AW257*1000))*1000000</f>
        <v>83330.79132</v>
      </c>
      <c r="R151" s="186">
        <f>(SCC!G151/(dairyplan25!AX257*1000))*1000000</f>
        <v>108713.0239</v>
      </c>
      <c r="S151" s="186">
        <f>(SCC!H151/(dairyplan25!AY257*1000))*1000000</f>
        <v>127059.9637</v>
      </c>
      <c r="T151" s="186">
        <f>(SCC!I151/(dairyplan25!AZ257*1000))*1000000</f>
        <v>138003.9889</v>
      </c>
      <c r="U151" s="186">
        <f>(SCC!J151/(dairyplan25!BA257*1000))*1000000</f>
        <v>150958.0618</v>
      </c>
    </row>
    <row r="152" ht="14.25" customHeight="1">
      <c r="C152" s="185"/>
      <c r="D152" s="187">
        <v>132.0</v>
      </c>
      <c r="E152" s="189">
        <f t="shared" ref="E152:J152" si="133">EXP(EXP(E$12+E$13*$D152+EXP(-EXP(E$14)*$D152)*E$15))</f>
        <v>1678.189226</v>
      </c>
      <c r="F152" s="189">
        <f t="shared" si="133"/>
        <v>3213.260504</v>
      </c>
      <c r="G152" s="189">
        <f t="shared" si="133"/>
        <v>4366.23678</v>
      </c>
      <c r="H152" s="189">
        <f t="shared" si="133"/>
        <v>5051.394086</v>
      </c>
      <c r="I152" s="189">
        <f t="shared" si="133"/>
        <v>5430.734624</v>
      </c>
      <c r="J152" s="189">
        <f t="shared" si="133"/>
        <v>5879.808749</v>
      </c>
      <c r="K152" s="189"/>
      <c r="O152" s="187">
        <v>132.0</v>
      </c>
      <c r="P152" s="186">
        <f>(SCC!E152/(dairyplan25!AV258*1000))*1000000</f>
        <v>50429.59598</v>
      </c>
      <c r="Q152" s="186">
        <f>(SCC!F152/(dairyplan25!AW258*1000))*1000000</f>
        <v>83519.42141</v>
      </c>
      <c r="R152" s="186">
        <f>(SCC!G152/(dairyplan25!AX258*1000))*1000000</f>
        <v>108970.0496</v>
      </c>
      <c r="S152" s="186">
        <f>(SCC!H152/(dairyplan25!AY258*1000))*1000000</f>
        <v>127341.0574</v>
      </c>
      <c r="T152" s="186">
        <f>(SCC!I152/(dairyplan25!AZ258*1000))*1000000</f>
        <v>138298.4391</v>
      </c>
      <c r="U152" s="186">
        <f>(SCC!J152/(dairyplan25!BA258*1000))*1000000</f>
        <v>151275.4522</v>
      </c>
    </row>
    <row r="153" ht="14.25" customHeight="1">
      <c r="C153" s="185"/>
      <c r="D153" s="187">
        <v>133.0</v>
      </c>
      <c r="E153" s="189">
        <f t="shared" ref="E153:J153" si="134">EXP(EXP(E$12+E$13*$D153+EXP(-EXP(E$14)*$D153)*E$15))</f>
        <v>1679.597936</v>
      </c>
      <c r="F153" s="189">
        <f t="shared" si="134"/>
        <v>3214.986514</v>
      </c>
      <c r="G153" s="189">
        <f t="shared" si="134"/>
        <v>4367.91325</v>
      </c>
      <c r="H153" s="189">
        <f t="shared" si="134"/>
        <v>5052.466789</v>
      </c>
      <c r="I153" s="189">
        <f t="shared" si="134"/>
        <v>5431.351148</v>
      </c>
      <c r="J153" s="189">
        <f t="shared" si="134"/>
        <v>5880.171602</v>
      </c>
      <c r="K153" s="189"/>
      <c r="O153" s="187">
        <v>133.0</v>
      </c>
      <c r="P153" s="186">
        <f>(SCC!E153/(dairyplan25!AV259*1000))*1000000</f>
        <v>50493.60634</v>
      </c>
      <c r="Q153" s="186">
        <f>(SCC!F153/(dairyplan25!AW259*1000))*1000000</f>
        <v>83709.3381</v>
      </c>
      <c r="R153" s="186">
        <f>(SCC!G153/(dairyplan25!AX259*1000))*1000000</f>
        <v>109228.9976</v>
      </c>
      <c r="S153" s="186">
        <f>(SCC!H153/(dairyplan25!AY259*1000))*1000000</f>
        <v>127624.3281</v>
      </c>
      <c r="T153" s="186">
        <f>(SCC!I153/(dairyplan25!AZ259*1000))*1000000</f>
        <v>138595.2287</v>
      </c>
      <c r="U153" s="186">
        <f>(SCC!J153/(dairyplan25!BA259*1000))*1000000</f>
        <v>151595.407</v>
      </c>
    </row>
    <row r="154" ht="14.25" customHeight="1">
      <c r="C154" s="185"/>
      <c r="D154" s="187">
        <v>134.0</v>
      </c>
      <c r="E154" s="189">
        <f t="shared" ref="E154:J154" si="135">EXP(EXP(E$12+E$13*$D154+EXP(-EXP(E$14)*$D154)*E$15))</f>
        <v>1681.007997</v>
      </c>
      <c r="F154" s="189">
        <f t="shared" si="135"/>
        <v>3216.713565</v>
      </c>
      <c r="G154" s="189">
        <f t="shared" si="135"/>
        <v>4369.590442</v>
      </c>
      <c r="H154" s="189">
        <f t="shared" si="135"/>
        <v>5053.539748</v>
      </c>
      <c r="I154" s="189">
        <f t="shared" si="135"/>
        <v>5431.96775</v>
      </c>
      <c r="J154" s="189">
        <f t="shared" si="135"/>
        <v>5880.534481</v>
      </c>
      <c r="K154" s="189"/>
      <c r="O154" s="187">
        <v>134.0</v>
      </c>
      <c r="P154" s="186">
        <f>(SCC!E154/(dairyplan25!AV260*1000))*1000000</f>
        <v>50558.29785</v>
      </c>
      <c r="Q154" s="186">
        <f>(SCC!F154/(dairyplan25!AW260*1000))*1000000</f>
        <v>83900.53536</v>
      </c>
      <c r="R154" s="186">
        <f>(SCC!G154/(dairyplan25!AX260*1000))*1000000</f>
        <v>109489.859</v>
      </c>
      <c r="S154" s="186">
        <f>(SCC!H154/(dairyplan25!AY260*1000))*1000000</f>
        <v>127909.7643</v>
      </c>
      <c r="T154" s="186">
        <f>(SCC!I154/(dairyplan25!AZ260*1000))*1000000</f>
        <v>138894.3447</v>
      </c>
      <c r="U154" s="186">
        <f>(SCC!J154/(dairyplan25!BA260*1000))*1000000</f>
        <v>151917.912</v>
      </c>
    </row>
    <row r="155" ht="14.25" customHeight="1">
      <c r="C155" s="185"/>
      <c r="D155" s="187">
        <v>135.0</v>
      </c>
      <c r="E155" s="189">
        <f t="shared" ref="E155:J155" si="136">EXP(EXP(E$12+E$13*$D155+EXP(-EXP(E$14)*$D155)*E$15))</f>
        <v>1682.41941</v>
      </c>
      <c r="F155" s="189">
        <f t="shared" si="136"/>
        <v>3218.44166</v>
      </c>
      <c r="G155" s="189">
        <f t="shared" si="136"/>
        <v>4371.268354</v>
      </c>
      <c r="H155" s="189">
        <f t="shared" si="136"/>
        <v>5054.61296</v>
      </c>
      <c r="I155" s="189">
        <f t="shared" si="136"/>
        <v>5432.58443</v>
      </c>
      <c r="J155" s="189">
        <f t="shared" si="136"/>
        <v>5880.897384</v>
      </c>
      <c r="K155" s="189"/>
      <c r="O155" s="187">
        <v>135.0</v>
      </c>
      <c r="P155" s="186">
        <f>(SCC!E155/(dairyplan25!AV261*1000))*1000000</f>
        <v>50623.66402</v>
      </c>
      <c r="Q155" s="186">
        <f>(SCC!F155/(dairyplan25!AW261*1000))*1000000</f>
        <v>84093.00738</v>
      </c>
      <c r="R155" s="186">
        <f>(SCC!G155/(dairyplan25!AX261*1000))*1000000</f>
        <v>109752.6253</v>
      </c>
      <c r="S155" s="186">
        <f>(SCC!H155/(dairyplan25!AY261*1000))*1000000</f>
        <v>128197.355</v>
      </c>
      <c r="T155" s="186">
        <f>(SCC!I155/(dairyplan25!AZ261*1000))*1000000</f>
        <v>139195.7747</v>
      </c>
      <c r="U155" s="186">
        <f>(SCC!J155/(dairyplan25!BA261*1000))*1000000</f>
        <v>152242.9533</v>
      </c>
    </row>
    <row r="156" ht="14.25" customHeight="1">
      <c r="C156" s="185"/>
      <c r="D156" s="187">
        <v>136.0</v>
      </c>
      <c r="E156" s="189">
        <f t="shared" ref="E156:J156" si="137">EXP(EXP(E$12+E$13*$D156+EXP(-EXP(E$14)*$D156)*E$15))</f>
        <v>1683.832177</v>
      </c>
      <c r="F156" s="189">
        <f t="shared" si="137"/>
        <v>3220.170798</v>
      </c>
      <c r="G156" s="189">
        <f t="shared" si="137"/>
        <v>4372.946987</v>
      </c>
      <c r="H156" s="189">
        <f t="shared" si="137"/>
        <v>5055.686428</v>
      </c>
      <c r="I156" s="189">
        <f t="shared" si="137"/>
        <v>5433.201188</v>
      </c>
      <c r="J156" s="189">
        <f t="shared" si="137"/>
        <v>5881.260313</v>
      </c>
      <c r="K156" s="189"/>
      <c r="O156" s="187">
        <v>136.0</v>
      </c>
      <c r="P156" s="186">
        <f>(SCC!E156/(dairyplan25!AV262*1000))*1000000</f>
        <v>50689.69855</v>
      </c>
      <c r="Q156" s="186">
        <f>(SCC!F156/(dairyplan25!AW262*1000))*1000000</f>
        <v>84286.74858</v>
      </c>
      <c r="R156" s="186">
        <f>(SCC!G156/(dairyplan25!AX262*1000))*1000000</f>
        <v>110017.2883</v>
      </c>
      <c r="S156" s="186">
        <f>(SCC!H156/(dairyplan25!AY262*1000))*1000000</f>
        <v>128487.0897</v>
      </c>
      <c r="T156" s="186">
        <f>(SCC!I156/(dairyplan25!AZ262*1000))*1000000</f>
        <v>139499.5067</v>
      </c>
      <c r="U156" s="186">
        <f>(SCC!J156/(dairyplan25!BA262*1000))*1000000</f>
        <v>152570.5175</v>
      </c>
    </row>
    <row r="157" ht="14.25" customHeight="1">
      <c r="C157" s="185"/>
      <c r="D157" s="187">
        <v>137.0</v>
      </c>
      <c r="E157" s="189">
        <f t="shared" ref="E157:J157" si="138">EXP(EXP(E$12+E$13*$D157+EXP(-EXP(E$14)*$D157)*E$15))</f>
        <v>1685.246296</v>
      </c>
      <c r="F157" s="189">
        <f t="shared" si="138"/>
        <v>3221.90098</v>
      </c>
      <c r="G157" s="189">
        <f t="shared" si="138"/>
        <v>4374.626341</v>
      </c>
      <c r="H157" s="189">
        <f t="shared" si="138"/>
        <v>5056.76015</v>
      </c>
      <c r="I157" s="189">
        <f t="shared" si="138"/>
        <v>5433.818025</v>
      </c>
      <c r="J157" s="189">
        <f t="shared" si="138"/>
        <v>5881.623266</v>
      </c>
      <c r="K157" s="189"/>
      <c r="O157" s="187">
        <v>137.0</v>
      </c>
      <c r="P157" s="186">
        <f>(SCC!E157/(dairyplan25!AV263*1000))*1000000</f>
        <v>50756.39533</v>
      </c>
      <c r="Q157" s="186">
        <f>(SCC!F157/(dairyplan25!AW263*1000))*1000000</f>
        <v>84481.75356</v>
      </c>
      <c r="R157" s="186">
        <f>(SCC!G157/(dairyplan25!AX263*1000))*1000000</f>
        <v>110283.84</v>
      </c>
      <c r="S157" s="186">
        <f>(SCC!H157/(dairyplan25!AY263*1000))*1000000</f>
        <v>128778.9581</v>
      </c>
      <c r="T157" s="186">
        <f>(SCC!I157/(dairyplan25!AZ263*1000))*1000000</f>
        <v>139805.529</v>
      </c>
      <c r="U157" s="186">
        <f>(SCC!J157/(dairyplan25!BA263*1000))*1000000</f>
        <v>152900.5918</v>
      </c>
    </row>
    <row r="158" ht="14.25" customHeight="1">
      <c r="C158" s="185"/>
      <c r="D158" s="187">
        <v>138.0</v>
      </c>
      <c r="E158" s="189">
        <f t="shared" ref="E158:J158" si="139">EXP(EXP(E$12+E$13*$D158+EXP(-EXP(E$14)*$D158)*E$15))</f>
        <v>1686.66177</v>
      </c>
      <c r="F158" s="189">
        <f t="shared" si="139"/>
        <v>3223.632206</v>
      </c>
      <c r="G158" s="189">
        <f t="shared" si="139"/>
        <v>4376.306418</v>
      </c>
      <c r="H158" s="189">
        <f t="shared" si="139"/>
        <v>5057.834127</v>
      </c>
      <c r="I158" s="189">
        <f t="shared" si="139"/>
        <v>5434.434939</v>
      </c>
      <c r="J158" s="189">
        <f t="shared" si="139"/>
        <v>5881.986245</v>
      </c>
      <c r="K158" s="189"/>
      <c r="O158" s="187">
        <v>138.0</v>
      </c>
      <c r="P158" s="186">
        <f>(SCC!E158/(dairyplan25!AV264*1000))*1000000</f>
        <v>50823.74839</v>
      </c>
      <c r="Q158" s="186">
        <f>(SCC!F158/(dairyplan25!AW264*1000))*1000000</f>
        <v>84678.01717</v>
      </c>
      <c r="R158" s="186">
        <f>(SCC!G158/(dairyplan25!AX264*1000))*1000000</f>
        <v>110552.2729</v>
      </c>
      <c r="S158" s="186">
        <f>(SCC!H158/(dairyplan25!AY264*1000))*1000000</f>
        <v>129072.9505</v>
      </c>
      <c r="T158" s="186">
        <f>(SCC!I158/(dairyplan25!AZ264*1000))*1000000</f>
        <v>140113.8306</v>
      </c>
      <c r="U158" s="186">
        <f>(SCC!J158/(dairyplan25!BA264*1000))*1000000</f>
        <v>153233.1637</v>
      </c>
    </row>
    <row r="159" ht="14.25" customHeight="1">
      <c r="C159" s="185"/>
      <c r="D159" s="187">
        <v>139.0</v>
      </c>
      <c r="E159" s="189">
        <f t="shared" ref="E159:J159" si="140">EXP(EXP(E$12+E$13*$D159+EXP(-EXP(E$14)*$D159)*E$15))</f>
        <v>1688.078598</v>
      </c>
      <c r="F159" s="189">
        <f t="shared" si="140"/>
        <v>3225.364479</v>
      </c>
      <c r="G159" s="189">
        <f t="shared" si="140"/>
        <v>4377.987217</v>
      </c>
      <c r="H159" s="189">
        <f t="shared" si="140"/>
        <v>5058.908358</v>
      </c>
      <c r="I159" s="189">
        <f t="shared" si="140"/>
        <v>5435.051932</v>
      </c>
      <c r="J159" s="189">
        <f t="shared" si="140"/>
        <v>5882.349248</v>
      </c>
      <c r="K159" s="189"/>
      <c r="O159" s="187">
        <v>139.0</v>
      </c>
      <c r="P159" s="186">
        <f>(SCC!E159/(dairyplan25!AV265*1000))*1000000</f>
        <v>50891.75195</v>
      </c>
      <c r="Q159" s="186">
        <f>(SCC!F159/(dairyplan25!AW265*1000))*1000000</f>
        <v>84875.53443</v>
      </c>
      <c r="R159" s="186">
        <f>(SCC!G159/(dairyplan25!AX265*1000))*1000000</f>
        <v>110822.5796</v>
      </c>
      <c r="S159" s="186">
        <f>(SCC!H159/(dairyplan25!AY265*1000))*1000000</f>
        <v>129369.0574</v>
      </c>
      <c r="T159" s="186">
        <f>(SCC!I159/(dairyplan25!AZ265*1000))*1000000</f>
        <v>140424.4007</v>
      </c>
      <c r="U159" s="186">
        <f>(SCC!J159/(dairyplan25!BA265*1000))*1000000</f>
        <v>153568.2213</v>
      </c>
    </row>
    <row r="160" ht="14.25" customHeight="1">
      <c r="C160" s="185"/>
      <c r="D160" s="187">
        <v>140.0</v>
      </c>
      <c r="E160" s="189">
        <f t="shared" ref="E160:J160" si="141">EXP(EXP(E$12+E$13*$D160+EXP(-EXP(E$14)*$D160)*E$15))</f>
        <v>1689.496781</v>
      </c>
      <c r="F160" s="189">
        <f t="shared" si="141"/>
        <v>3227.097797</v>
      </c>
      <c r="G160" s="189">
        <f t="shared" si="141"/>
        <v>4379.668738</v>
      </c>
      <c r="H160" s="189">
        <f t="shared" si="141"/>
        <v>5059.982845</v>
      </c>
      <c r="I160" s="189">
        <f t="shared" si="141"/>
        <v>5435.669003</v>
      </c>
      <c r="J160" s="189">
        <f t="shared" si="141"/>
        <v>5882.712277</v>
      </c>
      <c r="K160" s="189"/>
      <c r="O160" s="187">
        <v>140.0</v>
      </c>
      <c r="P160" s="186">
        <f>(SCC!E160/(dairyplan25!AV266*1000))*1000000</f>
        <v>50960.40038</v>
      </c>
      <c r="Q160" s="186">
        <f>(SCC!F160/(dairyplan25!AW266*1000))*1000000</f>
        <v>85074.30056</v>
      </c>
      <c r="R160" s="186">
        <f>(SCC!G160/(dairyplan25!AX266*1000))*1000000</f>
        <v>111094.7534</v>
      </c>
      <c r="S160" s="186">
        <f>(SCC!H160/(dairyplan25!AY266*1000))*1000000</f>
        <v>129667.2697</v>
      </c>
      <c r="T160" s="186">
        <f>(SCC!I160/(dairyplan25!AZ266*1000))*1000000</f>
        <v>140737.2288</v>
      </c>
      <c r="U160" s="186">
        <f>(SCC!J160/(dairyplan25!BA266*1000))*1000000</f>
        <v>153905.7531</v>
      </c>
    </row>
    <row r="161" ht="14.25" customHeight="1">
      <c r="C161" s="185"/>
      <c r="D161" s="187">
        <v>141.0</v>
      </c>
      <c r="E161" s="189">
        <f t="shared" ref="E161:J161" si="142">EXP(EXP(E$12+E$13*$D161+EXP(-EXP(E$14)*$D161)*E$15))</f>
        <v>1690.916322</v>
      </c>
      <c r="F161" s="189">
        <f t="shared" si="142"/>
        <v>3228.832163</v>
      </c>
      <c r="G161" s="189">
        <f t="shared" si="142"/>
        <v>4381.350983</v>
      </c>
      <c r="H161" s="189">
        <f t="shared" si="142"/>
        <v>5061.057586</v>
      </c>
      <c r="I161" s="189">
        <f t="shared" si="142"/>
        <v>5436.286152</v>
      </c>
      <c r="J161" s="189">
        <f t="shared" si="142"/>
        <v>5883.07533</v>
      </c>
      <c r="K161" s="189"/>
      <c r="O161" s="187">
        <v>141.0</v>
      </c>
      <c r="P161" s="186">
        <f>(SCC!E161/(dairyplan25!AV267*1000))*1000000</f>
        <v>51029.68821</v>
      </c>
      <c r="Q161" s="186">
        <f>(SCC!F161/(dairyplan25!AW267*1000))*1000000</f>
        <v>85274.31097</v>
      </c>
      <c r="R161" s="186">
        <f>(SCC!G161/(dairyplan25!AX267*1000))*1000000</f>
        <v>111368.7873</v>
      </c>
      <c r="S161" s="186">
        <f>(SCC!H161/(dairyplan25!AY267*1000))*1000000</f>
        <v>129967.5787</v>
      </c>
      <c r="T161" s="186">
        <f>(SCC!I161/(dairyplan25!AZ267*1000))*1000000</f>
        <v>141052.3051</v>
      </c>
      <c r="U161" s="186">
        <f>(SCC!J161/(dairyplan25!BA267*1000))*1000000</f>
        <v>154245.748</v>
      </c>
    </row>
    <row r="162" ht="14.25" customHeight="1">
      <c r="C162" s="185"/>
      <c r="D162" s="187">
        <v>142.0</v>
      </c>
      <c r="E162" s="189">
        <f t="shared" ref="E162:J162" si="143">EXP(EXP(E$12+E$13*$D162+EXP(-EXP(E$14)*$D162)*E$15))</f>
        <v>1692.337219</v>
      </c>
      <c r="F162" s="189">
        <f t="shared" si="143"/>
        <v>3230.567576</v>
      </c>
      <c r="G162" s="189">
        <f t="shared" si="143"/>
        <v>4383.03395</v>
      </c>
      <c r="H162" s="189">
        <f t="shared" si="143"/>
        <v>5062.132583</v>
      </c>
      <c r="I162" s="189">
        <f t="shared" si="143"/>
        <v>5436.90338</v>
      </c>
      <c r="J162" s="189">
        <f t="shared" si="143"/>
        <v>5883.438409</v>
      </c>
      <c r="K162" s="189"/>
      <c r="O162" s="187">
        <v>142.0</v>
      </c>
      <c r="P162" s="186">
        <f>(SCC!E162/(dairyplan25!AV268*1000))*1000000</f>
        <v>51099.61009</v>
      </c>
      <c r="Q162" s="186">
        <f>(SCC!F162/(dairyplan25!AW268*1000))*1000000</f>
        <v>85475.56126</v>
      </c>
      <c r="R162" s="186">
        <f>(SCC!G162/(dairyplan25!AX268*1000))*1000000</f>
        <v>111644.6751</v>
      </c>
      <c r="S162" s="186">
        <f>(SCC!H162/(dairyplan25!AY268*1000))*1000000</f>
        <v>130269.976</v>
      </c>
      <c r="T162" s="186">
        <f>(SCC!I162/(dairyplan25!AZ268*1000))*1000000</f>
        <v>141369.62</v>
      </c>
      <c r="U162" s="186">
        <f>(SCC!J162/(dairyplan25!BA268*1000))*1000000</f>
        <v>154588.1953</v>
      </c>
    </row>
    <row r="163" ht="14.25" customHeight="1">
      <c r="C163" s="185"/>
      <c r="D163" s="187">
        <v>143.0</v>
      </c>
      <c r="E163" s="189">
        <f t="shared" ref="E163:J163" si="144">EXP(EXP(E$12+E$13*$D163+EXP(-EXP(E$14)*$D163)*E$15))</f>
        <v>1693.759475</v>
      </c>
      <c r="F163" s="189">
        <f t="shared" si="144"/>
        <v>3232.304037</v>
      </c>
      <c r="G163" s="189">
        <f t="shared" si="144"/>
        <v>4384.717642</v>
      </c>
      <c r="H163" s="189">
        <f t="shared" si="144"/>
        <v>5063.207835</v>
      </c>
      <c r="I163" s="189">
        <f t="shared" si="144"/>
        <v>5437.520685</v>
      </c>
      <c r="J163" s="189">
        <f t="shared" si="144"/>
        <v>5883.801512</v>
      </c>
      <c r="K163" s="189"/>
      <c r="O163" s="187">
        <v>143.0</v>
      </c>
      <c r="P163" s="186">
        <f>(SCC!E163/(dairyplan25!AV269*1000))*1000000</f>
        <v>51170.16086</v>
      </c>
      <c r="Q163" s="186">
        <f>(SCC!F163/(dairyplan25!AW269*1000))*1000000</f>
        <v>85678.04718</v>
      </c>
      <c r="R163" s="186">
        <f>(SCC!G163/(dairyplan25!AX269*1000))*1000000</f>
        <v>111922.4107</v>
      </c>
      <c r="S163" s="186">
        <f>(SCC!H163/(dairyplan25!AY269*1000))*1000000</f>
        <v>130574.4535</v>
      </c>
      <c r="T163" s="186">
        <f>(SCC!I163/(dairyplan25!AZ269*1000))*1000000</f>
        <v>141689.1641</v>
      </c>
      <c r="U163" s="186">
        <f>(SCC!J163/(dairyplan25!BA269*1000))*1000000</f>
        <v>154933.0849</v>
      </c>
    </row>
    <row r="164" ht="14.25" customHeight="1">
      <c r="C164" s="185"/>
      <c r="D164" s="187">
        <v>144.0</v>
      </c>
      <c r="E164" s="189">
        <f t="shared" ref="E164:J164" si="145">EXP(EXP(E$12+E$13*$D164+EXP(-EXP(E$14)*$D164)*E$15))</f>
        <v>1695.183091</v>
      </c>
      <c r="F164" s="189">
        <f t="shared" si="145"/>
        <v>3234.041548</v>
      </c>
      <c r="G164" s="189">
        <f t="shared" si="145"/>
        <v>4386.402057</v>
      </c>
      <c r="H164" s="189">
        <f t="shared" si="145"/>
        <v>5064.283342</v>
      </c>
      <c r="I164" s="189">
        <f t="shared" si="145"/>
        <v>5438.138069</v>
      </c>
      <c r="J164" s="189">
        <f t="shared" si="145"/>
        <v>5884.16464</v>
      </c>
      <c r="K164" s="189"/>
      <c r="O164" s="187">
        <v>144.0</v>
      </c>
      <c r="P164" s="186">
        <f>(SCC!E164/(dairyplan25!AV270*1000))*1000000</f>
        <v>51241.33546</v>
      </c>
      <c r="Q164" s="186">
        <f>(SCC!F164/(dairyplan25!AW270*1000))*1000000</f>
        <v>85881.7647</v>
      </c>
      <c r="R164" s="186">
        <f>(SCC!G164/(dairyplan25!AX270*1000))*1000000</f>
        <v>112201.9881</v>
      </c>
      <c r="S164" s="186">
        <f>(SCC!H164/(dairyplan25!AY270*1000))*1000000</f>
        <v>130881.0035</v>
      </c>
      <c r="T164" s="186">
        <f>(SCC!I164/(dairyplan25!AZ270*1000))*1000000</f>
        <v>142010.9287</v>
      </c>
      <c r="U164" s="186">
        <f>(SCC!J164/(dairyplan25!BA270*1000))*1000000</f>
        <v>155280.4067</v>
      </c>
    </row>
    <row r="165" ht="14.25" customHeight="1">
      <c r="C165" s="185"/>
      <c r="D165" s="187">
        <v>145.0</v>
      </c>
      <c r="E165" s="189">
        <f t="shared" ref="E165:J165" si="146">EXP(EXP(E$12+E$13*$D165+EXP(-EXP(E$14)*$D165)*E$15))</f>
        <v>1696.608067</v>
      </c>
      <c r="F165" s="189">
        <f t="shared" si="146"/>
        <v>3235.780108</v>
      </c>
      <c r="G165" s="189">
        <f t="shared" si="146"/>
        <v>4388.087196</v>
      </c>
      <c r="H165" s="189">
        <f t="shared" si="146"/>
        <v>5065.359104</v>
      </c>
      <c r="I165" s="189">
        <f t="shared" si="146"/>
        <v>5438.755531</v>
      </c>
      <c r="J165" s="189">
        <f t="shared" si="146"/>
        <v>5884.527794</v>
      </c>
      <c r="K165" s="189"/>
      <c r="O165" s="187">
        <v>145.0</v>
      </c>
      <c r="P165" s="186">
        <f>(SCC!E165/(dairyplan25!AV271*1000))*1000000</f>
        <v>51313.12899</v>
      </c>
      <c r="Q165" s="186">
        <f>(SCC!F165/(dairyplan25!AW271*1000))*1000000</f>
        <v>86086.7099</v>
      </c>
      <c r="R165" s="186">
        <f>(SCC!G165/(dairyplan25!AX271*1000))*1000000</f>
        <v>112483.4018</v>
      </c>
      <c r="S165" s="186">
        <f>(SCC!H165/(dairyplan25!AY271*1000))*1000000</f>
        <v>131189.6185</v>
      </c>
      <c r="T165" s="186">
        <f>(SCC!I165/(dairyplan25!AZ271*1000))*1000000</f>
        <v>142334.9052</v>
      </c>
      <c r="U165" s="186">
        <f>(SCC!J165/(dairyplan25!BA271*1000))*1000000</f>
        <v>155630.1515</v>
      </c>
    </row>
    <row r="166" ht="14.25" customHeight="1">
      <c r="C166" s="185"/>
      <c r="D166" s="187">
        <v>146.0</v>
      </c>
      <c r="E166" s="189">
        <f t="shared" ref="E166:J166" si="147">EXP(EXP(E$12+E$13*$D166+EXP(-EXP(E$14)*$D166)*E$15))</f>
        <v>1698.034404</v>
      </c>
      <c r="F166" s="189">
        <f t="shared" si="147"/>
        <v>3237.519718</v>
      </c>
      <c r="G166" s="189">
        <f t="shared" si="147"/>
        <v>4389.77306</v>
      </c>
      <c r="H166" s="189">
        <f t="shared" si="147"/>
        <v>5066.435121</v>
      </c>
      <c r="I166" s="189">
        <f t="shared" si="147"/>
        <v>5439.373072</v>
      </c>
      <c r="J166" s="189">
        <f t="shared" si="147"/>
        <v>5884.890972</v>
      </c>
      <c r="K166" s="189"/>
      <c r="O166" s="187">
        <v>146.0</v>
      </c>
      <c r="P166" s="186">
        <f>(SCC!E166/(dairyplan25!AV272*1000))*1000000</f>
        <v>51385.53669</v>
      </c>
      <c r="Q166" s="186">
        <f>(SCC!F166/(dairyplan25!AW272*1000))*1000000</f>
        <v>86292.87908</v>
      </c>
      <c r="R166" s="186">
        <f>(SCC!G166/(dairyplan25!AX272*1000))*1000000</f>
        <v>112766.6464</v>
      </c>
      <c r="S166" s="186">
        <f>(SCC!H166/(dairyplan25!AY272*1000))*1000000</f>
        <v>131500.2914</v>
      </c>
      <c r="T166" s="186">
        <f>(SCC!I166/(dairyplan25!AZ272*1000))*1000000</f>
        <v>142661.0855</v>
      </c>
      <c r="U166" s="186">
        <f>(SCC!J166/(dairyplan25!BA272*1000))*1000000</f>
        <v>155982.3099</v>
      </c>
    </row>
    <row r="167" ht="14.25" customHeight="1">
      <c r="C167" s="185"/>
      <c r="D167" s="187">
        <v>147.0</v>
      </c>
      <c r="E167" s="189">
        <f t="shared" ref="E167:J167" si="148">EXP(EXP(E$12+E$13*$D167+EXP(-EXP(E$14)*$D167)*E$15))</f>
        <v>1699.462105</v>
      </c>
      <c r="F167" s="189">
        <f t="shared" si="148"/>
        <v>3239.260379</v>
      </c>
      <c r="G167" s="189">
        <f t="shared" si="148"/>
        <v>4391.459649</v>
      </c>
      <c r="H167" s="189">
        <f t="shared" si="148"/>
        <v>5067.511394</v>
      </c>
      <c r="I167" s="189">
        <f t="shared" si="148"/>
        <v>5439.99069</v>
      </c>
      <c r="J167" s="189">
        <f t="shared" si="148"/>
        <v>5885.254175</v>
      </c>
      <c r="K167" s="189"/>
      <c r="O167" s="187">
        <v>147.0</v>
      </c>
      <c r="P167" s="186">
        <f>(SCC!E167/(dairyplan25!AV273*1000))*1000000</f>
        <v>51458.55389</v>
      </c>
      <c r="Q167" s="186">
        <f>(SCC!F167/(dairyplan25!AW273*1000))*1000000</f>
        <v>86500.26866</v>
      </c>
      <c r="R167" s="186">
        <f>(SCC!G167/(dairyplan25!AX273*1000))*1000000</f>
        <v>113051.7169</v>
      </c>
      <c r="S167" s="186">
        <f>(SCC!H167/(dairyplan25!AY273*1000))*1000000</f>
        <v>131813.0154</v>
      </c>
      <c r="T167" s="186">
        <f>(SCC!I167/(dairyplan25!AZ273*1000))*1000000</f>
        <v>142989.4616</v>
      </c>
      <c r="U167" s="186">
        <f>(SCC!J167/(dairyplan25!BA273*1000))*1000000</f>
        <v>156336.8734</v>
      </c>
    </row>
    <row r="168" ht="14.25" customHeight="1">
      <c r="C168" s="185"/>
      <c r="D168" s="187">
        <v>148.0</v>
      </c>
      <c r="E168" s="189">
        <f t="shared" ref="E168:J168" si="149">EXP(EXP(E$12+E$13*$D168+EXP(-EXP(E$14)*$D168)*E$15))</f>
        <v>1700.891169</v>
      </c>
      <c r="F168" s="189">
        <f t="shared" si="149"/>
        <v>3241.002093</v>
      </c>
      <c r="G168" s="189">
        <f t="shared" si="149"/>
        <v>4393.146963</v>
      </c>
      <c r="H168" s="189">
        <f t="shared" si="149"/>
        <v>5068.587923</v>
      </c>
      <c r="I168" s="189">
        <f t="shared" si="149"/>
        <v>5440.608387</v>
      </c>
      <c r="J168" s="189">
        <f t="shared" si="149"/>
        <v>5885.617404</v>
      </c>
      <c r="K168" s="189"/>
      <c r="O168" s="187">
        <v>148.0</v>
      </c>
      <c r="P168" s="186">
        <f>(SCC!E168/(dairyplan25!AV274*1000))*1000000</f>
        <v>51532.17608</v>
      </c>
      <c r="Q168" s="186">
        <f>(SCC!F168/(dairyplan25!AW274*1000))*1000000</f>
        <v>86708.87523</v>
      </c>
      <c r="R168" s="186">
        <f>(SCC!G168/(dairyplan25!AX274*1000))*1000000</f>
        <v>113338.6083</v>
      </c>
      <c r="S168" s="186">
        <f>(SCC!H168/(dairyplan25!AY274*1000))*1000000</f>
        <v>132127.7839</v>
      </c>
      <c r="T168" s="186">
        <f>(SCC!I168/(dairyplan25!AZ274*1000))*1000000</f>
        <v>143320.0259</v>
      </c>
      <c r="U168" s="186">
        <f>(SCC!J168/(dairyplan25!BA274*1000))*1000000</f>
        <v>156693.8335</v>
      </c>
    </row>
    <row r="169" ht="14.25" customHeight="1">
      <c r="C169" s="185"/>
      <c r="D169" s="187">
        <v>149.0</v>
      </c>
      <c r="E169" s="189">
        <f t="shared" ref="E169:J169" si="150">EXP(EXP(E$12+E$13*$D169+EXP(-EXP(E$14)*$D169)*E$15))</f>
        <v>1702.321599</v>
      </c>
      <c r="F169" s="189">
        <f t="shared" si="150"/>
        <v>3242.744858</v>
      </c>
      <c r="G169" s="189">
        <f t="shared" si="150"/>
        <v>4394.835003</v>
      </c>
      <c r="H169" s="189">
        <f t="shared" si="150"/>
        <v>5069.664706</v>
      </c>
      <c r="I169" s="189">
        <f t="shared" si="150"/>
        <v>5441.226163</v>
      </c>
      <c r="J169" s="189">
        <f t="shared" si="150"/>
        <v>5885.980657</v>
      </c>
      <c r="K169" s="189"/>
      <c r="O169" s="187">
        <v>149.0</v>
      </c>
      <c r="P169" s="186">
        <f>(SCC!E169/(dairyplan25!AV275*1000))*1000000</f>
        <v>51606.39886</v>
      </c>
      <c r="Q169" s="186">
        <f>(SCC!F169/(dairyplan25!AW275*1000))*1000000</f>
        <v>86918.69552</v>
      </c>
      <c r="R169" s="186">
        <f>(SCC!G169/(dairyplan25!AX275*1000))*1000000</f>
        <v>113627.316</v>
      </c>
      <c r="S169" s="186">
        <f>(SCC!H169/(dairyplan25!AY275*1000))*1000000</f>
        <v>132444.5907</v>
      </c>
      <c r="T169" s="186">
        <f>(SCC!I169/(dairyplan25!AZ275*1000))*1000000</f>
        <v>143652.7713</v>
      </c>
      <c r="U169" s="186">
        <f>(SCC!J169/(dairyplan25!BA275*1000))*1000000</f>
        <v>157053.1821</v>
      </c>
    </row>
    <row r="170" ht="14.25" customHeight="1">
      <c r="C170" s="185"/>
      <c r="D170" s="187">
        <v>150.0</v>
      </c>
      <c r="E170" s="189">
        <f t="shared" ref="E170:J170" si="151">EXP(EXP(E$12+E$13*$D170+EXP(-EXP(E$14)*$D170)*E$15))</f>
        <v>1703.753395</v>
      </c>
      <c r="F170" s="189">
        <f t="shared" si="151"/>
        <v>3244.488677</v>
      </c>
      <c r="G170" s="189">
        <f t="shared" si="151"/>
        <v>4396.523769</v>
      </c>
      <c r="H170" s="189">
        <f t="shared" si="151"/>
        <v>5070.741746</v>
      </c>
      <c r="I170" s="189">
        <f t="shared" si="151"/>
        <v>5441.844016</v>
      </c>
      <c r="J170" s="189">
        <f t="shared" si="151"/>
        <v>5886.343936</v>
      </c>
      <c r="K170" s="189"/>
      <c r="O170" s="187">
        <v>150.0</v>
      </c>
      <c r="P170" s="186">
        <f>(SCC!E170/(dairyplan25!AV276*1000))*1000000</f>
        <v>51681.21794</v>
      </c>
      <c r="Q170" s="186">
        <f>(SCC!F170/(dairyplan25!AW276*1000))*1000000</f>
        <v>87129.72643</v>
      </c>
      <c r="R170" s="186">
        <f>(SCC!G170/(dairyplan25!AX276*1000))*1000000</f>
        <v>113917.8357</v>
      </c>
      <c r="S170" s="186">
        <f>(SCC!H170/(dairyplan25!AY276*1000))*1000000</f>
        <v>132763.4296</v>
      </c>
      <c r="T170" s="186">
        <f>(SCC!I170/(dairyplan25!AZ276*1000))*1000000</f>
        <v>143987.6909</v>
      </c>
      <c r="U170" s="186">
        <f>(SCC!J170/(dairyplan25!BA276*1000))*1000000</f>
        <v>157414.9116</v>
      </c>
    </row>
    <row r="171" ht="14.25" customHeight="1">
      <c r="C171" s="185"/>
      <c r="D171" s="187">
        <v>151.0</v>
      </c>
      <c r="E171" s="189">
        <f t="shared" ref="E171:J171" si="152">EXP(EXP(E$12+E$13*$D171+EXP(-EXP(E$14)*$D171)*E$15))</f>
        <v>1705.186559</v>
      </c>
      <c r="F171" s="189">
        <f t="shared" si="152"/>
        <v>3246.233549</v>
      </c>
      <c r="G171" s="189">
        <f t="shared" si="152"/>
        <v>4398.213261</v>
      </c>
      <c r="H171" s="189">
        <f t="shared" si="152"/>
        <v>5071.819041</v>
      </c>
      <c r="I171" s="189">
        <f t="shared" si="152"/>
        <v>5442.461948</v>
      </c>
      <c r="J171" s="189">
        <f t="shared" si="152"/>
        <v>5886.707239</v>
      </c>
      <c r="K171" s="189"/>
      <c r="O171" s="187">
        <v>151.0</v>
      </c>
      <c r="P171" s="186">
        <f>(SCC!E171/(dairyplan25!AV277*1000))*1000000</f>
        <v>51756.62916</v>
      </c>
      <c r="Q171" s="186">
        <f>(SCC!F171/(dairyplan25!AW277*1000))*1000000</f>
        <v>87341.96497</v>
      </c>
      <c r="R171" s="186">
        <f>(SCC!G171/(dairyplan25!AX277*1000))*1000000</f>
        <v>114210.1631</v>
      </c>
      <c r="S171" s="186">
        <f>(SCC!H171/(dairyplan25!AY277*1000))*1000000</f>
        <v>133084.295</v>
      </c>
      <c r="T171" s="186">
        <f>(SCC!I171/(dairyplan25!AZ277*1000))*1000000</f>
        <v>144324.7778</v>
      </c>
      <c r="U171" s="186">
        <f>(SCC!J171/(dairyplan25!BA277*1000))*1000000</f>
        <v>157779.0145</v>
      </c>
    </row>
    <row r="172" ht="14.25" customHeight="1">
      <c r="C172" s="185"/>
      <c r="D172" s="187">
        <v>152.0</v>
      </c>
      <c r="E172" s="189">
        <f t="shared" ref="E172:J172" si="153">EXP(EXP(E$12+E$13*$D172+EXP(-EXP(E$14)*$D172)*E$15))</f>
        <v>1706.621092</v>
      </c>
      <c r="F172" s="189">
        <f t="shared" si="153"/>
        <v>3247.979476</v>
      </c>
      <c r="G172" s="189">
        <f t="shared" si="153"/>
        <v>4399.90348</v>
      </c>
      <c r="H172" s="189">
        <f t="shared" si="153"/>
        <v>5072.896592</v>
      </c>
      <c r="I172" s="189">
        <f t="shared" si="153"/>
        <v>5443.079958</v>
      </c>
      <c r="J172" s="189">
        <f t="shared" si="153"/>
        <v>5887.070567</v>
      </c>
      <c r="K172" s="189"/>
      <c r="O172" s="187">
        <v>152.0</v>
      </c>
      <c r="P172" s="186">
        <f>(SCC!E172/(dairyplan25!AV278*1000))*1000000</f>
        <v>51832.62845</v>
      </c>
      <c r="Q172" s="186">
        <f>(SCC!F172/(dairyplan25!AW278*1000))*1000000</f>
        <v>87555.40831</v>
      </c>
      <c r="R172" s="186">
        <f>(SCC!G172/(dairyplan25!AX278*1000))*1000000</f>
        <v>114504.2942</v>
      </c>
      <c r="S172" s="186">
        <f>(SCC!H172/(dairyplan25!AY278*1000))*1000000</f>
        <v>133407.1815</v>
      </c>
      <c r="T172" s="186">
        <f>(SCC!I172/(dairyplan25!AZ278*1000))*1000000</f>
        <v>144664.0259</v>
      </c>
      <c r="U172" s="186">
        <f>(SCC!J172/(dairyplan25!BA278*1000))*1000000</f>
        <v>158145.4839</v>
      </c>
    </row>
    <row r="173" ht="14.25" customHeight="1">
      <c r="C173" s="185"/>
      <c r="D173" s="187">
        <v>153.0</v>
      </c>
      <c r="E173" s="189">
        <f t="shared" ref="E173:J173" si="154">EXP(EXP(E$12+E$13*$D173+EXP(-EXP(E$14)*$D173)*E$15))</f>
        <v>1708.056995</v>
      </c>
      <c r="F173" s="189">
        <f t="shared" si="154"/>
        <v>3249.726459</v>
      </c>
      <c r="G173" s="189">
        <f t="shared" si="154"/>
        <v>4401.594426</v>
      </c>
      <c r="H173" s="189">
        <f t="shared" si="154"/>
        <v>5073.974398</v>
      </c>
      <c r="I173" s="189">
        <f t="shared" si="154"/>
        <v>5443.698047</v>
      </c>
      <c r="J173" s="189">
        <f t="shared" si="154"/>
        <v>5887.433921</v>
      </c>
      <c r="K173" s="189"/>
      <c r="O173" s="187">
        <v>153.0</v>
      </c>
      <c r="P173" s="186">
        <f>(SCC!E173/(dairyplan25!AV279*1000))*1000000</f>
        <v>51909.21187</v>
      </c>
      <c r="Q173" s="186">
        <f>(SCC!F173/(dairyplan25!AW279*1000))*1000000</f>
        <v>87770.05376</v>
      </c>
      <c r="R173" s="186">
        <f>(SCC!G173/(dairyplan25!AX279*1000))*1000000</f>
        <v>114800.2254</v>
      </c>
      <c r="S173" s="186">
        <f>(SCC!H173/(dairyplan25!AY279*1000))*1000000</f>
        <v>133732.0836</v>
      </c>
      <c r="T173" s="186">
        <f>(SCC!I173/(dairyplan25!AZ279*1000))*1000000</f>
        <v>145005.4289</v>
      </c>
      <c r="U173" s="186">
        <f>(SCC!J173/(dairyplan25!BA279*1000))*1000000</f>
        <v>158514.3128</v>
      </c>
    </row>
    <row r="174" ht="14.25" customHeight="1">
      <c r="C174" s="185"/>
      <c r="D174" s="187">
        <v>154.0</v>
      </c>
      <c r="E174" s="189">
        <f t="shared" ref="E174:J174" si="155">EXP(EXP(E$12+E$13*$D174+EXP(-EXP(E$14)*$D174)*E$15))</f>
        <v>1709.49427</v>
      </c>
      <c r="F174" s="189">
        <f t="shared" si="155"/>
        <v>3251.474497</v>
      </c>
      <c r="G174" s="189">
        <f t="shared" si="155"/>
        <v>4403.286099</v>
      </c>
      <c r="H174" s="189">
        <f t="shared" si="155"/>
        <v>5075.05246</v>
      </c>
      <c r="I174" s="189">
        <f t="shared" si="155"/>
        <v>5444.316213</v>
      </c>
      <c r="J174" s="189">
        <f t="shared" si="155"/>
        <v>5887.797299</v>
      </c>
      <c r="K174" s="189"/>
      <c r="O174" s="187">
        <v>154.0</v>
      </c>
      <c r="P174" s="186">
        <f>(SCC!E174/(dairyplan25!AV280*1000))*1000000</f>
        <v>51986.37557</v>
      </c>
      <c r="Q174" s="186">
        <f>(SCC!F174/(dairyplan25!AW280*1000))*1000000</f>
        <v>87985.89874</v>
      </c>
      <c r="R174" s="186">
        <f>(SCC!G174/(dairyplan25!AX280*1000))*1000000</f>
        <v>115097.953</v>
      </c>
      <c r="S174" s="186">
        <f>(SCC!H174/(dairyplan25!AY280*1000))*1000000</f>
        <v>134058.9966</v>
      </c>
      <c r="T174" s="186">
        <f>(SCC!I174/(dairyplan25!AZ280*1000))*1000000</f>
        <v>145348.9811</v>
      </c>
      <c r="U174" s="186">
        <f>(SCC!J174/(dairyplan25!BA280*1000))*1000000</f>
        <v>158885.4949</v>
      </c>
    </row>
    <row r="175" ht="14.25" customHeight="1">
      <c r="C175" s="185"/>
      <c r="D175" s="187">
        <v>155.0</v>
      </c>
      <c r="E175" s="189">
        <f t="shared" ref="E175:J175" si="156">EXP(EXP(E$12+E$13*$D175+EXP(-EXP(E$14)*$D175)*E$15))</f>
        <v>1710.932918</v>
      </c>
      <c r="F175" s="189">
        <f t="shared" si="156"/>
        <v>3253.223592</v>
      </c>
      <c r="G175" s="189">
        <f t="shared" si="156"/>
        <v>4404.9785</v>
      </c>
      <c r="H175" s="189">
        <f t="shared" si="156"/>
        <v>5076.130779</v>
      </c>
      <c r="I175" s="189">
        <f t="shared" si="156"/>
        <v>5444.934459</v>
      </c>
      <c r="J175" s="189">
        <f t="shared" si="156"/>
        <v>5888.160703</v>
      </c>
      <c r="K175" s="189"/>
      <c r="O175" s="187">
        <v>155.0</v>
      </c>
      <c r="P175" s="186">
        <f>(SCC!E175/(dairyplan25!AV281*1000))*1000000</f>
        <v>52064.1158</v>
      </c>
      <c r="Q175" s="186">
        <f>(SCC!F175/(dairyplan25!AW281*1000))*1000000</f>
        <v>88202.94081</v>
      </c>
      <c r="R175" s="186">
        <f>(SCC!G175/(dairyplan25!AX281*1000))*1000000</f>
        <v>115397.4737</v>
      </c>
      <c r="S175" s="186">
        <f>(SCC!H175/(dairyplan25!AY281*1000))*1000000</f>
        <v>134387.9155</v>
      </c>
      <c r="T175" s="186">
        <f>(SCC!I175/(dairyplan25!AZ281*1000))*1000000</f>
        <v>145694.6769</v>
      </c>
      <c r="U175" s="186">
        <f>(SCC!J175/(dairyplan25!BA281*1000))*1000000</f>
        <v>159259.024</v>
      </c>
    </row>
    <row r="176" ht="14.25" customHeight="1">
      <c r="D176" s="187">
        <v>156.0</v>
      </c>
      <c r="E176" s="189">
        <f t="shared" ref="E176:J176" si="157">EXP(EXP(E$12+E$13*$D176+EXP(-EXP(E$14)*$D176)*E$15))</f>
        <v>1712.372941</v>
      </c>
      <c r="F176" s="189">
        <f t="shared" si="157"/>
        <v>3254.973744</v>
      </c>
      <c r="G176" s="189">
        <f t="shared" si="157"/>
        <v>4406.671629</v>
      </c>
      <c r="H176" s="189">
        <f t="shared" si="157"/>
        <v>5077.209353</v>
      </c>
      <c r="I176" s="189">
        <f t="shared" si="157"/>
        <v>5445.552782</v>
      </c>
      <c r="J176" s="189">
        <f t="shared" si="157"/>
        <v>5888.524131</v>
      </c>
      <c r="K176" s="189"/>
      <c r="O176" s="187">
        <v>156.0</v>
      </c>
      <c r="P176" s="186">
        <f>(SCC!E176/(dairyplan25!AV282*1000))*1000000</f>
        <v>52142.42893</v>
      </c>
      <c r="Q176" s="186">
        <f>(SCC!F176/(dairyplan25!AW282*1000))*1000000</f>
        <v>88421.17767</v>
      </c>
      <c r="R176" s="186">
        <f>(SCC!G176/(dairyplan25!AX282*1000))*1000000</f>
        <v>115698.7843</v>
      </c>
      <c r="S176" s="186">
        <f>(SCC!H176/(dairyplan25!AY282*1000))*1000000</f>
        <v>134718.8359</v>
      </c>
      <c r="T176" s="186">
        <f>(SCC!I176/(dairyplan25!AZ282*1000))*1000000</f>
        <v>146042.511</v>
      </c>
      <c r="U176" s="186">
        <f>(SCC!J176/(dairyplan25!BA282*1000))*1000000</f>
        <v>159634.8942</v>
      </c>
    </row>
    <row r="177" ht="14.25" customHeight="1">
      <c r="D177" s="187">
        <v>157.0</v>
      </c>
      <c r="E177" s="189">
        <f t="shared" ref="E177:J177" si="158">EXP(EXP(E$12+E$13*$D177+EXP(-EXP(E$14)*$D177)*E$15))</f>
        <v>1713.814339</v>
      </c>
      <c r="F177" s="189">
        <f t="shared" si="158"/>
        <v>3256.724954</v>
      </c>
      <c r="G177" s="189">
        <f t="shared" si="158"/>
        <v>4408.365486</v>
      </c>
      <c r="H177" s="189">
        <f t="shared" si="158"/>
        <v>5078.288183</v>
      </c>
      <c r="I177" s="189">
        <f t="shared" si="158"/>
        <v>5446.171184</v>
      </c>
      <c r="J177" s="189">
        <f t="shared" si="158"/>
        <v>5888.887584</v>
      </c>
      <c r="K177" s="189"/>
      <c r="O177" s="187">
        <v>157.0</v>
      </c>
      <c r="P177" s="186">
        <f>(SCC!E177/(dairyplan25!AV283*1000))*1000000</f>
        <v>52221.31139</v>
      </c>
      <c r="Q177" s="186">
        <f>(SCC!F177/(dairyplan25!AW283*1000))*1000000</f>
        <v>88640.60711</v>
      </c>
      <c r="R177" s="186">
        <f>(SCC!G177/(dairyplan25!AX283*1000))*1000000</f>
        <v>116001.8819</v>
      </c>
      <c r="S177" s="186">
        <f>(SCC!H177/(dairyplan25!AY283*1000))*1000000</f>
        <v>135051.7535</v>
      </c>
      <c r="T177" s="186">
        <f>(SCC!I177/(dairyplan25!AZ283*1000))*1000000</f>
        <v>146392.4783</v>
      </c>
      <c r="U177" s="186">
        <f>(SCC!J177/(dairyplan25!BA283*1000))*1000000</f>
        <v>160013.0999</v>
      </c>
    </row>
    <row r="178" ht="14.25" customHeight="1">
      <c r="D178" s="187">
        <v>158.0</v>
      </c>
      <c r="E178" s="189">
        <f t="shared" ref="E178:J178" si="159">EXP(EXP(E$12+E$13*$D178+EXP(-EXP(E$14)*$D178)*E$15))</f>
        <v>1715.257114</v>
      </c>
      <c r="F178" s="189">
        <f t="shared" si="159"/>
        <v>3258.477223</v>
      </c>
      <c r="G178" s="189">
        <f t="shared" si="159"/>
        <v>4410.060072</v>
      </c>
      <c r="H178" s="189">
        <f t="shared" si="159"/>
        <v>5079.36727</v>
      </c>
      <c r="I178" s="189">
        <f t="shared" si="159"/>
        <v>5446.789665</v>
      </c>
      <c r="J178" s="189">
        <f t="shared" si="159"/>
        <v>5889.251063</v>
      </c>
      <c r="K178" s="189"/>
      <c r="O178" s="187">
        <v>158.0</v>
      </c>
      <c r="P178" s="186">
        <f>(SCC!E178/(dairyplan25!AV284*1000))*1000000</f>
        <v>52300.75975</v>
      </c>
      <c r="Q178" s="186">
        <f>(SCC!F178/(dairyplan25!AW284*1000))*1000000</f>
        <v>88861.22708</v>
      </c>
      <c r="R178" s="186">
        <f>(SCC!G178/(dairyplan25!AX284*1000))*1000000</f>
        <v>116306.7636</v>
      </c>
      <c r="S178" s="186">
        <f>(SCC!H178/(dairyplan25!AY284*1000))*1000000</f>
        <v>135386.6642</v>
      </c>
      <c r="T178" s="186">
        <f>(SCC!I178/(dairyplan25!AZ284*1000))*1000000</f>
        <v>146744.5741</v>
      </c>
      <c r="U178" s="186">
        <f>(SCC!J178/(dairyplan25!BA284*1000))*1000000</f>
        <v>160393.6358</v>
      </c>
    </row>
    <row r="179" ht="14.25" customHeight="1">
      <c r="D179" s="187">
        <v>159.0</v>
      </c>
      <c r="E179" s="189">
        <f t="shared" ref="E179:J179" si="160">EXP(EXP(E$12+E$13*$D179+EXP(-EXP(E$14)*$D179)*E$15))</f>
        <v>1716.701267</v>
      </c>
      <c r="F179" s="189">
        <f t="shared" si="160"/>
        <v>3260.230551</v>
      </c>
      <c r="G179" s="189">
        <f t="shared" si="160"/>
        <v>4411.755387</v>
      </c>
      <c r="H179" s="189">
        <f t="shared" si="160"/>
        <v>5080.446612</v>
      </c>
      <c r="I179" s="189">
        <f t="shared" si="160"/>
        <v>5447.408223</v>
      </c>
      <c r="J179" s="189">
        <f t="shared" si="160"/>
        <v>5889.614566</v>
      </c>
      <c r="K179" s="189"/>
      <c r="O179" s="187">
        <v>159.0</v>
      </c>
      <c r="P179" s="186">
        <f>(SCC!E179/(dairyplan25!AV285*1000))*1000000</f>
        <v>52380.77062</v>
      </c>
      <c r="Q179" s="186">
        <f>(SCC!F179/(dairyplan25!AW285*1000))*1000000</f>
        <v>89083.0356</v>
      </c>
      <c r="R179" s="186">
        <f>(SCC!G179/(dairyplan25!AX285*1000))*1000000</f>
        <v>116613.4269</v>
      </c>
      <c r="S179" s="186">
        <f>(SCC!H179/(dairyplan25!AY285*1000))*1000000</f>
        <v>135723.5642</v>
      </c>
      <c r="T179" s="186">
        <f>(SCC!I179/(dairyplan25!AZ285*1000))*1000000</f>
        <v>147098.7938</v>
      </c>
      <c r="U179" s="186">
        <f>(SCC!J179/(dairyplan25!BA285*1000))*1000000</f>
        <v>160776.4967</v>
      </c>
    </row>
    <row r="180" ht="14.25" customHeight="1">
      <c r="D180" s="187">
        <v>160.0</v>
      </c>
      <c r="E180" s="189">
        <f t="shared" ref="E180:J180" si="161">EXP(EXP(E$12+E$13*$D180+EXP(-EXP(E$14)*$D180)*E$15))</f>
        <v>1718.146801</v>
      </c>
      <c r="F180" s="189">
        <f t="shared" si="161"/>
        <v>3261.984939</v>
      </c>
      <c r="G180" s="189">
        <f t="shared" si="161"/>
        <v>4413.451432</v>
      </c>
      <c r="H180" s="189">
        <f t="shared" si="161"/>
        <v>5081.526211</v>
      </c>
      <c r="I180" s="189">
        <f t="shared" si="161"/>
        <v>5448.026861</v>
      </c>
      <c r="J180" s="189">
        <f t="shared" si="161"/>
        <v>5889.978095</v>
      </c>
      <c r="K180" s="189"/>
      <c r="O180" s="187">
        <v>160.0</v>
      </c>
      <c r="P180" s="186">
        <f>(SCC!E180/(dairyplan25!AV286*1000))*1000000</f>
        <v>52461.34075</v>
      </c>
      <c r="Q180" s="186">
        <f>(SCC!F180/(dairyplan25!AW286*1000))*1000000</f>
        <v>89306.03084</v>
      </c>
      <c r="R180" s="186">
        <f>(SCC!G180/(dairyplan25!AX286*1000))*1000000</f>
        <v>116921.8692</v>
      </c>
      <c r="S180" s="186">
        <f>(SCC!H180/(dairyplan25!AY286*1000))*1000000</f>
        <v>136062.4497</v>
      </c>
      <c r="T180" s="186">
        <f>(SCC!I180/(dairyplan25!AZ286*1000))*1000000</f>
        <v>147455.133</v>
      </c>
      <c r="U180" s="186">
        <f>(SCC!J180/(dairyplan25!BA286*1000))*1000000</f>
        <v>161161.6779</v>
      </c>
    </row>
    <row r="181" ht="14.25" customHeight="1">
      <c r="D181" s="187">
        <v>161.0</v>
      </c>
      <c r="E181" s="189">
        <f t="shared" ref="E181:J181" si="162">EXP(EXP(E$12+E$13*$D181+EXP(-EXP(E$14)*$D181)*E$15))</f>
        <v>1719.593715</v>
      </c>
      <c r="F181" s="189">
        <f t="shared" si="162"/>
        <v>3263.740389</v>
      </c>
      <c r="G181" s="189">
        <f t="shared" si="162"/>
        <v>4415.148206</v>
      </c>
      <c r="H181" s="189">
        <f t="shared" si="162"/>
        <v>5082.606066</v>
      </c>
      <c r="I181" s="189">
        <f t="shared" si="162"/>
        <v>5448.645576</v>
      </c>
      <c r="J181" s="189">
        <f t="shared" si="162"/>
        <v>5890.341648</v>
      </c>
      <c r="K181" s="189"/>
      <c r="O181" s="187">
        <v>161.0</v>
      </c>
      <c r="P181" s="186">
        <f>(SCC!E181/(dairyplan25!AV287*1000))*1000000</f>
        <v>52542.46694</v>
      </c>
      <c r="Q181" s="186">
        <f>(SCC!F181/(dairyplan25!AW287*1000))*1000000</f>
        <v>89530.21107</v>
      </c>
      <c r="R181" s="186">
        <f>(SCC!G181/(dairyplan25!AX287*1000))*1000000</f>
        <v>117232.0884</v>
      </c>
      <c r="S181" s="186">
        <f>(SCC!H181/(dairyplan25!AY287*1000))*1000000</f>
        <v>136403.3174</v>
      </c>
      <c r="T181" s="186">
        <f>(SCC!I181/(dairyplan25!AZ287*1000))*1000000</f>
        <v>147813.5876</v>
      </c>
      <c r="U181" s="186">
        <f>(SCC!J181/(dairyplan25!BA287*1000))*1000000</f>
        <v>161549.1748</v>
      </c>
    </row>
    <row r="182" ht="14.25" customHeight="1">
      <c r="D182" s="187">
        <v>162.0</v>
      </c>
      <c r="E182" s="189">
        <f t="shared" ref="E182:J182" si="163">EXP(EXP(E$12+E$13*$D182+EXP(-EXP(E$14)*$D182)*E$15))</f>
        <v>1721.042013</v>
      </c>
      <c r="F182" s="189">
        <f t="shared" si="163"/>
        <v>3265.496899</v>
      </c>
      <c r="G182" s="189">
        <f t="shared" si="163"/>
        <v>4416.84571</v>
      </c>
      <c r="H182" s="189">
        <f t="shared" si="163"/>
        <v>5083.686178</v>
      </c>
      <c r="I182" s="189">
        <f t="shared" si="163"/>
        <v>5449.26437</v>
      </c>
      <c r="J182" s="189">
        <f t="shared" si="163"/>
        <v>5890.705227</v>
      </c>
      <c r="K182" s="189"/>
      <c r="O182" s="187">
        <v>162.0</v>
      </c>
      <c r="P182" s="186">
        <f>(SCC!E182/(dairyplan25!AV288*1000))*1000000</f>
        <v>52624.14608</v>
      </c>
      <c r="Q182" s="186">
        <f>(SCC!F182/(dairyplan25!AW288*1000))*1000000</f>
        <v>89755.57465</v>
      </c>
      <c r="R182" s="186">
        <f>(SCC!G182/(dairyplan25!AX288*1000))*1000000</f>
        <v>117544.0823</v>
      </c>
      <c r="S182" s="186">
        <f>(SCC!H182/(dairyplan25!AY288*1000))*1000000</f>
        <v>136746.1639</v>
      </c>
      <c r="T182" s="186">
        <f>(SCC!I182/(dairyplan25!AZ288*1000))*1000000</f>
        <v>148174.1538</v>
      </c>
      <c r="U182" s="186">
        <f>(SCC!J182/(dairyplan25!BA288*1000))*1000000</f>
        <v>161938.9831</v>
      </c>
    </row>
    <row r="183" ht="14.25" customHeight="1">
      <c r="D183" s="187">
        <v>163.0</v>
      </c>
      <c r="E183" s="189">
        <f t="shared" ref="E183:J183" si="164">EXP(EXP(E$12+E$13*$D183+EXP(-EXP(E$14)*$D183)*E$15))</f>
        <v>1722.491694</v>
      </c>
      <c r="F183" s="189">
        <f t="shared" si="164"/>
        <v>3267.254472</v>
      </c>
      <c r="G183" s="189">
        <f t="shared" si="164"/>
        <v>4418.543945</v>
      </c>
      <c r="H183" s="189">
        <f t="shared" si="164"/>
        <v>5084.766546</v>
      </c>
      <c r="I183" s="189">
        <f t="shared" si="164"/>
        <v>5449.883243</v>
      </c>
      <c r="J183" s="189">
        <f t="shared" si="164"/>
        <v>5891.068831</v>
      </c>
      <c r="K183" s="189"/>
      <c r="O183" s="187">
        <v>163.0</v>
      </c>
      <c r="P183" s="186">
        <f>(SCC!E183/(dairyplan25!AV289*1000))*1000000</f>
        <v>52706.37517</v>
      </c>
      <c r="Q183" s="186">
        <f>(SCC!F183/(dairyplan25!AW289*1000))*1000000</f>
        <v>89982.12008</v>
      </c>
      <c r="R183" s="186">
        <f>(SCC!G183/(dairyplan25!AX289*1000))*1000000</f>
        <v>117857.849</v>
      </c>
      <c r="S183" s="186">
        <f>(SCC!H183/(dairyplan25!AY289*1000))*1000000</f>
        <v>137090.9863</v>
      </c>
      <c r="T183" s="186">
        <f>(SCC!I183/(dairyplan25!AZ289*1000))*1000000</f>
        <v>148536.8278</v>
      </c>
      <c r="U183" s="186">
        <f>(SCC!J183/(dairyplan25!BA289*1000))*1000000</f>
        <v>162331.0988</v>
      </c>
    </row>
    <row r="184" ht="14.25" customHeight="1">
      <c r="D184" s="187">
        <v>164.0</v>
      </c>
      <c r="E184" s="189">
        <f t="shared" ref="E184:J184" si="165">EXP(EXP(E$12+E$13*$D184+EXP(-EXP(E$14)*$D184)*E$15))</f>
        <v>1723.942761</v>
      </c>
      <c r="F184" s="189">
        <f t="shared" si="165"/>
        <v>3269.013108</v>
      </c>
      <c r="G184" s="189">
        <f t="shared" si="165"/>
        <v>4420.24291</v>
      </c>
      <c r="H184" s="189">
        <f t="shared" si="165"/>
        <v>5085.84717</v>
      </c>
      <c r="I184" s="189">
        <f t="shared" si="165"/>
        <v>5450.502194</v>
      </c>
      <c r="J184" s="189">
        <f t="shared" si="165"/>
        <v>5891.432459</v>
      </c>
      <c r="K184" s="189"/>
      <c r="O184" s="187">
        <v>164.0</v>
      </c>
      <c r="P184" s="186">
        <f>(SCC!E184/(dairyplan25!AV290*1000))*1000000</f>
        <v>52789.15124</v>
      </c>
      <c r="Q184" s="186">
        <f>(SCC!F184/(dairyplan25!AW290*1000))*1000000</f>
        <v>90209.84594</v>
      </c>
      <c r="R184" s="186">
        <f>(SCC!G184/(dairyplan25!AX290*1000))*1000000</f>
        <v>118173.3867</v>
      </c>
      <c r="S184" s="186">
        <f>(SCC!H184/(dairyplan25!AY290*1000))*1000000</f>
        <v>137437.7816</v>
      </c>
      <c r="T184" s="186">
        <f>(SCC!I184/(dairyplan25!AZ290*1000))*1000000</f>
        <v>148901.6062</v>
      </c>
      <c r="U184" s="186">
        <f>(SCC!J184/(dairyplan25!BA290*1000))*1000000</f>
        <v>162725.5179</v>
      </c>
    </row>
    <row r="185" ht="14.25" customHeight="1">
      <c r="D185" s="187">
        <v>165.0</v>
      </c>
      <c r="E185" s="189">
        <f t="shared" ref="E185:J185" si="166">EXP(EXP(E$12+E$13*$D185+EXP(-EXP(E$14)*$D185)*E$15))</f>
        <v>1725.395215</v>
      </c>
      <c r="F185" s="189">
        <f t="shared" si="166"/>
        <v>3270.772808</v>
      </c>
      <c r="G185" s="189">
        <f t="shared" si="166"/>
        <v>4421.942607</v>
      </c>
      <c r="H185" s="189">
        <f t="shared" si="166"/>
        <v>5086.928051</v>
      </c>
      <c r="I185" s="189">
        <f t="shared" si="166"/>
        <v>5451.121223</v>
      </c>
      <c r="J185" s="189">
        <f t="shared" si="166"/>
        <v>5891.796113</v>
      </c>
      <c r="K185" s="189"/>
      <c r="O185" s="187">
        <v>165.0</v>
      </c>
      <c r="P185" s="186">
        <f>(SCC!E185/(dairyplan25!AV291*1000))*1000000</f>
        <v>52872.47146</v>
      </c>
      <c r="Q185" s="186">
        <f>(SCC!F185/(dairyplan25!AW291*1000))*1000000</f>
        <v>90438.75091</v>
      </c>
      <c r="R185" s="186">
        <f>(SCC!G185/(dairyplan25!AX291*1000))*1000000</f>
        <v>118490.6938</v>
      </c>
      <c r="S185" s="186">
        <f>(SCC!H185/(dairyplan25!AY291*1000))*1000000</f>
        <v>137786.5472</v>
      </c>
      <c r="T185" s="186">
        <f>(SCC!I185/(dairyplan25!AZ291*1000))*1000000</f>
        <v>149268.4857</v>
      </c>
      <c r="U185" s="186">
        <f>(SCC!J185/(dairyplan25!BA291*1000))*1000000</f>
        <v>163122.237</v>
      </c>
    </row>
    <row r="186" ht="14.25" customHeight="1">
      <c r="D186" s="187">
        <v>166.0</v>
      </c>
      <c r="E186" s="189">
        <f t="shared" ref="E186:J186" si="167">EXP(EXP(E$12+E$13*$D186+EXP(-EXP(E$14)*$D186)*E$15))</f>
        <v>1726.849057</v>
      </c>
      <c r="F186" s="189">
        <f t="shared" si="167"/>
        <v>3272.533572</v>
      </c>
      <c r="G186" s="189">
        <f t="shared" si="167"/>
        <v>4423.643035</v>
      </c>
      <c r="H186" s="189">
        <f t="shared" si="167"/>
        <v>5088.009189</v>
      </c>
      <c r="I186" s="189">
        <f t="shared" si="167"/>
        <v>5451.740331</v>
      </c>
      <c r="J186" s="189">
        <f t="shared" si="167"/>
        <v>5892.159791</v>
      </c>
      <c r="K186" s="189"/>
      <c r="O186" s="187">
        <v>166.0</v>
      </c>
      <c r="P186" s="186">
        <f>(SCC!E186/(dairyplan25!AV292*1000))*1000000</f>
        <v>52956.33301</v>
      </c>
      <c r="Q186" s="186">
        <f>(SCC!F186/(dairyplan25!AW292*1000))*1000000</f>
        <v>90668.83377</v>
      </c>
      <c r="R186" s="186">
        <f>(SCC!G186/(dairyplan25!AX292*1000))*1000000</f>
        <v>118809.7689</v>
      </c>
      <c r="S186" s="186">
        <f>(SCC!H186/(dairyplan25!AY292*1000))*1000000</f>
        <v>138137.2806</v>
      </c>
      <c r="T186" s="186">
        <f>(SCC!I186/(dairyplan25!AZ292*1000))*1000000</f>
        <v>149637.4634</v>
      </c>
      <c r="U186" s="186">
        <f>(SCC!J186/(dairyplan25!BA292*1000))*1000000</f>
        <v>163521.2525</v>
      </c>
    </row>
    <row r="187" ht="14.25" customHeight="1">
      <c r="D187" s="187">
        <v>167.0</v>
      </c>
      <c r="E187" s="189">
        <f t="shared" ref="E187:J187" si="168">EXP(EXP(E$12+E$13*$D187+EXP(-EXP(E$14)*$D187)*E$15))</f>
        <v>1728.304288</v>
      </c>
      <c r="F187" s="189">
        <f t="shared" si="168"/>
        <v>3274.295401</v>
      </c>
      <c r="G187" s="189">
        <f t="shared" si="168"/>
        <v>4425.344195</v>
      </c>
      <c r="H187" s="189">
        <f t="shared" si="168"/>
        <v>5089.090583</v>
      </c>
      <c r="I187" s="189">
        <f t="shared" si="168"/>
        <v>5452.359517</v>
      </c>
      <c r="J187" s="189">
        <f t="shared" si="168"/>
        <v>5892.523495</v>
      </c>
      <c r="K187" s="189"/>
      <c r="O187" s="187">
        <v>167.0</v>
      </c>
      <c r="P187" s="186">
        <f>(SCC!E187/(dairyplan25!AV293*1000))*1000000</f>
        <v>53040.73321</v>
      </c>
      <c r="Q187" s="186">
        <f>(SCC!F187/(dairyplan25!AW293*1000))*1000000</f>
        <v>90900.09341</v>
      </c>
      <c r="R187" s="186">
        <f>(SCC!G187/(dairyplan25!AX293*1000))*1000000</f>
        <v>119130.6105</v>
      </c>
      <c r="S187" s="186">
        <f>(SCC!H187/(dairyplan25!AY293*1000))*1000000</f>
        <v>138489.9794</v>
      </c>
      <c r="T187" s="186">
        <f>(SCC!I187/(dairyplan25!AZ293*1000))*1000000</f>
        <v>150008.5362</v>
      </c>
      <c r="U187" s="186">
        <f>(SCC!J187/(dairyplan25!BA293*1000))*1000000</f>
        <v>163922.5613</v>
      </c>
    </row>
    <row r="188" ht="14.25" customHeight="1">
      <c r="D188" s="187">
        <v>168.0</v>
      </c>
      <c r="E188" s="189">
        <f t="shared" ref="E188:J188" si="169">EXP(EXP(E$12+E$13*$D188+EXP(-EXP(E$14)*$D188)*E$15))</f>
        <v>1729.760912</v>
      </c>
      <c r="F188" s="189">
        <f t="shared" si="169"/>
        <v>3276.058296</v>
      </c>
      <c r="G188" s="189">
        <f t="shared" si="169"/>
        <v>4427.046087</v>
      </c>
      <c r="H188" s="189">
        <f t="shared" si="169"/>
        <v>5090.172234</v>
      </c>
      <c r="I188" s="189">
        <f t="shared" si="169"/>
        <v>5452.978782</v>
      </c>
      <c r="J188" s="189">
        <f t="shared" si="169"/>
        <v>5892.887224</v>
      </c>
      <c r="K188" s="189"/>
      <c r="O188" s="187">
        <v>168.0</v>
      </c>
      <c r="P188" s="186">
        <f>(SCC!E188/(dairyplan25!AV294*1000))*1000000</f>
        <v>53125.66939</v>
      </c>
      <c r="Q188" s="186">
        <f>(SCC!F188/(dairyplan25!AW294*1000))*1000000</f>
        <v>91132.5288</v>
      </c>
      <c r="R188" s="186">
        <f>(SCC!G188/(dairyplan25!AX294*1000))*1000000</f>
        <v>119453.2176</v>
      </c>
      <c r="S188" s="186">
        <f>(SCC!H188/(dairyplan25!AY294*1000))*1000000</f>
        <v>138844.6416</v>
      </c>
      <c r="T188" s="186">
        <f>(SCC!I188/(dairyplan25!AZ294*1000))*1000000</f>
        <v>150381.7016</v>
      </c>
      <c r="U188" s="186">
        <f>(SCC!J188/(dairyplan25!BA294*1000))*1000000</f>
        <v>164326.1606</v>
      </c>
    </row>
    <row r="189" ht="14.25" customHeight="1">
      <c r="D189" s="187">
        <v>169.0</v>
      </c>
      <c r="E189" s="189">
        <f t="shared" ref="E189:J189" si="170">EXP(EXP(E$12+E$13*$D189+EXP(-EXP(E$14)*$D189)*E$15))</f>
        <v>1731.218927</v>
      </c>
      <c r="F189" s="189">
        <f t="shared" si="170"/>
        <v>3277.822257</v>
      </c>
      <c r="G189" s="189">
        <f t="shared" si="170"/>
        <v>4428.748712</v>
      </c>
      <c r="H189" s="189">
        <f t="shared" si="170"/>
        <v>5091.254142</v>
      </c>
      <c r="I189" s="189">
        <f t="shared" si="170"/>
        <v>5453.598125</v>
      </c>
      <c r="J189" s="189">
        <f t="shared" si="170"/>
        <v>5893.250978</v>
      </c>
      <c r="K189" s="189"/>
      <c r="O189" s="187">
        <v>169.0</v>
      </c>
      <c r="P189" s="186">
        <f>(SCC!E189/(dairyplan25!AV295*1000))*1000000</f>
        <v>53211.139</v>
      </c>
      <c r="Q189" s="186">
        <f>(SCC!F189/(dairyplan25!AW295*1000))*1000000</f>
        <v>91366.139</v>
      </c>
      <c r="R189" s="186">
        <f>(SCC!G189/(dairyplan25!AX295*1000))*1000000</f>
        <v>119777.5891</v>
      </c>
      <c r="S189" s="186">
        <f>(SCC!H189/(dairyplan25!AY295*1000))*1000000</f>
        <v>139201.265</v>
      </c>
      <c r="T189" s="186">
        <f>(SCC!I189/(dairyplan25!AZ295*1000))*1000000</f>
        <v>150756.957</v>
      </c>
      <c r="U189" s="186">
        <f>(SCC!J189/(dairyplan25!BA295*1000))*1000000</f>
        <v>164732.0474</v>
      </c>
    </row>
    <row r="190" ht="14.25" customHeight="1">
      <c r="D190" s="187">
        <v>170.0</v>
      </c>
      <c r="E190" s="189">
        <f t="shared" ref="E190:J190" si="171">EXP(EXP(E$12+E$13*$D190+EXP(-EXP(E$14)*$D190)*E$15))</f>
        <v>1732.678337</v>
      </c>
      <c r="F190" s="189">
        <f t="shared" si="171"/>
        <v>3279.587286</v>
      </c>
      <c r="G190" s="189">
        <f t="shared" si="171"/>
        <v>4430.452069</v>
      </c>
      <c r="H190" s="189">
        <f t="shared" si="171"/>
        <v>5092.336307</v>
      </c>
      <c r="I190" s="189">
        <f t="shared" si="171"/>
        <v>5454.217547</v>
      </c>
      <c r="J190" s="189">
        <f t="shared" si="171"/>
        <v>5893.614756</v>
      </c>
      <c r="K190" s="189"/>
      <c r="O190" s="187">
        <v>170.0</v>
      </c>
      <c r="P190" s="186">
        <f>(SCC!E190/(dairyplan25!AV296*1000))*1000000</f>
        <v>53297.13953</v>
      </c>
      <c r="Q190" s="186">
        <f>(SCC!F190/(dairyplan25!AW296*1000))*1000000</f>
        <v>91600.92318</v>
      </c>
      <c r="R190" s="186">
        <f>(SCC!G190/(dairyplan25!AX296*1000))*1000000</f>
        <v>120103.7241</v>
      </c>
      <c r="S190" s="186">
        <f>(SCC!H190/(dairyplan25!AY296*1000))*1000000</f>
        <v>139559.8481</v>
      </c>
      <c r="T190" s="186">
        <f>(SCC!I190/(dairyplan25!AZ296*1000))*1000000</f>
        <v>151134.3002</v>
      </c>
      <c r="U190" s="186">
        <f>(SCC!J190/(dairyplan25!BA296*1000))*1000000</f>
        <v>165140.2194</v>
      </c>
    </row>
    <row r="191" ht="14.25" customHeight="1">
      <c r="D191" s="187">
        <v>171.0</v>
      </c>
      <c r="E191" s="189">
        <f t="shared" ref="E191:J191" si="172">EXP(EXP(E$12+E$13*$D191+EXP(-EXP(E$14)*$D191)*E$15))</f>
        <v>1734.139142</v>
      </c>
      <c r="F191" s="189">
        <f t="shared" si="172"/>
        <v>3281.353382</v>
      </c>
      <c r="G191" s="189">
        <f t="shared" si="172"/>
        <v>4432.15616</v>
      </c>
      <c r="H191" s="189">
        <f t="shared" si="172"/>
        <v>5093.418729</v>
      </c>
      <c r="I191" s="189">
        <f t="shared" si="172"/>
        <v>5454.837048</v>
      </c>
      <c r="J191" s="189">
        <f t="shared" si="172"/>
        <v>5893.97856</v>
      </c>
      <c r="K191" s="189"/>
      <c r="O191" s="187">
        <v>171.0</v>
      </c>
      <c r="P191" s="186">
        <f>(SCC!E191/(dairyplan25!AV297*1000))*1000000</f>
        <v>53383.66855</v>
      </c>
      <c r="Q191" s="186">
        <f>(SCC!F191/(dairyplan25!AW297*1000))*1000000</f>
        <v>91836.88056</v>
      </c>
      <c r="R191" s="186">
        <f>(SCC!G191/(dairyplan25!AX297*1000))*1000000</f>
        <v>120431.6218</v>
      </c>
      <c r="S191" s="186">
        <f>(SCC!H191/(dairyplan25!AY297*1000))*1000000</f>
        <v>139920.3889</v>
      </c>
      <c r="T191" s="186">
        <f>(SCC!I191/(dairyplan25!AZ297*1000))*1000000</f>
        <v>151513.7291</v>
      </c>
      <c r="U191" s="186">
        <f>(SCC!J191/(dairyplan25!BA297*1000))*1000000</f>
        <v>165550.6742</v>
      </c>
    </row>
    <row r="192" ht="14.25" customHeight="1">
      <c r="D192" s="187">
        <v>172.0</v>
      </c>
      <c r="E192" s="189">
        <f t="shared" ref="E192:J192" si="173">EXP(EXP(E$12+E$13*$D192+EXP(-EXP(E$14)*$D192)*E$15))</f>
        <v>1735.601345</v>
      </c>
      <c r="F192" s="189">
        <f t="shared" si="173"/>
        <v>3283.120547</v>
      </c>
      <c r="G192" s="189">
        <f t="shared" si="173"/>
        <v>4433.860984</v>
      </c>
      <c r="H192" s="189">
        <f t="shared" si="173"/>
        <v>5094.501408</v>
      </c>
      <c r="I192" s="189">
        <f t="shared" si="173"/>
        <v>5455.456627</v>
      </c>
      <c r="J192" s="189">
        <f t="shared" si="173"/>
        <v>5894.342389</v>
      </c>
      <c r="K192" s="189"/>
      <c r="O192" s="187">
        <v>172.0</v>
      </c>
      <c r="P192" s="186">
        <f>(SCC!E192/(dairyplan25!AV298*1000))*1000000</f>
        <v>53470.72368</v>
      </c>
      <c r="Q192" s="186">
        <f>(SCC!F192/(dairyplan25!AW298*1000))*1000000</f>
        <v>92074.0105</v>
      </c>
      <c r="R192" s="186">
        <f>(SCC!G192/(dairyplan25!AX298*1000))*1000000</f>
        <v>120761.2817</v>
      </c>
      <c r="S192" s="186">
        <f>(SCC!H192/(dairyplan25!AY298*1000))*1000000</f>
        <v>140282.8862</v>
      </c>
      <c r="T192" s="186">
        <f>(SCC!I192/(dairyplan25!AZ298*1000))*1000000</f>
        <v>151895.2417</v>
      </c>
      <c r="U192" s="186">
        <f>(SCC!J192/(dairyplan25!BA298*1000))*1000000</f>
        <v>165963.4096</v>
      </c>
    </row>
    <row r="193" ht="14.25" customHeight="1">
      <c r="D193" s="187">
        <v>173.0</v>
      </c>
      <c r="E193" s="189">
        <f t="shared" ref="E193:J193" si="174">EXP(EXP(E$12+E$13*$D193+EXP(-EXP(E$14)*$D193)*E$15))</f>
        <v>1737.064946</v>
      </c>
      <c r="F193" s="189">
        <f t="shared" si="174"/>
        <v>3284.888782</v>
      </c>
      <c r="G193" s="189">
        <f t="shared" si="174"/>
        <v>4435.566542</v>
      </c>
      <c r="H193" s="189">
        <f t="shared" si="174"/>
        <v>5095.584344</v>
      </c>
      <c r="I193" s="189">
        <f t="shared" si="174"/>
        <v>5456.076284</v>
      </c>
      <c r="J193" s="189">
        <f t="shared" si="174"/>
        <v>5894.706243</v>
      </c>
      <c r="K193" s="189"/>
      <c r="O193" s="187">
        <v>173.0</v>
      </c>
      <c r="P193" s="186">
        <f>(SCC!E193/(dairyplan25!AV299*1000))*1000000</f>
        <v>53558.30264</v>
      </c>
      <c r="Q193" s="186">
        <f>(SCC!F193/(dairyplan25!AW299*1000))*1000000</f>
        <v>92312.31239</v>
      </c>
      <c r="R193" s="186">
        <f>(SCC!G193/(dairyplan25!AX299*1000))*1000000</f>
        <v>121092.7032</v>
      </c>
      <c r="S193" s="186">
        <f>(SCC!H193/(dairyplan25!AY299*1000))*1000000</f>
        <v>140647.3385</v>
      </c>
      <c r="T193" s="186">
        <f>(SCC!I193/(dairyplan25!AZ299*1000))*1000000</f>
        <v>152278.8362</v>
      </c>
      <c r="U193" s="186">
        <f>(SCC!J193/(dairyplan25!BA299*1000))*1000000</f>
        <v>166378.4236</v>
      </c>
    </row>
    <row r="194" ht="14.25" customHeight="1">
      <c r="D194" s="187">
        <v>174.0</v>
      </c>
      <c r="E194" s="189">
        <f t="shared" ref="E194:J194" si="175">EXP(EXP(E$12+E$13*$D194+EXP(-EXP(E$14)*$D194)*E$15))</f>
        <v>1738.529947</v>
      </c>
      <c r="F194" s="189">
        <f t="shared" si="175"/>
        <v>3286.658086</v>
      </c>
      <c r="G194" s="189">
        <f t="shared" si="175"/>
        <v>4437.272835</v>
      </c>
      <c r="H194" s="189">
        <f t="shared" si="175"/>
        <v>5096.667537</v>
      </c>
      <c r="I194" s="189">
        <f t="shared" si="175"/>
        <v>5456.69602</v>
      </c>
      <c r="J194" s="189">
        <f t="shared" si="175"/>
        <v>5895.070122</v>
      </c>
      <c r="K194" s="189"/>
      <c r="O194" s="187">
        <v>174.0</v>
      </c>
      <c r="P194" s="186">
        <f>(SCC!E194/(dairyplan25!AV300*1000))*1000000</f>
        <v>53646.40316</v>
      </c>
      <c r="Q194" s="186">
        <f>(SCC!F194/(dairyplan25!AW300*1000))*1000000</f>
        <v>92551.78574</v>
      </c>
      <c r="R194" s="186">
        <f>(SCC!G194/(dairyplan25!AX300*1000))*1000000</f>
        <v>121425.886</v>
      </c>
      <c r="S194" s="186">
        <f>(SCC!H194/(dairyplan25!AY300*1000))*1000000</f>
        <v>141013.7447</v>
      </c>
      <c r="T194" s="186">
        <f>(SCC!I194/(dairyplan25!AZ300*1000))*1000000</f>
        <v>152664.5111</v>
      </c>
      <c r="U194" s="186">
        <f>(SCC!J194/(dairyplan25!BA300*1000))*1000000</f>
        <v>166795.7146</v>
      </c>
    </row>
    <row r="195" ht="14.25" customHeight="1">
      <c r="D195" s="187">
        <v>175.0</v>
      </c>
      <c r="E195" s="189">
        <f t="shared" ref="E195:J195" si="176">EXP(EXP(E$12+E$13*$D195+EXP(-EXP(E$14)*$D195)*E$15))</f>
        <v>1739.996349</v>
      </c>
      <c r="F195" s="189">
        <f t="shared" si="176"/>
        <v>3288.428461</v>
      </c>
      <c r="G195" s="189">
        <f t="shared" si="176"/>
        <v>4438.979861</v>
      </c>
      <c r="H195" s="189">
        <f t="shared" si="176"/>
        <v>5097.750987</v>
      </c>
      <c r="I195" s="189">
        <f t="shared" si="176"/>
        <v>5457.315835</v>
      </c>
      <c r="J195" s="189">
        <f t="shared" si="176"/>
        <v>5895.434026</v>
      </c>
      <c r="K195" s="189"/>
      <c r="O195" s="187">
        <v>175.0</v>
      </c>
      <c r="P195" s="186">
        <f>(SCC!E195/(dairyplan25!AV301*1000))*1000000</f>
        <v>53735.02308</v>
      </c>
      <c r="Q195" s="186">
        <f>(SCC!F195/(dairyplan25!AW301*1000))*1000000</f>
        <v>92792.43011</v>
      </c>
      <c r="R195" s="186">
        <f>(SCC!G195/(dairyplan25!AX301*1000))*1000000</f>
        <v>121760.8298</v>
      </c>
      <c r="S195" s="186">
        <f>(SCC!H195/(dairyplan25!AY301*1000))*1000000</f>
        <v>141382.1038</v>
      </c>
      <c r="T195" s="186">
        <f>(SCC!I195/(dairyplan25!AZ301*1000))*1000000</f>
        <v>153052.2648</v>
      </c>
      <c r="U195" s="186">
        <f>(SCC!J195/(dairyplan25!BA301*1000))*1000000</f>
        <v>167215.281</v>
      </c>
    </row>
    <row r="196" ht="14.25" customHeight="1">
      <c r="D196" s="187">
        <v>176.0</v>
      </c>
      <c r="E196" s="189">
        <f t="shared" ref="E196:J196" si="177">EXP(EXP(E$12+E$13*$D196+EXP(-EXP(E$14)*$D196)*E$15))</f>
        <v>1741.464154</v>
      </c>
      <c r="F196" s="189">
        <f t="shared" si="177"/>
        <v>3290.199908</v>
      </c>
      <c r="G196" s="189">
        <f t="shared" si="177"/>
        <v>4440.687623</v>
      </c>
      <c r="H196" s="189">
        <f t="shared" si="177"/>
        <v>5098.834695</v>
      </c>
      <c r="I196" s="189">
        <f t="shared" si="177"/>
        <v>5457.935728</v>
      </c>
      <c r="J196" s="189">
        <f t="shared" si="177"/>
        <v>5895.797955</v>
      </c>
      <c r="K196" s="189"/>
      <c r="O196" s="187">
        <v>176.0</v>
      </c>
      <c r="P196" s="186">
        <f>(SCC!E196/(dairyplan25!AV302*1000))*1000000</f>
        <v>53824.16026</v>
      </c>
      <c r="Q196" s="186">
        <f>(SCC!F196/(dairyplan25!AW302*1000))*1000000</f>
        <v>93034.24518</v>
      </c>
      <c r="R196" s="186">
        <f>(SCC!G196/(dairyplan25!AX302*1000))*1000000</f>
        <v>122097.5346</v>
      </c>
      <c r="S196" s="186">
        <f>(SCC!H196/(dairyplan25!AY302*1000))*1000000</f>
        <v>141752.4147</v>
      </c>
      <c r="T196" s="186">
        <f>(SCC!I196/(dairyplan25!AZ302*1000))*1000000</f>
        <v>153442.0963</v>
      </c>
      <c r="U196" s="186">
        <f>(SCC!J196/(dairyplan25!BA302*1000))*1000000</f>
        <v>167637.1213</v>
      </c>
    </row>
    <row r="197" ht="14.25" customHeight="1">
      <c r="D197" s="187">
        <v>177.0</v>
      </c>
      <c r="E197" s="189">
        <f t="shared" ref="E197:J197" si="178">EXP(EXP(E$12+E$13*$D197+EXP(-EXP(E$14)*$D197)*E$15))</f>
        <v>1742.933363</v>
      </c>
      <c r="F197" s="189">
        <f t="shared" si="178"/>
        <v>3291.972427</v>
      </c>
      <c r="G197" s="189">
        <f t="shared" si="178"/>
        <v>4442.39612</v>
      </c>
      <c r="H197" s="189">
        <f t="shared" si="178"/>
        <v>5099.91866</v>
      </c>
      <c r="I197" s="189">
        <f t="shared" si="178"/>
        <v>5458.5557</v>
      </c>
      <c r="J197" s="189">
        <f t="shared" si="178"/>
        <v>5896.161909</v>
      </c>
      <c r="K197" s="189"/>
      <c r="O197" s="187">
        <v>177.0</v>
      </c>
      <c r="P197" s="186">
        <f>(SCC!E197/(dairyplan25!AV303*1000))*1000000</f>
        <v>53913.81266</v>
      </c>
      <c r="Q197" s="186">
        <f>(SCC!F197/(dairyplan25!AW303*1000))*1000000</f>
        <v>93277.23067</v>
      </c>
      <c r="R197" s="186">
        <f>(SCC!G197/(dairyplan25!AX303*1000))*1000000</f>
        <v>122436.0003</v>
      </c>
      <c r="S197" s="186">
        <f>(SCC!H197/(dairyplan25!AY303*1000))*1000000</f>
        <v>142124.6769</v>
      </c>
      <c r="T197" s="186">
        <f>(SCC!I197/(dairyplan25!AZ303*1000))*1000000</f>
        <v>153834.0042</v>
      </c>
      <c r="U197" s="186">
        <f>(SCC!J197/(dairyplan25!BA303*1000))*1000000</f>
        <v>168061.2344</v>
      </c>
    </row>
    <row r="198" ht="14.25" customHeight="1">
      <c r="D198" s="187">
        <v>178.0</v>
      </c>
      <c r="E198" s="189">
        <f t="shared" ref="E198:J198" si="179">EXP(EXP(E$12+E$13*$D198+EXP(-EXP(E$14)*$D198)*E$15))</f>
        <v>1744.403979</v>
      </c>
      <c r="F198" s="189">
        <f t="shared" si="179"/>
        <v>3293.746018</v>
      </c>
      <c r="G198" s="189">
        <f t="shared" si="179"/>
        <v>4444.105353</v>
      </c>
      <c r="H198" s="189">
        <f t="shared" si="179"/>
        <v>5101.002882</v>
      </c>
      <c r="I198" s="189">
        <f t="shared" si="179"/>
        <v>5459.175751</v>
      </c>
      <c r="J198" s="189">
        <f t="shared" si="179"/>
        <v>5896.525889</v>
      </c>
      <c r="K198" s="189"/>
      <c r="O198" s="187">
        <v>178.0</v>
      </c>
      <c r="P198" s="186">
        <f>(SCC!E198/(dairyplan25!AV304*1000))*1000000</f>
        <v>54003.97825</v>
      </c>
      <c r="Q198" s="186">
        <f>(SCC!F198/(dairyplan25!AW304*1000))*1000000</f>
        <v>93521.3864</v>
      </c>
      <c r="R198" s="186">
        <f>(SCC!G198/(dairyplan25!AX304*1000))*1000000</f>
        <v>122776.227</v>
      </c>
      <c r="S198" s="186">
        <f>(SCC!H198/(dairyplan25!AY304*1000))*1000000</f>
        <v>142498.8897</v>
      </c>
      <c r="T198" s="186">
        <f>(SCC!I198/(dairyplan25!AZ304*1000))*1000000</f>
        <v>154227.9877</v>
      </c>
      <c r="U198" s="186">
        <f>(SCC!J198/(dairyplan25!BA304*1000))*1000000</f>
        <v>168487.6192</v>
      </c>
    </row>
    <row r="199" ht="14.25" customHeight="1">
      <c r="D199" s="187">
        <v>179.0</v>
      </c>
      <c r="E199" s="189">
        <f t="shared" ref="E199:J199" si="180">EXP(EXP(E$12+E$13*$D199+EXP(-EXP(E$14)*$D199)*E$15))</f>
        <v>1745.876001</v>
      </c>
      <c r="F199" s="189">
        <f t="shared" si="180"/>
        <v>3295.520683</v>
      </c>
      <c r="G199" s="189">
        <f t="shared" si="180"/>
        <v>4445.815322</v>
      </c>
      <c r="H199" s="189">
        <f t="shared" si="180"/>
        <v>5102.087362</v>
      </c>
      <c r="I199" s="189">
        <f t="shared" si="180"/>
        <v>5459.79588</v>
      </c>
      <c r="J199" s="189">
        <f t="shared" si="180"/>
        <v>5896.889893</v>
      </c>
      <c r="K199" s="189"/>
      <c r="O199" s="187">
        <v>179.0</v>
      </c>
      <c r="P199" s="186">
        <f>(SCC!E199/(dairyplan25!AV305*1000))*1000000</f>
        <v>54094.65509</v>
      </c>
      <c r="Q199" s="186">
        <f>(SCC!F199/(dairyplan25!AW305*1000))*1000000</f>
        <v>93766.71224</v>
      </c>
      <c r="R199" s="186">
        <f>(SCC!G199/(dairyplan25!AX305*1000))*1000000</f>
        <v>123118.2151</v>
      </c>
      <c r="S199" s="186">
        <f>(SCC!H199/(dairyplan25!AY305*1000))*1000000</f>
        <v>142875.0526</v>
      </c>
      <c r="T199" s="186">
        <f>(SCC!I199/(dairyplan25!AZ305*1000))*1000000</f>
        <v>154624.046</v>
      </c>
      <c r="U199" s="186">
        <f>(SCC!J199/(dairyplan25!BA305*1000))*1000000</f>
        <v>168916.2748</v>
      </c>
    </row>
    <row r="200" ht="14.25" customHeight="1">
      <c r="D200" s="187">
        <v>180.0</v>
      </c>
      <c r="E200" s="189">
        <f t="shared" ref="E200:J200" si="181">EXP(EXP(E$12+E$13*$D200+EXP(-EXP(E$14)*$D200)*E$15))</f>
        <v>1747.349433</v>
      </c>
      <c r="F200" s="189">
        <f t="shared" si="181"/>
        <v>3297.296423</v>
      </c>
      <c r="G200" s="189">
        <f t="shared" si="181"/>
        <v>4447.526027</v>
      </c>
      <c r="H200" s="189">
        <f t="shared" si="181"/>
        <v>5103.1721</v>
      </c>
      <c r="I200" s="189">
        <f t="shared" si="181"/>
        <v>5460.416087</v>
      </c>
      <c r="J200" s="189">
        <f t="shared" si="181"/>
        <v>5897.253922</v>
      </c>
      <c r="K200" s="189"/>
      <c r="O200" s="187">
        <v>180.0</v>
      </c>
      <c r="P200" s="186">
        <f>(SCC!E200/(dairyplan25!AV306*1000))*1000000</f>
        <v>54185.84128</v>
      </c>
      <c r="Q200" s="186">
        <f>(SCC!F200/(dairyplan25!AW306*1000))*1000000</f>
        <v>94013.20815</v>
      </c>
      <c r="R200" s="186">
        <f>(SCC!G200/(dairyplan25!AX306*1000))*1000000</f>
        <v>123461.9648</v>
      </c>
      <c r="S200" s="186">
        <f>(SCC!H200/(dairyplan25!AY306*1000))*1000000</f>
        <v>143253.1653</v>
      </c>
      <c r="T200" s="186">
        <f>(SCC!I200/(dairyplan25!AZ306*1000))*1000000</f>
        <v>155022.1783</v>
      </c>
      <c r="U200" s="186">
        <f>(SCC!J200/(dairyplan25!BA306*1000))*1000000</f>
        <v>169347.2005</v>
      </c>
    </row>
    <row r="201" ht="14.25" customHeight="1">
      <c r="D201" s="187">
        <v>181.0</v>
      </c>
      <c r="E201" s="189">
        <f t="shared" ref="E201:J201" si="182">EXP(EXP(E$12+E$13*$D201+EXP(-EXP(E$14)*$D201)*E$15))</f>
        <v>1748.824275</v>
      </c>
      <c r="F201" s="189">
        <f t="shared" si="182"/>
        <v>3299.073237</v>
      </c>
      <c r="G201" s="189">
        <f t="shared" si="182"/>
        <v>4449.237468</v>
      </c>
      <c r="H201" s="189">
        <f t="shared" si="182"/>
        <v>5104.257095</v>
      </c>
      <c r="I201" s="189">
        <f t="shared" si="182"/>
        <v>5461.036374</v>
      </c>
      <c r="J201" s="189">
        <f t="shared" si="182"/>
        <v>5897.617977</v>
      </c>
      <c r="K201" s="189"/>
      <c r="O201" s="187">
        <v>181.0</v>
      </c>
      <c r="P201" s="186">
        <f>(SCC!E201/(dairyplan25!AV307*1000))*1000000</f>
        <v>54277.53498</v>
      </c>
      <c r="Q201" s="186">
        <f>(SCC!F201/(dairyplan25!AW307*1000))*1000000</f>
        <v>94260.87417</v>
      </c>
      <c r="R201" s="186">
        <f>(SCC!G201/(dairyplan25!AX307*1000))*1000000</f>
        <v>123807.4766</v>
      </c>
      <c r="S201" s="186">
        <f>(SCC!H201/(dairyplan25!AY307*1000))*1000000</f>
        <v>143633.2276</v>
      </c>
      <c r="T201" s="186">
        <f>(SCC!I201/(dairyplan25!AZ307*1000))*1000000</f>
        <v>155422.3843</v>
      </c>
      <c r="U201" s="186">
        <f>(SCC!J201/(dairyplan25!BA307*1000))*1000000</f>
        <v>169780.3958</v>
      </c>
    </row>
    <row r="202" ht="14.25" customHeight="1">
      <c r="D202" s="187">
        <v>182.0</v>
      </c>
      <c r="E202" s="189">
        <f t="shared" ref="E202:J202" si="183">EXP(EXP(E$12+E$13*$D202+EXP(-EXP(E$14)*$D202)*E$15))</f>
        <v>1750.300528</v>
      </c>
      <c r="F202" s="189">
        <f t="shared" si="183"/>
        <v>3300.851128</v>
      </c>
      <c r="G202" s="189">
        <f t="shared" si="183"/>
        <v>4450.949647</v>
      </c>
      <c r="H202" s="189">
        <f t="shared" si="183"/>
        <v>5105.342348</v>
      </c>
      <c r="I202" s="189">
        <f t="shared" si="183"/>
        <v>5461.656739</v>
      </c>
      <c r="J202" s="189">
        <f t="shared" si="183"/>
        <v>5897.982056</v>
      </c>
      <c r="K202" s="189"/>
      <c r="O202" s="187">
        <v>182.0</v>
      </c>
      <c r="P202" s="186">
        <f>(SCC!E202/(dairyplan25!AV308*1000))*1000000</f>
        <v>54369.73439</v>
      </c>
      <c r="Q202" s="186">
        <f>(SCC!F202/(dairyplan25!AW308*1000))*1000000</f>
        <v>94509.71039</v>
      </c>
      <c r="R202" s="186">
        <f>(SCC!G202/(dairyplan25!AX308*1000))*1000000</f>
        <v>124154.7511</v>
      </c>
      <c r="S202" s="186">
        <f>(SCC!H202/(dairyplan25!AY308*1000))*1000000</f>
        <v>144015.2394</v>
      </c>
      <c r="T202" s="186">
        <f>(SCC!I202/(dairyplan25!AZ308*1000))*1000000</f>
        <v>155824.6635</v>
      </c>
      <c r="U202" s="186">
        <f>(SCC!J202/(dairyplan25!BA308*1000))*1000000</f>
        <v>170215.8603</v>
      </c>
    </row>
    <row r="203" ht="14.25" customHeight="1">
      <c r="D203" s="187">
        <v>183.0</v>
      </c>
      <c r="E203" s="189">
        <f t="shared" ref="E203:J203" si="184">EXP(EXP(E$12+E$13*$D203+EXP(-EXP(E$14)*$D203)*E$15))</f>
        <v>1751.778195</v>
      </c>
      <c r="F203" s="189">
        <f t="shared" si="184"/>
        <v>3302.630094</v>
      </c>
      <c r="G203" s="189">
        <f t="shared" si="184"/>
        <v>4452.662563</v>
      </c>
      <c r="H203" s="189">
        <f t="shared" si="184"/>
        <v>5106.427859</v>
      </c>
      <c r="I203" s="189">
        <f t="shared" si="184"/>
        <v>5462.277182</v>
      </c>
      <c r="J203" s="189">
        <f t="shared" si="184"/>
        <v>5898.346161</v>
      </c>
      <c r="K203" s="189"/>
      <c r="O203" s="187">
        <v>183.0</v>
      </c>
      <c r="P203" s="186">
        <f>(SCC!E203/(dairyplan25!AV309*1000))*1000000</f>
        <v>54462.43778</v>
      </c>
      <c r="Q203" s="186">
        <f>(SCC!F203/(dairyplan25!AW309*1000))*1000000</f>
        <v>94759.71697</v>
      </c>
      <c r="R203" s="186">
        <f>(SCC!G203/(dairyplan25!AX309*1000))*1000000</f>
        <v>124503.789</v>
      </c>
      <c r="S203" s="186">
        <f>(SCC!H203/(dairyplan25!AY309*1000))*1000000</f>
        <v>144399.2008</v>
      </c>
      <c r="T203" s="186">
        <f>(SCC!I203/(dairyplan25!AZ309*1000))*1000000</f>
        <v>156229.0156</v>
      </c>
      <c r="U203" s="186">
        <f>(SCC!J203/(dairyplan25!BA309*1000))*1000000</f>
        <v>170653.5938</v>
      </c>
    </row>
    <row r="204" ht="14.25" customHeight="1">
      <c r="D204" s="187">
        <v>184.0</v>
      </c>
      <c r="E204" s="189">
        <f t="shared" ref="E204:J204" si="185">EXP(EXP(E$12+E$13*$D204+EXP(-EXP(E$14)*$D204)*E$15))</f>
        <v>1753.257276</v>
      </c>
      <c r="F204" s="189">
        <f t="shared" si="185"/>
        <v>3304.410138</v>
      </c>
      <c r="G204" s="189">
        <f t="shared" si="185"/>
        <v>4454.376217</v>
      </c>
      <c r="H204" s="189">
        <f t="shared" si="185"/>
        <v>5107.513627</v>
      </c>
      <c r="I204" s="189">
        <f t="shared" si="185"/>
        <v>5462.897705</v>
      </c>
      <c r="J204" s="189">
        <f t="shared" si="185"/>
        <v>5898.71029</v>
      </c>
      <c r="K204" s="189"/>
      <c r="O204" s="187">
        <v>184.0</v>
      </c>
      <c r="P204" s="186">
        <f>(SCC!E204/(dairyplan25!AV310*1000))*1000000</f>
        <v>54555.64344</v>
      </c>
      <c r="Q204" s="186">
        <f>(SCC!F204/(dairyplan25!AW310*1000))*1000000</f>
        <v>95010.89417</v>
      </c>
      <c r="R204" s="186">
        <f>(SCC!G204/(dairyplan25!AX310*1000))*1000000</f>
        <v>124854.591</v>
      </c>
      <c r="S204" s="186">
        <f>(SCC!H204/(dairyplan25!AY310*1000))*1000000</f>
        <v>144785.112</v>
      </c>
      <c r="T204" s="186">
        <f>(SCC!I204/(dairyplan25!AZ310*1000))*1000000</f>
        <v>156635.4407</v>
      </c>
      <c r="U204" s="186">
        <f>(SCC!J204/(dairyplan25!BA310*1000))*1000000</f>
        <v>171093.5962</v>
      </c>
    </row>
    <row r="205" ht="14.25" customHeight="1">
      <c r="D205" s="187">
        <v>185.0</v>
      </c>
      <c r="E205" s="189">
        <f t="shared" ref="E205:J205" si="186">EXP(EXP(E$12+E$13*$D205+EXP(-EXP(E$14)*$D205)*E$15))</f>
        <v>1754.737774</v>
      </c>
      <c r="F205" s="189">
        <f t="shared" si="186"/>
        <v>3306.19126</v>
      </c>
      <c r="G205" s="189">
        <f t="shared" si="186"/>
        <v>4456.090608</v>
      </c>
      <c r="H205" s="189">
        <f t="shared" si="186"/>
        <v>5108.599654</v>
      </c>
      <c r="I205" s="189">
        <f t="shared" si="186"/>
        <v>5463.518306</v>
      </c>
      <c r="J205" s="189">
        <f t="shared" si="186"/>
        <v>5899.074445</v>
      </c>
      <c r="K205" s="189"/>
      <c r="O205" s="187">
        <v>185.0</v>
      </c>
      <c r="P205" s="186">
        <f>(SCC!E205/(dairyplan25!AV311*1000))*1000000</f>
        <v>54649.34974</v>
      </c>
      <c r="Q205" s="186">
        <f>(SCC!F205/(dairyplan25!AW311*1000))*1000000</f>
        <v>95263.24226</v>
      </c>
      <c r="R205" s="186">
        <f>(SCC!G205/(dairyplan25!AX311*1000))*1000000</f>
        <v>125207.158</v>
      </c>
      <c r="S205" s="186">
        <f>(SCC!H205/(dairyplan25!AY311*1000))*1000000</f>
        <v>145172.9732</v>
      </c>
      <c r="T205" s="186">
        <f>(SCC!I205/(dairyplan25!AZ311*1000))*1000000</f>
        <v>157043.9387</v>
      </c>
      <c r="U205" s="186">
        <f>(SCC!J205/(dairyplan25!BA311*1000))*1000000</f>
        <v>171535.8676</v>
      </c>
    </row>
    <row r="206" ht="14.25" customHeight="1">
      <c r="D206" s="187">
        <v>186.0</v>
      </c>
      <c r="E206" s="189">
        <f t="shared" ref="E206:J206" si="187">EXP(EXP(E$12+E$13*$D206+EXP(-EXP(E$14)*$D206)*E$15))</f>
        <v>1756.219689</v>
      </c>
      <c r="F206" s="189">
        <f t="shared" si="187"/>
        <v>3307.97346</v>
      </c>
      <c r="G206" s="189">
        <f t="shared" si="187"/>
        <v>4457.805739</v>
      </c>
      <c r="H206" s="189">
        <f t="shared" si="187"/>
        <v>5109.685938</v>
      </c>
      <c r="I206" s="189">
        <f t="shared" si="187"/>
        <v>5464.138985</v>
      </c>
      <c r="J206" s="189">
        <f t="shared" si="187"/>
        <v>5899.438625</v>
      </c>
      <c r="K206" s="189"/>
      <c r="O206" s="187">
        <v>186.0</v>
      </c>
      <c r="P206" s="186">
        <f>(SCC!E206/(dairyplan25!AV312*1000))*1000000</f>
        <v>54743.55508</v>
      </c>
      <c r="Q206" s="186">
        <f>(SCC!F206/(dairyplan25!AW312*1000))*1000000</f>
        <v>95516.76163</v>
      </c>
      <c r="R206" s="186">
        <f>(SCC!G206/(dairyplan25!AX312*1000))*1000000</f>
        <v>125561.4911</v>
      </c>
      <c r="S206" s="186">
        <f>(SCC!H206/(dairyplan25!AY312*1000))*1000000</f>
        <v>145562.7849</v>
      </c>
      <c r="T206" s="186">
        <f>(SCC!I206/(dairyplan25!AZ312*1000))*1000000</f>
        <v>157454.5098</v>
      </c>
      <c r="U206" s="186">
        <f>(SCC!J206/(dairyplan25!BA312*1000))*1000000</f>
        <v>171980.4082</v>
      </c>
    </row>
    <row r="207" ht="14.25" customHeight="1">
      <c r="D207" s="187">
        <v>187.0</v>
      </c>
      <c r="E207" s="189">
        <f t="shared" ref="E207:J207" si="188">EXP(EXP(E$12+E$13*$D207+EXP(-EXP(E$14)*$D207)*E$15))</f>
        <v>1757.703024</v>
      </c>
      <c r="F207" s="189">
        <f t="shared" si="188"/>
        <v>3309.75674</v>
      </c>
      <c r="G207" s="189">
        <f t="shared" si="188"/>
        <v>4459.521607</v>
      </c>
      <c r="H207" s="189">
        <f t="shared" si="188"/>
        <v>5110.772481</v>
      </c>
      <c r="I207" s="189">
        <f t="shared" si="188"/>
        <v>5464.759744</v>
      </c>
      <c r="J207" s="189">
        <f t="shared" si="188"/>
        <v>5899.802829</v>
      </c>
      <c r="K207" s="189"/>
      <c r="O207" s="187">
        <v>187.0</v>
      </c>
      <c r="P207" s="186">
        <f>(SCC!E207/(dairyplan25!AV313*1000))*1000000</f>
        <v>54838.25791</v>
      </c>
      <c r="Q207" s="186">
        <f>(SCC!F207/(dairyplan25!AW313*1000))*1000000</f>
        <v>95771.4527</v>
      </c>
      <c r="R207" s="186">
        <f>(SCC!G207/(dairyplan25!AX313*1000))*1000000</f>
        <v>125917.5914</v>
      </c>
      <c r="S207" s="186">
        <f>(SCC!H207/(dairyplan25!AY313*1000))*1000000</f>
        <v>145954.5476</v>
      </c>
      <c r="T207" s="186">
        <f>(SCC!I207/(dairyplan25!AZ313*1000))*1000000</f>
        <v>157867.1543</v>
      </c>
      <c r="U207" s="186">
        <f>(SCC!J207/(dairyplan25!BA313*1000))*1000000</f>
        <v>172427.2183</v>
      </c>
    </row>
    <row r="208" ht="14.25" customHeight="1">
      <c r="D208" s="187">
        <v>188.0</v>
      </c>
      <c r="E208" s="189">
        <f t="shared" ref="E208:J208" si="189">EXP(EXP(E$12+E$13*$D208+EXP(-EXP(E$14)*$D208)*E$15))</f>
        <v>1759.187779</v>
      </c>
      <c r="F208" s="189">
        <f t="shared" si="189"/>
        <v>3311.541099</v>
      </c>
      <c r="G208" s="189">
        <f t="shared" si="189"/>
        <v>4461.238215</v>
      </c>
      <c r="H208" s="189">
        <f t="shared" si="189"/>
        <v>5111.859281</v>
      </c>
      <c r="I208" s="189">
        <f t="shared" si="189"/>
        <v>5465.380581</v>
      </c>
      <c r="J208" s="189">
        <f t="shared" si="189"/>
        <v>5900.167059</v>
      </c>
      <c r="K208" s="189"/>
      <c r="O208" s="187">
        <v>188.0</v>
      </c>
      <c r="P208" s="186">
        <f>(SCC!E208/(dairyplan25!AV314*1000))*1000000</f>
        <v>54933.45672</v>
      </c>
      <c r="Q208" s="186">
        <f>(SCC!F208/(dairyplan25!AW314*1000))*1000000</f>
        <v>96027.31596</v>
      </c>
      <c r="R208" s="186">
        <f>(SCC!G208/(dairyplan25!AX314*1000))*1000000</f>
        <v>126275.4599</v>
      </c>
      <c r="S208" s="186">
        <f>(SCC!H208/(dairyplan25!AY314*1000))*1000000</f>
        <v>146348.2621</v>
      </c>
      <c r="T208" s="186">
        <f>(SCC!I208/(dairyplan25!AZ314*1000))*1000000</f>
        <v>158281.8727</v>
      </c>
      <c r="U208" s="186">
        <f>(SCC!J208/(dairyplan25!BA314*1000))*1000000</f>
        <v>172876.2986</v>
      </c>
    </row>
    <row r="209" ht="14.25" customHeight="1">
      <c r="D209" s="187">
        <v>189.0</v>
      </c>
      <c r="E209" s="189">
        <f t="shared" ref="E209:J209" si="190">EXP(EXP(E$12+E$13*$D209+EXP(-EXP(E$14)*$D209)*E$15))</f>
        <v>1760.673956</v>
      </c>
      <c r="F209" s="189">
        <f t="shared" si="190"/>
        <v>3313.32654</v>
      </c>
      <c r="G209" s="189">
        <f t="shared" si="190"/>
        <v>4462.955563</v>
      </c>
      <c r="H209" s="189">
        <f t="shared" si="190"/>
        <v>5112.94634</v>
      </c>
      <c r="I209" s="189">
        <f t="shared" si="190"/>
        <v>5466.001497</v>
      </c>
      <c r="J209" s="189">
        <f t="shared" si="190"/>
        <v>5900.531314</v>
      </c>
      <c r="K209" s="189"/>
      <c r="O209" s="187">
        <v>189.0</v>
      </c>
      <c r="P209" s="186">
        <f>(SCC!E209/(dairyplan25!AV315*1000))*1000000</f>
        <v>55029.15005</v>
      </c>
      <c r="Q209" s="186">
        <f>(SCC!F209/(dairyplan25!AW315*1000))*1000000</f>
        <v>96284.35197</v>
      </c>
      <c r="R209" s="186">
        <f>(SCC!G209/(dairyplan25!AX315*1000))*1000000</f>
        <v>126635.0981</v>
      </c>
      <c r="S209" s="186">
        <f>(SCC!H209/(dairyplan25!AY315*1000))*1000000</f>
        <v>146743.9289</v>
      </c>
      <c r="T209" s="186">
        <f>(SCC!I209/(dairyplan25!AZ315*1000))*1000000</f>
        <v>158698.6656</v>
      </c>
      <c r="U209" s="186">
        <f>(SCC!J209/(dairyplan25!BA315*1000))*1000000</f>
        <v>173327.6497</v>
      </c>
    </row>
    <row r="210" ht="14.25" customHeight="1">
      <c r="D210" s="187">
        <v>190.0</v>
      </c>
      <c r="E210" s="189">
        <f t="shared" ref="E210:J210" si="191">EXP(EXP(E$12+E$13*$D210+EXP(-EXP(E$14)*$D210)*E$15))</f>
        <v>1762.161558</v>
      </c>
      <c r="F210" s="189">
        <f t="shared" si="191"/>
        <v>3315.113062</v>
      </c>
      <c r="G210" s="189">
        <f t="shared" si="191"/>
        <v>4464.67365</v>
      </c>
      <c r="H210" s="189">
        <f t="shared" si="191"/>
        <v>5114.033657</v>
      </c>
      <c r="I210" s="189">
        <f t="shared" si="191"/>
        <v>5466.622491</v>
      </c>
      <c r="J210" s="189">
        <f t="shared" si="191"/>
        <v>5900.895594</v>
      </c>
      <c r="K210" s="189"/>
      <c r="O210" s="187">
        <v>190.0</v>
      </c>
      <c r="P210" s="186">
        <f>(SCC!E210/(dairyplan25!AV316*1000))*1000000</f>
        <v>55125.33649</v>
      </c>
      <c r="Q210" s="186">
        <f>(SCC!F210/(dairyplan25!AW316*1000))*1000000</f>
        <v>96542.56135</v>
      </c>
      <c r="R210" s="186">
        <f>(SCC!G210/(dairyplan25!AX316*1000))*1000000</f>
        <v>126996.5072</v>
      </c>
      <c r="S210" s="186">
        <f>(SCC!H210/(dairyplan25!AY316*1000))*1000000</f>
        <v>147141.5491</v>
      </c>
      <c r="T210" s="186">
        <f>(SCC!I210/(dairyplan25!AZ316*1000))*1000000</f>
        <v>159117.5335</v>
      </c>
      <c r="U210" s="186">
        <f>(SCC!J210/(dairyplan25!BA316*1000))*1000000</f>
        <v>173781.2723</v>
      </c>
    </row>
    <row r="211" ht="14.25" customHeight="1">
      <c r="D211" s="187">
        <v>191.0</v>
      </c>
      <c r="E211" s="189">
        <f t="shared" ref="E211:J211" si="192">EXP(EXP(E$12+E$13*$D211+EXP(-EXP(E$14)*$D211)*E$15))</f>
        <v>1763.650584</v>
      </c>
      <c r="F211" s="189">
        <f t="shared" si="192"/>
        <v>3316.900666</v>
      </c>
      <c r="G211" s="189">
        <f t="shared" si="192"/>
        <v>4466.392477</v>
      </c>
      <c r="H211" s="189">
        <f t="shared" si="192"/>
        <v>5115.121233</v>
      </c>
      <c r="I211" s="189">
        <f t="shared" si="192"/>
        <v>5467.243565</v>
      </c>
      <c r="J211" s="189">
        <f t="shared" si="192"/>
        <v>5901.259899</v>
      </c>
      <c r="K211" s="189"/>
      <c r="O211" s="187">
        <v>191.0</v>
      </c>
      <c r="P211" s="186">
        <f>(SCC!E211/(dairyplan25!AV317*1000))*1000000</f>
        <v>55222.01466</v>
      </c>
      <c r="Q211" s="186">
        <f>(SCC!F211/(dairyplan25!AW317*1000))*1000000</f>
        <v>96801.94476</v>
      </c>
      <c r="R211" s="186">
        <f>(SCC!G211/(dairyplan25!AX317*1000))*1000000</f>
        <v>127359.6887</v>
      </c>
      <c r="S211" s="186">
        <f>(SCC!H211/(dairyplan25!AY317*1000))*1000000</f>
        <v>147541.1236</v>
      </c>
      <c r="T211" s="186">
        <f>(SCC!I211/(dairyplan25!AZ317*1000))*1000000</f>
        <v>159538.4774</v>
      </c>
      <c r="U211" s="186">
        <f>(SCC!J211/(dairyplan25!BA317*1000))*1000000</f>
        <v>174237.1674</v>
      </c>
    </row>
    <row r="212" ht="14.25" customHeight="1">
      <c r="D212" s="187">
        <v>192.0</v>
      </c>
      <c r="E212" s="189">
        <f t="shared" ref="E212:J212" si="193">EXP(EXP(E$12+E$13*$D212+EXP(-EXP(E$14)*$D212)*E$15))</f>
        <v>1765.141037</v>
      </c>
      <c r="F212" s="189">
        <f t="shared" si="193"/>
        <v>3318.689353</v>
      </c>
      <c r="G212" s="189">
        <f t="shared" si="193"/>
        <v>4468.112045</v>
      </c>
      <c r="H212" s="189">
        <f t="shared" si="193"/>
        <v>5116.209066</v>
      </c>
      <c r="I212" s="189">
        <f t="shared" si="193"/>
        <v>5467.864717</v>
      </c>
      <c r="J212" s="189">
        <f t="shared" si="193"/>
        <v>5901.624229</v>
      </c>
      <c r="K212" s="189"/>
      <c r="O212" s="187">
        <v>192.0</v>
      </c>
      <c r="P212" s="186">
        <f>(SCC!E212/(dairyplan25!AV318*1000))*1000000</f>
        <v>55319.18323</v>
      </c>
      <c r="Q212" s="186">
        <f>(SCC!F212/(dairyplan25!AW318*1000))*1000000</f>
        <v>97062.50293</v>
      </c>
      <c r="R212" s="186">
        <f>(SCC!G212/(dairyplan25!AX318*1000))*1000000</f>
        <v>127724.6443</v>
      </c>
      <c r="S212" s="186">
        <f>(SCC!H212/(dairyplan25!AY318*1000))*1000000</f>
        <v>147942.6536</v>
      </c>
      <c r="T212" s="186">
        <f>(SCC!I212/(dairyplan25!AZ318*1000))*1000000</f>
        <v>159961.4981</v>
      </c>
      <c r="U212" s="186">
        <f>(SCC!J212/(dairyplan25!BA318*1000))*1000000</f>
        <v>174695.336</v>
      </c>
    </row>
    <row r="213" ht="14.25" customHeight="1">
      <c r="D213" s="187">
        <v>193.0</v>
      </c>
      <c r="E213" s="189">
        <f t="shared" ref="E213:J213" si="194">EXP(EXP(E$12+E$13*$D213+EXP(-EXP(E$14)*$D213)*E$15))</f>
        <v>1766.632919</v>
      </c>
      <c r="F213" s="189">
        <f t="shared" si="194"/>
        <v>3320.479123</v>
      </c>
      <c r="G213" s="189">
        <f t="shared" si="194"/>
        <v>4469.832354</v>
      </c>
      <c r="H213" s="189">
        <f t="shared" si="194"/>
        <v>5117.297158</v>
      </c>
      <c r="I213" s="189">
        <f t="shared" si="194"/>
        <v>5468.485948</v>
      </c>
      <c r="J213" s="189">
        <f t="shared" si="194"/>
        <v>5901.988585</v>
      </c>
      <c r="K213" s="189"/>
      <c r="O213" s="187">
        <v>193.0</v>
      </c>
      <c r="P213" s="186">
        <f>(SCC!E213/(dairyplan25!AV319*1000))*1000000</f>
        <v>55416.8409</v>
      </c>
      <c r="Q213" s="186">
        <f>(SCC!F213/(dairyplan25!AW319*1000))*1000000</f>
        <v>97324.23667</v>
      </c>
      <c r="R213" s="186">
        <f>(SCC!G213/(dairyplan25!AX319*1000))*1000000</f>
        <v>128091.3756</v>
      </c>
      <c r="S213" s="186">
        <f>(SCC!H213/(dairyplan25!AY319*1000))*1000000</f>
        <v>148346.1401</v>
      </c>
      <c r="T213" s="186">
        <f>(SCC!I213/(dairyplan25!AZ319*1000))*1000000</f>
        <v>160386.5967</v>
      </c>
      <c r="U213" s="186">
        <f>(SCC!J213/(dairyplan25!BA319*1000))*1000000</f>
        <v>175155.7795</v>
      </c>
    </row>
    <row r="214" ht="14.25" customHeight="1">
      <c r="D214" s="187">
        <v>194.0</v>
      </c>
      <c r="E214" s="189">
        <f t="shared" ref="E214:J214" si="195">EXP(EXP(E$12+E$13*$D214+EXP(-EXP(E$14)*$D214)*E$15))</f>
        <v>1768.12623</v>
      </c>
      <c r="F214" s="189">
        <f t="shared" si="195"/>
        <v>3322.269978</v>
      </c>
      <c r="G214" s="189">
        <f t="shared" si="195"/>
        <v>4471.553404</v>
      </c>
      <c r="H214" s="189">
        <f t="shared" si="195"/>
        <v>5118.385509</v>
      </c>
      <c r="I214" s="189">
        <f t="shared" si="195"/>
        <v>5469.107257</v>
      </c>
      <c r="J214" s="189">
        <f t="shared" si="195"/>
        <v>5902.352965</v>
      </c>
      <c r="K214" s="189"/>
      <c r="O214" s="187">
        <v>194.0</v>
      </c>
      <c r="P214" s="186">
        <f>(SCC!E214/(dairyplan25!AV320*1000))*1000000</f>
        <v>55514.98641</v>
      </c>
      <c r="Q214" s="186">
        <f>(SCC!F214/(dairyplan25!AW320*1000))*1000000</f>
        <v>97587.1468</v>
      </c>
      <c r="R214" s="186">
        <f>(SCC!G214/(dairyplan25!AX320*1000))*1000000</f>
        <v>128459.8842</v>
      </c>
      <c r="S214" s="186">
        <f>(SCC!H214/(dairyplan25!AY320*1000))*1000000</f>
        <v>148751.5846</v>
      </c>
      <c r="T214" s="186">
        <f>(SCC!I214/(dairyplan25!AZ320*1000))*1000000</f>
        <v>160813.7744</v>
      </c>
      <c r="U214" s="186">
        <f>(SCC!J214/(dairyplan25!BA320*1000))*1000000</f>
        <v>175618.499</v>
      </c>
    </row>
    <row r="215" ht="14.25" customHeight="1">
      <c r="D215" s="187">
        <v>195.0</v>
      </c>
      <c r="E215" s="189">
        <f t="shared" ref="E215:J215" si="196">EXP(EXP(E$12+E$13*$D215+EXP(-EXP(E$14)*$D215)*E$15))</f>
        <v>1769.620972</v>
      </c>
      <c r="F215" s="189">
        <f t="shared" si="196"/>
        <v>3324.061918</v>
      </c>
      <c r="G215" s="189">
        <f t="shared" si="196"/>
        <v>4473.275195</v>
      </c>
      <c r="H215" s="189">
        <f t="shared" si="196"/>
        <v>5119.474118</v>
      </c>
      <c r="I215" s="189">
        <f t="shared" si="196"/>
        <v>5469.728646</v>
      </c>
      <c r="J215" s="189">
        <f t="shared" si="196"/>
        <v>5902.717371</v>
      </c>
      <c r="K215" s="189"/>
      <c r="O215" s="187">
        <v>195.0</v>
      </c>
      <c r="P215" s="186">
        <f>(SCC!E215/(dairyplan25!AV321*1000))*1000000</f>
        <v>55613.61857</v>
      </c>
      <c r="Q215" s="186">
        <f>(SCC!F215/(dairyplan25!AW321*1000))*1000000</f>
        <v>97851.23424</v>
      </c>
      <c r="R215" s="186">
        <f>(SCC!G215/(dairyplan25!AX321*1000))*1000000</f>
        <v>128830.1721</v>
      </c>
      <c r="S215" s="186">
        <f>(SCC!H215/(dairyplan25!AY321*1000))*1000000</f>
        <v>149158.9884</v>
      </c>
      <c r="T215" s="186">
        <f>(SCC!I215/(dairyplan25!AZ321*1000))*1000000</f>
        <v>161243.0324</v>
      </c>
      <c r="U215" s="186">
        <f>(SCC!J215/(dairyplan25!BA321*1000))*1000000</f>
        <v>176083.4961</v>
      </c>
    </row>
    <row r="216" ht="14.25" customHeight="1">
      <c r="D216" s="187">
        <v>196.0</v>
      </c>
      <c r="E216" s="189">
        <f t="shared" ref="E216:J216" si="197">EXP(EXP(E$12+E$13*$D216+EXP(-EXP(E$14)*$D216)*E$15))</f>
        <v>1771.117147</v>
      </c>
      <c r="F216" s="189">
        <f t="shared" si="197"/>
        <v>3325.854944</v>
      </c>
      <c r="G216" s="189">
        <f t="shared" si="197"/>
        <v>4474.997729</v>
      </c>
      <c r="H216" s="189">
        <f t="shared" si="197"/>
        <v>5120.562986</v>
      </c>
      <c r="I216" s="189">
        <f t="shared" si="197"/>
        <v>5470.350113</v>
      </c>
      <c r="J216" s="189">
        <f t="shared" si="197"/>
        <v>5903.081801</v>
      </c>
      <c r="K216" s="189"/>
      <c r="O216" s="187">
        <v>196.0</v>
      </c>
      <c r="P216" s="186">
        <f>(SCC!E216/(dairyplan25!AV322*1000))*1000000</f>
        <v>55712.73619</v>
      </c>
      <c r="Q216" s="186">
        <f>(SCC!F216/(dairyplan25!AW322*1000))*1000000</f>
        <v>98116.49994</v>
      </c>
      <c r="R216" s="186">
        <f>(SCC!G216/(dairyplan25!AX322*1000))*1000000</f>
        <v>129202.2412</v>
      </c>
      <c r="S216" s="186">
        <f>(SCC!H216/(dairyplan25!AY322*1000))*1000000</f>
        <v>149568.3531</v>
      </c>
      <c r="T216" s="186">
        <f>(SCC!I216/(dairyplan25!AZ322*1000))*1000000</f>
        <v>161674.372</v>
      </c>
      <c r="U216" s="186">
        <f>(SCC!J216/(dairyplan25!BA322*1000))*1000000</f>
        <v>176550.7723</v>
      </c>
    </row>
    <row r="217" ht="14.25" customHeight="1">
      <c r="D217" s="187">
        <v>197.0</v>
      </c>
      <c r="E217" s="189">
        <f t="shared" ref="E217:J217" si="198">EXP(EXP(E$12+E$13*$D217+EXP(-EXP(E$14)*$D217)*E$15))</f>
        <v>1772.614757</v>
      </c>
      <c r="F217" s="189">
        <f t="shared" si="198"/>
        <v>3327.649056</v>
      </c>
      <c r="G217" s="189">
        <f t="shared" si="198"/>
        <v>4476.721004</v>
      </c>
      <c r="H217" s="189">
        <f t="shared" si="198"/>
        <v>5121.652113</v>
      </c>
      <c r="I217" s="189">
        <f t="shared" si="198"/>
        <v>5470.971659</v>
      </c>
      <c r="J217" s="189">
        <f t="shared" si="198"/>
        <v>5903.446257</v>
      </c>
      <c r="K217" s="189"/>
      <c r="O217" s="187">
        <v>197.0</v>
      </c>
      <c r="P217" s="186">
        <f>(SCC!E217/(dairyplan25!AV323*1000))*1000000</f>
        <v>55812.33813</v>
      </c>
      <c r="Q217" s="186">
        <f>(SCC!F217/(dairyplan25!AW323*1000))*1000000</f>
        <v>98382.94491</v>
      </c>
      <c r="R217" s="186">
        <f>(SCC!G217/(dairyplan25!AX323*1000))*1000000</f>
        <v>129576.0934</v>
      </c>
      <c r="S217" s="186">
        <f>(SCC!H217/(dairyplan25!AY323*1000))*1000000</f>
        <v>149979.6803</v>
      </c>
      <c r="T217" s="186">
        <f>(SCC!I217/(dairyplan25!AZ323*1000))*1000000</f>
        <v>162107.7949</v>
      </c>
      <c r="U217" s="186">
        <f>(SCC!J217/(dairyplan25!BA323*1000))*1000000</f>
        <v>177020.3294</v>
      </c>
    </row>
    <row r="218" ht="14.25" customHeight="1">
      <c r="D218" s="187">
        <v>198.0</v>
      </c>
      <c r="E218" s="189">
        <f t="shared" ref="E218:J218" si="199">EXP(EXP(E$12+E$13*$D218+EXP(-EXP(E$14)*$D218)*E$15))</f>
        <v>1774.113802</v>
      </c>
      <c r="F218" s="189">
        <f t="shared" si="199"/>
        <v>3329.444256</v>
      </c>
      <c r="G218" s="189">
        <f t="shared" si="199"/>
        <v>4478.445022</v>
      </c>
      <c r="H218" s="189">
        <f t="shared" si="199"/>
        <v>5122.741498</v>
      </c>
      <c r="I218" s="189">
        <f t="shared" si="199"/>
        <v>5471.593284</v>
      </c>
      <c r="J218" s="189">
        <f t="shared" si="199"/>
        <v>5903.810737</v>
      </c>
      <c r="K218" s="189"/>
      <c r="O218" s="187">
        <v>198.0</v>
      </c>
      <c r="P218" s="186">
        <f>(SCC!E218/(dairyplan25!AV324*1000))*1000000</f>
        <v>55912.42329</v>
      </c>
      <c r="Q218" s="186">
        <f>(SCC!F218/(dairyplan25!AW324*1000))*1000000</f>
        <v>98650.57021</v>
      </c>
      <c r="R218" s="186">
        <f>(SCC!G218/(dairyplan25!AX324*1000))*1000000</f>
        <v>129951.7308</v>
      </c>
      <c r="S218" s="186">
        <f>(SCC!H218/(dairyplan25!AY324*1000))*1000000</f>
        <v>150392.9716</v>
      </c>
      <c r="T218" s="186">
        <f>(SCC!I218/(dairyplan25!AZ324*1000))*1000000</f>
        <v>162543.3026</v>
      </c>
      <c r="U218" s="186">
        <f>(SCC!J218/(dairyplan25!BA324*1000))*1000000</f>
        <v>177492.1691</v>
      </c>
    </row>
    <row r="219" ht="14.25" customHeight="1">
      <c r="D219" s="187">
        <v>199.0</v>
      </c>
      <c r="E219" s="189">
        <f t="shared" ref="E219:J219" si="200">EXP(EXP(E$12+E$13*$D219+EXP(-EXP(E$14)*$D219)*E$15))</f>
        <v>1775.614285</v>
      </c>
      <c r="F219" s="189">
        <f t="shared" si="200"/>
        <v>3331.240543</v>
      </c>
      <c r="G219" s="189">
        <f t="shared" si="200"/>
        <v>4480.169783</v>
      </c>
      <c r="H219" s="189">
        <f t="shared" si="200"/>
        <v>5123.831143</v>
      </c>
      <c r="I219" s="189">
        <f t="shared" si="200"/>
        <v>5472.214988</v>
      </c>
      <c r="J219" s="189">
        <f t="shared" si="200"/>
        <v>5904.175243</v>
      </c>
      <c r="K219" s="189"/>
      <c r="O219" s="187">
        <v>199.0</v>
      </c>
      <c r="P219" s="186">
        <f>(SCC!E219/(dairyplan25!AV325*1000))*1000000</f>
        <v>56012.99061</v>
      </c>
      <c r="Q219" s="186">
        <f>(SCC!F219/(dairyplan25!AW325*1000))*1000000</f>
        <v>98919.37695</v>
      </c>
      <c r="R219" s="186">
        <f>(SCC!G219/(dairyplan25!AX325*1000))*1000000</f>
        <v>130329.1556</v>
      </c>
      <c r="S219" s="186">
        <f>(SCC!H219/(dairyplan25!AY325*1000))*1000000</f>
        <v>150808.2289</v>
      </c>
      <c r="T219" s="186">
        <f>(SCC!I219/(dairyplan25!AZ325*1000))*1000000</f>
        <v>162980.8967</v>
      </c>
      <c r="U219" s="186">
        <f>(SCC!J219/(dairyplan25!BA325*1000))*1000000</f>
        <v>177966.2934</v>
      </c>
    </row>
    <row r="220" ht="14.25" customHeight="1">
      <c r="D220" s="187">
        <v>200.0</v>
      </c>
      <c r="E220" s="189">
        <f t="shared" ref="E220:J220" si="201">EXP(EXP(E$12+E$13*$D220+EXP(-EXP(E$14)*$D220)*E$15))</f>
        <v>1777.116206</v>
      </c>
      <c r="F220" s="189">
        <f t="shared" si="201"/>
        <v>3333.037919</v>
      </c>
      <c r="G220" s="189">
        <f t="shared" si="201"/>
        <v>4481.895288</v>
      </c>
      <c r="H220" s="189">
        <f t="shared" si="201"/>
        <v>5124.921046</v>
      </c>
      <c r="I220" s="189">
        <f t="shared" si="201"/>
        <v>5472.836771</v>
      </c>
      <c r="J220" s="189">
        <f t="shared" si="201"/>
        <v>5904.539774</v>
      </c>
      <c r="K220" s="189"/>
      <c r="O220" s="187">
        <v>200.0</v>
      </c>
      <c r="P220" s="186">
        <f>(SCC!E220/(dairyplan25!AV326*1000))*1000000</f>
        <v>56114.03905</v>
      </c>
      <c r="Q220" s="186">
        <f>(SCC!F220/(dairyplan25!AW326*1000))*1000000</f>
        <v>99189.3663</v>
      </c>
      <c r="R220" s="186">
        <f>(SCC!G220/(dairyplan25!AX326*1000))*1000000</f>
        <v>130708.3701</v>
      </c>
      <c r="S220" s="186">
        <f>(SCC!H220/(dairyplan25!AY326*1000))*1000000</f>
        <v>151225.454</v>
      </c>
      <c r="T220" s="186">
        <f>(SCC!I220/(dairyplan25!AZ326*1000))*1000000</f>
        <v>163420.5792</v>
      </c>
      <c r="U220" s="186">
        <f>(SCC!J220/(dairyplan25!BA326*1000))*1000000</f>
        <v>178442.7044</v>
      </c>
    </row>
    <row r="221" ht="14.25" customHeight="1">
      <c r="D221" s="187">
        <v>201.0</v>
      </c>
      <c r="E221" s="189">
        <f t="shared" ref="E221:J221" si="202">EXP(EXP(E$12+E$13*$D221+EXP(-EXP(E$14)*$D221)*E$15))</f>
        <v>1778.619568</v>
      </c>
      <c r="F221" s="189">
        <f t="shared" si="202"/>
        <v>3334.836385</v>
      </c>
      <c r="G221" s="189">
        <f t="shared" si="202"/>
        <v>4483.621536</v>
      </c>
      <c r="H221" s="189">
        <f t="shared" si="202"/>
        <v>5126.011208</v>
      </c>
      <c r="I221" s="189">
        <f t="shared" si="202"/>
        <v>5473.458632</v>
      </c>
      <c r="J221" s="189">
        <f t="shared" si="202"/>
        <v>5904.90433</v>
      </c>
      <c r="K221" s="189"/>
      <c r="O221" s="187">
        <v>201.0</v>
      </c>
      <c r="P221" s="186">
        <f>(SCC!E221/(dairyplan25!AV327*1000))*1000000</f>
        <v>56215.56762</v>
      </c>
      <c r="Q221" s="186">
        <f>(SCC!F221/(dairyplan25!AW327*1000))*1000000</f>
        <v>99460.53948</v>
      </c>
      <c r="R221" s="186">
        <f>(SCC!G221/(dairyplan25!AX327*1000))*1000000</f>
        <v>131089.3765</v>
      </c>
      <c r="S221" s="186">
        <f>(SCC!H221/(dairyplan25!AY327*1000))*1000000</f>
        <v>151644.649</v>
      </c>
      <c r="T221" s="186">
        <f>(SCC!I221/(dairyplan25!AZ327*1000))*1000000</f>
        <v>163862.352</v>
      </c>
      <c r="U221" s="186">
        <f>(SCC!J221/(dairyplan25!BA327*1000))*1000000</f>
        <v>178921.4042</v>
      </c>
    </row>
    <row r="222" ht="14.25" customHeight="1">
      <c r="D222" s="187">
        <v>202.0</v>
      </c>
      <c r="E222" s="189">
        <f t="shared" ref="E222:J222" si="203">EXP(EXP(E$12+E$13*$D222+EXP(-EXP(E$14)*$D222)*E$15))</f>
        <v>1780.124372</v>
      </c>
      <c r="F222" s="189">
        <f t="shared" si="203"/>
        <v>3336.635941</v>
      </c>
      <c r="G222" s="189">
        <f t="shared" si="203"/>
        <v>4485.348528</v>
      </c>
      <c r="H222" s="189">
        <f t="shared" si="203"/>
        <v>5127.101629</v>
      </c>
      <c r="I222" s="189">
        <f t="shared" si="203"/>
        <v>5474.080572</v>
      </c>
      <c r="J222" s="189">
        <f t="shared" si="203"/>
        <v>5905.268911</v>
      </c>
      <c r="K222" s="189"/>
      <c r="O222" s="187">
        <v>202.0</v>
      </c>
      <c r="P222" s="186">
        <f>(SCC!E222/(dairyplan25!AV328*1000))*1000000</f>
        <v>56317.57536</v>
      </c>
      <c r="Q222" s="186">
        <f>(SCC!F222/(dairyplan25!AW328*1000))*1000000</f>
        <v>99732.89774</v>
      </c>
      <c r="R222" s="186">
        <f>(SCC!G222/(dairyplan25!AX328*1000))*1000000</f>
        <v>131472.1773</v>
      </c>
      <c r="S222" s="186">
        <f>(SCC!H222/(dairyplan25!AY328*1000))*1000000</f>
        <v>152065.816</v>
      </c>
      <c r="T222" s="186">
        <f>(SCC!I222/(dairyplan25!AZ328*1000))*1000000</f>
        <v>164306.2169</v>
      </c>
      <c r="U222" s="186">
        <f>(SCC!J222/(dairyplan25!BA328*1000))*1000000</f>
        <v>179402.3952</v>
      </c>
    </row>
    <row r="223" ht="14.25" customHeight="1">
      <c r="D223" s="187">
        <v>203.0</v>
      </c>
      <c r="E223" s="189">
        <f t="shared" ref="E223:J223" si="204">EXP(EXP(E$12+E$13*$D223+EXP(-EXP(E$14)*$D223)*E$15))</f>
        <v>1781.630619</v>
      </c>
      <c r="F223" s="189">
        <f t="shared" si="204"/>
        <v>3338.436587</v>
      </c>
      <c r="G223" s="189">
        <f t="shared" si="204"/>
        <v>4487.076264</v>
      </c>
      <c r="H223" s="189">
        <f t="shared" si="204"/>
        <v>5128.192309</v>
      </c>
      <c r="I223" s="189">
        <f t="shared" si="204"/>
        <v>5474.702592</v>
      </c>
      <c r="J223" s="189">
        <f t="shared" si="204"/>
        <v>5905.633517</v>
      </c>
      <c r="K223" s="189"/>
      <c r="O223" s="187">
        <v>203.0</v>
      </c>
      <c r="P223" s="186">
        <f>(SCC!E223/(dairyplan25!AV329*1000))*1000000</f>
        <v>56420.06133</v>
      </c>
      <c r="Q223" s="186">
        <f>(SCC!F223/(dairyplan25!AW329*1000))*1000000</f>
        <v>100006.4424</v>
      </c>
      <c r="R223" s="186">
        <f>(SCC!G223/(dairyplan25!AX329*1000))*1000000</f>
        <v>131856.7749</v>
      </c>
      <c r="S223" s="186">
        <f>(SCC!H223/(dairyplan25!AY329*1000))*1000000</f>
        <v>152488.9571</v>
      </c>
      <c r="T223" s="186">
        <f>(SCC!I223/(dairyplan25!AZ329*1000))*1000000</f>
        <v>164752.1763</v>
      </c>
      <c r="U223" s="186">
        <f>(SCC!J223/(dairyplan25!BA329*1000))*1000000</f>
        <v>179885.6798</v>
      </c>
    </row>
    <row r="224" ht="14.25" customHeight="1">
      <c r="D224" s="187">
        <v>204.0</v>
      </c>
      <c r="E224" s="189">
        <f t="shared" ref="E224:J224" si="205">EXP(EXP(E$12+E$13*$D224+EXP(-EXP(E$14)*$D224)*E$15))</f>
        <v>1783.138311</v>
      </c>
      <c r="F224" s="189">
        <f t="shared" si="205"/>
        <v>3340.238325</v>
      </c>
      <c r="G224" s="189">
        <f t="shared" si="205"/>
        <v>4488.804745</v>
      </c>
      <c r="H224" s="189">
        <f t="shared" si="205"/>
        <v>5129.283249</v>
      </c>
      <c r="I224" s="189">
        <f t="shared" si="205"/>
        <v>5475.32469</v>
      </c>
      <c r="J224" s="189">
        <f t="shared" si="205"/>
        <v>5905.998149</v>
      </c>
      <c r="K224" s="189"/>
      <c r="O224" s="187">
        <v>204.0</v>
      </c>
      <c r="P224" s="186">
        <f>(SCC!E224/(dairyplan25!AV330*1000))*1000000</f>
        <v>56523.02465</v>
      </c>
      <c r="Q224" s="186">
        <f>(SCC!F224/(dairyplan25!AW330*1000))*1000000</f>
        <v>100281.1748</v>
      </c>
      <c r="R224" s="186">
        <f>(SCC!G224/(dairyplan25!AX330*1000))*1000000</f>
        <v>132243.1719</v>
      </c>
      <c r="S224" s="186">
        <f>(SCC!H224/(dairyplan25!AY330*1000))*1000000</f>
        <v>152914.0745</v>
      </c>
      <c r="T224" s="186">
        <f>(SCC!I224/(dairyplan25!AZ330*1000))*1000000</f>
        <v>165200.2322</v>
      </c>
      <c r="U224" s="186">
        <f>(SCC!J224/(dairyplan25!BA330*1000))*1000000</f>
        <v>180371.2604</v>
      </c>
    </row>
    <row r="225" ht="14.25" customHeight="1">
      <c r="D225" s="187">
        <v>205.0</v>
      </c>
      <c r="E225" s="189">
        <f t="shared" ref="E225:J225" si="206">EXP(EXP(E$12+E$13*$D225+EXP(-EXP(E$14)*$D225)*E$15))</f>
        <v>1784.647449</v>
      </c>
      <c r="F225" s="189">
        <f t="shared" si="206"/>
        <v>3342.041156</v>
      </c>
      <c r="G225" s="189">
        <f t="shared" si="206"/>
        <v>4490.533971</v>
      </c>
      <c r="H225" s="189">
        <f t="shared" si="206"/>
        <v>5130.374448</v>
      </c>
      <c r="I225" s="189">
        <f t="shared" si="206"/>
        <v>5475.946867</v>
      </c>
      <c r="J225" s="189">
        <f t="shared" si="206"/>
        <v>5906.362805</v>
      </c>
      <c r="K225" s="189"/>
      <c r="O225" s="187">
        <v>205.0</v>
      </c>
      <c r="P225" s="186">
        <f>(SCC!E225/(dairyplan25!AV331*1000))*1000000</f>
        <v>56626.46444</v>
      </c>
      <c r="Q225" s="186">
        <f>(SCC!F225/(dairyplan25!AW331*1000))*1000000</f>
        <v>100557.0964</v>
      </c>
      <c r="R225" s="186">
        <f>(SCC!G225/(dairyplan25!AX331*1000))*1000000</f>
        <v>132631.3709</v>
      </c>
      <c r="S225" s="186">
        <f>(SCC!H225/(dairyplan25!AY331*1000))*1000000</f>
        <v>153341.1707</v>
      </c>
      <c r="T225" s="186">
        <f>(SCC!I225/(dairyplan25!AZ331*1000))*1000000</f>
        <v>165650.387</v>
      </c>
      <c r="U225" s="186">
        <f>(SCC!J225/(dairyplan25!BA331*1000))*1000000</f>
        <v>180859.1397</v>
      </c>
    </row>
    <row r="226" ht="14.25" customHeight="1">
      <c r="D226" s="187">
        <v>206.0</v>
      </c>
      <c r="E226" s="189">
        <f t="shared" ref="E226:J226" si="207">EXP(EXP(E$12+E$13*$D226+EXP(-EXP(E$14)*$D226)*E$15))</f>
        <v>1786.158036</v>
      </c>
      <c r="F226" s="189">
        <f t="shared" si="207"/>
        <v>3343.845079</v>
      </c>
      <c r="G226" s="189">
        <f t="shared" si="207"/>
        <v>4492.263943</v>
      </c>
      <c r="H226" s="189">
        <f t="shared" si="207"/>
        <v>5131.465906</v>
      </c>
      <c r="I226" s="189">
        <f t="shared" si="207"/>
        <v>5476.569123</v>
      </c>
      <c r="J226" s="189">
        <f t="shared" si="207"/>
        <v>5906.727487</v>
      </c>
      <c r="K226" s="189"/>
      <c r="O226" s="187">
        <v>206.0</v>
      </c>
      <c r="P226" s="186">
        <f>(SCC!E226/(dairyplan25!AV332*1000))*1000000</f>
        <v>56730.37988</v>
      </c>
      <c r="Q226" s="186">
        <f>(SCC!F226/(dairyplan25!AW332*1000))*1000000</f>
        <v>100834.2086</v>
      </c>
      <c r="R226" s="186">
        <f>(SCC!G226/(dairyplan25!AX332*1000))*1000000</f>
        <v>133021.3747</v>
      </c>
      <c r="S226" s="186">
        <f>(SCC!H226/(dairyplan25!AY332*1000))*1000000</f>
        <v>153770.248</v>
      </c>
      <c r="T226" s="186">
        <f>(SCC!I226/(dairyplan25!AZ332*1000))*1000000</f>
        <v>166102.6432</v>
      </c>
      <c r="U226" s="186">
        <f>(SCC!J226/(dairyplan25!BA332*1000))*1000000</f>
        <v>181349.3204</v>
      </c>
    </row>
    <row r="227" ht="14.25" customHeight="1">
      <c r="D227" s="187">
        <v>207.0</v>
      </c>
      <c r="E227" s="189">
        <f t="shared" ref="E227:J227" si="208">EXP(EXP(E$12+E$13*$D227+EXP(-EXP(E$14)*$D227)*E$15))</f>
        <v>1787.670072</v>
      </c>
      <c r="F227" s="189">
        <f t="shared" si="208"/>
        <v>3345.650096</v>
      </c>
      <c r="G227" s="189">
        <f t="shared" si="208"/>
        <v>4493.99466</v>
      </c>
      <c r="H227" s="189">
        <f t="shared" si="208"/>
        <v>5132.557623</v>
      </c>
      <c r="I227" s="189">
        <f t="shared" si="208"/>
        <v>5477.191457</v>
      </c>
      <c r="J227" s="189">
        <f t="shared" si="208"/>
        <v>5907.092193</v>
      </c>
      <c r="K227" s="189"/>
      <c r="O227" s="187">
        <v>207.0</v>
      </c>
      <c r="P227" s="186">
        <f>(SCC!E227/(dairyplan25!AV333*1000))*1000000</f>
        <v>56834.77016</v>
      </c>
      <c r="Q227" s="186">
        <f>(SCC!F227/(dairyplan25!AW333*1000))*1000000</f>
        <v>101112.513</v>
      </c>
      <c r="R227" s="186">
        <f>(SCC!G227/(dairyplan25!AX333*1000))*1000000</f>
        <v>133413.1859</v>
      </c>
      <c r="S227" s="186">
        <f>(SCC!H227/(dairyplan25!AY333*1000))*1000000</f>
        <v>154201.3091</v>
      </c>
      <c r="T227" s="186">
        <f>(SCC!I227/(dairyplan25!AZ333*1000))*1000000</f>
        <v>166557.0031</v>
      </c>
      <c r="U227" s="186">
        <f>(SCC!J227/(dairyplan25!BA333*1000))*1000000</f>
        <v>181841.8054</v>
      </c>
    </row>
    <row r="228" ht="14.25" customHeight="1">
      <c r="D228" s="187">
        <v>208.0</v>
      </c>
      <c r="E228" s="189">
        <f t="shared" ref="E228:J228" si="209">EXP(EXP(E$12+E$13*$D228+EXP(-EXP(E$14)*$D228)*E$15))</f>
        <v>1789.183559</v>
      </c>
      <c r="F228" s="189">
        <f t="shared" si="209"/>
        <v>3347.456208</v>
      </c>
      <c r="G228" s="189">
        <f t="shared" si="209"/>
        <v>4495.726123</v>
      </c>
      <c r="H228" s="189">
        <f t="shared" si="209"/>
        <v>5133.6496</v>
      </c>
      <c r="I228" s="189">
        <f t="shared" si="209"/>
        <v>5477.813871</v>
      </c>
      <c r="J228" s="189">
        <f t="shared" si="209"/>
        <v>5907.456925</v>
      </c>
      <c r="K228" s="189"/>
      <c r="O228" s="187">
        <v>208.0</v>
      </c>
      <c r="P228" s="186">
        <f>(SCC!E228/(dairyplan25!AV334*1000))*1000000</f>
        <v>56939.63451</v>
      </c>
      <c r="Q228" s="186">
        <f>(SCC!F228/(dairyplan25!AW334*1000))*1000000</f>
        <v>101392.011</v>
      </c>
      <c r="R228" s="186">
        <f>(SCC!G228/(dairyplan25!AX334*1000))*1000000</f>
        <v>133806.8075</v>
      </c>
      <c r="S228" s="186">
        <f>(SCC!H228/(dairyplan25!AY334*1000))*1000000</f>
        <v>154634.3564</v>
      </c>
      <c r="T228" s="186">
        <f>(SCC!I228/(dairyplan25!AZ334*1000))*1000000</f>
        <v>167013.4694</v>
      </c>
      <c r="U228" s="186">
        <f>(SCC!J228/(dairyplan25!BA334*1000))*1000000</f>
        <v>182336.5976</v>
      </c>
    </row>
    <row r="229" ht="14.25" customHeight="1">
      <c r="D229" s="187">
        <v>209.0</v>
      </c>
      <c r="E229" s="189">
        <f t="shared" ref="E229:J229" si="210">EXP(EXP(E$12+E$13*$D229+EXP(-EXP(E$14)*$D229)*E$15))</f>
        <v>1790.698498</v>
      </c>
      <c r="F229" s="189">
        <f t="shared" si="210"/>
        <v>3349.263415</v>
      </c>
      <c r="G229" s="189">
        <f t="shared" si="210"/>
        <v>4497.458333</v>
      </c>
      <c r="H229" s="189">
        <f t="shared" si="210"/>
        <v>5134.741837</v>
      </c>
      <c r="I229" s="189">
        <f t="shared" si="210"/>
        <v>5478.436364</v>
      </c>
      <c r="J229" s="189">
        <f t="shared" si="210"/>
        <v>5907.821682</v>
      </c>
      <c r="K229" s="189"/>
      <c r="O229" s="187">
        <v>209.0</v>
      </c>
      <c r="P229" s="186">
        <f>(SCC!E229/(dairyplan25!AV335*1000))*1000000</f>
        <v>57044.97219</v>
      </c>
      <c r="Q229" s="186">
        <f>(SCC!F229/(dairyplan25!AW335*1000))*1000000</f>
        <v>101672.7043</v>
      </c>
      <c r="R229" s="186">
        <f>(SCC!G229/(dairyplan25!AX335*1000))*1000000</f>
        <v>134202.2423</v>
      </c>
      <c r="S229" s="186">
        <f>(SCC!H229/(dairyplan25!AY335*1000))*1000000</f>
        <v>155069.3927</v>
      </c>
      <c r="T229" s="186">
        <f>(SCC!I229/(dairyplan25!AZ335*1000))*1000000</f>
        <v>167472.0448</v>
      </c>
      <c r="U229" s="186">
        <f>(SCC!J229/(dairyplan25!BA335*1000))*1000000</f>
        <v>182833.7001</v>
      </c>
    </row>
    <row r="230" ht="14.25" customHeight="1">
      <c r="D230" s="187">
        <v>210.0</v>
      </c>
      <c r="E230" s="189">
        <f t="shared" ref="E230:J230" si="211">EXP(EXP(E$12+E$13*$D230+EXP(-EXP(E$14)*$D230)*E$15))</f>
        <v>1792.214892</v>
      </c>
      <c r="F230" s="189">
        <f t="shared" si="211"/>
        <v>3351.071718</v>
      </c>
      <c r="G230" s="189">
        <f t="shared" si="211"/>
        <v>4499.19129</v>
      </c>
      <c r="H230" s="189">
        <f t="shared" si="211"/>
        <v>5135.834333</v>
      </c>
      <c r="I230" s="189">
        <f t="shared" si="211"/>
        <v>5479.058936</v>
      </c>
      <c r="J230" s="189">
        <f t="shared" si="211"/>
        <v>5908.186464</v>
      </c>
      <c r="K230" s="189"/>
      <c r="O230" s="187">
        <v>210.0</v>
      </c>
      <c r="P230" s="186">
        <f>(SCC!E230/(dairyplan25!AV336*1000))*1000000</f>
        <v>57150.78248</v>
      </c>
      <c r="Q230" s="186">
        <f>(SCC!F230/(dairyplan25!AW336*1000))*1000000</f>
        <v>101954.5945</v>
      </c>
      <c r="R230" s="186">
        <f>(SCC!G230/(dairyplan25!AX336*1000))*1000000</f>
        <v>134599.4934</v>
      </c>
      <c r="S230" s="186">
        <f>(SCC!H230/(dairyplan25!AY336*1000))*1000000</f>
        <v>155506.4207</v>
      </c>
      <c r="T230" s="186">
        <f>(SCC!I230/(dairyplan25!AZ336*1000))*1000000</f>
        <v>167932.7321</v>
      </c>
      <c r="U230" s="186">
        <f>(SCC!J230/(dairyplan25!BA336*1000))*1000000</f>
        <v>183333.116</v>
      </c>
    </row>
    <row r="231" ht="14.25" customHeight="1">
      <c r="D231" s="187">
        <v>211.0</v>
      </c>
      <c r="E231" s="189">
        <f t="shared" ref="E231:J231" si="212">EXP(EXP(E$12+E$13*$D231+EXP(-EXP(E$14)*$D231)*E$15))</f>
        <v>1793.732742</v>
      </c>
      <c r="F231" s="189">
        <f t="shared" si="212"/>
        <v>3352.881117</v>
      </c>
      <c r="G231" s="189">
        <f t="shared" si="212"/>
        <v>4500.924993</v>
      </c>
      <c r="H231" s="189">
        <f t="shared" si="212"/>
        <v>5136.927088</v>
      </c>
      <c r="I231" s="189">
        <f t="shared" si="212"/>
        <v>5479.681586</v>
      </c>
      <c r="J231" s="189">
        <f t="shared" si="212"/>
        <v>5908.551271</v>
      </c>
      <c r="K231" s="189"/>
      <c r="O231" s="187">
        <v>211.0</v>
      </c>
      <c r="P231" s="186">
        <f>(SCC!E231/(dairyplan25!AV337*1000))*1000000</f>
        <v>57257.0647</v>
      </c>
      <c r="Q231" s="186">
        <f>(SCC!F231/(dairyplan25!AW337*1000))*1000000</f>
        <v>102237.6832</v>
      </c>
      <c r="R231" s="186">
        <f>(SCC!G231/(dairyplan25!AX337*1000))*1000000</f>
        <v>134998.5638</v>
      </c>
      <c r="S231" s="186">
        <f>(SCC!H231/(dairyplan25!AY337*1000))*1000000</f>
        <v>155945.4434</v>
      </c>
      <c r="T231" s="186">
        <f>(SCC!I231/(dairyplan25!AZ337*1000))*1000000</f>
        <v>168395.5341</v>
      </c>
      <c r="U231" s="186">
        <f>(SCC!J231/(dairyplan25!BA337*1000))*1000000</f>
        <v>183834.8485</v>
      </c>
    </row>
    <row r="232" ht="14.25" customHeight="1">
      <c r="D232" s="187">
        <v>212.0</v>
      </c>
      <c r="E232" s="189">
        <f t="shared" ref="E232:J232" si="213">EXP(EXP(E$12+E$13*$D232+EXP(-EXP(E$14)*$D232)*E$15))</f>
        <v>1795.252049</v>
      </c>
      <c r="F232" s="189">
        <f t="shared" si="213"/>
        <v>3354.691614</v>
      </c>
      <c r="G232" s="189">
        <f t="shared" si="213"/>
        <v>4502.659445</v>
      </c>
      <c r="H232" s="189">
        <f t="shared" si="213"/>
        <v>5138.020104</v>
      </c>
      <c r="I232" s="189">
        <f t="shared" si="213"/>
        <v>5480.304316</v>
      </c>
      <c r="J232" s="189">
        <f t="shared" si="213"/>
        <v>5908.916103</v>
      </c>
      <c r="K232" s="189"/>
      <c r="O232" s="187">
        <v>212.0</v>
      </c>
      <c r="P232" s="186">
        <f>(SCC!E232/(dairyplan25!AV338*1000))*1000000</f>
        <v>57363.81819</v>
      </c>
      <c r="Q232" s="186">
        <f>(SCC!F232/(dairyplan25!AW338*1000))*1000000</f>
        <v>102521.9723</v>
      </c>
      <c r="R232" s="186">
        <f>(SCC!G232/(dairyplan25!AX338*1000))*1000000</f>
        <v>135399.4566</v>
      </c>
      <c r="S232" s="186">
        <f>(SCC!H232/(dairyplan25!AY338*1000))*1000000</f>
        <v>156386.4635</v>
      </c>
      <c r="T232" s="186">
        <f>(SCC!I232/(dairyplan25!AZ338*1000))*1000000</f>
        <v>168860.4539</v>
      </c>
      <c r="U232" s="186">
        <f>(SCC!J232/(dairyplan25!BA338*1000))*1000000</f>
        <v>184338.9011</v>
      </c>
    </row>
    <row r="233" ht="14.25" customHeight="1">
      <c r="D233" s="187">
        <v>213.0</v>
      </c>
      <c r="E233" s="189">
        <f t="shared" ref="E233:J233" si="214">EXP(EXP(E$12+E$13*$D233+EXP(-EXP(E$14)*$D233)*E$15))</f>
        <v>1796.772814</v>
      </c>
      <c r="F233" s="189">
        <f t="shared" si="214"/>
        <v>3356.503209</v>
      </c>
      <c r="G233" s="189">
        <f t="shared" si="214"/>
        <v>4504.394644</v>
      </c>
      <c r="H233" s="189">
        <f t="shared" si="214"/>
        <v>5139.113379</v>
      </c>
      <c r="I233" s="189">
        <f t="shared" si="214"/>
        <v>5480.927124</v>
      </c>
      <c r="J233" s="189">
        <f t="shared" si="214"/>
        <v>5909.280961</v>
      </c>
      <c r="K233" s="189"/>
      <c r="O233" s="187">
        <v>213.0</v>
      </c>
      <c r="P233" s="186">
        <f>(SCC!E233/(dairyplan25!AV339*1000))*1000000</f>
        <v>57471.04232</v>
      </c>
      <c r="Q233" s="186">
        <f>(SCC!F233/(dairyplan25!AW339*1000))*1000000</f>
        <v>102807.4634</v>
      </c>
      <c r="R233" s="186">
        <f>(SCC!G233/(dairyplan25!AX339*1000))*1000000</f>
        <v>135802.175</v>
      </c>
      <c r="S233" s="186">
        <f>(SCC!H233/(dairyplan25!AY339*1000))*1000000</f>
        <v>156829.4842</v>
      </c>
      <c r="T233" s="186">
        <f>(SCC!I233/(dairyplan25!AZ339*1000))*1000000</f>
        <v>169327.4943</v>
      </c>
      <c r="U233" s="186">
        <f>(SCC!J233/(dairyplan25!BA339*1000))*1000000</f>
        <v>184845.2771</v>
      </c>
    </row>
    <row r="234" ht="14.25" customHeight="1">
      <c r="D234" s="187">
        <v>214.0</v>
      </c>
      <c r="E234" s="189">
        <f t="shared" ref="E234:J234" si="215">EXP(EXP(E$12+E$13*$D234+EXP(-EXP(E$14)*$D234)*E$15))</f>
        <v>1798.29504</v>
      </c>
      <c r="F234" s="189">
        <f t="shared" si="215"/>
        <v>3358.315903</v>
      </c>
      <c r="G234" s="189">
        <f t="shared" si="215"/>
        <v>4506.130591</v>
      </c>
      <c r="H234" s="189">
        <f t="shared" si="215"/>
        <v>5140.206914</v>
      </c>
      <c r="I234" s="189">
        <f t="shared" si="215"/>
        <v>5481.550012</v>
      </c>
      <c r="J234" s="189">
        <f t="shared" si="215"/>
        <v>5909.645843</v>
      </c>
      <c r="K234" s="189"/>
      <c r="O234" s="187">
        <v>214.0</v>
      </c>
      <c r="P234" s="186">
        <f>(SCC!E234/(dairyplan25!AV340*1000))*1000000</f>
        <v>57578.73649</v>
      </c>
      <c r="Q234" s="186">
        <f>(SCC!F234/(dairyplan25!AW340*1000))*1000000</f>
        <v>103094.1584</v>
      </c>
      <c r="R234" s="186">
        <f>(SCC!G234/(dairyplan25!AX340*1000))*1000000</f>
        <v>136206.7223</v>
      </c>
      <c r="S234" s="186">
        <f>(SCC!H234/(dairyplan25!AY340*1000))*1000000</f>
        <v>157274.5085</v>
      </c>
      <c r="T234" s="186">
        <f>(SCC!I234/(dairyplan25!AZ340*1000))*1000000</f>
        <v>169796.6586</v>
      </c>
      <c r="U234" s="186">
        <f>(SCC!J234/(dairyplan25!BA340*1000))*1000000</f>
        <v>185353.9802</v>
      </c>
    </row>
    <row r="235" ht="14.25" customHeight="1">
      <c r="D235" s="187">
        <v>215.0</v>
      </c>
      <c r="E235" s="189">
        <f t="shared" ref="E235:J235" si="216">EXP(EXP(E$12+E$13*$D235+EXP(-EXP(E$14)*$D235)*E$15))</f>
        <v>1799.818728</v>
      </c>
      <c r="F235" s="189">
        <f t="shared" si="216"/>
        <v>3360.129697</v>
      </c>
      <c r="G235" s="189">
        <f t="shared" si="216"/>
        <v>4507.867287</v>
      </c>
      <c r="H235" s="189">
        <f t="shared" si="216"/>
        <v>5141.300709</v>
      </c>
      <c r="I235" s="189">
        <f t="shared" si="216"/>
        <v>5482.172979</v>
      </c>
      <c r="J235" s="189">
        <f t="shared" si="216"/>
        <v>5910.010751</v>
      </c>
      <c r="K235" s="189"/>
      <c r="O235" s="187">
        <v>215.0</v>
      </c>
      <c r="P235" s="186">
        <f>(SCC!E235/(dairyplan25!AV341*1000))*1000000</f>
        <v>57686.90012</v>
      </c>
      <c r="Q235" s="186">
        <f>(SCC!F235/(dairyplan25!AW341*1000))*1000000</f>
        <v>103382.0591</v>
      </c>
      <c r="R235" s="186">
        <f>(SCC!G235/(dairyplan25!AX341*1000))*1000000</f>
        <v>136613.1018</v>
      </c>
      <c r="S235" s="186">
        <f>(SCC!H235/(dairyplan25!AY341*1000))*1000000</f>
        <v>157721.5396</v>
      </c>
      <c r="T235" s="186">
        <f>(SCC!I235/(dairyplan25!AZ341*1000))*1000000</f>
        <v>170267.95</v>
      </c>
      <c r="U235" s="186">
        <f>(SCC!J235/(dairyplan25!BA341*1000))*1000000</f>
        <v>185865.0139</v>
      </c>
    </row>
    <row r="236" ht="14.25" customHeight="1">
      <c r="D236" s="187">
        <v>216.0</v>
      </c>
      <c r="E236" s="189">
        <f t="shared" ref="E236:J236" si="217">EXP(EXP(E$12+E$13*$D236+EXP(-EXP(E$14)*$D236)*E$15))</f>
        <v>1801.343879</v>
      </c>
      <c r="F236" s="189">
        <f t="shared" si="217"/>
        <v>3361.944591</v>
      </c>
      <c r="G236" s="189">
        <f t="shared" si="217"/>
        <v>4509.604732</v>
      </c>
      <c r="H236" s="189">
        <f t="shared" si="217"/>
        <v>5142.394764</v>
      </c>
      <c r="I236" s="189">
        <f t="shared" si="217"/>
        <v>5482.796024</v>
      </c>
      <c r="J236" s="189">
        <f t="shared" si="217"/>
        <v>5910.375683</v>
      </c>
      <c r="K236" s="189"/>
      <c r="O236" s="187">
        <v>216.0</v>
      </c>
      <c r="P236" s="186">
        <f>(SCC!E236/(dairyplan25!AV342*1000))*1000000</f>
        <v>57795.53267</v>
      </c>
      <c r="Q236" s="186">
        <f>(SCC!F236/(dairyplan25!AW342*1000))*1000000</f>
        <v>103671.1674</v>
      </c>
      <c r="R236" s="186">
        <f>(SCC!G236/(dairyplan25!AX342*1000))*1000000</f>
        <v>137021.3169</v>
      </c>
      <c r="S236" s="186">
        <f>(SCC!H236/(dairyplan25!AY342*1000))*1000000</f>
        <v>158170.5807</v>
      </c>
      <c r="T236" s="186">
        <f>(SCC!I236/(dairyplan25!AZ342*1000))*1000000</f>
        <v>170741.3717</v>
      </c>
      <c r="U236" s="186">
        <f>(SCC!J236/(dairyplan25!BA342*1000))*1000000</f>
        <v>186378.382</v>
      </c>
    </row>
    <row r="237" ht="14.25" customHeight="1">
      <c r="D237" s="187">
        <v>217.0</v>
      </c>
      <c r="E237" s="189">
        <f t="shared" ref="E237:J237" si="218">EXP(EXP(E$12+E$13*$D237+EXP(-EXP(E$14)*$D237)*E$15))</f>
        <v>1802.870495</v>
      </c>
      <c r="F237" s="189">
        <f t="shared" si="218"/>
        <v>3363.760586</v>
      </c>
      <c r="G237" s="189">
        <f t="shared" si="218"/>
        <v>4511.342926</v>
      </c>
      <c r="H237" s="189">
        <f t="shared" si="218"/>
        <v>5143.489079</v>
      </c>
      <c r="I237" s="189">
        <f t="shared" si="218"/>
        <v>5483.419149</v>
      </c>
      <c r="J237" s="189">
        <f t="shared" si="218"/>
        <v>5910.740641</v>
      </c>
      <c r="K237" s="189"/>
      <c r="O237" s="187">
        <v>217.0</v>
      </c>
      <c r="P237" s="186">
        <f>(SCC!E237/(dairyplan25!AV343*1000))*1000000</f>
        <v>57904.6336</v>
      </c>
      <c r="Q237" s="186">
        <f>(SCC!F237/(dairyplan25!AW343*1000))*1000000</f>
        <v>103961.4852</v>
      </c>
      <c r="R237" s="186">
        <f>(SCC!G237/(dairyplan25!AX343*1000))*1000000</f>
        <v>137431.3711</v>
      </c>
      <c r="S237" s="186">
        <f>(SCC!H237/(dairyplan25!AY343*1000))*1000000</f>
        <v>158621.6352</v>
      </c>
      <c r="T237" s="186">
        <f>(SCC!I237/(dairyplan25!AZ343*1000))*1000000</f>
        <v>171216.9272</v>
      </c>
      <c r="U237" s="186">
        <f>(SCC!J237/(dairyplan25!BA343*1000))*1000000</f>
        <v>186894.0883</v>
      </c>
    </row>
    <row r="238" ht="14.25" customHeight="1">
      <c r="D238" s="187">
        <v>218.0</v>
      </c>
      <c r="E238" s="189">
        <f t="shared" ref="E238:J238" si="219">EXP(EXP(E$12+E$13*$D238+EXP(-EXP(E$14)*$D238)*E$15))</f>
        <v>1804.398578</v>
      </c>
      <c r="F238" s="189">
        <f t="shared" si="219"/>
        <v>3365.577682</v>
      </c>
      <c r="G238" s="189">
        <f t="shared" si="219"/>
        <v>4513.08187</v>
      </c>
      <c r="H238" s="189">
        <f t="shared" si="219"/>
        <v>5144.583654</v>
      </c>
      <c r="I238" s="189">
        <f t="shared" si="219"/>
        <v>5484.042353</v>
      </c>
      <c r="J238" s="189">
        <f t="shared" si="219"/>
        <v>5911.105624</v>
      </c>
      <c r="K238" s="189"/>
      <c r="O238" s="187">
        <v>218.0</v>
      </c>
      <c r="P238" s="186">
        <f>(SCC!E238/(dairyplan25!AV344*1000))*1000000</f>
        <v>58014.20242</v>
      </c>
      <c r="Q238" s="186">
        <f>(SCC!F238/(dairyplan25!AW344*1000))*1000000</f>
        <v>104253.0145</v>
      </c>
      <c r="R238" s="186">
        <f>(SCC!G238/(dairyplan25!AX344*1000))*1000000</f>
        <v>137843.2677</v>
      </c>
      <c r="S238" s="186">
        <f>(SCC!H238/(dairyplan25!AY344*1000))*1000000</f>
        <v>159074.7063</v>
      </c>
      <c r="T238" s="186">
        <f>(SCC!I238/(dairyplan25!AZ344*1000))*1000000</f>
        <v>171694.6199</v>
      </c>
      <c r="U238" s="186">
        <f>(SCC!J238/(dairyplan25!BA344*1000))*1000000</f>
        <v>187412.1368</v>
      </c>
    </row>
    <row r="239" ht="14.25" customHeight="1">
      <c r="D239" s="187">
        <v>219.0</v>
      </c>
      <c r="E239" s="189">
        <f t="shared" ref="E239:J239" si="220">EXP(EXP(E$12+E$13*$D239+EXP(-EXP(E$14)*$D239)*E$15))</f>
        <v>1805.928129</v>
      </c>
      <c r="F239" s="189">
        <f t="shared" si="220"/>
        <v>3367.395882</v>
      </c>
      <c r="G239" s="189">
        <f t="shared" si="220"/>
        <v>4514.821564</v>
      </c>
      <c r="H239" s="189">
        <f t="shared" si="220"/>
        <v>5145.67849</v>
      </c>
      <c r="I239" s="189">
        <f t="shared" si="220"/>
        <v>5484.665636</v>
      </c>
      <c r="J239" s="189">
        <f t="shared" si="220"/>
        <v>5911.470632</v>
      </c>
      <c r="K239" s="189"/>
      <c r="O239" s="187">
        <v>219.0</v>
      </c>
      <c r="P239" s="186">
        <f>(SCC!E239/(dairyplan25!AV345*1000))*1000000</f>
        <v>58124.23865</v>
      </c>
      <c r="Q239" s="186">
        <f>(SCC!F239/(dairyplan25!AW345*1000))*1000000</f>
        <v>104545.7574</v>
      </c>
      <c r="R239" s="186">
        <f>(SCC!G239/(dairyplan25!AX345*1000))*1000000</f>
        <v>138257.0105</v>
      </c>
      <c r="S239" s="186">
        <f>(SCC!H239/(dairyplan25!AY345*1000))*1000000</f>
        <v>159529.7976</v>
      </c>
      <c r="T239" s="186">
        <f>(SCC!I239/(dairyplan25!AZ345*1000))*1000000</f>
        <v>172174.4534</v>
      </c>
      <c r="U239" s="186">
        <f>(SCC!J239/(dairyplan25!BA345*1000))*1000000</f>
        <v>187932.5315</v>
      </c>
    </row>
    <row r="240" ht="14.25" customHeight="1">
      <c r="D240" s="187">
        <v>220.0</v>
      </c>
      <c r="E240" s="189">
        <f t="shared" ref="E240:J240" si="221">EXP(EXP(E$12+E$13*$D240+EXP(-EXP(E$14)*$D240)*E$15))</f>
        <v>1807.459149</v>
      </c>
      <c r="F240" s="189">
        <f t="shared" si="221"/>
        <v>3369.215184</v>
      </c>
      <c r="G240" s="189">
        <f t="shared" si="221"/>
        <v>4516.562008</v>
      </c>
      <c r="H240" s="189">
        <f t="shared" si="221"/>
        <v>5146.773585</v>
      </c>
      <c r="I240" s="189">
        <f t="shared" si="221"/>
        <v>5485.288997</v>
      </c>
      <c r="J240" s="189">
        <f t="shared" si="221"/>
        <v>5911.835665</v>
      </c>
      <c r="K240" s="189"/>
      <c r="O240" s="187">
        <v>220.0</v>
      </c>
      <c r="P240" s="186">
        <f>(SCC!E240/(dairyplan25!AV346*1000))*1000000</f>
        <v>58234.74185</v>
      </c>
      <c r="Q240" s="186">
        <f>(SCC!F240/(dairyplan25!AW346*1000))*1000000</f>
        <v>104839.7157</v>
      </c>
      <c r="R240" s="186">
        <f>(SCC!G240/(dairyplan25!AX346*1000))*1000000</f>
        <v>138672.6031</v>
      </c>
      <c r="S240" s="186">
        <f>(SCC!H240/(dairyplan25!AY346*1000))*1000000</f>
        <v>159986.9127</v>
      </c>
      <c r="T240" s="186">
        <f>(SCC!I240/(dairyplan25!AZ346*1000))*1000000</f>
        <v>172656.4312</v>
      </c>
      <c r="U240" s="186">
        <f>(SCC!J240/(dairyplan25!BA346*1000))*1000000</f>
        <v>188455.2764</v>
      </c>
    </row>
    <row r="241" ht="14.25" customHeight="1">
      <c r="D241" s="187">
        <v>221.0</v>
      </c>
      <c r="E241" s="189">
        <f t="shared" ref="E241:J241" si="222">EXP(EXP(E$12+E$13*$D241+EXP(-EXP(E$14)*$D241)*E$15))</f>
        <v>1808.99164</v>
      </c>
      <c r="F241" s="189">
        <f t="shared" si="222"/>
        <v>3371.035591</v>
      </c>
      <c r="G241" s="189">
        <f t="shared" si="222"/>
        <v>4518.303202</v>
      </c>
      <c r="H241" s="189">
        <f t="shared" si="222"/>
        <v>5147.868941</v>
      </c>
      <c r="I241" s="189">
        <f t="shared" si="222"/>
        <v>5485.912438</v>
      </c>
      <c r="J241" s="189">
        <f t="shared" si="222"/>
        <v>5912.200724</v>
      </c>
      <c r="K241" s="189"/>
      <c r="O241" s="187">
        <v>221.0</v>
      </c>
      <c r="P241" s="186">
        <f>(SCC!E241/(dairyplan25!AV347*1000))*1000000</f>
        <v>58345.71158</v>
      </c>
      <c r="Q241" s="186">
        <f>(SCC!F241/(dairyplan25!AW347*1000))*1000000</f>
        <v>105134.8917</v>
      </c>
      <c r="R241" s="186">
        <f>(SCC!G241/(dairyplan25!AX347*1000))*1000000</f>
        <v>139090.0492</v>
      </c>
      <c r="S241" s="186">
        <f>(SCC!H241/(dairyplan25!AY347*1000))*1000000</f>
        <v>160446.055</v>
      </c>
      <c r="T241" s="186">
        <f>(SCC!I241/(dairyplan25!AZ347*1000))*1000000</f>
        <v>173140.5571</v>
      </c>
      <c r="U241" s="186">
        <f>(SCC!J241/(dairyplan25!BA347*1000))*1000000</f>
        <v>188980.3758</v>
      </c>
    </row>
    <row r="242" ht="14.25" customHeight="1">
      <c r="D242" s="187">
        <v>222.0</v>
      </c>
      <c r="E242" s="189">
        <f t="shared" ref="E242:J242" si="223">EXP(EXP(E$12+E$13*$D242+EXP(-EXP(E$14)*$D242)*E$15))</f>
        <v>1810.525605</v>
      </c>
      <c r="F242" s="189">
        <f t="shared" si="223"/>
        <v>3372.857102</v>
      </c>
      <c r="G242" s="189">
        <f t="shared" si="223"/>
        <v>4520.045148</v>
      </c>
      <c r="H242" s="189">
        <f t="shared" si="223"/>
        <v>5148.964558</v>
      </c>
      <c r="I242" s="189">
        <f t="shared" si="223"/>
        <v>5486.535958</v>
      </c>
      <c r="J242" s="189">
        <f t="shared" si="223"/>
        <v>5912.565807</v>
      </c>
      <c r="K242" s="189"/>
      <c r="O242" s="187">
        <v>222.0</v>
      </c>
      <c r="P242" s="186">
        <f>(SCC!E242/(dairyplan25!AV348*1000))*1000000</f>
        <v>58457.14744</v>
      </c>
      <c r="Q242" s="186">
        <f>(SCC!F242/(dairyplan25!AW348*1000))*1000000</f>
        <v>105431.2875</v>
      </c>
      <c r="R242" s="186">
        <f>(SCC!G242/(dairyplan25!AX348*1000))*1000000</f>
        <v>139509.3525</v>
      </c>
      <c r="S242" s="186">
        <f>(SCC!H242/(dairyplan25!AY348*1000))*1000000</f>
        <v>160907.2283</v>
      </c>
      <c r="T242" s="186">
        <f>(SCC!I242/(dairyplan25!AZ348*1000))*1000000</f>
        <v>173626.8349</v>
      </c>
      <c r="U242" s="186">
        <f>(SCC!J242/(dairyplan25!BA348*1000))*1000000</f>
        <v>189507.834</v>
      </c>
    </row>
    <row r="243" ht="14.25" customHeight="1">
      <c r="D243" s="187">
        <v>223.0</v>
      </c>
      <c r="E243" s="189">
        <f t="shared" ref="E243:J243" si="224">EXP(EXP(E$12+E$13*$D243+EXP(-EXP(E$14)*$D243)*E$15))</f>
        <v>1812.061043</v>
      </c>
      <c r="F243" s="189">
        <f t="shared" si="224"/>
        <v>3374.679719</v>
      </c>
      <c r="G243" s="189">
        <f t="shared" si="224"/>
        <v>4521.787845</v>
      </c>
      <c r="H243" s="189">
        <f t="shared" si="224"/>
        <v>5150.060434</v>
      </c>
      <c r="I243" s="189">
        <f t="shared" si="224"/>
        <v>5487.159558</v>
      </c>
      <c r="J243" s="189">
        <f t="shared" si="224"/>
        <v>5912.930916</v>
      </c>
      <c r="K243" s="189"/>
      <c r="O243" s="187">
        <v>223.0</v>
      </c>
      <c r="P243" s="186">
        <f>(SCC!E243/(dairyplan25!AV349*1000))*1000000</f>
        <v>58569.04905</v>
      </c>
      <c r="Q243" s="186">
        <f>(SCC!F243/(dairyplan25!AW349*1000))*1000000</f>
        <v>105728.9051</v>
      </c>
      <c r="R243" s="186">
        <f>(SCC!G243/(dairyplan25!AX349*1000))*1000000</f>
        <v>139930.5168</v>
      </c>
      <c r="S243" s="186">
        <f>(SCC!H243/(dairyplan25!AY349*1000))*1000000</f>
        <v>161370.4363</v>
      </c>
      <c r="T243" s="186">
        <f>(SCC!I243/(dairyplan25!AZ349*1000))*1000000</f>
        <v>174115.2684</v>
      </c>
      <c r="U243" s="186">
        <f>(SCC!J243/(dairyplan25!BA349*1000))*1000000</f>
        <v>190037.6553</v>
      </c>
    </row>
    <row r="244" ht="14.25" customHeight="1">
      <c r="D244" s="187">
        <v>224.0</v>
      </c>
      <c r="E244" s="189">
        <f t="shared" ref="E244:J244" si="225">EXP(EXP(E$12+E$13*$D244+EXP(-EXP(E$14)*$D244)*E$15))</f>
        <v>1813.597958</v>
      </c>
      <c r="F244" s="189">
        <f t="shared" si="225"/>
        <v>3376.503442</v>
      </c>
      <c r="G244" s="189">
        <f t="shared" si="225"/>
        <v>4523.531294</v>
      </c>
      <c r="H244" s="189">
        <f t="shared" si="225"/>
        <v>5151.156572</v>
      </c>
      <c r="I244" s="189">
        <f t="shared" si="225"/>
        <v>5487.783236</v>
      </c>
      <c r="J244" s="189">
        <f t="shared" si="225"/>
        <v>5913.29605</v>
      </c>
      <c r="K244" s="189"/>
      <c r="O244" s="187">
        <v>224.0</v>
      </c>
      <c r="P244" s="186">
        <f>(SCC!E244/(dairyplan25!AV350*1000))*1000000</f>
        <v>58681.41606</v>
      </c>
      <c r="Q244" s="186">
        <f>(SCC!F244/(dairyplan25!AW350*1000))*1000000</f>
        <v>106027.7468</v>
      </c>
      <c r="R244" s="186">
        <f>(SCC!G244/(dairyplan25!AX350*1000))*1000000</f>
        <v>140353.5461</v>
      </c>
      <c r="S244" s="186">
        <f>(SCC!H244/(dairyplan25!AY350*1000))*1000000</f>
        <v>161835.6829</v>
      </c>
      <c r="T244" s="186">
        <f>(SCC!I244/(dairyplan25!AZ350*1000))*1000000</f>
        <v>174605.8615</v>
      </c>
      <c r="U244" s="186">
        <f>(SCC!J244/(dairyplan25!BA350*1000))*1000000</f>
        <v>190569.8442</v>
      </c>
    </row>
    <row r="245" ht="14.25" customHeight="1">
      <c r="D245" s="187">
        <v>225.0</v>
      </c>
      <c r="E245" s="189">
        <f t="shared" ref="E245:J245" si="226">EXP(EXP(E$12+E$13*$D245+EXP(-EXP(E$14)*$D245)*E$15))</f>
        <v>1815.13635</v>
      </c>
      <c r="F245" s="189">
        <f t="shared" si="226"/>
        <v>3378.328271</v>
      </c>
      <c r="G245" s="189">
        <f t="shared" si="226"/>
        <v>4525.275495</v>
      </c>
      <c r="H245" s="189">
        <f t="shared" si="226"/>
        <v>5152.25297</v>
      </c>
      <c r="I245" s="189">
        <f t="shared" si="226"/>
        <v>5488.406993</v>
      </c>
      <c r="J245" s="189">
        <f t="shared" si="226"/>
        <v>5913.661209</v>
      </c>
      <c r="K245" s="189"/>
      <c r="O245" s="187">
        <v>225.0</v>
      </c>
      <c r="P245" s="186">
        <f>(SCC!E245/(dairyplan25!AV351*1000))*1000000</f>
        <v>58794.24813</v>
      </c>
      <c r="Q245" s="186">
        <f>(SCC!F245/(dairyplan25!AW351*1000))*1000000</f>
        <v>106327.8149</v>
      </c>
      <c r="R245" s="186">
        <f>(SCC!G245/(dairyplan25!AX351*1000))*1000000</f>
        <v>140778.4443</v>
      </c>
      <c r="S245" s="186">
        <f>(SCC!H245/(dairyplan25!AY351*1000))*1000000</f>
        <v>162302.9719</v>
      </c>
      <c r="T245" s="186">
        <f>(SCC!I245/(dairyplan25!AZ351*1000))*1000000</f>
        <v>175098.6183</v>
      </c>
      <c r="U245" s="186">
        <f>(SCC!J245/(dairyplan25!BA351*1000))*1000000</f>
        <v>191104.4052</v>
      </c>
    </row>
    <row r="246" ht="14.25" customHeight="1">
      <c r="D246" s="187">
        <v>226.0</v>
      </c>
      <c r="E246" s="189">
        <f t="shared" ref="E246:J246" si="227">EXP(EXP(E$12+E$13*$D246+EXP(-EXP(E$14)*$D246)*E$15))</f>
        <v>1816.676221</v>
      </c>
      <c r="F246" s="189">
        <f t="shared" si="227"/>
        <v>3380.154209</v>
      </c>
      <c r="G246" s="189">
        <f t="shared" si="227"/>
        <v>4527.020449</v>
      </c>
      <c r="H246" s="189">
        <f t="shared" si="227"/>
        <v>5153.349628</v>
      </c>
      <c r="I246" s="189">
        <f t="shared" si="227"/>
        <v>5489.03083</v>
      </c>
      <c r="J246" s="189">
        <f t="shared" si="227"/>
        <v>5914.026393</v>
      </c>
      <c r="K246" s="189"/>
      <c r="O246" s="187">
        <v>226.0</v>
      </c>
      <c r="P246" s="186">
        <f>(SCC!E246/(dairyplan25!AV352*1000))*1000000</f>
        <v>58907.54494</v>
      </c>
      <c r="Q246" s="186">
        <f>(SCC!F246/(dairyplan25!AW352*1000))*1000000</f>
        <v>106629.1116</v>
      </c>
      <c r="R246" s="186">
        <f>(SCC!G246/(dairyplan25!AX352*1000))*1000000</f>
        <v>141205.2153</v>
      </c>
      <c r="S246" s="186">
        <f>(SCC!H246/(dairyplan25!AY352*1000))*1000000</f>
        <v>162772.3072</v>
      </c>
      <c r="T246" s="186">
        <f>(SCC!I246/(dairyplan25!AZ352*1000))*1000000</f>
        <v>175593.5429</v>
      </c>
      <c r="U246" s="186">
        <f>(SCC!J246/(dairyplan25!BA352*1000))*1000000</f>
        <v>191641.343</v>
      </c>
    </row>
    <row r="247" ht="14.25" customHeight="1">
      <c r="D247" s="187">
        <v>227.0</v>
      </c>
      <c r="E247" s="189">
        <f t="shared" ref="E247:J247" si="228">EXP(EXP(E$12+E$13*$D247+EXP(-EXP(E$14)*$D247)*E$15))</f>
        <v>1818.217573</v>
      </c>
      <c r="F247" s="189">
        <f t="shared" si="228"/>
        <v>3381.981255</v>
      </c>
      <c r="G247" s="189">
        <f t="shared" si="228"/>
        <v>4528.766155</v>
      </c>
      <c r="H247" s="189">
        <f t="shared" si="228"/>
        <v>5154.446548</v>
      </c>
      <c r="I247" s="189">
        <f t="shared" si="228"/>
        <v>5489.654745</v>
      </c>
      <c r="J247" s="189">
        <f t="shared" si="228"/>
        <v>5914.391602</v>
      </c>
      <c r="K247" s="189"/>
      <c r="O247" s="187">
        <v>227.0</v>
      </c>
      <c r="P247" s="186">
        <f>(SCC!E247/(dairyplan25!AV353*1000))*1000000</f>
        <v>59021.30621</v>
      </c>
      <c r="Q247" s="186">
        <f>(SCC!F247/(dairyplan25!AW353*1000))*1000000</f>
        <v>106931.6392</v>
      </c>
      <c r="R247" s="186">
        <f>(SCC!G247/(dairyplan25!AX353*1000))*1000000</f>
        <v>141633.8633</v>
      </c>
      <c r="S247" s="186">
        <f>(SCC!H247/(dairyplan25!AY353*1000))*1000000</f>
        <v>163243.6929</v>
      </c>
      <c r="T247" s="186">
        <f>(SCC!I247/(dairyplan25!AZ353*1000))*1000000</f>
        <v>176090.6393</v>
      </c>
      <c r="U247" s="186">
        <f>(SCC!J247/(dairyplan25!BA353*1000))*1000000</f>
        <v>192180.6623</v>
      </c>
    </row>
    <row r="248" ht="14.25" customHeight="1">
      <c r="D248" s="187">
        <v>228.0</v>
      </c>
      <c r="E248" s="189">
        <f t="shared" ref="E248:J248" si="229">EXP(EXP(E$12+E$13*$D248+EXP(-EXP(E$14)*$D248)*E$15))</f>
        <v>1819.760406</v>
      </c>
      <c r="F248" s="189">
        <f t="shared" si="229"/>
        <v>3383.80941</v>
      </c>
      <c r="G248" s="189">
        <f t="shared" si="229"/>
        <v>4530.512615</v>
      </c>
      <c r="H248" s="189">
        <f t="shared" si="229"/>
        <v>5155.543728</v>
      </c>
      <c r="I248" s="189">
        <f t="shared" si="229"/>
        <v>5490.27874</v>
      </c>
      <c r="J248" s="189">
        <f t="shared" si="229"/>
        <v>5914.756836</v>
      </c>
      <c r="K248" s="189"/>
      <c r="O248" s="187">
        <v>228.0</v>
      </c>
      <c r="P248" s="186">
        <f>(SCC!E248/(dairyplan25!AV354*1000))*1000000</f>
        <v>59135.53166</v>
      </c>
      <c r="Q248" s="186">
        <f>(SCC!F248/(dairyplan25!AW354*1000))*1000000</f>
        <v>107235.4</v>
      </c>
      <c r="R248" s="186">
        <f>(SCC!G248/(dairyplan25!AX354*1000))*1000000</f>
        <v>142064.3923</v>
      </c>
      <c r="S248" s="186">
        <f>(SCC!H248/(dairyplan25!AY354*1000))*1000000</f>
        <v>163717.1331</v>
      </c>
      <c r="T248" s="186">
        <f>(SCC!I248/(dairyplan25!AZ354*1000))*1000000</f>
        <v>176589.9119</v>
      </c>
      <c r="U248" s="186">
        <f>(SCC!J248/(dairyplan25!BA354*1000))*1000000</f>
        <v>192722.3679</v>
      </c>
    </row>
    <row r="249" ht="14.25" customHeight="1">
      <c r="D249" s="187">
        <v>229.0</v>
      </c>
      <c r="E249" s="189">
        <f t="shared" ref="E249:J249" si="230">EXP(EXP(E$12+E$13*$D249+EXP(-EXP(E$14)*$D249)*E$15))</f>
        <v>1821.304724</v>
      </c>
      <c r="F249" s="189">
        <f t="shared" si="230"/>
        <v>3385.638675</v>
      </c>
      <c r="G249" s="189">
        <f t="shared" si="230"/>
        <v>4532.259828</v>
      </c>
      <c r="H249" s="189">
        <f t="shared" si="230"/>
        <v>5156.641169</v>
      </c>
      <c r="I249" s="189">
        <f t="shared" si="230"/>
        <v>5490.902814</v>
      </c>
      <c r="J249" s="189">
        <f t="shared" si="230"/>
        <v>5915.122096</v>
      </c>
      <c r="K249" s="189"/>
      <c r="O249" s="187">
        <v>229.0</v>
      </c>
      <c r="P249" s="186">
        <f>(SCC!E249/(dairyplan25!AV355*1000))*1000000</f>
        <v>59250.22104</v>
      </c>
      <c r="Q249" s="186">
        <f>(SCC!F249/(dairyplan25!AW355*1000))*1000000</f>
        <v>107540.3964</v>
      </c>
      <c r="R249" s="186">
        <f>(SCC!G249/(dairyplan25!AX355*1000))*1000000</f>
        <v>142496.8065</v>
      </c>
      <c r="S249" s="186">
        <f>(SCC!H249/(dairyplan25!AY355*1000))*1000000</f>
        <v>164192.6318</v>
      </c>
      <c r="T249" s="186">
        <f>(SCC!I249/(dairyplan25!AZ355*1000))*1000000</f>
        <v>177091.3649</v>
      </c>
      <c r="U249" s="186">
        <f>(SCC!J249/(dairyplan25!BA355*1000))*1000000</f>
        <v>193266.4646</v>
      </c>
    </row>
    <row r="250" ht="14.25" customHeight="1">
      <c r="D250" s="187">
        <v>230.0</v>
      </c>
      <c r="E250" s="189">
        <f t="shared" ref="E250:J250" si="231">EXP(EXP(E$12+E$13*$D250+EXP(-EXP(E$14)*$D250)*E$15))</f>
        <v>1822.850527</v>
      </c>
      <c r="F250" s="189">
        <f t="shared" si="231"/>
        <v>3387.469051</v>
      </c>
      <c r="G250" s="189">
        <f t="shared" si="231"/>
        <v>4534.007795</v>
      </c>
      <c r="H250" s="189">
        <f t="shared" si="231"/>
        <v>5157.738871</v>
      </c>
      <c r="I250" s="189">
        <f t="shared" si="231"/>
        <v>5491.526967</v>
      </c>
      <c r="J250" s="189">
        <f t="shared" si="231"/>
        <v>5915.487381</v>
      </c>
      <c r="K250" s="189"/>
      <c r="O250" s="187">
        <v>230.0</v>
      </c>
      <c r="P250" s="186">
        <f>(SCC!E250/(dairyplan25!AV356*1000))*1000000</f>
        <v>59365.37412</v>
      </c>
      <c r="Q250" s="186">
        <f>(SCC!F250/(dairyplan25!AW356*1000))*1000000</f>
        <v>107846.6309</v>
      </c>
      <c r="R250" s="186">
        <f>(SCC!G250/(dairyplan25!AX356*1000))*1000000</f>
        <v>142931.1102</v>
      </c>
      <c r="S250" s="186">
        <f>(SCC!H250/(dairyplan25!AY356*1000))*1000000</f>
        <v>164670.1934</v>
      </c>
      <c r="T250" s="186">
        <f>(SCC!I250/(dairyplan25!AZ356*1000))*1000000</f>
        <v>177595.0027</v>
      </c>
      <c r="U250" s="186">
        <f>(SCC!J250/(dairyplan25!BA356*1000))*1000000</f>
        <v>193812.9575</v>
      </c>
    </row>
    <row r="251" ht="14.25" customHeight="1">
      <c r="D251" s="187">
        <v>231.0</v>
      </c>
      <c r="E251" s="189">
        <f t="shared" ref="E251:J251" si="232">EXP(EXP(E$12+E$13*$D251+EXP(-EXP(E$14)*$D251)*E$15))</f>
        <v>1824.397816</v>
      </c>
      <c r="F251" s="189">
        <f t="shared" si="232"/>
        <v>3389.300538</v>
      </c>
      <c r="G251" s="189">
        <f t="shared" si="232"/>
        <v>4535.756516</v>
      </c>
      <c r="H251" s="189">
        <f t="shared" si="232"/>
        <v>5158.836834</v>
      </c>
      <c r="I251" s="189">
        <f t="shared" si="232"/>
        <v>5492.1512</v>
      </c>
      <c r="J251" s="189">
        <f t="shared" si="232"/>
        <v>5915.85269</v>
      </c>
      <c r="K251" s="189"/>
      <c r="O251" s="187">
        <v>231.0</v>
      </c>
      <c r="P251" s="186">
        <f>(SCC!E251/(dairyplan25!AV357*1000))*1000000</f>
        <v>59480.9907</v>
      </c>
      <c r="Q251" s="186">
        <f>(SCC!F251/(dairyplan25!AW357*1000))*1000000</f>
        <v>108154.1058</v>
      </c>
      <c r="R251" s="186">
        <f>(SCC!G251/(dairyplan25!AX357*1000))*1000000</f>
        <v>143367.3076</v>
      </c>
      <c r="S251" s="186">
        <f>(SCC!H251/(dairyplan25!AY357*1000))*1000000</f>
        <v>165149.822</v>
      </c>
      <c r="T251" s="186">
        <f>(SCC!I251/(dairyplan25!AZ357*1000))*1000000</f>
        <v>178100.8298</v>
      </c>
      <c r="U251" s="186">
        <f>(SCC!J251/(dairyplan25!BA357*1000))*1000000</f>
        <v>194361.8516</v>
      </c>
    </row>
    <row r="252" ht="14.25" customHeight="1">
      <c r="D252" s="187">
        <v>232.0</v>
      </c>
      <c r="E252" s="189">
        <f t="shared" ref="E252:J252" si="233">EXP(EXP(E$12+E$13*$D252+EXP(-EXP(E$14)*$D252)*E$15))</f>
        <v>1825.946594</v>
      </c>
      <c r="F252" s="189">
        <f t="shared" si="233"/>
        <v>3391.133137</v>
      </c>
      <c r="G252" s="189">
        <f t="shared" si="233"/>
        <v>4537.505992</v>
      </c>
      <c r="H252" s="189">
        <f t="shared" si="233"/>
        <v>5159.935058</v>
      </c>
      <c r="I252" s="189">
        <f t="shared" si="233"/>
        <v>5492.775511</v>
      </c>
      <c r="J252" s="189">
        <f t="shared" si="233"/>
        <v>5916.218025</v>
      </c>
      <c r="K252" s="189"/>
      <c r="O252" s="187">
        <v>232.0</v>
      </c>
      <c r="P252" s="186">
        <f>(SCC!E252/(dairyplan25!AV358*1000))*1000000</f>
        <v>59597.07058</v>
      </c>
      <c r="Q252" s="186">
        <f>(SCC!F252/(dairyplan25!AW358*1000))*1000000</f>
        <v>108462.8237</v>
      </c>
      <c r="R252" s="186">
        <f>(SCC!G252/(dairyplan25!AX358*1000))*1000000</f>
        <v>143805.403</v>
      </c>
      <c r="S252" s="186">
        <f>(SCC!H252/(dairyplan25!AY358*1000))*1000000</f>
        <v>165631.522</v>
      </c>
      <c r="T252" s="186">
        <f>(SCC!I252/(dairyplan25!AZ358*1000))*1000000</f>
        <v>178608.8507</v>
      </c>
      <c r="U252" s="186">
        <f>(SCC!J252/(dairyplan25!BA358*1000))*1000000</f>
        <v>194913.1519</v>
      </c>
    </row>
    <row r="253" ht="14.25" customHeight="1">
      <c r="D253" s="187">
        <v>233.0</v>
      </c>
      <c r="E253" s="189">
        <f t="shared" ref="E253:J253" si="234">EXP(EXP(E$12+E$13*$D253+EXP(-EXP(E$14)*$D253)*E$15))</f>
        <v>1827.496863</v>
      </c>
      <c r="F253" s="189">
        <f t="shared" si="234"/>
        <v>3392.966849</v>
      </c>
      <c r="G253" s="189">
        <f t="shared" si="234"/>
        <v>4539.256223</v>
      </c>
      <c r="H253" s="189">
        <f t="shared" si="234"/>
        <v>5161.033544</v>
      </c>
      <c r="I253" s="189">
        <f t="shared" si="234"/>
        <v>5493.399902</v>
      </c>
      <c r="J253" s="189">
        <f t="shared" si="234"/>
        <v>5916.583386</v>
      </c>
      <c r="K253" s="189"/>
      <c r="O253" s="187">
        <v>233.0</v>
      </c>
      <c r="P253" s="186">
        <f>(SCC!E253/(dairyplan25!AV359*1000))*1000000</f>
        <v>59713.61359</v>
      </c>
      <c r="Q253" s="186">
        <f>(SCC!F253/(dairyplan25!AW359*1000))*1000000</f>
        <v>108772.787</v>
      </c>
      <c r="R253" s="186">
        <f>(SCC!G253/(dairyplan25!AX359*1000))*1000000</f>
        <v>144245.4009</v>
      </c>
      <c r="S253" s="186">
        <f>(SCC!H253/(dairyplan25!AY359*1000))*1000000</f>
        <v>166115.2979</v>
      </c>
      <c r="T253" s="186">
        <f>(SCC!I253/(dairyplan25!AZ359*1000))*1000000</f>
        <v>179119.0699</v>
      </c>
      <c r="U253" s="186">
        <f>(SCC!J253/(dairyplan25!BA359*1000))*1000000</f>
        <v>195466.8638</v>
      </c>
    </row>
    <row r="254" ht="14.25" customHeight="1">
      <c r="D254" s="187">
        <v>234.0</v>
      </c>
      <c r="E254" s="189">
        <f t="shared" ref="E254:J254" si="235">EXP(EXP(E$12+E$13*$D254+EXP(-EXP(E$14)*$D254)*E$15))</f>
        <v>1829.048622</v>
      </c>
      <c r="F254" s="189">
        <f t="shared" si="235"/>
        <v>3394.801675</v>
      </c>
      <c r="G254" s="189">
        <f t="shared" si="235"/>
        <v>4541.007209</v>
      </c>
      <c r="H254" s="189">
        <f t="shared" si="235"/>
        <v>5162.13229</v>
      </c>
      <c r="I254" s="189">
        <f t="shared" si="235"/>
        <v>5494.024372</v>
      </c>
      <c r="J254" s="189">
        <f t="shared" si="235"/>
        <v>5916.948771</v>
      </c>
      <c r="K254" s="189"/>
      <c r="O254" s="187">
        <v>234.0</v>
      </c>
      <c r="P254" s="186">
        <f>(SCC!E254/(dairyplan25!AV360*1000))*1000000</f>
        <v>59830.61959</v>
      </c>
      <c r="Q254" s="186">
        <f>(SCC!F254/(dairyplan25!AW360*1000))*1000000</f>
        <v>109083.9983</v>
      </c>
      <c r="R254" s="186">
        <f>(SCC!G254/(dairyplan25!AX360*1000))*1000000</f>
        <v>144687.3057</v>
      </c>
      <c r="S254" s="186">
        <f>(SCC!H254/(dairyplan25!AY360*1000))*1000000</f>
        <v>166601.154</v>
      </c>
      <c r="T254" s="186">
        <f>(SCC!I254/(dairyplan25!AZ360*1000))*1000000</f>
        <v>179631.4922</v>
      </c>
      <c r="U254" s="186">
        <f>(SCC!J254/(dairyplan25!BA360*1000))*1000000</f>
        <v>196022.9925</v>
      </c>
    </row>
    <row r="255" ht="14.25" customHeight="1">
      <c r="D255" s="187">
        <v>235.0</v>
      </c>
      <c r="E255" s="189">
        <f t="shared" ref="E255:J255" si="236">EXP(EXP(E$12+E$13*$D255+EXP(-EXP(E$14)*$D255)*E$15))</f>
        <v>1830.601875</v>
      </c>
      <c r="F255" s="189">
        <f t="shared" si="236"/>
        <v>3396.637615</v>
      </c>
      <c r="G255" s="189">
        <f t="shared" si="236"/>
        <v>4542.758951</v>
      </c>
      <c r="H255" s="189">
        <f t="shared" si="236"/>
        <v>5163.231298</v>
      </c>
      <c r="I255" s="189">
        <f t="shared" si="236"/>
        <v>5494.648921</v>
      </c>
      <c r="J255" s="189">
        <f t="shared" si="236"/>
        <v>5917.314181</v>
      </c>
      <c r="K255" s="189"/>
      <c r="O255" s="187">
        <v>235.0</v>
      </c>
      <c r="P255" s="186">
        <f>(SCC!E255/(dairyplan25!AV361*1000))*1000000</f>
        <v>59948.08844</v>
      </c>
      <c r="Q255" s="186">
        <f>(SCC!F255/(dairyplan25!AW361*1000))*1000000</f>
        <v>109396.4602</v>
      </c>
      <c r="R255" s="186">
        <f>(SCC!G255/(dairyplan25!AX361*1000))*1000000</f>
        <v>145131.1219</v>
      </c>
      <c r="S255" s="186">
        <f>(SCC!H255/(dairyplan25!AY361*1000))*1000000</f>
        <v>167089.095</v>
      </c>
      <c r="T255" s="186">
        <f>(SCC!I255/(dairyplan25!AZ361*1000))*1000000</f>
        <v>180146.1222</v>
      </c>
      <c r="U255" s="186">
        <f>(SCC!J255/(dairyplan25!BA361*1000))*1000000</f>
        <v>196581.5433</v>
      </c>
    </row>
    <row r="256" ht="14.25" customHeight="1">
      <c r="D256" s="187">
        <v>236.0</v>
      </c>
      <c r="E256" s="189">
        <f t="shared" ref="E256:J256" si="237">EXP(EXP(E$12+E$13*$D256+EXP(-EXP(E$14)*$D256)*E$15))</f>
        <v>1832.156623</v>
      </c>
      <c r="F256" s="189">
        <f t="shared" si="237"/>
        <v>3398.47467</v>
      </c>
      <c r="G256" s="189">
        <f t="shared" si="237"/>
        <v>4544.511449</v>
      </c>
      <c r="H256" s="189">
        <f t="shared" si="237"/>
        <v>5164.330567</v>
      </c>
      <c r="I256" s="189">
        <f t="shared" si="237"/>
        <v>5495.273549</v>
      </c>
      <c r="J256" s="189">
        <f t="shared" si="237"/>
        <v>5917.679617</v>
      </c>
      <c r="K256" s="189"/>
      <c r="O256" s="187">
        <v>236.0</v>
      </c>
      <c r="P256" s="186">
        <f>(SCC!E256/(dairyplan25!AV362*1000))*1000000</f>
        <v>60066.02003</v>
      </c>
      <c r="Q256" s="186">
        <f>(SCC!F256/(dairyplan25!AW362*1000))*1000000</f>
        <v>109710.1752</v>
      </c>
      <c r="R256" s="186">
        <f>(SCC!G256/(dairyplan25!AX362*1000))*1000000</f>
        <v>145576.854</v>
      </c>
      <c r="S256" s="186">
        <f>(SCC!H256/(dairyplan25!AY362*1000))*1000000</f>
        <v>167579.1253</v>
      </c>
      <c r="T256" s="186">
        <f>(SCC!I256/(dairyplan25!AZ362*1000))*1000000</f>
        <v>180662.9648</v>
      </c>
      <c r="U256" s="186">
        <f>(SCC!J256/(dairyplan25!BA362*1000))*1000000</f>
        <v>197142.5218</v>
      </c>
    </row>
    <row r="257" ht="14.25" customHeight="1">
      <c r="D257" s="187">
        <v>237.0</v>
      </c>
      <c r="E257" s="189">
        <f t="shared" ref="E257:J257" si="238">EXP(EXP(E$12+E$13*$D257+EXP(-EXP(E$14)*$D257)*E$15))</f>
        <v>1833.712867</v>
      </c>
      <c r="F257" s="189">
        <f t="shared" si="238"/>
        <v>3400.312841</v>
      </c>
      <c r="G257" s="189">
        <f t="shared" si="238"/>
        <v>4546.264703</v>
      </c>
      <c r="H257" s="189">
        <f t="shared" si="238"/>
        <v>5165.430098</v>
      </c>
      <c r="I257" s="189">
        <f t="shared" si="238"/>
        <v>5495.898257</v>
      </c>
      <c r="J257" s="189">
        <f t="shared" si="238"/>
        <v>5918.045078</v>
      </c>
      <c r="K257" s="189"/>
      <c r="O257" s="187">
        <v>237.0</v>
      </c>
      <c r="P257" s="186">
        <f>(SCC!E257/(dairyplan25!AV363*1000))*1000000</f>
        <v>60184.41426</v>
      </c>
      <c r="Q257" s="186">
        <f>(SCC!F257/(dairyplan25!AW363*1000))*1000000</f>
        <v>110025.1461</v>
      </c>
      <c r="R257" s="186">
        <f>(SCC!G257/(dairyplan25!AX363*1000))*1000000</f>
        <v>146024.5066</v>
      </c>
      <c r="S257" s="186">
        <f>(SCC!H257/(dairyplan25!AY363*1000))*1000000</f>
        <v>168071.2497</v>
      </c>
      <c r="T257" s="186">
        <f>(SCC!I257/(dairyplan25!AZ363*1000))*1000000</f>
        <v>181182.0248</v>
      </c>
      <c r="U257" s="186">
        <f>(SCC!J257/(dairyplan25!BA363*1000))*1000000</f>
        <v>197705.9333</v>
      </c>
    </row>
    <row r="258" ht="14.25" customHeight="1">
      <c r="D258" s="187">
        <v>238.0</v>
      </c>
      <c r="E258" s="189">
        <f t="shared" ref="E258:J258" si="239">EXP(EXP(E$12+E$13*$D258+EXP(-EXP(E$14)*$D258)*E$15))</f>
        <v>1835.27061</v>
      </c>
      <c r="F258" s="189">
        <f t="shared" si="239"/>
        <v>3402.152128</v>
      </c>
      <c r="G258" s="189">
        <f t="shared" si="239"/>
        <v>4548.018714</v>
      </c>
      <c r="H258" s="189">
        <f t="shared" si="239"/>
        <v>5166.52989</v>
      </c>
      <c r="I258" s="189">
        <f t="shared" si="239"/>
        <v>5496.523044</v>
      </c>
      <c r="J258" s="189">
        <f t="shared" si="239"/>
        <v>5918.410564</v>
      </c>
      <c r="K258" s="189"/>
      <c r="O258" s="187">
        <v>238.0</v>
      </c>
      <c r="P258" s="186">
        <f>(SCC!E258/(dairyplan25!AV364*1000))*1000000</f>
        <v>60303.27106</v>
      </c>
      <c r="Q258" s="186">
        <f>(SCC!F258/(dairyplan25!AW364*1000))*1000000</f>
        <v>110341.3755</v>
      </c>
      <c r="R258" s="186">
        <f>(SCC!G258/(dairyplan25!AX364*1000))*1000000</f>
        <v>146474.0844</v>
      </c>
      <c r="S258" s="186">
        <f>(SCC!H258/(dairyplan25!AY364*1000))*1000000</f>
        <v>168565.4728</v>
      </c>
      <c r="T258" s="186">
        <f>(SCC!I258/(dairyplan25!AZ364*1000))*1000000</f>
        <v>181703.3071</v>
      </c>
      <c r="U258" s="186">
        <f>(SCC!J258/(dairyplan25!BA364*1000))*1000000</f>
        <v>198271.7836</v>
      </c>
    </row>
    <row r="259" ht="14.25" customHeight="1">
      <c r="D259" s="187">
        <v>239.0</v>
      </c>
      <c r="E259" s="189">
        <f t="shared" ref="E259:J259" si="240">EXP(EXP(E$12+E$13*$D259+EXP(-EXP(E$14)*$D259)*E$15))</f>
        <v>1836.829851</v>
      </c>
      <c r="F259" s="189">
        <f t="shared" si="240"/>
        <v>3403.992533</v>
      </c>
      <c r="G259" s="189">
        <f t="shared" si="240"/>
        <v>4549.773482</v>
      </c>
      <c r="H259" s="189">
        <f t="shared" si="240"/>
        <v>5167.629943</v>
      </c>
      <c r="I259" s="189">
        <f t="shared" si="240"/>
        <v>5497.14791</v>
      </c>
      <c r="J259" s="189">
        <f t="shared" si="240"/>
        <v>5918.776075</v>
      </c>
      <c r="K259" s="189"/>
      <c r="O259" s="187">
        <v>239.0</v>
      </c>
      <c r="P259" s="186">
        <f>(SCC!E259/(dairyplan25!AV365*1000))*1000000</f>
        <v>60422.59037</v>
      </c>
      <c r="Q259" s="186">
        <f>(SCC!F259/(dairyplan25!AW365*1000))*1000000</f>
        <v>110658.866</v>
      </c>
      <c r="R259" s="186">
        <f>(SCC!G259/(dairyplan25!AX365*1000))*1000000</f>
        <v>146925.5922</v>
      </c>
      <c r="S259" s="186">
        <f>(SCC!H259/(dairyplan25!AY365*1000))*1000000</f>
        <v>169061.7994</v>
      </c>
      <c r="T259" s="186">
        <f>(SCC!I259/(dairyplan25!AZ365*1000))*1000000</f>
        <v>182226.8167</v>
      </c>
      <c r="U259" s="186">
        <f>(SCC!J259/(dairyplan25!BA365*1000))*1000000</f>
        <v>198840.0783</v>
      </c>
    </row>
    <row r="260" ht="14.25" customHeight="1">
      <c r="D260" s="187">
        <v>240.0</v>
      </c>
      <c r="E260" s="189">
        <f t="shared" ref="E260:J260" si="241">EXP(EXP(E$12+E$13*$D260+EXP(-EXP(E$14)*$D260)*E$15))</f>
        <v>1838.390594</v>
      </c>
      <c r="F260" s="189">
        <f t="shared" si="241"/>
        <v>3405.834056</v>
      </c>
      <c r="G260" s="189">
        <f t="shared" si="241"/>
        <v>4551.529007</v>
      </c>
      <c r="H260" s="189">
        <f t="shared" si="241"/>
        <v>5168.730258</v>
      </c>
      <c r="I260" s="189">
        <f t="shared" si="241"/>
        <v>5497.772856</v>
      </c>
      <c r="J260" s="189">
        <f t="shared" si="241"/>
        <v>5919.141611</v>
      </c>
      <c r="K260" s="189"/>
      <c r="O260" s="187">
        <v>240.0</v>
      </c>
      <c r="P260" s="186">
        <f>(SCC!E260/(dairyplan25!AV366*1000))*1000000</f>
        <v>60542.37214</v>
      </c>
      <c r="Q260" s="186">
        <f>(SCC!F260/(dairyplan25!AW366*1000))*1000000</f>
        <v>110977.6205</v>
      </c>
      <c r="R260" s="186">
        <f>(SCC!G260/(dairyplan25!AX366*1000))*1000000</f>
        <v>147379.0346</v>
      </c>
      <c r="S260" s="186">
        <f>(SCC!H260/(dairyplan25!AY366*1000))*1000000</f>
        <v>169560.2343</v>
      </c>
      <c r="T260" s="186">
        <f>(SCC!I260/(dairyplan25!AZ366*1000))*1000000</f>
        <v>182752.5588</v>
      </c>
      <c r="U260" s="186">
        <f>(SCC!J260/(dairyplan25!BA366*1000))*1000000</f>
        <v>199410.8231</v>
      </c>
    </row>
    <row r="261" ht="14.25" customHeight="1">
      <c r="D261" s="187">
        <v>241.0</v>
      </c>
      <c r="E261" s="189">
        <f t="shared" ref="E261:J261" si="242">EXP(EXP(E$12+E$13*$D261+EXP(-EXP(E$14)*$D261)*E$15))</f>
        <v>1839.95284</v>
      </c>
      <c r="F261" s="189">
        <f t="shared" si="242"/>
        <v>3407.676698</v>
      </c>
      <c r="G261" s="189">
        <f t="shared" si="242"/>
        <v>4553.285291</v>
      </c>
      <c r="H261" s="189">
        <f t="shared" si="242"/>
        <v>5169.830835</v>
      </c>
      <c r="I261" s="189">
        <f t="shared" si="242"/>
        <v>5498.397881</v>
      </c>
      <c r="J261" s="189">
        <f t="shared" si="242"/>
        <v>5919.507173</v>
      </c>
      <c r="K261" s="189"/>
      <c r="O261" s="187">
        <v>241.0</v>
      </c>
      <c r="P261" s="186">
        <f>(SCC!E261/(dairyplan25!AV367*1000))*1000000</f>
        <v>60662.61637</v>
      </c>
      <c r="Q261" s="186">
        <f>(SCC!F261/(dairyplan25!AW367*1000))*1000000</f>
        <v>111297.6417</v>
      </c>
      <c r="R261" s="186">
        <f>(SCC!G261/(dairyplan25!AX367*1000))*1000000</f>
        <v>147834.4165</v>
      </c>
      <c r="S261" s="186">
        <f>(SCC!H261/(dairyplan25!AY367*1000))*1000000</f>
        <v>170060.7825</v>
      </c>
      <c r="T261" s="186">
        <f>(SCC!I261/(dairyplan25!AZ367*1000))*1000000</f>
        <v>183280.5383</v>
      </c>
      <c r="U261" s="186">
        <f>(SCC!J261/(dairyplan25!BA367*1000))*1000000</f>
        <v>199984.0239</v>
      </c>
    </row>
    <row r="262" ht="14.25" customHeight="1">
      <c r="D262" s="187">
        <v>242.0</v>
      </c>
      <c r="E262" s="189">
        <f t="shared" ref="E262:J262" si="243">EXP(EXP(E$12+E$13*$D262+EXP(-EXP(E$14)*$D262)*E$15))</f>
        <v>1841.51659</v>
      </c>
      <c r="F262" s="189">
        <f t="shared" si="243"/>
        <v>3409.520459</v>
      </c>
      <c r="G262" s="189">
        <f t="shared" si="243"/>
        <v>4555.042332</v>
      </c>
      <c r="H262" s="189">
        <f t="shared" si="243"/>
        <v>5170.931674</v>
      </c>
      <c r="I262" s="189">
        <f t="shared" si="243"/>
        <v>5499.022985</v>
      </c>
      <c r="J262" s="189">
        <f t="shared" si="243"/>
        <v>5919.872759</v>
      </c>
      <c r="K262" s="189"/>
      <c r="O262" s="187">
        <v>242.0</v>
      </c>
      <c r="P262" s="186">
        <f>(SCC!E262/(dairyplan25!AV368*1000))*1000000</f>
        <v>60783.32302</v>
      </c>
      <c r="Q262" s="186">
        <f>(SCC!F262/(dairyplan25!AW368*1000))*1000000</f>
        <v>111618.9325</v>
      </c>
      <c r="R262" s="186">
        <f>(SCC!G262/(dairyplan25!AX368*1000))*1000000</f>
        <v>148291.7427</v>
      </c>
      <c r="S262" s="186">
        <f>(SCC!H262/(dairyplan25!AY368*1000))*1000000</f>
        <v>170563.4488</v>
      </c>
      <c r="T262" s="186">
        <f>(SCC!I262/(dairyplan25!AZ368*1000))*1000000</f>
        <v>183810.7606</v>
      </c>
      <c r="U262" s="186">
        <f>(SCC!J262/(dairyplan25!BA368*1000))*1000000</f>
        <v>200559.6865</v>
      </c>
    </row>
    <row r="263" ht="14.25" customHeight="1">
      <c r="D263" s="187">
        <v>243.0</v>
      </c>
      <c r="E263" s="189">
        <f t="shared" ref="E263:J263" si="244">EXP(EXP(E$12+E$13*$D263+EXP(-EXP(E$14)*$D263)*E$15))</f>
        <v>1843.081846</v>
      </c>
      <c r="F263" s="189">
        <f t="shared" si="244"/>
        <v>3411.36534</v>
      </c>
      <c r="G263" s="189">
        <f t="shared" si="244"/>
        <v>4556.800132</v>
      </c>
      <c r="H263" s="189">
        <f t="shared" si="244"/>
        <v>5172.032774</v>
      </c>
      <c r="I263" s="189">
        <f t="shared" si="244"/>
        <v>5499.648168</v>
      </c>
      <c r="J263" s="189">
        <f t="shared" si="244"/>
        <v>5920.238371</v>
      </c>
      <c r="K263" s="189"/>
      <c r="O263" s="187">
        <v>243.0</v>
      </c>
      <c r="P263" s="186">
        <f>(SCC!E263/(dairyplan25!AV369*1000))*1000000</f>
        <v>60904.49213</v>
      </c>
      <c r="Q263" s="186">
        <f>(SCC!F263/(dairyplan25!AW369*1000))*1000000</f>
        <v>111941.4955</v>
      </c>
      <c r="R263" s="186">
        <f>(SCC!G263/(dairyplan25!AX369*1000))*1000000</f>
        <v>148751.0181</v>
      </c>
      <c r="S263" s="186">
        <f>(SCC!H263/(dairyplan25!AY369*1000))*1000000</f>
        <v>171068.2383</v>
      </c>
      <c r="T263" s="186">
        <f>(SCC!I263/(dairyplan25!AZ369*1000))*1000000</f>
        <v>184343.2309</v>
      </c>
      <c r="U263" s="186">
        <f>(SCC!J263/(dairyplan25!BA369*1000))*1000000</f>
        <v>201137.817</v>
      </c>
    </row>
    <row r="264" ht="14.25" customHeight="1">
      <c r="D264" s="187">
        <v>244.0</v>
      </c>
      <c r="E264" s="189">
        <f t="shared" ref="E264:J264" si="245">EXP(EXP(E$12+E$13*$D264+EXP(-EXP(E$14)*$D264)*E$15))</f>
        <v>1844.648609</v>
      </c>
      <c r="F264" s="189">
        <f t="shared" si="245"/>
        <v>3413.211343</v>
      </c>
      <c r="G264" s="189">
        <f t="shared" si="245"/>
        <v>4558.558691</v>
      </c>
      <c r="H264" s="189">
        <f t="shared" si="245"/>
        <v>5173.134137</v>
      </c>
      <c r="I264" s="189">
        <f t="shared" si="245"/>
        <v>5500.273431</v>
      </c>
      <c r="J264" s="189">
        <f t="shared" si="245"/>
        <v>5920.604008</v>
      </c>
      <c r="K264" s="189"/>
      <c r="O264" s="187">
        <v>244.0</v>
      </c>
      <c r="P264" s="186">
        <f>(SCC!E264/(dairyplan25!AV370*1000))*1000000</f>
        <v>61026.12371</v>
      </c>
      <c r="Q264" s="186">
        <f>(SCC!F264/(dairyplan25!AW370*1000))*1000000</f>
        <v>112265.3337</v>
      </c>
      <c r="R264" s="186">
        <f>(SCC!G264/(dairyplan25!AX370*1000))*1000000</f>
        <v>149212.2478</v>
      </c>
      <c r="S264" s="186">
        <f>(SCC!H264/(dairyplan25!AY370*1000))*1000000</f>
        <v>171575.156</v>
      </c>
      <c r="T264" s="186">
        <f>(SCC!I264/(dairyplan25!AZ370*1000))*1000000</f>
        <v>184877.9544</v>
      </c>
      <c r="U264" s="186">
        <f>(SCC!J264/(dairyplan25!BA370*1000))*1000000</f>
        <v>201718.4214</v>
      </c>
    </row>
    <row r="265" ht="14.25" customHeight="1">
      <c r="D265" s="187">
        <v>245.0</v>
      </c>
      <c r="E265" s="189">
        <f t="shared" ref="E265:J265" si="246">EXP(EXP(E$12+E$13*$D265+EXP(-EXP(E$14)*$D265)*E$15))</f>
        <v>1846.216882</v>
      </c>
      <c r="F265" s="189">
        <f t="shared" si="246"/>
        <v>3415.058467</v>
      </c>
      <c r="G265" s="189">
        <f t="shared" si="246"/>
        <v>4560.318009</v>
      </c>
      <c r="H265" s="189">
        <f t="shared" si="246"/>
        <v>5174.235761</v>
      </c>
      <c r="I265" s="189">
        <f t="shared" si="246"/>
        <v>5500.898773</v>
      </c>
      <c r="J265" s="189">
        <f t="shared" si="246"/>
        <v>5920.96967</v>
      </c>
      <c r="K265" s="189"/>
      <c r="O265" s="187">
        <v>245.0</v>
      </c>
      <c r="P265" s="186">
        <f>(SCC!E265/(dairyplan25!AV371*1000))*1000000</f>
        <v>61148.21781</v>
      </c>
      <c r="Q265" s="186">
        <f>(SCC!F265/(dairyplan25!AW371*1000))*1000000</f>
        <v>112590.45</v>
      </c>
      <c r="R265" s="186">
        <f>(SCC!G265/(dairyplan25!AX371*1000))*1000000</f>
        <v>149675.4366</v>
      </c>
      <c r="S265" s="186">
        <f>(SCC!H265/(dairyplan25!AY371*1000))*1000000</f>
        <v>172084.207</v>
      </c>
      <c r="T265" s="186">
        <f>(SCC!I265/(dairyplan25!AZ371*1000))*1000000</f>
        <v>185414.9367</v>
      </c>
      <c r="U265" s="186">
        <f>(SCC!J265/(dairyplan25!BA371*1000))*1000000</f>
        <v>202301.5058</v>
      </c>
    </row>
    <row r="266" ht="14.25" customHeight="1">
      <c r="D266" s="187">
        <v>246.0</v>
      </c>
      <c r="E266" s="189">
        <f t="shared" ref="E266:J266" si="247">EXP(EXP(E$12+E$13*$D266+EXP(-EXP(E$14)*$D266)*E$15))</f>
        <v>1847.786665</v>
      </c>
      <c r="F266" s="189">
        <f t="shared" si="247"/>
        <v>3416.906714</v>
      </c>
      <c r="G266" s="189">
        <f t="shared" si="247"/>
        <v>4562.078087</v>
      </c>
      <c r="H266" s="189">
        <f t="shared" si="247"/>
        <v>5175.337647</v>
      </c>
      <c r="I266" s="189">
        <f t="shared" si="247"/>
        <v>5501.524194</v>
      </c>
      <c r="J266" s="189">
        <f t="shared" si="247"/>
        <v>5921.335358</v>
      </c>
      <c r="K266" s="189"/>
      <c r="O266" s="187">
        <v>246.0</v>
      </c>
      <c r="P266" s="186">
        <f>(SCC!E266/(dairyplan25!AV372*1000))*1000000</f>
        <v>61270.77448</v>
      </c>
      <c r="Q266" s="186">
        <f>(SCC!F266/(dairyplan25!AW372*1000))*1000000</f>
        <v>112916.8474</v>
      </c>
      <c r="R266" s="186">
        <f>(SCC!G266/(dairyplan25!AX372*1000))*1000000</f>
        <v>150140.5898</v>
      </c>
      <c r="S266" s="186">
        <f>(SCC!H266/(dairyplan25!AY372*1000))*1000000</f>
        <v>172595.3965</v>
      </c>
      <c r="T266" s="186">
        <f>(SCC!I266/(dairyplan25!AZ372*1000))*1000000</f>
        <v>185954.183</v>
      </c>
      <c r="U266" s="186">
        <f>(SCC!J266/(dairyplan25!BA372*1000))*1000000</f>
        <v>202887.0763</v>
      </c>
    </row>
    <row r="267" ht="14.25" customHeight="1">
      <c r="D267" s="187">
        <v>247.0</v>
      </c>
      <c r="E267" s="189">
        <f t="shared" ref="E267:J267" si="248">EXP(EXP(E$12+E$13*$D267+EXP(-EXP(E$14)*$D267)*E$15))</f>
        <v>1849.357961</v>
      </c>
      <c r="F267" s="189">
        <f t="shared" si="248"/>
        <v>3418.756084</v>
      </c>
      <c r="G267" s="189">
        <f t="shared" si="248"/>
        <v>4563.838925</v>
      </c>
      <c r="H267" s="189">
        <f t="shared" si="248"/>
        <v>5176.439796</v>
      </c>
      <c r="I267" s="189">
        <f t="shared" si="248"/>
        <v>5502.149695</v>
      </c>
      <c r="J267" s="189">
        <f t="shared" si="248"/>
        <v>5921.70107</v>
      </c>
      <c r="K267" s="189"/>
      <c r="O267" s="187">
        <v>247.0</v>
      </c>
      <c r="P267" s="186">
        <f>(SCC!E267/(dairyplan25!AV373*1000))*1000000</f>
        <v>61393.79381</v>
      </c>
      <c r="Q267" s="186">
        <f>(SCC!F267/(dairyplan25!AW373*1000))*1000000</f>
        <v>113244.5286</v>
      </c>
      <c r="R267" s="186">
        <f>(SCC!G267/(dairyplan25!AX373*1000))*1000000</f>
        <v>150607.7123</v>
      </c>
      <c r="S267" s="186">
        <f>(SCC!H267/(dairyplan25!AY373*1000))*1000000</f>
        <v>173108.7298</v>
      </c>
      <c r="T267" s="186">
        <f>(SCC!I267/(dairyplan25!AZ373*1000))*1000000</f>
        <v>186495.6991</v>
      </c>
      <c r="U267" s="186">
        <f>(SCC!J267/(dairyplan25!BA373*1000))*1000000</f>
        <v>203475.1394</v>
      </c>
    </row>
    <row r="268" ht="14.25" customHeight="1">
      <c r="D268" s="187">
        <v>248.0</v>
      </c>
      <c r="E268" s="189">
        <f t="shared" ref="E268:J268" si="249">EXP(EXP(E$12+E$13*$D268+EXP(-EXP(E$14)*$D268)*E$15))</f>
        <v>1850.930771</v>
      </c>
      <c r="F268" s="189">
        <f t="shared" si="249"/>
        <v>3420.606579</v>
      </c>
      <c r="G268" s="189">
        <f t="shared" si="249"/>
        <v>4565.600523</v>
      </c>
      <c r="H268" s="189">
        <f t="shared" si="249"/>
        <v>5177.542207</v>
      </c>
      <c r="I268" s="189">
        <f t="shared" si="249"/>
        <v>5502.775275</v>
      </c>
      <c r="J268" s="189">
        <f t="shared" si="249"/>
        <v>5922.066808</v>
      </c>
      <c r="K268" s="189"/>
      <c r="O268" s="187">
        <v>248.0</v>
      </c>
      <c r="P268" s="186">
        <f>(SCC!E268/(dairyplan25!AV374*1000))*1000000</f>
        <v>61517.27587</v>
      </c>
      <c r="Q268" s="186">
        <f>(SCC!F268/(dairyplan25!AW374*1000))*1000000</f>
        <v>113573.4968</v>
      </c>
      <c r="R268" s="186">
        <f>(SCC!G268/(dairyplan25!AX374*1000))*1000000</f>
        <v>151076.8093</v>
      </c>
      <c r="S268" s="186">
        <f>(SCC!H268/(dairyplan25!AY374*1000))*1000000</f>
        <v>173624.2121</v>
      </c>
      <c r="T268" s="186">
        <f>(SCC!I268/(dairyplan25!AZ374*1000))*1000000</f>
        <v>187039.4903</v>
      </c>
      <c r="U268" s="186">
        <f>(SCC!J268/(dairyplan25!BA374*1000))*1000000</f>
        <v>204065.7012</v>
      </c>
    </row>
    <row r="269" ht="14.25" customHeight="1">
      <c r="D269" s="187">
        <v>249.0</v>
      </c>
      <c r="E269" s="189">
        <f t="shared" ref="E269:J269" si="250">EXP(EXP(E$12+E$13*$D269+EXP(-EXP(E$14)*$D269)*E$15))</f>
        <v>1852.505096</v>
      </c>
      <c r="F269" s="189">
        <f t="shared" si="250"/>
        <v>3422.458198</v>
      </c>
      <c r="G269" s="189">
        <f t="shared" si="250"/>
        <v>4567.362882</v>
      </c>
      <c r="H269" s="189">
        <f t="shared" si="250"/>
        <v>5178.644879</v>
      </c>
      <c r="I269" s="189">
        <f t="shared" si="250"/>
        <v>5503.400935</v>
      </c>
      <c r="J269" s="189">
        <f t="shared" si="250"/>
        <v>5922.432571</v>
      </c>
      <c r="K269" s="189"/>
      <c r="O269" s="187">
        <v>249.0</v>
      </c>
      <c r="P269" s="186">
        <f>(SCC!E269/(dairyplan25!AV375*1000))*1000000</f>
        <v>61641.22079</v>
      </c>
      <c r="Q269" s="186">
        <f>(SCC!F269/(dairyplan25!AW375*1000))*1000000</f>
        <v>113903.7549</v>
      </c>
      <c r="R269" s="186">
        <f>(SCC!G269/(dairyplan25!AX375*1000))*1000000</f>
        <v>151547.8861</v>
      </c>
      <c r="S269" s="186">
        <f>(SCC!H269/(dairyplan25!AY375*1000))*1000000</f>
        <v>174141.8488</v>
      </c>
      <c r="T269" s="186">
        <f>(SCC!I269/(dairyplan25!AZ375*1000))*1000000</f>
        <v>187585.5624</v>
      </c>
      <c r="U269" s="186">
        <f>(SCC!J269/(dairyplan25!BA375*1000))*1000000</f>
        <v>204658.7682</v>
      </c>
    </row>
    <row r="270" ht="14.25" customHeight="1">
      <c r="D270" s="187">
        <v>250.0</v>
      </c>
      <c r="E270" s="189">
        <f t="shared" ref="E270:J270" si="251">EXP(EXP(E$12+E$13*$D270+EXP(-EXP(E$14)*$D270)*E$15))</f>
        <v>1854.080939</v>
      </c>
      <c r="F270" s="189">
        <f t="shared" si="251"/>
        <v>3424.310942</v>
      </c>
      <c r="G270" s="189">
        <f t="shared" si="251"/>
        <v>4569.126002</v>
      </c>
      <c r="H270" s="189">
        <f t="shared" si="251"/>
        <v>5179.747815</v>
      </c>
      <c r="I270" s="189">
        <f t="shared" si="251"/>
        <v>5504.026674</v>
      </c>
      <c r="J270" s="189">
        <f t="shared" si="251"/>
        <v>5922.798359</v>
      </c>
      <c r="K270" s="189"/>
      <c r="O270" s="187">
        <v>250.0</v>
      </c>
      <c r="P270" s="186">
        <f>(SCC!E270/(dairyplan25!AV376*1000))*1000000</f>
        <v>61765.62867</v>
      </c>
      <c r="Q270" s="186">
        <f>(SCC!F270/(dairyplan25!AW376*1000))*1000000</f>
        <v>114235.3061</v>
      </c>
      <c r="R270" s="186">
        <f>(SCC!G270/(dairyplan25!AX376*1000))*1000000</f>
        <v>152020.9479</v>
      </c>
      <c r="S270" s="186">
        <f>(SCC!H270/(dairyplan25!AY376*1000))*1000000</f>
        <v>174661.6452</v>
      </c>
      <c r="T270" s="186">
        <f>(SCC!I270/(dairyplan25!AZ376*1000))*1000000</f>
        <v>188133.921</v>
      </c>
      <c r="U270" s="186">
        <f>(SCC!J270/(dairyplan25!BA376*1000))*1000000</f>
        <v>205254.3469</v>
      </c>
    </row>
    <row r="271" ht="14.25" customHeight="1">
      <c r="D271" s="187">
        <v>251.0</v>
      </c>
      <c r="E271" s="189">
        <f t="shared" ref="E271:J271" si="252">EXP(EXP(E$12+E$13*$D271+EXP(-EXP(E$14)*$D271)*E$15))</f>
        <v>1855.6583</v>
      </c>
      <c r="F271" s="189">
        <f t="shared" si="252"/>
        <v>3426.164813</v>
      </c>
      <c r="G271" s="189">
        <f t="shared" si="252"/>
        <v>4570.889883</v>
      </c>
      <c r="H271" s="189">
        <f t="shared" si="252"/>
        <v>5180.851012</v>
      </c>
      <c r="I271" s="189">
        <f t="shared" si="252"/>
        <v>5504.652492</v>
      </c>
      <c r="J271" s="189">
        <f t="shared" si="252"/>
        <v>5923.164173</v>
      </c>
      <c r="K271" s="189"/>
      <c r="O271" s="187">
        <v>251.0</v>
      </c>
      <c r="P271" s="186">
        <f>(SCC!E271/(dairyplan25!AV377*1000))*1000000</f>
        <v>61890.49967</v>
      </c>
      <c r="Q271" s="186">
        <f>(SCC!F271/(dairyplan25!AW377*1000))*1000000</f>
        <v>114568.1532</v>
      </c>
      <c r="R271" s="186">
        <f>(SCC!G271/(dairyplan25!AX377*1000))*1000000</f>
        <v>152496</v>
      </c>
      <c r="S271" s="186">
        <f>(SCC!H271/(dairyplan25!AY377*1000))*1000000</f>
        <v>175183.6068</v>
      </c>
      <c r="T271" s="186">
        <f>(SCC!I271/(dairyplan25!AZ377*1000))*1000000</f>
        <v>188684.5719</v>
      </c>
      <c r="U271" s="186">
        <f>(SCC!J271/(dairyplan25!BA377*1000))*1000000</f>
        <v>205852.4439</v>
      </c>
    </row>
    <row r="272" ht="14.25" customHeight="1">
      <c r="D272" s="187">
        <v>252.0</v>
      </c>
      <c r="E272" s="189">
        <f t="shared" ref="E272:J272" si="253">EXP(EXP(E$12+E$13*$D272+EXP(-EXP(E$14)*$D272)*E$15))</f>
        <v>1857.237182</v>
      </c>
      <c r="F272" s="189">
        <f t="shared" si="253"/>
        <v>3428.019811</v>
      </c>
      <c r="G272" s="189">
        <f t="shared" si="253"/>
        <v>4572.654526</v>
      </c>
      <c r="H272" s="189">
        <f t="shared" si="253"/>
        <v>5181.954472</v>
      </c>
      <c r="I272" s="189">
        <f t="shared" si="253"/>
        <v>5505.27839</v>
      </c>
      <c r="J272" s="189">
        <f t="shared" si="253"/>
        <v>5923.530011</v>
      </c>
      <c r="K272" s="189"/>
      <c r="O272" s="187">
        <v>252.0</v>
      </c>
      <c r="P272" s="186">
        <f>(SCC!E272/(dairyplan25!AV378*1000))*1000000</f>
        <v>62015.83391</v>
      </c>
      <c r="Q272" s="186">
        <f>(SCC!F272/(dairyplan25!AW378*1000))*1000000</f>
        <v>114902.2995</v>
      </c>
      <c r="R272" s="186">
        <f>(SCC!G272/(dairyplan25!AX378*1000))*1000000</f>
        <v>152973.0478</v>
      </c>
      <c r="S272" s="186">
        <f>(SCC!H272/(dairyplan25!AY378*1000))*1000000</f>
        <v>175707.7391</v>
      </c>
      <c r="T272" s="186">
        <f>(SCC!I272/(dairyplan25!AZ378*1000))*1000000</f>
        <v>189237.5209</v>
      </c>
      <c r="U272" s="186">
        <f>(SCC!J272/(dairyplan25!BA378*1000))*1000000</f>
        <v>206453.0657</v>
      </c>
    </row>
    <row r="273" ht="14.25" customHeight="1">
      <c r="D273" s="187">
        <v>253.0</v>
      </c>
      <c r="E273" s="189">
        <f t="shared" ref="E273:J273" si="254">EXP(EXP(E$12+E$13*$D273+EXP(-EXP(E$14)*$D273)*E$15))</f>
        <v>1858.817585</v>
      </c>
      <c r="F273" s="189">
        <f t="shared" si="254"/>
        <v>3429.875937</v>
      </c>
      <c r="G273" s="189">
        <f t="shared" si="254"/>
        <v>4574.419931</v>
      </c>
      <c r="H273" s="189">
        <f t="shared" si="254"/>
        <v>5183.058195</v>
      </c>
      <c r="I273" s="189">
        <f t="shared" si="254"/>
        <v>5505.904368</v>
      </c>
      <c r="J273" s="189">
        <f t="shared" si="254"/>
        <v>5923.895875</v>
      </c>
      <c r="K273" s="189"/>
      <c r="O273" s="187">
        <v>253.0</v>
      </c>
      <c r="P273" s="186">
        <f>(SCC!E273/(dairyplan25!AV379*1000))*1000000</f>
        <v>62141.63159</v>
      </c>
      <c r="Q273" s="186">
        <f>(SCC!F273/(dairyplan25!AW379*1000))*1000000</f>
        <v>115237.7481</v>
      </c>
      <c r="R273" s="186">
        <f>(SCC!G273/(dairyplan25!AX379*1000))*1000000</f>
        <v>153452.0966</v>
      </c>
      <c r="S273" s="186">
        <f>(SCC!H273/(dairyplan25!AY379*1000))*1000000</f>
        <v>176234.0477</v>
      </c>
      <c r="T273" s="186">
        <f>(SCC!I273/(dairyplan25!AZ379*1000))*1000000</f>
        <v>189792.774</v>
      </c>
      <c r="U273" s="186">
        <f>(SCC!J273/(dairyplan25!BA379*1000))*1000000</f>
        <v>207056.219</v>
      </c>
    </row>
    <row r="274" ht="14.25" customHeight="1">
      <c r="D274" s="187">
        <v>254.0</v>
      </c>
      <c r="E274" s="189">
        <f t="shared" ref="E274:J274" si="255">EXP(EXP(E$12+E$13*$D274+EXP(-EXP(E$14)*$D274)*E$15))</f>
        <v>1860.399513</v>
      </c>
      <c r="F274" s="189">
        <f t="shared" si="255"/>
        <v>3431.733191</v>
      </c>
      <c r="G274" s="189">
        <f t="shared" si="255"/>
        <v>4576.186099</v>
      </c>
      <c r="H274" s="189">
        <f t="shared" si="255"/>
        <v>5184.16218</v>
      </c>
      <c r="I274" s="189">
        <f t="shared" si="255"/>
        <v>5506.530424</v>
      </c>
      <c r="J274" s="189">
        <f t="shared" si="255"/>
        <v>5924.261764</v>
      </c>
      <c r="K274" s="189"/>
      <c r="O274" s="187">
        <v>254.0</v>
      </c>
      <c r="P274" s="186">
        <f>(SCC!E274/(dairyplan25!AV380*1000))*1000000</f>
        <v>62267.89286</v>
      </c>
      <c r="Q274" s="186">
        <f>(SCC!F274/(dairyplan25!AW380*1000))*1000000</f>
        <v>115574.5021</v>
      </c>
      <c r="R274" s="186">
        <f>(SCC!G274/(dairyplan25!AX380*1000))*1000000</f>
        <v>153933.1519</v>
      </c>
      <c r="S274" s="186">
        <f>(SCC!H274/(dairyplan25!AY380*1000))*1000000</f>
        <v>176762.5382</v>
      </c>
      <c r="T274" s="186">
        <f>(SCC!I274/(dairyplan25!AZ380*1000))*1000000</f>
        <v>190350.337</v>
      </c>
      <c r="U274" s="186">
        <f>(SCC!J274/(dairyplan25!BA380*1000))*1000000</f>
        <v>207661.9106</v>
      </c>
    </row>
    <row r="275" ht="14.25" customHeight="1">
      <c r="D275" s="187">
        <v>255.0</v>
      </c>
      <c r="E275" s="189">
        <f t="shared" ref="E275:J275" si="256">EXP(EXP(E$12+E$13*$D275+EXP(-EXP(E$14)*$D275)*E$15))</f>
        <v>1861.982965</v>
      </c>
      <c r="F275" s="189">
        <f t="shared" si="256"/>
        <v>3433.591575</v>
      </c>
      <c r="G275" s="189">
        <f t="shared" si="256"/>
        <v>4577.953029</v>
      </c>
      <c r="H275" s="189">
        <f t="shared" si="256"/>
        <v>5185.266427</v>
      </c>
      <c r="I275" s="189">
        <f t="shared" si="256"/>
        <v>5507.15656</v>
      </c>
      <c r="J275" s="189">
        <f t="shared" si="256"/>
        <v>5924.627678</v>
      </c>
      <c r="K275" s="189"/>
      <c r="O275" s="187">
        <v>255.0</v>
      </c>
      <c r="P275" s="186">
        <f>(SCC!E275/(dairyplan25!AV381*1000))*1000000</f>
        <v>62394.61793</v>
      </c>
      <c r="Q275" s="186">
        <f>(SCC!F275/(dairyplan25!AW381*1000))*1000000</f>
        <v>115912.5646</v>
      </c>
      <c r="R275" s="186">
        <f>(SCC!G275/(dairyplan25!AX381*1000))*1000000</f>
        <v>154416.2191</v>
      </c>
      <c r="S275" s="186">
        <f>(SCC!H275/(dairyplan25!AY381*1000))*1000000</f>
        <v>177293.2162</v>
      </c>
      <c r="T275" s="186">
        <f>(SCC!I275/(dairyplan25!AZ381*1000))*1000000</f>
        <v>190910.2159</v>
      </c>
      <c r="U275" s="186">
        <f>(SCC!J275/(dairyplan25!BA381*1000))*1000000</f>
        <v>208270.1474</v>
      </c>
    </row>
    <row r="276" ht="14.25" customHeight="1">
      <c r="D276" s="187">
        <v>256.0</v>
      </c>
      <c r="E276" s="189">
        <f t="shared" ref="E276:J276" si="257">EXP(EXP(E$12+E$13*$D276+EXP(-EXP(E$14)*$D276)*E$15))</f>
        <v>1863.567945</v>
      </c>
      <c r="F276" s="189">
        <f t="shared" si="257"/>
        <v>3435.451088</v>
      </c>
      <c r="G276" s="189">
        <f t="shared" si="257"/>
        <v>4579.720723</v>
      </c>
      <c r="H276" s="189">
        <f t="shared" si="257"/>
        <v>5186.370938</v>
      </c>
      <c r="I276" s="189">
        <f t="shared" si="257"/>
        <v>5507.782776</v>
      </c>
      <c r="J276" s="189">
        <f t="shared" si="257"/>
        <v>5924.993617</v>
      </c>
      <c r="K276" s="189"/>
      <c r="O276" s="187">
        <v>256.0</v>
      </c>
      <c r="P276" s="186">
        <f>(SCC!E276/(dairyplan25!AV382*1000))*1000000</f>
        <v>62521.80701</v>
      </c>
      <c r="Q276" s="186">
        <f>(SCC!F276/(dairyplan25!AW382*1000))*1000000</f>
        <v>116251.939</v>
      </c>
      <c r="R276" s="186">
        <f>(SCC!G276/(dairyplan25!AX382*1000))*1000000</f>
        <v>154901.3039</v>
      </c>
      <c r="S276" s="186">
        <f>(SCC!H276/(dairyplan25!AY382*1000))*1000000</f>
        <v>177826.0875</v>
      </c>
      <c r="T276" s="186">
        <f>(SCC!I276/(dairyplan25!AZ382*1000))*1000000</f>
        <v>191472.4168</v>
      </c>
      <c r="U276" s="186">
        <f>(SCC!J276/(dairyplan25!BA382*1000))*1000000</f>
        <v>208880.9362</v>
      </c>
    </row>
    <row r="277" ht="14.25" customHeight="1">
      <c r="D277" s="187">
        <v>257.0</v>
      </c>
      <c r="E277" s="189">
        <f t="shared" ref="E277:J277" si="258">EXP(EXP(E$12+E$13*$D277+EXP(-EXP(E$14)*$D277)*E$15))</f>
        <v>1865.154453</v>
      </c>
      <c r="F277" s="189">
        <f t="shared" si="258"/>
        <v>3437.311733</v>
      </c>
      <c r="G277" s="189">
        <f t="shared" si="258"/>
        <v>4581.48918</v>
      </c>
      <c r="H277" s="189">
        <f t="shared" si="258"/>
        <v>5187.475711</v>
      </c>
      <c r="I277" s="189">
        <f t="shared" si="258"/>
        <v>5508.409071</v>
      </c>
      <c r="J277" s="189">
        <f t="shared" si="258"/>
        <v>5925.359582</v>
      </c>
      <c r="K277" s="189"/>
      <c r="O277" s="187">
        <v>257.0</v>
      </c>
      <c r="P277" s="186">
        <f>(SCC!E277/(dairyplan25!AV383*1000))*1000000</f>
        <v>62649.46032</v>
      </c>
      <c r="Q277" s="186">
        <f>(SCC!F277/(dairyplan25!AW383*1000))*1000000</f>
        <v>116592.6285</v>
      </c>
      <c r="R277" s="186">
        <f>(SCC!G277/(dairyplan25!AX383*1000))*1000000</f>
        <v>155388.4118</v>
      </c>
      <c r="S277" s="186">
        <f>(SCC!H277/(dairyplan25!AY383*1000))*1000000</f>
        <v>178361.1578</v>
      </c>
      <c r="T277" s="186">
        <f>(SCC!I277/(dairyplan25!AZ383*1000))*1000000</f>
        <v>192036.9459</v>
      </c>
      <c r="U277" s="186">
        <f>(SCC!J277/(dairyplan25!BA383*1000))*1000000</f>
        <v>209494.284</v>
      </c>
    </row>
    <row r="278" ht="14.25" customHeight="1">
      <c r="D278" s="187">
        <v>258.0</v>
      </c>
      <c r="E278" s="189">
        <f t="shared" ref="E278:J278" si="259">EXP(EXP(E$12+E$13*$D278+EXP(-EXP(E$14)*$D278)*E$15))</f>
        <v>1866.742491</v>
      </c>
      <c r="F278" s="189">
        <f t="shared" si="259"/>
        <v>3439.173509</v>
      </c>
      <c r="G278" s="189">
        <f t="shared" si="259"/>
        <v>4583.258402</v>
      </c>
      <c r="H278" s="189">
        <f t="shared" si="259"/>
        <v>5188.580747</v>
      </c>
      <c r="I278" s="189">
        <f t="shared" si="259"/>
        <v>5509.035446</v>
      </c>
      <c r="J278" s="189">
        <f t="shared" si="259"/>
        <v>5925.725572</v>
      </c>
      <c r="K278" s="189"/>
      <c r="O278" s="187">
        <v>258.0</v>
      </c>
      <c r="P278" s="186">
        <f>(SCC!E278/(dairyplan25!AV384*1000))*1000000</f>
        <v>62777.5781</v>
      </c>
      <c r="Q278" s="186">
        <f>(SCC!F278/(dairyplan25!AW384*1000))*1000000</f>
        <v>116934.6362</v>
      </c>
      <c r="R278" s="186">
        <f>(SCC!G278/(dairyplan25!AX384*1000))*1000000</f>
        <v>155877.5484</v>
      </c>
      <c r="S278" s="186">
        <f>(SCC!H278/(dairyplan25!AY384*1000))*1000000</f>
        <v>178898.433</v>
      </c>
      <c r="T278" s="186">
        <f>(SCC!I278/(dairyplan25!AZ384*1000))*1000000</f>
        <v>192603.8092</v>
      </c>
      <c r="U278" s="186">
        <f>(SCC!J278/(dairyplan25!BA384*1000))*1000000</f>
        <v>210110.1978</v>
      </c>
    </row>
    <row r="279" ht="14.25" customHeight="1">
      <c r="D279" s="187">
        <v>259.0</v>
      </c>
      <c r="E279" s="189">
        <f t="shared" ref="E279:J279" si="260">EXP(EXP(E$12+E$13*$D279+EXP(-EXP(E$14)*$D279)*E$15))</f>
        <v>1868.332062</v>
      </c>
      <c r="F279" s="189">
        <f t="shared" si="260"/>
        <v>3441.036417</v>
      </c>
      <c r="G279" s="189">
        <f t="shared" si="260"/>
        <v>4585.028387</v>
      </c>
      <c r="H279" s="189">
        <f t="shared" si="260"/>
        <v>5189.686046</v>
      </c>
      <c r="I279" s="189">
        <f t="shared" si="260"/>
        <v>5509.6619</v>
      </c>
      <c r="J279" s="189">
        <f t="shared" si="260"/>
        <v>5926.091587</v>
      </c>
      <c r="K279" s="189"/>
      <c r="O279" s="187">
        <v>259.0</v>
      </c>
      <c r="P279" s="186">
        <f>(SCC!E279/(dairyplan25!AV385*1000))*1000000</f>
        <v>62906.16059</v>
      </c>
      <c r="Q279" s="186">
        <f>(SCC!F279/(dairyplan25!AW385*1000))*1000000</f>
        <v>117277.9655</v>
      </c>
      <c r="R279" s="186">
        <f>(SCC!G279/(dairyplan25!AX385*1000))*1000000</f>
        <v>156368.7194</v>
      </c>
      <c r="S279" s="186">
        <f>(SCC!H279/(dairyplan25!AY385*1000))*1000000</f>
        <v>179437.9189</v>
      </c>
      <c r="T279" s="186">
        <f>(SCC!I279/(dairyplan25!AZ385*1000))*1000000</f>
        <v>193173.0131</v>
      </c>
      <c r="U279" s="186">
        <f>(SCC!J279/(dairyplan25!BA385*1000))*1000000</f>
        <v>210728.6848</v>
      </c>
    </row>
    <row r="280" ht="14.25" customHeight="1">
      <c r="D280" s="187">
        <v>260.0</v>
      </c>
      <c r="E280" s="189">
        <f t="shared" ref="E280:J280" si="261">EXP(EXP(E$12+E$13*$D280+EXP(-EXP(E$14)*$D280)*E$15))</f>
        <v>1869.923165</v>
      </c>
      <c r="F280" s="189">
        <f t="shared" si="261"/>
        <v>3442.900458</v>
      </c>
      <c r="G280" s="189">
        <f t="shared" si="261"/>
        <v>4586.799137</v>
      </c>
      <c r="H280" s="189">
        <f t="shared" si="261"/>
        <v>5190.791608</v>
      </c>
      <c r="I280" s="189">
        <f t="shared" si="261"/>
        <v>5510.288433</v>
      </c>
      <c r="J280" s="189">
        <f t="shared" si="261"/>
        <v>5926.457627</v>
      </c>
      <c r="K280" s="189"/>
      <c r="O280" s="187">
        <v>260.0</v>
      </c>
      <c r="P280" s="186">
        <f>(SCC!E280/(dairyplan25!AV386*1000))*1000000</f>
        <v>63035.20806</v>
      </c>
      <c r="Q280" s="186">
        <f>(SCC!F280/(dairyplan25!AW386*1000))*1000000</f>
        <v>117622.6198</v>
      </c>
      <c r="R280" s="186">
        <f>(SCC!G280/(dairyplan25!AX386*1000))*1000000</f>
        <v>156861.9305</v>
      </c>
      <c r="S280" s="186">
        <f>(SCC!H280/(dairyplan25!AY386*1000))*1000000</f>
        <v>179979.6215</v>
      </c>
      <c r="T280" s="186">
        <f>(SCC!I280/(dairyplan25!AZ386*1000))*1000000</f>
        <v>193744.5638</v>
      </c>
      <c r="U280" s="186">
        <f>(SCC!J280/(dairyplan25!BA386*1000))*1000000</f>
        <v>211349.7521</v>
      </c>
    </row>
    <row r="281" ht="14.25" customHeight="1">
      <c r="D281" s="187">
        <v>261.0</v>
      </c>
      <c r="E281" s="189">
        <f t="shared" ref="E281:J281" si="262">EXP(EXP(E$12+E$13*$D281+EXP(-EXP(E$14)*$D281)*E$15))</f>
        <v>1871.515804</v>
      </c>
      <c r="F281" s="189">
        <f t="shared" si="262"/>
        <v>3444.765634</v>
      </c>
      <c r="G281" s="189">
        <f t="shared" si="262"/>
        <v>4588.570652</v>
      </c>
      <c r="H281" s="189">
        <f t="shared" si="262"/>
        <v>5191.897433</v>
      </c>
      <c r="I281" s="189">
        <f t="shared" si="262"/>
        <v>5510.915046</v>
      </c>
      <c r="J281" s="189">
        <f t="shared" si="262"/>
        <v>5926.823692</v>
      </c>
      <c r="K281" s="189"/>
      <c r="O281" s="187">
        <v>261.0</v>
      </c>
      <c r="P281" s="186">
        <f>(SCC!E281/(dairyplan25!AV387*1000))*1000000</f>
        <v>63164.72079</v>
      </c>
      <c r="Q281" s="186">
        <f>(SCC!F281/(dairyplan25!AW387*1000))*1000000</f>
        <v>117968.6023</v>
      </c>
      <c r="R281" s="186">
        <f>(SCC!G281/(dairyplan25!AX387*1000))*1000000</f>
        <v>157357.1875</v>
      </c>
      <c r="S281" s="186">
        <f>(SCC!H281/(dairyplan25!AY387*1000))*1000000</f>
        <v>180523.5468</v>
      </c>
      <c r="T281" s="186">
        <f>(SCC!I281/(dairyplan25!AZ387*1000))*1000000</f>
        <v>194318.4677</v>
      </c>
      <c r="U281" s="186">
        <f>(SCC!J281/(dairyplan25!BA387*1000))*1000000</f>
        <v>211973.4069</v>
      </c>
    </row>
    <row r="282" ht="14.25" customHeight="1">
      <c r="D282" s="187">
        <v>262.0</v>
      </c>
      <c r="E282" s="189">
        <f t="shared" ref="E282:J282" si="263">EXP(EXP(E$12+E$13*$D282+EXP(-EXP(E$14)*$D282)*E$15))</f>
        <v>1873.109979</v>
      </c>
      <c r="F282" s="189">
        <f t="shared" si="263"/>
        <v>3446.631943</v>
      </c>
      <c r="G282" s="189">
        <f t="shared" si="263"/>
        <v>4590.342933</v>
      </c>
      <c r="H282" s="189">
        <f t="shared" si="263"/>
        <v>5193.003521</v>
      </c>
      <c r="I282" s="189">
        <f t="shared" si="263"/>
        <v>5511.541739</v>
      </c>
      <c r="J282" s="189">
        <f t="shared" si="263"/>
        <v>5927.189783</v>
      </c>
      <c r="K282" s="189"/>
      <c r="O282" s="187">
        <v>262.0</v>
      </c>
      <c r="P282" s="186">
        <f>(SCC!E282/(dairyplan25!AV388*1000))*1000000</f>
        <v>63294.69906</v>
      </c>
      <c r="Q282" s="186">
        <f>(SCC!F282/(dairyplan25!AW388*1000))*1000000</f>
        <v>118315.9165</v>
      </c>
      <c r="R282" s="186">
        <f>(SCC!G282/(dairyplan25!AX388*1000))*1000000</f>
        <v>157854.4962</v>
      </c>
      <c r="S282" s="186">
        <f>(SCC!H282/(dairyplan25!AY388*1000))*1000000</f>
        <v>181069.7007</v>
      </c>
      <c r="T282" s="186">
        <f>(SCC!I282/(dairyplan25!AZ388*1000))*1000000</f>
        <v>194894.7312</v>
      </c>
      <c r="U282" s="186">
        <f>(SCC!J282/(dairyplan25!BA388*1000))*1000000</f>
        <v>212599.6565</v>
      </c>
    </row>
    <row r="283" ht="14.25" customHeight="1">
      <c r="D283" s="187">
        <v>263.0</v>
      </c>
      <c r="E283" s="189">
        <f t="shared" ref="E283:J283" si="264">EXP(EXP(E$12+E$13*$D283+EXP(-EXP(E$14)*$D283)*E$15))</f>
        <v>1874.705692</v>
      </c>
      <c r="F283" s="189">
        <f t="shared" si="264"/>
        <v>3448.499389</v>
      </c>
      <c r="G283" s="189">
        <f t="shared" si="264"/>
        <v>4592.115979</v>
      </c>
      <c r="H283" s="189">
        <f t="shared" si="264"/>
        <v>5194.109873</v>
      </c>
      <c r="I283" s="189">
        <f t="shared" si="264"/>
        <v>5512.168511</v>
      </c>
      <c r="J283" s="189">
        <f t="shared" si="264"/>
        <v>5927.555899</v>
      </c>
      <c r="K283" s="189"/>
      <c r="O283" s="187">
        <v>263.0</v>
      </c>
      <c r="P283" s="186">
        <f>(SCC!E283/(dairyplan25!AV389*1000))*1000000</f>
        <v>63425.14318</v>
      </c>
      <c r="Q283" s="186">
        <f>(SCC!F283/(dairyplan25!AW389*1000))*1000000</f>
        <v>118664.5657</v>
      </c>
      <c r="R283" s="186">
        <f>(SCC!G283/(dairyplan25!AX389*1000))*1000000</f>
        <v>158353.8624</v>
      </c>
      <c r="S283" s="186">
        <f>(SCC!H283/(dairyplan25!AY389*1000))*1000000</f>
        <v>181618.0894</v>
      </c>
      <c r="T283" s="186">
        <f>(SCC!I283/(dairyplan25!AZ389*1000))*1000000</f>
        <v>195473.3608</v>
      </c>
      <c r="U283" s="186">
        <f>(SCC!J283/(dairyplan25!BA389*1000))*1000000</f>
        <v>213228.5084</v>
      </c>
    </row>
    <row r="284" ht="14.25" customHeight="1">
      <c r="D284" s="187">
        <v>264.0</v>
      </c>
      <c r="E284" s="189">
        <f t="shared" ref="E284:J284" si="265">EXP(EXP(E$12+E$13*$D284+EXP(-EXP(E$14)*$D284)*E$15))</f>
        <v>1876.302946</v>
      </c>
      <c r="F284" s="189">
        <f t="shared" si="265"/>
        <v>3450.36797</v>
      </c>
      <c r="G284" s="189">
        <f t="shared" si="265"/>
        <v>4593.889792</v>
      </c>
      <c r="H284" s="189">
        <f t="shared" si="265"/>
        <v>5195.216487</v>
      </c>
      <c r="I284" s="189">
        <f t="shared" si="265"/>
        <v>5512.795363</v>
      </c>
      <c r="J284" s="189">
        <f t="shared" si="265"/>
        <v>5927.92204</v>
      </c>
      <c r="K284" s="189"/>
      <c r="O284" s="187">
        <v>264.0</v>
      </c>
      <c r="P284" s="186">
        <f>(SCC!E284/(dairyplan25!AV390*1000))*1000000</f>
        <v>63556.05346</v>
      </c>
      <c r="Q284" s="186">
        <f>(SCC!F284/(dairyplan25!AW390*1000))*1000000</f>
        <v>119014.5533</v>
      </c>
      <c r="R284" s="186">
        <f>(SCC!G284/(dairyplan25!AX390*1000))*1000000</f>
        <v>158855.2921</v>
      </c>
      <c r="S284" s="186">
        <f>(SCC!H284/(dairyplan25!AY390*1000))*1000000</f>
        <v>182168.719</v>
      </c>
      <c r="T284" s="186">
        <f>(SCC!I284/(dairyplan25!AZ390*1000))*1000000</f>
        <v>196054.3629</v>
      </c>
      <c r="U284" s="186">
        <f>(SCC!J284/(dairyplan25!BA390*1000))*1000000</f>
        <v>213859.97</v>
      </c>
    </row>
    <row r="285" ht="14.25" customHeight="1">
      <c r="D285" s="187">
        <v>265.0</v>
      </c>
      <c r="E285" s="189">
        <f t="shared" ref="E285:J285" si="266">EXP(EXP(E$12+E$13*$D285+EXP(-EXP(E$14)*$D285)*E$15))</f>
        <v>1877.901741</v>
      </c>
      <c r="F285" s="189">
        <f t="shared" si="266"/>
        <v>3452.237688</v>
      </c>
      <c r="G285" s="189">
        <f t="shared" si="266"/>
        <v>4595.664371</v>
      </c>
      <c r="H285" s="189">
        <f t="shared" si="266"/>
        <v>5196.323365</v>
      </c>
      <c r="I285" s="189">
        <f t="shared" si="266"/>
        <v>5513.422294</v>
      </c>
      <c r="J285" s="189">
        <f t="shared" si="266"/>
        <v>5928.288206</v>
      </c>
      <c r="K285" s="189"/>
      <c r="O285" s="187">
        <v>265.0</v>
      </c>
      <c r="P285" s="186">
        <f>(SCC!E285/(dairyplan25!AV391*1000))*1000000</f>
        <v>63687.43023</v>
      </c>
      <c r="Q285" s="186">
        <f>(SCC!F285/(dairyplan25!AW391*1000))*1000000</f>
        <v>119365.8829</v>
      </c>
      <c r="R285" s="186">
        <f>(SCC!G285/(dairyplan25!AX391*1000))*1000000</f>
        <v>159358.7912</v>
      </c>
      <c r="S285" s="186">
        <f>(SCC!H285/(dairyplan25!AY391*1000))*1000000</f>
        <v>182721.5957</v>
      </c>
      <c r="T285" s="186">
        <f>(SCC!I285/(dairyplan25!AZ391*1000))*1000000</f>
        <v>196637.7442</v>
      </c>
      <c r="U285" s="186">
        <f>(SCC!J285/(dairyplan25!BA391*1000))*1000000</f>
        <v>214494.0487</v>
      </c>
    </row>
    <row r="286" ht="14.25" customHeight="1">
      <c r="D286" s="187">
        <v>266.0</v>
      </c>
      <c r="E286" s="189">
        <f t="shared" ref="E286:J286" si="267">EXP(EXP(E$12+E$13*$D286+EXP(-EXP(E$14)*$D286)*E$15))</f>
        <v>1879.502079</v>
      </c>
      <c r="F286" s="189">
        <f t="shared" si="267"/>
        <v>3454.108544</v>
      </c>
      <c r="G286" s="189">
        <f t="shared" si="267"/>
        <v>4597.439716</v>
      </c>
      <c r="H286" s="189">
        <f t="shared" si="267"/>
        <v>5197.430507</v>
      </c>
      <c r="I286" s="189">
        <f t="shared" si="267"/>
        <v>5514.049305</v>
      </c>
      <c r="J286" s="189">
        <f t="shared" si="267"/>
        <v>5928.654397</v>
      </c>
      <c r="K286" s="189"/>
      <c r="O286" s="187">
        <v>266.0</v>
      </c>
      <c r="P286" s="186">
        <f>(SCC!E286/(dairyplan25!AV392*1000))*1000000</f>
        <v>63819.27383</v>
      </c>
      <c r="Q286" s="186">
        <f>(SCC!F286/(dairyplan25!AW392*1000))*1000000</f>
        <v>119718.5579</v>
      </c>
      <c r="R286" s="186">
        <f>(SCC!G286/(dairyplan25!AX392*1000))*1000000</f>
        <v>159864.3657</v>
      </c>
      <c r="S286" s="186">
        <f>(SCC!H286/(dairyplan25!AY392*1000))*1000000</f>
        <v>183276.7258</v>
      </c>
      <c r="T286" s="186">
        <f>(SCC!I286/(dairyplan25!AZ392*1000))*1000000</f>
        <v>197223.5113</v>
      </c>
      <c r="U286" s="186">
        <f>(SCC!J286/(dairyplan25!BA392*1000))*1000000</f>
        <v>215130.7522</v>
      </c>
    </row>
    <row r="287" ht="14.25" customHeight="1">
      <c r="D287" s="187">
        <v>267.0</v>
      </c>
      <c r="E287" s="189">
        <f t="shared" ref="E287:J287" si="268">EXP(EXP(E$12+E$13*$D287+EXP(-EXP(E$14)*$D287)*E$15))</f>
        <v>1881.103962</v>
      </c>
      <c r="F287" s="189">
        <f t="shared" si="268"/>
        <v>3455.980538</v>
      </c>
      <c r="G287" s="189">
        <f t="shared" si="268"/>
        <v>4599.215829</v>
      </c>
      <c r="H287" s="189">
        <f t="shared" si="268"/>
        <v>5198.537911</v>
      </c>
      <c r="I287" s="189">
        <f t="shared" si="268"/>
        <v>5514.676395</v>
      </c>
      <c r="J287" s="189">
        <f t="shared" si="268"/>
        <v>5929.020614</v>
      </c>
      <c r="K287" s="189"/>
      <c r="O287" s="187">
        <v>267.0</v>
      </c>
      <c r="P287" s="186">
        <f>(SCC!E287/(dairyplan25!AV393*1000))*1000000</f>
        <v>63951.58462</v>
      </c>
      <c r="Q287" s="186">
        <f>(SCC!F287/(dairyplan25!AW393*1000))*1000000</f>
        <v>120072.5818</v>
      </c>
      <c r="R287" s="186">
        <f>(SCC!G287/(dairyplan25!AX393*1000))*1000000</f>
        <v>160372.0216</v>
      </c>
      <c r="S287" s="186">
        <f>(SCC!H287/(dairyplan25!AY393*1000))*1000000</f>
        <v>183834.1154</v>
      </c>
      <c r="T287" s="186">
        <f>(SCC!I287/(dairyplan25!AZ393*1000))*1000000</f>
        <v>197811.6709</v>
      </c>
      <c r="U287" s="186">
        <f>(SCC!J287/(dairyplan25!BA393*1000))*1000000</f>
        <v>215770.088</v>
      </c>
    </row>
    <row r="288" ht="14.25" customHeight="1">
      <c r="D288" s="187">
        <v>268.0</v>
      </c>
      <c r="E288" s="189">
        <f t="shared" ref="E288:J288" si="269">EXP(EXP(E$12+E$13*$D288+EXP(-EXP(E$14)*$D288)*E$15))</f>
        <v>1882.707392</v>
      </c>
      <c r="F288" s="189">
        <f t="shared" si="269"/>
        <v>3457.853671</v>
      </c>
      <c r="G288" s="189">
        <f t="shared" si="269"/>
        <v>4600.99271</v>
      </c>
      <c r="H288" s="189">
        <f t="shared" si="269"/>
        <v>5199.64558</v>
      </c>
      <c r="I288" s="189">
        <f t="shared" si="269"/>
        <v>5515.303565</v>
      </c>
      <c r="J288" s="189">
        <f t="shared" si="269"/>
        <v>5929.386856</v>
      </c>
      <c r="K288" s="189"/>
      <c r="O288" s="187">
        <v>268.0</v>
      </c>
      <c r="P288" s="186">
        <f>(SCC!E288/(dairyplan25!AV394*1000))*1000000</f>
        <v>64084.36295</v>
      </c>
      <c r="Q288" s="186">
        <f>(SCC!F288/(dairyplan25!AW394*1000))*1000000</f>
        <v>120427.9581</v>
      </c>
      <c r="R288" s="186">
        <f>(SCC!G288/(dairyplan25!AX394*1000))*1000000</f>
        <v>160881.765</v>
      </c>
      <c r="S288" s="186">
        <f>(SCC!H288/(dairyplan25!AY394*1000))*1000000</f>
        <v>184393.771</v>
      </c>
      <c r="T288" s="186">
        <f>(SCC!I288/(dairyplan25!AZ394*1000))*1000000</f>
        <v>198402.2298</v>
      </c>
      <c r="U288" s="186">
        <f>(SCC!J288/(dairyplan25!BA394*1000))*1000000</f>
        <v>216412.0639</v>
      </c>
    </row>
    <row r="289" ht="14.25" customHeight="1">
      <c r="D289" s="187">
        <v>269.0</v>
      </c>
      <c r="E289" s="189">
        <f t="shared" ref="E289:J289" si="270">EXP(EXP(E$12+E$13*$D289+EXP(-EXP(E$14)*$D289)*E$15))</f>
        <v>1884.31237</v>
      </c>
      <c r="F289" s="189">
        <f t="shared" si="270"/>
        <v>3459.727944</v>
      </c>
      <c r="G289" s="189">
        <f t="shared" si="270"/>
        <v>4602.770358</v>
      </c>
      <c r="H289" s="189">
        <f t="shared" si="270"/>
        <v>5200.753512</v>
      </c>
      <c r="I289" s="189">
        <f t="shared" si="270"/>
        <v>5515.930815</v>
      </c>
      <c r="J289" s="189">
        <f t="shared" si="270"/>
        <v>5929.753123</v>
      </c>
      <c r="K289" s="189"/>
      <c r="O289" s="187">
        <v>269.0</v>
      </c>
      <c r="P289" s="186">
        <f>(SCC!E289/(dairyplan25!AV395*1000))*1000000</f>
        <v>64217.6092</v>
      </c>
      <c r="Q289" s="186">
        <f>(SCC!F289/(dairyplan25!AW395*1000))*1000000</f>
        <v>120784.6904</v>
      </c>
      <c r="R289" s="186">
        <f>(SCC!G289/(dairyplan25!AX395*1000))*1000000</f>
        <v>161393.602</v>
      </c>
      <c r="S289" s="186">
        <f>(SCC!H289/(dairyplan25!AY395*1000))*1000000</f>
        <v>184955.699</v>
      </c>
      <c r="T289" s="186">
        <f>(SCC!I289/(dairyplan25!AZ395*1000))*1000000</f>
        <v>198995.1947</v>
      </c>
      <c r="U289" s="186">
        <f>(SCC!J289/(dairyplan25!BA395*1000))*1000000</f>
        <v>217056.6877</v>
      </c>
    </row>
    <row r="290" ht="14.25" customHeight="1">
      <c r="D290" s="187">
        <v>270.0</v>
      </c>
      <c r="E290" s="189">
        <f t="shared" ref="E290:J290" si="271">EXP(EXP(E$12+E$13*$D290+EXP(-EXP(E$14)*$D290)*E$15))</f>
        <v>1885.918898</v>
      </c>
      <c r="F290" s="189">
        <f t="shared" si="271"/>
        <v>3461.603358</v>
      </c>
      <c r="G290" s="189">
        <f t="shared" si="271"/>
        <v>4604.548775</v>
      </c>
      <c r="H290" s="189">
        <f t="shared" si="271"/>
        <v>5201.861707</v>
      </c>
      <c r="I290" s="189">
        <f t="shared" si="271"/>
        <v>5516.558144</v>
      </c>
      <c r="J290" s="189">
        <f t="shared" si="271"/>
        <v>5930.119415</v>
      </c>
      <c r="K290" s="189"/>
      <c r="O290" s="187">
        <v>270.0</v>
      </c>
      <c r="P290" s="186">
        <f>(SCC!E290/(dairyplan25!AV396*1000))*1000000</f>
        <v>64351.32377</v>
      </c>
      <c r="Q290" s="186">
        <f>(SCC!F290/(dairyplan25!AW396*1000))*1000000</f>
        <v>121142.7823</v>
      </c>
      <c r="R290" s="186">
        <f>(SCC!G290/(dairyplan25!AX396*1000))*1000000</f>
        <v>161907.5388</v>
      </c>
      <c r="S290" s="186">
        <f>(SCC!H290/(dairyplan25!AY396*1000))*1000000</f>
        <v>185519.9057</v>
      </c>
      <c r="T290" s="186">
        <f>(SCC!I290/(dairyplan25!AZ396*1000))*1000000</f>
        <v>199590.5726</v>
      </c>
      <c r="U290" s="186">
        <f>(SCC!J290/(dairyplan25!BA396*1000))*1000000</f>
        <v>217703.9672</v>
      </c>
    </row>
    <row r="291" ht="14.25" customHeight="1">
      <c r="D291" s="187">
        <v>271.0</v>
      </c>
      <c r="E291" s="189">
        <f t="shared" ref="E291:J291" si="272">EXP(EXP(E$12+E$13*$D291+EXP(-EXP(E$14)*$D291)*E$15))</f>
        <v>1887.526977</v>
      </c>
      <c r="F291" s="189">
        <f t="shared" si="272"/>
        <v>3463.479913</v>
      </c>
      <c r="G291" s="189">
        <f t="shared" si="272"/>
        <v>4606.32796</v>
      </c>
      <c r="H291" s="189">
        <f t="shared" si="272"/>
        <v>5202.970167</v>
      </c>
      <c r="I291" s="189">
        <f t="shared" si="272"/>
        <v>5517.185553</v>
      </c>
      <c r="J291" s="189">
        <f t="shared" si="272"/>
        <v>5930.485733</v>
      </c>
      <c r="K291" s="189"/>
      <c r="O291" s="187">
        <v>271.0</v>
      </c>
      <c r="P291" s="186">
        <f>(SCC!E291/(dairyplan25!AV397*1000))*1000000</f>
        <v>64485.50706</v>
      </c>
      <c r="Q291" s="186">
        <f>(SCC!F291/(dairyplan25!AW397*1000))*1000000</f>
        <v>121502.2374</v>
      </c>
      <c r="R291" s="186">
        <f>(SCC!G291/(dairyplan25!AX397*1000))*1000000</f>
        <v>162423.5816</v>
      </c>
      <c r="S291" s="186">
        <f>(SCC!H291/(dairyplan25!AY397*1000))*1000000</f>
        <v>186086.3977</v>
      </c>
      <c r="T291" s="186">
        <f>(SCC!I291/(dairyplan25!AZ397*1000))*1000000</f>
        <v>200188.3703</v>
      </c>
      <c r="U291" s="186">
        <f>(SCC!J291/(dairyplan25!BA397*1000))*1000000</f>
        <v>218353.9103</v>
      </c>
    </row>
    <row r="292" ht="14.25" customHeight="1">
      <c r="D292" s="187">
        <v>272.0</v>
      </c>
      <c r="E292" s="189">
        <f t="shared" ref="E292:J292" si="273">EXP(EXP(E$12+E$13*$D292+EXP(-EXP(E$14)*$D292)*E$15))</f>
        <v>1889.136609</v>
      </c>
      <c r="F292" s="189">
        <f t="shared" si="273"/>
        <v>3465.357611</v>
      </c>
      <c r="G292" s="189">
        <f t="shared" si="273"/>
        <v>4608.107914</v>
      </c>
      <c r="H292" s="189">
        <f t="shared" si="273"/>
        <v>5204.07889</v>
      </c>
      <c r="I292" s="189">
        <f t="shared" si="273"/>
        <v>5517.813042</v>
      </c>
      <c r="J292" s="189">
        <f t="shared" si="273"/>
        <v>5930.852076</v>
      </c>
      <c r="K292" s="189"/>
      <c r="O292" s="187">
        <v>272.0</v>
      </c>
      <c r="P292" s="186">
        <f>(SCC!E292/(dairyplan25!AV398*1000))*1000000</f>
        <v>64620.15946</v>
      </c>
      <c r="Q292" s="186">
        <f>(SCC!F292/(dairyplan25!AW398*1000))*1000000</f>
        <v>121863.0593</v>
      </c>
      <c r="R292" s="186">
        <f>(SCC!G292/(dairyplan25!AX398*1000))*1000000</f>
        <v>162941.7366</v>
      </c>
      <c r="S292" s="186">
        <f>(SCC!H292/(dairyplan25!AY398*1000))*1000000</f>
        <v>186655.1816</v>
      </c>
      <c r="T292" s="186">
        <f>(SCC!I292/(dairyplan25!AZ398*1000))*1000000</f>
        <v>200788.5948</v>
      </c>
      <c r="U292" s="186">
        <f>(SCC!J292/(dairyplan25!BA398*1000))*1000000</f>
        <v>219006.5249</v>
      </c>
    </row>
    <row r="293" ht="14.25" customHeight="1">
      <c r="D293" s="187">
        <v>273.0</v>
      </c>
      <c r="E293" s="189">
        <f t="shared" ref="E293:J293" si="274">EXP(EXP(E$12+E$13*$D293+EXP(-EXP(E$14)*$D293)*E$15))</f>
        <v>1890.747796</v>
      </c>
      <c r="F293" s="189">
        <f t="shared" si="274"/>
        <v>3467.236451</v>
      </c>
      <c r="G293" s="189">
        <f t="shared" si="274"/>
        <v>4609.888638</v>
      </c>
      <c r="H293" s="189">
        <f t="shared" si="274"/>
        <v>5205.187877</v>
      </c>
      <c r="I293" s="189">
        <f t="shared" si="274"/>
        <v>5518.44061</v>
      </c>
      <c r="J293" s="189">
        <f t="shared" si="274"/>
        <v>5931.218444</v>
      </c>
      <c r="K293" s="189"/>
      <c r="O293" s="187">
        <v>273.0</v>
      </c>
      <c r="P293" s="186">
        <f>(SCC!E293/(dairyplan25!AV399*1000))*1000000</f>
        <v>64755.28142</v>
      </c>
      <c r="Q293" s="186">
        <f>(SCC!F293/(dairyplan25!AW399*1000))*1000000</f>
        <v>122225.2517</v>
      </c>
      <c r="R293" s="186">
        <f>(SCC!G293/(dairyplan25!AX399*1000))*1000000</f>
        <v>163462.0101</v>
      </c>
      <c r="S293" s="186">
        <f>(SCC!H293/(dairyplan25!AY399*1000))*1000000</f>
        <v>187226.2638</v>
      </c>
      <c r="T293" s="186">
        <f>(SCC!I293/(dairyplan25!AZ399*1000))*1000000</f>
        <v>201391.2532</v>
      </c>
      <c r="U293" s="186">
        <f>(SCC!J293/(dairyplan25!BA399*1000))*1000000</f>
        <v>219661.8192</v>
      </c>
    </row>
    <row r="294" ht="14.25" customHeight="1">
      <c r="D294" s="187">
        <v>274.0</v>
      </c>
      <c r="E294" s="189">
        <f t="shared" ref="E294:J294" si="275">EXP(EXP(E$12+E$13*$D294+EXP(-EXP(E$14)*$D294)*E$15))</f>
        <v>1892.36054</v>
      </c>
      <c r="F294" s="189">
        <f t="shared" si="275"/>
        <v>3469.116435</v>
      </c>
      <c r="G294" s="189">
        <f t="shared" si="275"/>
        <v>4611.670131</v>
      </c>
      <c r="H294" s="189">
        <f t="shared" si="275"/>
        <v>5206.297128</v>
      </c>
      <c r="I294" s="189">
        <f t="shared" si="275"/>
        <v>5519.068257</v>
      </c>
      <c r="J294" s="189">
        <f t="shared" si="275"/>
        <v>5931.584837</v>
      </c>
      <c r="K294" s="189"/>
      <c r="O294" s="187">
        <v>274.0</v>
      </c>
      <c r="P294" s="186">
        <f>(SCC!E294/(dairyplan25!AV400*1000))*1000000</f>
        <v>64890.87336</v>
      </c>
      <c r="Q294" s="186">
        <f>(SCC!F294/(dairyplan25!AW400*1000))*1000000</f>
        <v>122588.8183</v>
      </c>
      <c r="R294" s="186">
        <f>(SCC!G294/(dairyplan25!AX400*1000))*1000000</f>
        <v>163984.4086</v>
      </c>
      <c r="S294" s="186">
        <f>(SCC!H294/(dairyplan25!AY400*1000))*1000000</f>
        <v>187799.651</v>
      </c>
      <c r="T294" s="186">
        <f>(SCC!I294/(dairyplan25!AZ400*1000))*1000000</f>
        <v>201996.3526</v>
      </c>
      <c r="U294" s="186">
        <f>(SCC!J294/(dairyplan25!BA400*1000))*1000000</f>
        <v>220319.8011</v>
      </c>
    </row>
    <row r="295" ht="14.25" customHeight="1">
      <c r="D295" s="187">
        <v>275.0</v>
      </c>
      <c r="E295" s="189">
        <f t="shared" ref="E295:J295" si="276">EXP(EXP(E$12+E$13*$D295+EXP(-EXP(E$14)*$D295)*E$15))</f>
        <v>1893.974841</v>
      </c>
      <c r="F295" s="189">
        <f t="shared" si="276"/>
        <v>3470.997564</v>
      </c>
      <c r="G295" s="189">
        <f t="shared" si="276"/>
        <v>4613.452395</v>
      </c>
      <c r="H295" s="189">
        <f t="shared" si="276"/>
        <v>5207.406643</v>
      </c>
      <c r="I295" s="189">
        <f t="shared" si="276"/>
        <v>5519.695985</v>
      </c>
      <c r="J295" s="189">
        <f t="shared" si="276"/>
        <v>5931.951256</v>
      </c>
      <c r="K295" s="189"/>
      <c r="O295" s="187">
        <v>275.0</v>
      </c>
      <c r="P295" s="186">
        <f>(SCC!E295/(dairyplan25!AV401*1000))*1000000</f>
        <v>65026.93573</v>
      </c>
      <c r="Q295" s="186">
        <f>(SCC!F295/(dairyplan25!AW401*1000))*1000000</f>
        <v>122953.7628</v>
      </c>
      <c r="R295" s="186">
        <f>(SCC!G295/(dairyplan25!AX401*1000))*1000000</f>
        <v>164508.9383</v>
      </c>
      <c r="S295" s="186">
        <f>(SCC!H295/(dairyplan25!AY401*1000))*1000000</f>
        <v>188375.35</v>
      </c>
      <c r="T295" s="186">
        <f>(SCC!I295/(dairyplan25!AZ401*1000))*1000000</f>
        <v>202603.9001</v>
      </c>
      <c r="U295" s="186">
        <f>(SCC!J295/(dairyplan25!BA401*1000))*1000000</f>
        <v>220980.4789</v>
      </c>
    </row>
    <row r="296" ht="14.25" customHeight="1">
      <c r="D296" s="187">
        <v>276.0</v>
      </c>
      <c r="E296" s="189">
        <f t="shared" ref="E296:J296" si="277">EXP(EXP(E$12+E$13*$D296+EXP(-EXP(E$14)*$D296)*E$15))</f>
        <v>1895.590703</v>
      </c>
      <c r="F296" s="189">
        <f t="shared" si="277"/>
        <v>3472.879838</v>
      </c>
      <c r="G296" s="189">
        <f t="shared" si="277"/>
        <v>4615.235429</v>
      </c>
      <c r="H296" s="189">
        <f t="shared" si="277"/>
        <v>5208.516422</v>
      </c>
      <c r="I296" s="189">
        <f t="shared" si="277"/>
        <v>5520.323792</v>
      </c>
      <c r="J296" s="189">
        <f t="shared" si="277"/>
        <v>5932.3177</v>
      </c>
      <c r="K296" s="189"/>
      <c r="O296" s="187">
        <v>276.0</v>
      </c>
      <c r="P296" s="186">
        <f>(SCC!E296/(dairyplan25!AV402*1000))*1000000</f>
        <v>65163.46899</v>
      </c>
      <c r="Q296" s="186">
        <f>(SCC!F296/(dairyplan25!AW402*1000))*1000000</f>
        <v>123320.0889</v>
      </c>
      <c r="R296" s="186">
        <f>(SCC!G296/(dairyplan25!AX402*1000))*1000000</f>
        <v>165035.6057</v>
      </c>
      <c r="S296" s="186">
        <f>(SCC!H296/(dairyplan25!AY402*1000))*1000000</f>
        <v>188953.3674</v>
      </c>
      <c r="T296" s="186">
        <f>(SCC!I296/(dairyplan25!AZ402*1000))*1000000</f>
        <v>203213.9028</v>
      </c>
      <c r="U296" s="186">
        <f>(SCC!J296/(dairyplan25!BA402*1000))*1000000</f>
        <v>221643.8608</v>
      </c>
    </row>
    <row r="297" ht="14.25" customHeight="1">
      <c r="D297" s="187">
        <v>277.0</v>
      </c>
      <c r="E297" s="189">
        <f t="shared" ref="E297:J297" si="278">EXP(EXP(E$12+E$13*$D297+EXP(-EXP(E$14)*$D297)*E$15))</f>
        <v>1897.208125</v>
      </c>
      <c r="F297" s="189">
        <f t="shared" si="278"/>
        <v>3474.763258</v>
      </c>
      <c r="G297" s="189">
        <f t="shared" si="278"/>
        <v>4617.019234</v>
      </c>
      <c r="H297" s="189">
        <f t="shared" si="278"/>
        <v>5209.626465</v>
      </c>
      <c r="I297" s="189">
        <f t="shared" si="278"/>
        <v>5520.951679</v>
      </c>
      <c r="J297" s="189">
        <f t="shared" si="278"/>
        <v>5932.684169</v>
      </c>
      <c r="K297" s="189"/>
      <c r="O297" s="187">
        <v>277.0</v>
      </c>
      <c r="P297" s="186">
        <f>(SCC!E297/(dairyplan25!AV403*1000))*1000000</f>
        <v>65300.4736</v>
      </c>
      <c r="Q297" s="186">
        <f>(SCC!F297/(dairyplan25!AW403*1000))*1000000</f>
        <v>123687.8004</v>
      </c>
      <c r="R297" s="186">
        <f>(SCC!G297/(dairyplan25!AX403*1000))*1000000</f>
        <v>165564.4172</v>
      </c>
      <c r="S297" s="186">
        <f>(SCC!H297/(dairyplan25!AY403*1000))*1000000</f>
        <v>189533.7101</v>
      </c>
      <c r="T297" s="186">
        <f>(SCC!I297/(dairyplan25!AZ403*1000))*1000000</f>
        <v>203826.3682</v>
      </c>
      <c r="U297" s="186">
        <f>(SCC!J297/(dairyplan25!BA403*1000))*1000000</f>
        <v>222309.9551</v>
      </c>
    </row>
    <row r="298" ht="14.25" customHeight="1">
      <c r="D298" s="187">
        <v>278.0</v>
      </c>
      <c r="E298" s="189">
        <f t="shared" ref="E298:J298" si="279">EXP(EXP(E$12+E$13*$D298+EXP(-EXP(E$14)*$D298)*E$15))</f>
        <v>1898.827111</v>
      </c>
      <c r="F298" s="189">
        <f t="shared" si="279"/>
        <v>3476.647824</v>
      </c>
      <c r="G298" s="189">
        <f t="shared" si="279"/>
        <v>4618.80381</v>
      </c>
      <c r="H298" s="189">
        <f t="shared" si="279"/>
        <v>5210.736773</v>
      </c>
      <c r="I298" s="189">
        <f t="shared" si="279"/>
        <v>5521.579646</v>
      </c>
      <c r="J298" s="189">
        <f t="shared" si="279"/>
        <v>5933.050663</v>
      </c>
      <c r="K298" s="189"/>
      <c r="O298" s="187">
        <v>278.0</v>
      </c>
      <c r="P298" s="186">
        <f>(SCC!E298/(dairyplan25!AV404*1000))*1000000</f>
        <v>65437.95004</v>
      </c>
      <c r="Q298" s="186">
        <f>(SCC!F298/(dairyplan25!AW404*1000))*1000000</f>
        <v>124056.9011</v>
      </c>
      <c r="R298" s="186">
        <f>(SCC!G298/(dairyplan25!AX404*1000))*1000000</f>
        <v>166095.3794</v>
      </c>
      <c r="S298" s="186">
        <f>(SCC!H298/(dairyplan25!AY404*1000))*1000000</f>
        <v>190116.3848</v>
      </c>
      <c r="T298" s="186">
        <f>(SCC!I298/(dairyplan25!AZ404*1000))*1000000</f>
        <v>204441.3033</v>
      </c>
      <c r="U298" s="186">
        <f>(SCC!J298/(dairyplan25!BA404*1000))*1000000</f>
        <v>222978.7701</v>
      </c>
    </row>
    <row r="299" ht="14.25" customHeight="1">
      <c r="D299" s="187">
        <v>279.0</v>
      </c>
      <c r="E299" s="189">
        <f t="shared" ref="E299:J299" si="280">EXP(EXP(E$12+E$13*$D299+EXP(-EXP(E$14)*$D299)*E$15))</f>
        <v>1900.447662</v>
      </c>
      <c r="F299" s="189">
        <f t="shared" si="280"/>
        <v>3478.533538</v>
      </c>
      <c r="G299" s="189">
        <f t="shared" si="280"/>
        <v>4620.589157</v>
      </c>
      <c r="H299" s="189">
        <f t="shared" si="280"/>
        <v>5211.847345</v>
      </c>
      <c r="I299" s="189">
        <f t="shared" si="280"/>
        <v>5522.207692</v>
      </c>
      <c r="J299" s="189">
        <f t="shared" si="280"/>
        <v>5933.417182</v>
      </c>
      <c r="K299" s="189"/>
      <c r="O299" s="187">
        <v>279.0</v>
      </c>
      <c r="P299" s="186">
        <f>(SCC!E299/(dairyplan25!AV405*1000))*1000000</f>
        <v>65575.89881</v>
      </c>
      <c r="Q299" s="186">
        <f>(SCC!F299/(dairyplan25!AW405*1000))*1000000</f>
        <v>124427.3948</v>
      </c>
      <c r="R299" s="186">
        <f>(SCC!G299/(dairyplan25!AX405*1000))*1000000</f>
        <v>166628.4988</v>
      </c>
      <c r="S299" s="186">
        <f>(SCC!H299/(dairyplan25!AY405*1000))*1000000</f>
        <v>190701.3985</v>
      </c>
      <c r="T299" s="186">
        <f>(SCC!I299/(dairyplan25!AZ405*1000))*1000000</f>
        <v>205058.7157</v>
      </c>
      <c r="U299" s="186">
        <f>(SCC!J299/(dairyplan25!BA405*1000))*1000000</f>
        <v>223650.3143</v>
      </c>
    </row>
    <row r="300" ht="14.25" customHeight="1">
      <c r="D300" s="187">
        <v>280.0</v>
      </c>
      <c r="E300" s="189">
        <f t="shared" ref="E300:J300" si="281">EXP(EXP(E$12+E$13*$D300+EXP(-EXP(E$14)*$D300)*E$15))</f>
        <v>1902.069779</v>
      </c>
      <c r="F300" s="189">
        <f t="shared" si="281"/>
        <v>3480.420401</v>
      </c>
      <c r="G300" s="189">
        <f t="shared" si="281"/>
        <v>4622.375277</v>
      </c>
      <c r="H300" s="189">
        <f t="shared" si="281"/>
        <v>5212.958181</v>
      </c>
      <c r="I300" s="189">
        <f t="shared" si="281"/>
        <v>5522.835818</v>
      </c>
      <c r="J300" s="189">
        <f t="shared" si="281"/>
        <v>5933.783727</v>
      </c>
      <c r="K300" s="189"/>
      <c r="O300" s="187">
        <v>280.0</v>
      </c>
      <c r="P300" s="186">
        <f>(SCC!E300/(dairyplan25!AV406*1000))*1000000</f>
        <v>65714.3204</v>
      </c>
      <c r="Q300" s="186">
        <f>(SCC!F300/(dairyplan25!AW406*1000))*1000000</f>
        <v>124799.2853</v>
      </c>
      <c r="R300" s="186">
        <f>(SCC!G300/(dairyplan25!AX406*1000))*1000000</f>
        <v>167163.782</v>
      </c>
      <c r="S300" s="186">
        <f>(SCC!H300/(dairyplan25!AY406*1000))*1000000</f>
        <v>191288.758</v>
      </c>
      <c r="T300" s="186">
        <f>(SCC!I300/(dairyplan25!AZ406*1000))*1000000</f>
        <v>205678.6128</v>
      </c>
      <c r="U300" s="186">
        <f>(SCC!J300/(dairyplan25!BA406*1000))*1000000</f>
        <v>224324.5961</v>
      </c>
    </row>
    <row r="301" ht="14.25" customHeight="1">
      <c r="D301" s="187">
        <v>281.0</v>
      </c>
      <c r="E301" s="189">
        <f t="shared" ref="E301:J301" si="282">EXP(EXP(E$12+E$13*$D301+EXP(-EXP(E$14)*$D301)*E$15))</f>
        <v>1903.693464</v>
      </c>
      <c r="F301" s="189">
        <f t="shared" si="282"/>
        <v>3482.308412</v>
      </c>
      <c r="G301" s="189">
        <f t="shared" si="282"/>
        <v>4624.162168</v>
      </c>
      <c r="H301" s="189">
        <f t="shared" si="282"/>
        <v>5214.069281</v>
      </c>
      <c r="I301" s="189">
        <f t="shared" si="282"/>
        <v>5523.464024</v>
      </c>
      <c r="J301" s="189">
        <f t="shared" si="282"/>
        <v>5934.150297</v>
      </c>
      <c r="K301" s="189"/>
      <c r="O301" s="187">
        <v>281.0</v>
      </c>
      <c r="P301" s="186">
        <f>(SCC!E301/(dairyplan25!AV407*1000))*1000000</f>
        <v>65853.21533</v>
      </c>
      <c r="Q301" s="186">
        <f>(SCC!F301/(dairyplan25!AW407*1000))*1000000</f>
        <v>125172.5765</v>
      </c>
      <c r="R301" s="186">
        <f>(SCC!G301/(dairyplan25!AX407*1000))*1000000</f>
        <v>167701.2357</v>
      </c>
      <c r="S301" s="186">
        <f>(SCC!H301/(dairyplan25!AY407*1000))*1000000</f>
        <v>191878.4705</v>
      </c>
      <c r="T301" s="186">
        <f>(SCC!I301/(dairyplan25!AZ407*1000))*1000000</f>
        <v>206301.0019</v>
      </c>
      <c r="U301" s="186">
        <f>(SCC!J301/(dairyplan25!BA407*1000))*1000000</f>
        <v>225001.6241</v>
      </c>
    </row>
    <row r="302" ht="14.25" customHeight="1">
      <c r="D302" s="187">
        <v>282.0</v>
      </c>
      <c r="E302" s="189">
        <f t="shared" ref="E302:J302" si="283">EXP(EXP(E$12+E$13*$D302+EXP(-EXP(E$14)*$D302)*E$15))</f>
        <v>1905.318719</v>
      </c>
      <c r="F302" s="189">
        <f t="shared" si="283"/>
        <v>3484.197574</v>
      </c>
      <c r="G302" s="189">
        <f t="shared" si="283"/>
        <v>4625.949833</v>
      </c>
      <c r="H302" s="189">
        <f t="shared" si="283"/>
        <v>5215.180646</v>
      </c>
      <c r="I302" s="189">
        <f t="shared" si="283"/>
        <v>5524.092309</v>
      </c>
      <c r="J302" s="189">
        <f t="shared" si="283"/>
        <v>5934.516893</v>
      </c>
      <c r="K302" s="189"/>
      <c r="O302" s="187">
        <v>282.0</v>
      </c>
      <c r="P302" s="186">
        <f>(SCC!E302/(dairyplan25!AV408*1000))*1000000</f>
        <v>65992.58411</v>
      </c>
      <c r="Q302" s="186">
        <f>(SCC!F302/(dairyplan25!AW408*1000))*1000000</f>
        <v>125547.2724</v>
      </c>
      <c r="R302" s="186">
        <f>(SCC!G302/(dairyplan25!AX408*1000))*1000000</f>
        <v>168240.8665</v>
      </c>
      <c r="S302" s="186">
        <f>(SCC!H302/(dairyplan25!AY408*1000))*1000000</f>
        <v>192470.5428</v>
      </c>
      <c r="T302" s="186">
        <f>(SCC!I302/(dairyplan25!AZ408*1000))*1000000</f>
        <v>206925.8907</v>
      </c>
      <c r="U302" s="186">
        <f>(SCC!J302/(dairyplan25!BA408*1000))*1000000</f>
        <v>225681.407</v>
      </c>
    </row>
    <row r="303" ht="14.25" customHeight="1">
      <c r="D303" s="187">
        <v>283.0</v>
      </c>
      <c r="E303" s="189">
        <f t="shared" ref="E303:J303" si="284">EXP(EXP(E$12+E$13*$D303+EXP(-EXP(E$14)*$D303)*E$15))</f>
        <v>1906.945546</v>
      </c>
      <c r="F303" s="189">
        <f t="shared" si="284"/>
        <v>3486.087886</v>
      </c>
      <c r="G303" s="189">
        <f t="shared" si="284"/>
        <v>4627.73827</v>
      </c>
      <c r="H303" s="189">
        <f t="shared" si="284"/>
        <v>5216.292276</v>
      </c>
      <c r="I303" s="189">
        <f t="shared" si="284"/>
        <v>5524.720675</v>
      </c>
      <c r="J303" s="189">
        <f t="shared" si="284"/>
        <v>5934.883513</v>
      </c>
      <c r="K303" s="189"/>
      <c r="O303" s="187">
        <v>283.0</v>
      </c>
      <c r="P303" s="186">
        <f>(SCC!E303/(dairyplan25!AV409*1000))*1000000</f>
        <v>66132.42729</v>
      </c>
      <c r="Q303" s="186">
        <f>(SCC!F303/(dairyplan25!AW409*1000))*1000000</f>
        <v>125923.3767</v>
      </c>
      <c r="R303" s="186">
        <f>(SCC!G303/(dairyplan25!AX409*1000))*1000000</f>
        <v>168782.6812</v>
      </c>
      <c r="S303" s="186">
        <f>(SCC!H303/(dairyplan25!AY409*1000))*1000000</f>
        <v>193064.9821</v>
      </c>
      <c r="T303" s="186">
        <f>(SCC!I303/(dairyplan25!AZ409*1000))*1000000</f>
        <v>207553.2868</v>
      </c>
      <c r="U303" s="186">
        <f>(SCC!J303/(dairyplan25!BA409*1000))*1000000</f>
        <v>226363.9533</v>
      </c>
    </row>
    <row r="304" ht="14.25" customHeight="1">
      <c r="D304" s="187">
        <v>284.0</v>
      </c>
      <c r="E304" s="189">
        <f t="shared" ref="E304:J304" si="285">EXP(EXP(E$12+E$13*$D304+EXP(-EXP(E$14)*$D304)*E$15))</f>
        <v>1908.573945</v>
      </c>
      <c r="F304" s="189">
        <f t="shared" si="285"/>
        <v>3487.979349</v>
      </c>
      <c r="G304" s="189">
        <f t="shared" si="285"/>
        <v>4629.527481</v>
      </c>
      <c r="H304" s="189">
        <f t="shared" si="285"/>
        <v>5217.40417</v>
      </c>
      <c r="I304" s="189">
        <f t="shared" si="285"/>
        <v>5525.34912</v>
      </c>
      <c r="J304" s="189">
        <f t="shared" si="285"/>
        <v>5935.250159</v>
      </c>
      <c r="K304" s="189"/>
      <c r="O304" s="187">
        <v>284.0</v>
      </c>
      <c r="P304" s="186">
        <f>(SCC!E304/(dairyplan25!AV410*1000))*1000000</f>
        <v>66272.74539</v>
      </c>
      <c r="Q304" s="186">
        <f>(SCC!F304/(dairyplan25!AW410*1000))*1000000</f>
        <v>126300.8934</v>
      </c>
      <c r="R304" s="186">
        <f>(SCC!G304/(dairyplan25!AX410*1000))*1000000</f>
        <v>169326.6864</v>
      </c>
      <c r="S304" s="186">
        <f>(SCC!H304/(dairyplan25!AY410*1000))*1000000</f>
        <v>193661.7954</v>
      </c>
      <c r="T304" s="186">
        <f>(SCC!I304/(dairyplan25!AZ410*1000))*1000000</f>
        <v>208183.1976</v>
      </c>
      <c r="U304" s="186">
        <f>(SCC!J304/(dairyplan25!BA410*1000))*1000000</f>
        <v>227049.2718</v>
      </c>
    </row>
    <row r="305" ht="14.25" customHeight="1">
      <c r="D305" s="187">
        <v>285.0</v>
      </c>
      <c r="E305" s="189">
        <f t="shared" ref="E305:J305" si="286">EXP(EXP(E$12+E$13*$D305+EXP(-EXP(E$14)*$D305)*E$15))</f>
        <v>1910.203919</v>
      </c>
      <c r="F305" s="189">
        <f t="shared" si="286"/>
        <v>3489.871965</v>
      </c>
      <c r="G305" s="189">
        <f t="shared" si="286"/>
        <v>4631.317466</v>
      </c>
      <c r="H305" s="189">
        <f t="shared" si="286"/>
        <v>5218.516329</v>
      </c>
      <c r="I305" s="189">
        <f t="shared" si="286"/>
        <v>5525.977644</v>
      </c>
      <c r="J305" s="189">
        <f t="shared" si="286"/>
        <v>5935.61683</v>
      </c>
      <c r="K305" s="189"/>
      <c r="O305" s="187">
        <v>285.0</v>
      </c>
      <c r="P305" s="186">
        <f>(SCC!E305/(dairyplan25!AV411*1000))*1000000</f>
        <v>66413.53898</v>
      </c>
      <c r="Q305" s="186">
        <f>(SCC!F305/(dairyplan25!AW411*1000))*1000000</f>
        <v>126679.8266</v>
      </c>
      <c r="R305" s="186">
        <f>(SCC!G305/(dairyplan25!AX411*1000))*1000000</f>
        <v>169872.8891</v>
      </c>
      <c r="S305" s="186">
        <f>(SCC!H305/(dairyplan25!AY411*1000))*1000000</f>
        <v>194260.99</v>
      </c>
      <c r="T305" s="186">
        <f>(SCC!I305/(dairyplan25!AZ411*1000))*1000000</f>
        <v>208815.6311</v>
      </c>
      <c r="U305" s="186">
        <f>(SCC!J305/(dairyplan25!BA411*1000))*1000000</f>
        <v>227737.3714</v>
      </c>
    </row>
    <row r="306" ht="14.25" customHeight="1">
      <c r="D306" s="187">
        <v>286.0</v>
      </c>
      <c r="E306" s="189">
        <f t="shared" ref="E306:J306" si="287">EXP(EXP(E$12+E$13*$D306+EXP(-EXP(E$14)*$D306)*E$15))</f>
        <v>1911.83547</v>
      </c>
      <c r="F306" s="189">
        <f t="shared" si="287"/>
        <v>3491.765733</v>
      </c>
      <c r="G306" s="189">
        <f t="shared" si="287"/>
        <v>4633.108224</v>
      </c>
      <c r="H306" s="189">
        <f t="shared" si="287"/>
        <v>5219.628753</v>
      </c>
      <c r="I306" s="189">
        <f t="shared" si="287"/>
        <v>5526.606249</v>
      </c>
      <c r="J306" s="189">
        <f t="shared" si="287"/>
        <v>5935.983526</v>
      </c>
      <c r="K306" s="189"/>
      <c r="O306" s="187">
        <v>286.0</v>
      </c>
      <c r="P306" s="186">
        <f>(SCC!E306/(dairyplan25!AV412*1000))*1000000</f>
        <v>66554.80862</v>
      </c>
      <c r="Q306" s="186">
        <f>(SCC!F306/(dairyplan25!AW412*1000))*1000000</f>
        <v>127060.1801</v>
      </c>
      <c r="R306" s="186">
        <f>(SCC!G306/(dairyplan25!AX412*1000))*1000000</f>
        <v>170421.2961</v>
      </c>
      <c r="S306" s="186">
        <f>(SCC!H306/(dairyplan25!AY412*1000))*1000000</f>
        <v>194862.5731</v>
      </c>
      <c r="T306" s="186">
        <f>(SCC!I306/(dairyplan25!AZ412*1000))*1000000</f>
        <v>209450.5948</v>
      </c>
      <c r="U306" s="186">
        <f>(SCC!J306/(dairyplan25!BA412*1000))*1000000</f>
        <v>228428.261</v>
      </c>
    </row>
    <row r="307" ht="14.25" customHeight="1">
      <c r="D307" s="187">
        <v>287.0</v>
      </c>
      <c r="E307" s="189">
        <f t="shared" ref="E307:J307" si="288">EXP(EXP(E$12+E$13*$D307+EXP(-EXP(E$14)*$D307)*E$15))</f>
        <v>1913.468599</v>
      </c>
      <c r="F307" s="189">
        <f t="shared" si="288"/>
        <v>3493.660655</v>
      </c>
      <c r="G307" s="189">
        <f t="shared" si="288"/>
        <v>4634.899758</v>
      </c>
      <c r="H307" s="189">
        <f t="shared" si="288"/>
        <v>5220.741441</v>
      </c>
      <c r="I307" s="189">
        <f t="shared" si="288"/>
        <v>5527.234933</v>
      </c>
      <c r="J307" s="189">
        <f t="shared" si="288"/>
        <v>5936.350248</v>
      </c>
      <c r="K307" s="189"/>
      <c r="O307" s="187">
        <v>287.0</v>
      </c>
      <c r="P307" s="186">
        <f>(SCC!E307/(dairyplan25!AV413*1000))*1000000</f>
        <v>66696.55487</v>
      </c>
      <c r="Q307" s="186">
        <f>(SCC!F307/(dairyplan25!AW413*1000))*1000000</f>
        <v>127441.9581</v>
      </c>
      <c r="R307" s="186">
        <f>(SCC!G307/(dairyplan25!AX413*1000))*1000000</f>
        <v>170971.9142</v>
      </c>
      <c r="S307" s="186">
        <f>(SCC!H307/(dairyplan25!AY413*1000))*1000000</f>
        <v>195466.5519</v>
      </c>
      <c r="T307" s="186">
        <f>(SCC!I307/(dairyplan25!AZ413*1000))*1000000</f>
        <v>210088.0967</v>
      </c>
      <c r="U307" s="186">
        <f>(SCC!J307/(dairyplan25!BA413*1000))*1000000</f>
        <v>229121.9493</v>
      </c>
    </row>
    <row r="308" ht="14.25" customHeight="1">
      <c r="D308" s="187">
        <v>288.0</v>
      </c>
      <c r="E308" s="189">
        <f t="shared" ref="E308:J308" si="289">EXP(EXP(E$12+E$13*$D308+EXP(-EXP(E$14)*$D308)*E$15))</f>
        <v>1915.103308</v>
      </c>
      <c r="F308" s="189">
        <f t="shared" si="289"/>
        <v>3495.556732</v>
      </c>
      <c r="G308" s="189">
        <f t="shared" si="289"/>
        <v>4636.692066</v>
      </c>
      <c r="H308" s="189">
        <f t="shared" si="289"/>
        <v>5221.854395</v>
      </c>
      <c r="I308" s="189">
        <f t="shared" si="289"/>
        <v>5527.863698</v>
      </c>
      <c r="J308" s="189">
        <f t="shared" si="289"/>
        <v>5936.716995</v>
      </c>
      <c r="K308" s="189"/>
      <c r="O308" s="187">
        <v>288.0</v>
      </c>
      <c r="P308" s="186">
        <f>(SCC!E308/(dairyplan25!AV414*1000))*1000000</f>
        <v>66838.77832</v>
      </c>
      <c r="Q308" s="186">
        <f>(SCC!F308/(dairyplan25!AW414*1000))*1000000</f>
        <v>127825.1645</v>
      </c>
      <c r="R308" s="186">
        <f>(SCC!G308/(dairyplan25!AX414*1000))*1000000</f>
        <v>171524.7505</v>
      </c>
      <c r="S308" s="186">
        <f>(SCC!H308/(dairyplan25!AY414*1000))*1000000</f>
        <v>196072.9338</v>
      </c>
      <c r="T308" s="186">
        <f>(SCC!I308/(dairyplan25!AZ414*1000))*1000000</f>
        <v>210728.1444</v>
      </c>
      <c r="U308" s="186">
        <f>(SCC!J308/(dairyplan25!BA414*1000))*1000000</f>
        <v>229818.4455</v>
      </c>
    </row>
    <row r="309" ht="14.25" customHeight="1">
      <c r="D309" s="187">
        <v>289.0</v>
      </c>
      <c r="E309" s="189">
        <f t="shared" ref="E309:J309" si="290">EXP(EXP(E$12+E$13*$D309+EXP(-EXP(E$14)*$D309)*E$15))</f>
        <v>1916.739598</v>
      </c>
      <c r="F309" s="189">
        <f t="shared" si="290"/>
        <v>3497.453964</v>
      </c>
      <c r="G309" s="189">
        <f t="shared" si="290"/>
        <v>4638.485149</v>
      </c>
      <c r="H309" s="189">
        <f t="shared" si="290"/>
        <v>5222.967613</v>
      </c>
      <c r="I309" s="189">
        <f t="shared" si="290"/>
        <v>5528.492542</v>
      </c>
      <c r="J309" s="189">
        <f t="shared" si="290"/>
        <v>5937.083767</v>
      </c>
      <c r="K309" s="189"/>
      <c r="O309" s="187">
        <v>289.0</v>
      </c>
      <c r="P309" s="186">
        <f>(SCC!E309/(dairyplan25!AV415*1000))*1000000</f>
        <v>66981.47957</v>
      </c>
      <c r="Q309" s="186">
        <f>(SCC!F309/(dairyplan25!AW415*1000))*1000000</f>
        <v>128209.8033</v>
      </c>
      <c r="R309" s="186">
        <f>(SCC!G309/(dairyplan25!AX415*1000))*1000000</f>
        <v>172079.8118</v>
      </c>
      <c r="S309" s="186">
        <f>(SCC!H309/(dairyplan25!AY415*1000))*1000000</f>
        <v>196681.7261</v>
      </c>
      <c r="T309" s="186">
        <f>(SCC!I309/(dairyplan25!AZ415*1000))*1000000</f>
        <v>211370.7461</v>
      </c>
      <c r="U309" s="186">
        <f>(SCC!J309/(dairyplan25!BA415*1000))*1000000</f>
        <v>230517.7587</v>
      </c>
    </row>
    <row r="310" ht="14.25" customHeight="1">
      <c r="D310" s="187">
        <v>290.0</v>
      </c>
      <c r="E310" s="189">
        <f t="shared" ref="E310:J310" si="291">EXP(EXP(E$12+E$13*$D310+EXP(-EXP(E$14)*$D310)*E$15))</f>
        <v>1918.377472</v>
      </c>
      <c r="F310" s="189">
        <f t="shared" si="291"/>
        <v>3499.352352</v>
      </c>
      <c r="G310" s="189">
        <f t="shared" si="291"/>
        <v>4640.279008</v>
      </c>
      <c r="H310" s="189">
        <f t="shared" si="291"/>
        <v>5224.081097</v>
      </c>
      <c r="I310" s="189">
        <f t="shared" si="291"/>
        <v>5529.121466</v>
      </c>
      <c r="J310" s="189">
        <f t="shared" si="291"/>
        <v>5937.450564</v>
      </c>
      <c r="K310" s="189"/>
      <c r="O310" s="187">
        <v>290.0</v>
      </c>
      <c r="P310" s="186">
        <f>(SCC!E310/(dairyplan25!AV416*1000))*1000000</f>
        <v>67124.65921</v>
      </c>
      <c r="Q310" s="186">
        <f>(SCC!F310/(dairyplan25!AW416*1000))*1000000</f>
        <v>128595.8788</v>
      </c>
      <c r="R310" s="186">
        <f>(SCC!G310/(dairyplan25!AX416*1000))*1000000</f>
        <v>172637.1052</v>
      </c>
      <c r="S310" s="186">
        <f>(SCC!H310/(dairyplan25!AY416*1000))*1000000</f>
        <v>197292.9362</v>
      </c>
      <c r="T310" s="186">
        <f>(SCC!I310/(dairyplan25!AZ416*1000))*1000000</f>
        <v>212015.9095</v>
      </c>
      <c r="U310" s="186">
        <f>(SCC!J310/(dairyplan25!BA416*1000))*1000000</f>
        <v>231219.8978</v>
      </c>
    </row>
    <row r="311" ht="14.25" customHeight="1">
      <c r="D311" s="187">
        <v>291.0</v>
      </c>
      <c r="E311" s="189">
        <f t="shared" ref="E311:J311" si="292">EXP(EXP(E$12+E$13*$D311+EXP(-EXP(E$14)*$D311)*E$15))</f>
        <v>1920.01693</v>
      </c>
      <c r="F311" s="189">
        <f t="shared" si="292"/>
        <v>3501.251896</v>
      </c>
      <c r="G311" s="189">
        <f t="shared" si="292"/>
        <v>4642.073643</v>
      </c>
      <c r="H311" s="189">
        <f t="shared" si="292"/>
        <v>5225.194846</v>
      </c>
      <c r="I311" s="189">
        <f t="shared" si="292"/>
        <v>5529.750469</v>
      </c>
      <c r="J311" s="189">
        <f t="shared" si="292"/>
        <v>5937.817387</v>
      </c>
      <c r="K311" s="189"/>
      <c r="O311" s="187">
        <v>291.0</v>
      </c>
      <c r="P311" s="186">
        <f>(SCC!E311/(dairyplan25!AV417*1000))*1000000</f>
        <v>67268.31785</v>
      </c>
      <c r="Q311" s="186">
        <f>(SCC!F311/(dairyplan25!AW417*1000))*1000000</f>
        <v>128983.395</v>
      </c>
      <c r="R311" s="186">
        <f>(SCC!G311/(dairyplan25!AX417*1000))*1000000</f>
        <v>173196.6377</v>
      </c>
      <c r="S311" s="186">
        <f>(SCC!H311/(dairyplan25!AY417*1000))*1000000</f>
        <v>197906.5716</v>
      </c>
      <c r="T311" s="186">
        <f>(SCC!I311/(dairyplan25!AZ417*1000))*1000000</f>
        <v>212663.6428</v>
      </c>
      <c r="U311" s="186">
        <f>(SCC!J311/(dairyplan25!BA417*1000))*1000000</f>
        <v>231924.8722</v>
      </c>
    </row>
    <row r="312" ht="14.25" customHeight="1">
      <c r="D312" s="187">
        <v>292.0</v>
      </c>
      <c r="E312" s="189">
        <f t="shared" ref="E312:J312" si="293">EXP(EXP(E$12+E$13*$D312+EXP(-EXP(E$14)*$D312)*E$15))</f>
        <v>1921.657975</v>
      </c>
      <c r="F312" s="189">
        <f t="shared" si="293"/>
        <v>3503.152598</v>
      </c>
      <c r="G312" s="189">
        <f t="shared" si="293"/>
        <v>4643.869054</v>
      </c>
      <c r="H312" s="189">
        <f t="shared" si="293"/>
        <v>5226.308859</v>
      </c>
      <c r="I312" s="189">
        <f t="shared" si="293"/>
        <v>5530.379553</v>
      </c>
      <c r="J312" s="189">
        <f t="shared" si="293"/>
        <v>5938.184235</v>
      </c>
      <c r="K312" s="189"/>
      <c r="O312" s="187">
        <v>292.0</v>
      </c>
      <c r="P312" s="186">
        <f>(SCC!E312/(dairyplan25!AV418*1000))*1000000</f>
        <v>67412.45613</v>
      </c>
      <c r="Q312" s="186">
        <f>(SCC!F312/(dairyplan25!AW418*1000))*1000000</f>
        <v>129372.356</v>
      </c>
      <c r="R312" s="186">
        <f>(SCC!G312/(dairyplan25!AX418*1000))*1000000</f>
        <v>173758.4165</v>
      </c>
      <c r="S312" s="186">
        <f>(SCC!H312/(dairyplan25!AY418*1000))*1000000</f>
        <v>198522.6398</v>
      </c>
      <c r="T312" s="186">
        <f>(SCC!I312/(dairyplan25!AZ418*1000))*1000000</f>
        <v>213313.954</v>
      </c>
      <c r="U312" s="186">
        <f>(SCC!J312/(dairyplan25!BA418*1000))*1000000</f>
        <v>232632.6911</v>
      </c>
    </row>
    <row r="313" ht="14.25" customHeight="1">
      <c r="D313" s="187">
        <v>293.0</v>
      </c>
      <c r="E313" s="189">
        <f t="shared" ref="E313:J313" si="294">EXP(EXP(E$12+E$13*$D313+EXP(-EXP(E$14)*$D313)*E$15))</f>
        <v>1923.300608</v>
      </c>
      <c r="F313" s="189">
        <f t="shared" si="294"/>
        <v>3505.054459</v>
      </c>
      <c r="G313" s="189">
        <f t="shared" si="294"/>
        <v>4645.665242</v>
      </c>
      <c r="H313" s="189">
        <f t="shared" si="294"/>
        <v>5227.423138</v>
      </c>
      <c r="I313" s="189">
        <f t="shared" si="294"/>
        <v>5531.008717</v>
      </c>
      <c r="J313" s="189">
        <f t="shared" si="294"/>
        <v>5938.551108</v>
      </c>
      <c r="K313" s="189"/>
      <c r="O313" s="187">
        <v>293.0</v>
      </c>
      <c r="P313" s="186">
        <f>(SCC!E313/(dairyplan25!AV419*1000))*1000000</f>
        <v>67557.07466</v>
      </c>
      <c r="Q313" s="186">
        <f>(SCC!F313/(dairyplan25!AW419*1000))*1000000</f>
        <v>129762.7659</v>
      </c>
      <c r="R313" s="186">
        <f>(SCC!G313/(dairyplan25!AX419*1000))*1000000</f>
        <v>174322.4487</v>
      </c>
      <c r="S313" s="186">
        <f>(SCC!H313/(dairyplan25!AY419*1000))*1000000</f>
        <v>199141.1483</v>
      </c>
      <c r="T313" s="186">
        <f>(SCC!I313/(dairyplan25!AZ419*1000))*1000000</f>
        <v>213966.8512</v>
      </c>
      <c r="U313" s="186">
        <f>(SCC!J313/(dairyplan25!BA419*1000))*1000000</f>
        <v>233343.3638</v>
      </c>
    </row>
    <row r="314" ht="14.25" customHeight="1">
      <c r="D314" s="187">
        <v>294.0</v>
      </c>
      <c r="E314" s="189">
        <f t="shared" ref="E314:J314" si="295">EXP(EXP(E$12+E$13*$D314+EXP(-EXP(E$14)*$D314)*E$15))</f>
        <v>1924.944832</v>
      </c>
      <c r="F314" s="189">
        <f t="shared" si="295"/>
        <v>3506.957478</v>
      </c>
      <c r="G314" s="189">
        <f t="shared" si="295"/>
        <v>4647.462206</v>
      </c>
      <c r="H314" s="189">
        <f t="shared" si="295"/>
        <v>5228.537683</v>
      </c>
      <c r="I314" s="189">
        <f t="shared" si="295"/>
        <v>5531.63796</v>
      </c>
      <c r="J314" s="189">
        <f t="shared" si="295"/>
        <v>5938.918006</v>
      </c>
      <c r="K314" s="189"/>
      <c r="O314" s="187">
        <v>294.0</v>
      </c>
      <c r="P314" s="186">
        <f>(SCC!E314/(dairyplan25!AV420*1000))*1000000</f>
        <v>67702.17408</v>
      </c>
      <c r="Q314" s="186">
        <f>(SCC!F314/(dairyplan25!AW420*1000))*1000000</f>
        <v>130154.6291</v>
      </c>
      <c r="R314" s="186">
        <f>(SCC!G314/(dairyplan25!AX420*1000))*1000000</f>
        <v>174888.7414</v>
      </c>
      <c r="S314" s="186">
        <f>(SCC!H314/(dairyplan25!AY420*1000))*1000000</f>
        <v>199762.1048</v>
      </c>
      <c r="T314" s="186">
        <f>(SCC!I314/(dairyplan25!AZ420*1000))*1000000</f>
        <v>214622.3426</v>
      </c>
      <c r="U314" s="186">
        <f>(SCC!J314/(dairyplan25!BA420*1000))*1000000</f>
        <v>234056.8997</v>
      </c>
    </row>
    <row r="315" ht="14.25" customHeight="1">
      <c r="D315" s="187">
        <v>295.0</v>
      </c>
      <c r="E315" s="189">
        <f t="shared" ref="E315:J315" si="296">EXP(EXP(E$12+E$13*$D315+EXP(-EXP(E$14)*$D315)*E$15))</f>
        <v>1926.590647</v>
      </c>
      <c r="F315" s="189">
        <f t="shared" si="296"/>
        <v>3508.861658</v>
      </c>
      <c r="G315" s="189">
        <f t="shared" si="296"/>
        <v>4649.259949</v>
      </c>
      <c r="H315" s="189">
        <f t="shared" si="296"/>
        <v>5229.652493</v>
      </c>
      <c r="I315" s="189">
        <f t="shared" si="296"/>
        <v>5532.267283</v>
      </c>
      <c r="J315" s="189">
        <f t="shared" si="296"/>
        <v>5939.28493</v>
      </c>
      <c r="K315" s="189"/>
      <c r="O315" s="187">
        <v>295.0</v>
      </c>
      <c r="P315" s="186">
        <f>(SCC!E315/(dairyplan25!AV421*1000))*1000000</f>
        <v>67847.75505</v>
      </c>
      <c r="Q315" s="186">
        <f>(SCC!F315/(dairyplan25!AW421*1000))*1000000</f>
        <v>130547.9496</v>
      </c>
      <c r="R315" s="186">
        <f>(SCC!G315/(dairyplan25!AX421*1000))*1000000</f>
        <v>175457.302</v>
      </c>
      <c r="S315" s="186">
        <f>(SCC!H315/(dairyplan25!AY421*1000))*1000000</f>
        <v>200385.5168</v>
      </c>
      <c r="T315" s="186">
        <f>(SCC!I315/(dairyplan25!AZ421*1000))*1000000</f>
        <v>215280.4365</v>
      </c>
      <c r="U315" s="186">
        <f>(SCC!J315/(dairyplan25!BA421*1000))*1000000</f>
        <v>234773.3082</v>
      </c>
    </row>
    <row r="316" ht="14.25" customHeight="1">
      <c r="D316" s="187">
        <v>296.0</v>
      </c>
      <c r="E316" s="189">
        <f t="shared" ref="E316:J316" si="297">EXP(EXP(E$12+E$13*$D316+EXP(-EXP(E$14)*$D316)*E$15))</f>
        <v>1928.238055</v>
      </c>
      <c r="F316" s="189">
        <f t="shared" si="297"/>
        <v>3510.766998</v>
      </c>
      <c r="G316" s="189">
        <f t="shared" si="297"/>
        <v>4651.058469</v>
      </c>
      <c r="H316" s="189">
        <f t="shared" si="297"/>
        <v>5230.767568</v>
      </c>
      <c r="I316" s="189">
        <f t="shared" si="297"/>
        <v>5532.896686</v>
      </c>
      <c r="J316" s="189">
        <f t="shared" si="297"/>
        <v>5939.651879</v>
      </c>
      <c r="K316" s="189"/>
      <c r="O316" s="187">
        <v>296.0</v>
      </c>
      <c r="P316" s="186">
        <f>(SCC!E316/(dairyplan25!AV422*1000))*1000000</f>
        <v>67993.81823</v>
      </c>
      <c r="Q316" s="186">
        <f>(SCC!F316/(dairyplan25!AW422*1000))*1000000</f>
        <v>130942.7317</v>
      </c>
      <c r="R316" s="186">
        <f>(SCC!G316/(dairyplan25!AX422*1000))*1000000</f>
        <v>176028.1376</v>
      </c>
      <c r="S316" s="186">
        <f>(SCC!H316/(dairyplan25!AY422*1000))*1000000</f>
        <v>201011.3921</v>
      </c>
      <c r="T316" s="186">
        <f>(SCC!I316/(dairyplan25!AZ422*1000))*1000000</f>
        <v>215941.141</v>
      </c>
      <c r="U316" s="186">
        <f>(SCC!J316/(dairyplan25!BA422*1000))*1000000</f>
        <v>235492.5989</v>
      </c>
    </row>
    <row r="317" ht="14.25" customHeight="1">
      <c r="D317" s="187">
        <v>297.0</v>
      </c>
      <c r="E317" s="189">
        <f t="shared" ref="E317:J317" si="298">EXP(EXP(E$12+E$13*$D317+EXP(-EXP(E$14)*$D317)*E$15))</f>
        <v>1929.887058</v>
      </c>
      <c r="F317" s="189">
        <f t="shared" si="298"/>
        <v>3512.6735</v>
      </c>
      <c r="G317" s="189">
        <f t="shared" si="298"/>
        <v>4652.857767</v>
      </c>
      <c r="H317" s="189">
        <f t="shared" si="298"/>
        <v>5231.882909</v>
      </c>
      <c r="I317" s="189">
        <f t="shared" si="298"/>
        <v>5533.52617</v>
      </c>
      <c r="J317" s="189">
        <f t="shared" si="298"/>
        <v>5940.018853</v>
      </c>
      <c r="K317" s="189"/>
      <c r="O317" s="187">
        <v>297.0</v>
      </c>
      <c r="P317" s="186">
        <f>(SCC!E317/(dairyplan25!AV423*1000))*1000000</f>
        <v>68140.36428</v>
      </c>
      <c r="Q317" s="186">
        <f>(SCC!F317/(dairyplan25!AW423*1000))*1000000</f>
        <v>131338.9797</v>
      </c>
      <c r="R317" s="186">
        <f>(SCC!G317/(dairyplan25!AX423*1000))*1000000</f>
        <v>176601.2556</v>
      </c>
      <c r="S317" s="186">
        <f>(SCC!H317/(dairyplan25!AY423*1000))*1000000</f>
        <v>201639.7384</v>
      </c>
      <c r="T317" s="186">
        <f>(SCC!I317/(dairyplan25!AZ423*1000))*1000000</f>
        <v>216604.4646</v>
      </c>
      <c r="U317" s="186">
        <f>(SCC!J317/(dairyplan25!BA423*1000))*1000000</f>
        <v>236214.7813</v>
      </c>
    </row>
    <row r="318" ht="14.25" customHeight="1">
      <c r="D318" s="187">
        <v>298.0</v>
      </c>
      <c r="E318" s="189">
        <f t="shared" ref="E318:J318" si="299">EXP(EXP(E$12+E$13*$D318+EXP(-EXP(E$14)*$D318)*E$15))</f>
        <v>1931.537659</v>
      </c>
      <c r="F318" s="189">
        <f t="shared" si="299"/>
        <v>3514.581163</v>
      </c>
      <c r="G318" s="189">
        <f t="shared" si="299"/>
        <v>4654.657844</v>
      </c>
      <c r="H318" s="189">
        <f t="shared" si="299"/>
        <v>5232.998515</v>
      </c>
      <c r="I318" s="189">
        <f t="shared" si="299"/>
        <v>5534.155733</v>
      </c>
      <c r="J318" s="189">
        <f t="shared" si="299"/>
        <v>5940.385853</v>
      </c>
      <c r="K318" s="189"/>
      <c r="O318" s="187">
        <v>298.0</v>
      </c>
      <c r="P318" s="186">
        <f>(SCC!E318/(dairyplan25!AV424*1000))*1000000</f>
        <v>68287.39387</v>
      </c>
      <c r="Q318" s="186">
        <f>(SCC!F318/(dairyplan25!AW424*1000))*1000000</f>
        <v>131736.6978</v>
      </c>
      <c r="R318" s="186">
        <f>(SCC!G318/(dairyplan25!AX424*1000))*1000000</f>
        <v>177176.6633</v>
      </c>
      <c r="S318" s="186">
        <f>(SCC!H318/(dairyplan25!AY424*1000))*1000000</f>
        <v>202270.5635</v>
      </c>
      <c r="T318" s="186">
        <f>(SCC!I318/(dairyplan25!AZ424*1000))*1000000</f>
        <v>217270.4156</v>
      </c>
      <c r="U318" s="186">
        <f>(SCC!J318/(dairyplan25!BA424*1000))*1000000</f>
        <v>236939.8651</v>
      </c>
    </row>
    <row r="319" ht="14.25" customHeight="1">
      <c r="D319" s="187">
        <v>299.0</v>
      </c>
      <c r="E319" s="189">
        <f t="shared" ref="E319:J319" si="300">EXP(EXP(E$12+E$13*$D319+EXP(-EXP(E$14)*$D319)*E$15))</f>
        <v>1933.189857</v>
      </c>
      <c r="F319" s="189">
        <f t="shared" si="300"/>
        <v>3516.48999</v>
      </c>
      <c r="G319" s="189">
        <f t="shared" si="300"/>
        <v>4656.4587</v>
      </c>
      <c r="H319" s="189">
        <f t="shared" si="300"/>
        <v>5234.114387</v>
      </c>
      <c r="I319" s="189">
        <f t="shared" si="300"/>
        <v>5534.785376</v>
      </c>
      <c r="J319" s="189">
        <f t="shared" si="300"/>
        <v>5940.752878</v>
      </c>
      <c r="K319" s="189"/>
      <c r="O319" s="187">
        <v>299.0</v>
      </c>
      <c r="P319" s="186">
        <f>(SCC!E319/(dairyplan25!AV425*1000))*1000000</f>
        <v>68434.9077</v>
      </c>
      <c r="Q319" s="186">
        <f>(SCC!F319/(dairyplan25!AW425*1000))*1000000</f>
        <v>132135.8903</v>
      </c>
      <c r="R319" s="186">
        <f>(SCC!G319/(dairyplan25!AX425*1000))*1000000</f>
        <v>177754.3681</v>
      </c>
      <c r="S319" s="186">
        <f>(SCC!H319/(dairyplan25!AY425*1000))*1000000</f>
        <v>202903.8753</v>
      </c>
      <c r="T319" s="186">
        <f>(SCC!I319/(dairyplan25!AZ425*1000))*1000000</f>
        <v>217939.0026</v>
      </c>
      <c r="U319" s="186">
        <f>(SCC!J319/(dairyplan25!BA425*1000))*1000000</f>
        <v>237667.8599</v>
      </c>
    </row>
    <row r="320" ht="14.25" customHeight="1">
      <c r="D320" s="187">
        <v>300.0</v>
      </c>
      <c r="E320" s="189">
        <f t="shared" ref="E320:J320" si="301">EXP(EXP(E$12+E$13*$D320+EXP(-EXP(E$14)*$D320)*E$15))</f>
        <v>1934.843656</v>
      </c>
      <c r="F320" s="189">
        <f t="shared" si="301"/>
        <v>3518.399981</v>
      </c>
      <c r="G320" s="189">
        <f t="shared" si="301"/>
        <v>4658.260335</v>
      </c>
      <c r="H320" s="189">
        <f t="shared" si="301"/>
        <v>5235.230525</v>
      </c>
      <c r="I320" s="189">
        <f t="shared" si="301"/>
        <v>5535.415098</v>
      </c>
      <c r="J320" s="189">
        <f t="shared" si="301"/>
        <v>5941.119928</v>
      </c>
      <c r="K320" s="189"/>
      <c r="O320" s="187">
        <v>300.0</v>
      </c>
      <c r="P320" s="186">
        <f>(SCC!E320/(dairyplan25!AV426*1000))*1000000</f>
        <v>68582.90645</v>
      </c>
      <c r="Q320" s="186">
        <f>(SCC!F320/(dairyplan25!AW426*1000))*1000000</f>
        <v>132536.5616</v>
      </c>
      <c r="R320" s="186">
        <f>(SCC!G320/(dairyplan25!AX426*1000))*1000000</f>
        <v>178334.3774</v>
      </c>
      <c r="S320" s="186">
        <f>(SCC!H320/(dairyplan25!AY426*1000))*1000000</f>
        <v>203539.6816</v>
      </c>
      <c r="T320" s="186">
        <f>(SCC!I320/(dairyplan25!AZ426*1000))*1000000</f>
        <v>218610.2339</v>
      </c>
      <c r="U320" s="186">
        <f>(SCC!J320/(dairyplan25!BA426*1000))*1000000</f>
        <v>238398.7756</v>
      </c>
    </row>
    <row r="321" ht="14.25" customHeight="1">
      <c r="D321" s="187">
        <v>301.0</v>
      </c>
      <c r="E321" s="189">
        <f t="shared" ref="E321:J321" si="302">EXP(EXP(E$12+E$13*$D321+EXP(-EXP(E$14)*$D321)*E$15))</f>
        <v>1936.499057</v>
      </c>
      <c r="F321" s="189">
        <f t="shared" si="302"/>
        <v>3520.311136</v>
      </c>
      <c r="G321" s="189">
        <f t="shared" si="302"/>
        <v>4660.062749</v>
      </c>
      <c r="H321" s="189">
        <f t="shared" si="302"/>
        <v>5236.346929</v>
      </c>
      <c r="I321" s="189">
        <f t="shared" si="302"/>
        <v>5536.044901</v>
      </c>
      <c r="J321" s="189">
        <f t="shared" si="302"/>
        <v>5941.487003</v>
      </c>
      <c r="K321" s="189"/>
      <c r="O321" s="187">
        <v>301.0</v>
      </c>
      <c r="P321" s="186">
        <f>(SCC!E321/(dairyplan25!AV427*1000))*1000000</f>
        <v>68731.39083</v>
      </c>
      <c r="Q321" s="186">
        <f>(SCC!F321/(dairyplan25!AW427*1000))*1000000</f>
        <v>132938.7161</v>
      </c>
      <c r="R321" s="186">
        <f>(SCC!G321/(dairyplan25!AX427*1000))*1000000</f>
        <v>178916.6987</v>
      </c>
      <c r="S321" s="186">
        <f>(SCC!H321/(dairyplan25!AY427*1000))*1000000</f>
        <v>204177.9903</v>
      </c>
      <c r="T321" s="186">
        <f>(SCC!I321/(dairyplan25!AZ427*1000))*1000000</f>
        <v>219284.1181</v>
      </c>
      <c r="U321" s="186">
        <f>(SCC!J321/(dairyplan25!BA427*1000))*1000000</f>
        <v>239132.6219</v>
      </c>
    </row>
    <row r="322" ht="14.25" customHeight="1">
      <c r="D322" s="187">
        <v>302.0</v>
      </c>
      <c r="E322" s="189">
        <f t="shared" ref="E322:J322" si="303">EXP(EXP(E$12+E$13*$D322+EXP(-EXP(E$14)*$D322)*E$15))</f>
        <v>1938.156062</v>
      </c>
      <c r="F322" s="189">
        <f t="shared" si="303"/>
        <v>3522.223456</v>
      </c>
      <c r="G322" s="189">
        <f t="shared" si="303"/>
        <v>4661.865944</v>
      </c>
      <c r="H322" s="189">
        <f t="shared" si="303"/>
        <v>5237.463598</v>
      </c>
      <c r="I322" s="189">
        <f t="shared" si="303"/>
        <v>5536.674784</v>
      </c>
      <c r="J322" s="189">
        <f t="shared" si="303"/>
        <v>5941.854104</v>
      </c>
      <c r="K322" s="189"/>
      <c r="O322" s="187">
        <v>302.0</v>
      </c>
      <c r="P322" s="186">
        <f>(SCC!E322/(dairyplan25!AV428*1000))*1000000</f>
        <v>68880.36156</v>
      </c>
      <c r="Q322" s="186">
        <f>(SCC!F322/(dairyplan25!AW428*1000))*1000000</f>
        <v>133342.358</v>
      </c>
      <c r="R322" s="186">
        <f>(SCC!G322/(dairyplan25!AX428*1000))*1000000</f>
        <v>179501.3396</v>
      </c>
      <c r="S322" s="186">
        <f>(SCC!H322/(dairyplan25!AY428*1000))*1000000</f>
        <v>204818.8094</v>
      </c>
      <c r="T322" s="186">
        <f>(SCC!I322/(dairyplan25!AZ428*1000))*1000000</f>
        <v>219960.6639</v>
      </c>
      <c r="U322" s="186">
        <f>(SCC!J322/(dairyplan25!BA428*1000))*1000000</f>
        <v>239869.4088</v>
      </c>
    </row>
    <row r="323" ht="14.25" customHeight="1">
      <c r="D323" s="187">
        <v>303.0</v>
      </c>
      <c r="E323" s="189">
        <f t="shared" ref="E323:J323" si="304">EXP(EXP(E$12+E$13*$D323+EXP(-EXP(E$14)*$D323)*E$15))</f>
        <v>1939.814672</v>
      </c>
      <c r="F323" s="189">
        <f t="shared" si="304"/>
        <v>3524.136942</v>
      </c>
      <c r="G323" s="189">
        <f t="shared" si="304"/>
        <v>4663.669919</v>
      </c>
      <c r="H323" s="189">
        <f t="shared" si="304"/>
        <v>5238.580534</v>
      </c>
      <c r="I323" s="189">
        <f t="shared" si="304"/>
        <v>5537.304747</v>
      </c>
      <c r="J323" s="189">
        <f t="shared" si="304"/>
        <v>5942.22123</v>
      </c>
      <c r="K323" s="189"/>
      <c r="O323" s="187">
        <v>303.0</v>
      </c>
      <c r="P323" s="186">
        <f>(SCC!E323/(dairyplan25!AV429*1000))*1000000</f>
        <v>69029.81934</v>
      </c>
      <c r="Q323" s="186">
        <f>(SCC!F323/(dairyplan25!AW429*1000))*1000000</f>
        <v>133747.4917</v>
      </c>
      <c r="R323" s="186">
        <f>(SCC!G323/(dairyplan25!AX429*1000))*1000000</f>
        <v>180088.3076</v>
      </c>
      <c r="S323" s="186">
        <f>(SCC!H323/(dairyplan25!AY429*1000))*1000000</f>
        <v>205462.147</v>
      </c>
      <c r="T323" s="186">
        <f>(SCC!I323/(dairyplan25!AZ429*1000))*1000000</f>
        <v>220639.8798</v>
      </c>
      <c r="U323" s="186">
        <f>(SCC!J323/(dairyplan25!BA429*1000))*1000000</f>
        <v>240609.1462</v>
      </c>
    </row>
    <row r="324" ht="14.25" customHeight="1">
      <c r="D324" s="187">
        <v>304.0</v>
      </c>
      <c r="E324" s="189">
        <f t="shared" ref="E324:J324" si="305">EXP(EXP(E$12+E$13*$D324+EXP(-EXP(E$14)*$D324)*E$15))</f>
        <v>1941.474889</v>
      </c>
      <c r="F324" s="189">
        <f t="shared" si="305"/>
        <v>3526.051596</v>
      </c>
      <c r="G324" s="189">
        <f t="shared" si="305"/>
        <v>4665.474674</v>
      </c>
      <c r="H324" s="189">
        <f t="shared" si="305"/>
        <v>5239.697735</v>
      </c>
      <c r="I324" s="189">
        <f t="shared" si="305"/>
        <v>5537.93479</v>
      </c>
      <c r="J324" s="189">
        <f t="shared" si="305"/>
        <v>5942.588381</v>
      </c>
      <c r="K324" s="189"/>
      <c r="O324" s="187">
        <v>304.0</v>
      </c>
      <c r="P324" s="186">
        <f>(SCC!E324/(dairyplan25!AV430*1000))*1000000</f>
        <v>69179.76492</v>
      </c>
      <c r="Q324" s="186">
        <f>(SCC!F324/(dairyplan25!AW430*1000))*1000000</f>
        <v>134154.1218</v>
      </c>
      <c r="R324" s="186">
        <f>(SCC!G324/(dairyplan25!AX430*1000))*1000000</f>
        <v>180677.6102</v>
      </c>
      <c r="S324" s="186">
        <f>(SCC!H324/(dairyplan25!AY430*1000))*1000000</f>
        <v>206108.0111</v>
      </c>
      <c r="T324" s="186">
        <f>(SCC!I324/(dairyplan25!AZ430*1000))*1000000</f>
        <v>221321.7747</v>
      </c>
      <c r="U324" s="186">
        <f>(SCC!J324/(dairyplan25!BA430*1000))*1000000</f>
        <v>241351.8441</v>
      </c>
    </row>
    <row r="325" ht="14.25" customHeight="1">
      <c r="D325" s="187">
        <v>305.0</v>
      </c>
      <c r="E325" s="189">
        <f t="shared" ref="E325:J325" si="306">EXP(EXP(E$12+E$13*$D325+EXP(-EXP(E$14)*$D325)*E$15))</f>
        <v>1943.136714</v>
      </c>
      <c r="F325" s="189">
        <f t="shared" si="306"/>
        <v>3527.967417</v>
      </c>
      <c r="G325" s="189">
        <f t="shared" si="306"/>
        <v>4667.280211</v>
      </c>
      <c r="H325" s="189">
        <f t="shared" si="306"/>
        <v>5240.815203</v>
      </c>
      <c r="I325" s="189">
        <f t="shared" si="306"/>
        <v>5538.564913</v>
      </c>
      <c r="J325" s="189">
        <f t="shared" si="306"/>
        <v>5942.955558</v>
      </c>
      <c r="K325" s="189"/>
      <c r="O325" s="187">
        <v>305.0</v>
      </c>
      <c r="P325" s="186">
        <f>(SCC!E325/(dairyplan25!AV431*1000))*1000000</f>
        <v>69330.19903</v>
      </c>
      <c r="Q325" s="186">
        <f>(SCC!F325/(dairyplan25!AW431*1000))*1000000</f>
        <v>134562.2527</v>
      </c>
      <c r="R325" s="186">
        <f>(SCC!G325/(dairyplan25!AX431*1000))*1000000</f>
        <v>181269.2551</v>
      </c>
      <c r="S325" s="186">
        <f>(SCC!H325/(dairyplan25!AY431*1000))*1000000</f>
        <v>206756.4099</v>
      </c>
      <c r="T325" s="186">
        <f>(SCC!I325/(dairyplan25!AZ431*1000))*1000000</f>
        <v>222006.3572</v>
      </c>
      <c r="U325" s="186">
        <f>(SCC!J325/(dairyplan25!BA431*1000))*1000000</f>
        <v>242097.5127</v>
      </c>
    </row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2013-11-27T13:54:30Z</dcterms:created>
  <dc:creator>De Vries,Albert</dc:creator>
</cp:coreProperties>
</file>