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USE" sheetId="1" r:id="rId5"/>
    <sheet state="visible" name="datasheet" sheetId="2" r:id="rId6"/>
    <sheet state="visible" name="PAGE 1" sheetId="3" r:id="rId7"/>
    <sheet state="visible" name="PAGE 2" sheetId="4" r:id="rId8"/>
    <sheet state="visible" name="PAGE 3" sheetId="5" r:id="rId9"/>
    <sheet state="hidden" name="CULTS" sheetId="6" r:id="rId10"/>
    <sheet state="hidden" name="Special Effects Summary" sheetId="7" r:id="rId11"/>
    <sheet state="visible" name="calculations" sheetId="8" r:id="rId12"/>
  </sheets>
  <definedNames>
    <definedName name="Unarmed">datasheet!$L$28</definedName>
    <definedName localSheetId="5" name="CultTitle">CULTS!$X$160:$AK$162</definedName>
    <definedName name="ActionPoints">datasheet!$C$20</definedName>
    <definedName name="Head">datasheet!$C$29</definedName>
    <definedName localSheetId="5" name="Rank_BACK">CULTS!$H$160:$Q$162</definedName>
    <definedName name="MovementRate">#REF!</definedName>
    <definedName name="CURRENT_SIZ">'PAGE 1'!$T$83</definedName>
    <definedName name="Deceit">datasheet!$L$14</definedName>
    <definedName name="Passion1">datasheet!$L$34</definedName>
    <definedName name="Endurance">datasheet!$L$16</definedName>
    <definedName name="Insight">datasheet!$L$20</definedName>
    <definedName name="Brawn">datasheet!$L$10</definedName>
    <definedName name="Rank">'PAGE 2'!$H$160:$Q$162</definedName>
    <definedName name="Drive">datasheet!$L$15</definedName>
    <definedName name="BonusPoints">datasheet!$D$39</definedName>
    <definedName name="CURRENT_STR">'PAGE 1'!$T$75</definedName>
    <definedName name="Rank_BACK">'PAGE 2'!$H$160:$Q$162</definedName>
    <definedName localSheetId="5" name="TotalENC">CULTS!$BF$26</definedName>
    <definedName name="Burden">'PAGE 2'!$BU$26</definedName>
    <definedName name="ArmourPenalty">'PAGE 2'!$DF$26</definedName>
    <definedName name="Arm">datasheet!$C$32</definedName>
    <definedName name="CultRank">calculations!$B$147:$B$151</definedName>
    <definedName localSheetId="5" name="CultType_BACK">CULTS!$K$157:$AK$159</definedName>
    <definedName name="Stealth">datasheet!$L$26</definedName>
    <definedName name="CON">datasheet!$C$9</definedName>
    <definedName name="Abdomen">datasheet!$C$31</definedName>
    <definedName name="Passion3">datasheet!$L$36</definedName>
    <definedName name="InitBonus">datasheet!$C$25</definedName>
    <definedName name="NativeTongue">datasheet!$L$22</definedName>
    <definedName name="ExpModifier">datasheet!$C$21</definedName>
    <definedName name="Passion2">datasheet!$L$35</definedName>
    <definedName name="CURRENT_INT">'PAGE 1'!$T$91</definedName>
    <definedName name="Willpower">datasheet!$L$29</definedName>
    <definedName name="AgeRange">datasheet!$D$36</definedName>
    <definedName name="CURRENT_DEX">'PAGE 1'!$T$87</definedName>
    <definedName localSheetId="5" name="ArmourPenalty">CULTS!$DF$26</definedName>
    <definedName name="HealingRate">datasheet!$C$22</definedName>
    <definedName name="CultType_BACK">'PAGE 2'!$K$157:$AK$159</definedName>
    <definedName name="NAME">datasheet!$C$2</definedName>
    <definedName name="CombatStyle1">datasheet!$L$30</definedName>
    <definedName name="FirstAid">datasheet!$L$18</definedName>
    <definedName name="Evade">datasheet!$L$17</definedName>
    <definedName name="CultType">calculations!$C$146:$G$146</definedName>
    <definedName name="Swim">datasheet!$L$27</definedName>
    <definedName name="INT">datasheet!$C$12</definedName>
    <definedName name="Height">#REF!</definedName>
    <definedName name="NamedRange1">datasheet!$D$37</definedName>
    <definedName name="Ride">datasheet!$L$24</definedName>
    <definedName name="TotalENC">'PAGE 2'!$BF$26</definedName>
    <definedName name="Locale">datasheet!$L$21</definedName>
    <definedName name="Conceal">datasheet!$L$11</definedName>
    <definedName name="Sing">datasheet!$L$25</definedName>
    <definedName name="CURRENT_CHA">'PAGE 1'!$T$99</definedName>
    <definedName localSheetId="5" name="CultRank_BACK">CULTS!$H$160:$Q$162</definedName>
    <definedName localSheetId="5" name="Burden">CULTS!$BU$26</definedName>
    <definedName name="CulturePoints">datasheet!$D$37</definedName>
    <definedName name="CULTS">calculations!$B$146:$G$151</definedName>
    <definedName name="Leg">datasheet!$C$33</definedName>
    <definedName name="Influence">datasheet!$L$19</definedName>
    <definedName name="Perception">datasheet!$L$23</definedName>
    <definedName name="CultTitle">'PAGE 2'!$X$160:$AK$162</definedName>
    <definedName name="Move">#REF!</definedName>
    <definedName name="Frame">#REF!</definedName>
    <definedName name="Age">datasheet!$C$36</definedName>
    <definedName name="CareerPoints">datasheet!$D$38</definedName>
    <definedName name="CURRENT_DM">'PAGE 1'!$AN$79</definedName>
    <definedName name="SIZ">datasheet!$C$10</definedName>
    <definedName name="DEX">datasheet!$C$11</definedName>
    <definedName name="Dance">datasheet!$L$13</definedName>
    <definedName name="CURRENT_CON">'PAGE 1'!$T$79</definedName>
    <definedName localSheetId="5" name="Rank">CULTS!$H$160:$Q$162</definedName>
    <definedName name="MagicPoints">datasheet!$C$24</definedName>
    <definedName name="Customs">datasheet!$L$12</definedName>
    <definedName name="LuckPoints">datasheet!$C$23</definedName>
    <definedName name="POW">datasheet!$C$13</definedName>
    <definedName name="STR">datasheet!$C$8</definedName>
    <definedName name="Boating">datasheet!$L$9</definedName>
    <definedName name="CHA">datasheet!$C$14</definedName>
    <definedName name="CultRank_BACK">'PAGE 2'!$H$160:$Q$162</definedName>
    <definedName name="Chest">datasheet!$C$30</definedName>
    <definedName name="Athletics">datasheet!$L$8</definedName>
    <definedName name="CURRENT_XPM">'PAGE 1'!$AN$83</definedName>
    <definedName name="DamageMod">datasheet!$C$26</definedName>
    <definedName name="CURRENT_POW">'PAGE 1'!$T$95</definedName>
    <definedName name="CURRENT_AP">'PAGE 1'!$AN$75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Use only for point buy</t>
      </text>
    </comment>
    <comment authorId="0" ref="B17">
      <text>
        <t xml:space="preserve">Use only for point buy</t>
      </text>
    </comment>
    <comment authorId="0" ref="B37">
      <text>
        <t xml:space="preserve">5 points minimum,15 point maximum. Divi between Cultural Standard skills and up to 3 Cultural profesional skills</t>
      </text>
    </comment>
    <comment authorId="0" ref="B38">
      <text>
        <t xml:space="preserve">No points minimum, 15 point Maximum.  Divi between Career Standard skills and up to 3 Career profesional skills</t>
      </text>
    </comment>
    <comment authorId="0" ref="B39">
      <text>
        <t xml:space="preserve">Follow age table on page 32 for allotment maximum. (usually 15)</t>
      </text>
    </comment>
  </commentList>
</comments>
</file>

<file path=xl/sharedStrings.xml><?xml version="1.0" encoding="utf-8"?>
<sst xmlns="http://schemas.openxmlformats.org/spreadsheetml/2006/main" count="1811" uniqueCount="798">
  <si>
    <t>1. Make a copy of this Google sheet 2. Enter in your data into Datasheet 3. Click on PAGE 1, 2, etc. for a nice sheet</t>
  </si>
  <si>
    <t>Many cells have dropdowns to choose premade options. Errors are shown if something custom is entered, but can be safely ignored. Just understand custom entries may not completely autofill</t>
  </si>
  <si>
    <t>For a more in depth How To, click the link below</t>
  </si>
  <si>
    <t>CLICK HERE</t>
  </si>
  <si>
    <t>Character Info</t>
  </si>
  <si>
    <t>Fill in cells with this colour</t>
  </si>
  <si>
    <t>Character Name</t>
  </si>
  <si>
    <t>Anathaym</t>
  </si>
  <si>
    <t>Age</t>
  </si>
  <si>
    <t>Career</t>
  </si>
  <si>
    <t>Warrior</t>
  </si>
  <si>
    <t>Player Name</t>
  </si>
  <si>
    <t>Adept_Austin</t>
  </si>
  <si>
    <t>Race</t>
  </si>
  <si>
    <t>Human</t>
  </si>
  <si>
    <t>Profession</t>
  </si>
  <si>
    <t>Scarlet Spear</t>
  </si>
  <si>
    <t>Culture</t>
  </si>
  <si>
    <t>Civilised</t>
  </si>
  <si>
    <t>Homeland</t>
  </si>
  <si>
    <t>Meeros</t>
  </si>
  <si>
    <t>Social Class</t>
  </si>
  <si>
    <t>Aristocracy</t>
  </si>
  <si>
    <t>Characteristics</t>
  </si>
  <si>
    <t>Standard Skills</t>
  </si>
  <si>
    <t>Professional Skills</t>
  </si>
  <si>
    <t>stats</t>
  </si>
  <si>
    <t>Total</t>
  </si>
  <si>
    <t>Racial Avg</t>
  </si>
  <si>
    <t>skills</t>
  </si>
  <si>
    <t>base</t>
  </si>
  <si>
    <t>culture</t>
  </si>
  <si>
    <t>career</t>
  </si>
  <si>
    <t>bonus</t>
  </si>
  <si>
    <t>other</t>
  </si>
  <si>
    <t>total</t>
  </si>
  <si>
    <t>STR</t>
  </si>
  <si>
    <t>Athletics</t>
  </si>
  <si>
    <t>Acrobatics</t>
  </si>
  <si>
    <t>CON</t>
  </si>
  <si>
    <t>Boating</t>
  </si>
  <si>
    <t>Acting</t>
  </si>
  <si>
    <t>SIZ</t>
  </si>
  <si>
    <t>Brawn</t>
  </si>
  <si>
    <t>Art ()</t>
  </si>
  <si>
    <t>DEX</t>
  </si>
  <si>
    <t>Conceal</t>
  </si>
  <si>
    <t>Bureaucracy</t>
  </si>
  <si>
    <t>INT</t>
  </si>
  <si>
    <t>Customs (Meeros)</t>
  </si>
  <si>
    <t>Commerce</t>
  </si>
  <si>
    <t>POW</t>
  </si>
  <si>
    <t>Dance</t>
  </si>
  <si>
    <t>Courtesy</t>
  </si>
  <si>
    <t>CHA</t>
  </si>
  <si>
    <t>Deceit</t>
  </si>
  <si>
    <t>Craft ()</t>
  </si>
  <si>
    <t>total points</t>
  </si>
  <si>
    <t>Drive</t>
  </si>
  <si>
    <t>points left</t>
  </si>
  <si>
    <t>Endurance</t>
  </si>
  <si>
    <t>Disguise</t>
  </si>
  <si>
    <t>points allowed</t>
  </si>
  <si>
    <t>Evade</t>
  </si>
  <si>
    <t>Engineering</t>
  </si>
  <si>
    <t>First aid</t>
  </si>
  <si>
    <t>Fly</t>
  </si>
  <si>
    <t>Attributes</t>
  </si>
  <si>
    <t>Influence</t>
  </si>
  <si>
    <t>Gambling</t>
  </si>
  <si>
    <t>AP</t>
  </si>
  <si>
    <t>INT+DEX</t>
  </si>
  <si>
    <t>Insight</t>
  </si>
  <si>
    <t>Healing</t>
  </si>
  <si>
    <t>Exp Mod</t>
  </si>
  <si>
    <t>Locale</t>
  </si>
  <si>
    <t>Literacy</t>
  </si>
  <si>
    <t>Healing Rate</t>
  </si>
  <si>
    <t>Native tongue (Meerish)</t>
  </si>
  <si>
    <t>Lockpicking</t>
  </si>
  <si>
    <t>Luck Points</t>
  </si>
  <si>
    <t>Perception</t>
  </si>
  <si>
    <t>Lore (Geography)</t>
  </si>
  <si>
    <t>Magic Points</t>
  </si>
  <si>
    <t>Ride</t>
  </si>
  <si>
    <t>Mechanisms</t>
  </si>
  <si>
    <t>Init Bonus</t>
  </si>
  <si>
    <t>DEX+INT</t>
  </si>
  <si>
    <t>Sing</t>
  </si>
  <si>
    <t>Musicianship</t>
  </si>
  <si>
    <t>Damage Mod</t>
  </si>
  <si>
    <t>STR+SIZ</t>
  </si>
  <si>
    <t>Stealth</t>
  </si>
  <si>
    <t>Navigation ()</t>
  </si>
  <si>
    <t>Swim</t>
  </si>
  <si>
    <t>Oratory</t>
  </si>
  <si>
    <t>HP Per Location</t>
  </si>
  <si>
    <t>standard</t>
  </si>
  <si>
    <t>Unarmed</t>
  </si>
  <si>
    <t>Seamanship</t>
  </si>
  <si>
    <t>Head</t>
  </si>
  <si>
    <t>Willpower</t>
  </si>
  <si>
    <t>Seduction</t>
  </si>
  <si>
    <t>Chest</t>
  </si>
  <si>
    <t>Meerish Slinger</t>
  </si>
  <si>
    <t>Sleight</t>
  </si>
  <si>
    <t>Abdomen</t>
  </si>
  <si>
    <t>Custom Skill</t>
  </si>
  <si>
    <t>Streetwise</t>
  </si>
  <si>
    <t>Arm</t>
  </si>
  <si>
    <t>Passions</t>
  </si>
  <si>
    <t>Survival</t>
  </si>
  <si>
    <t>Leg</t>
  </si>
  <si>
    <t>Teach</t>
  </si>
  <si>
    <t>Hate Cruelty</t>
  </si>
  <si>
    <t>Track</t>
  </si>
  <si>
    <t>Character Limits</t>
  </si>
  <si>
    <t>Love Kara</t>
  </si>
  <si>
    <t>Lore (Military History)</t>
  </si>
  <si>
    <t>Loyalty to Meeros</t>
  </si>
  <si>
    <t>Lore (Strategy &amp; Tactics)</t>
  </si>
  <si>
    <t>Culture Points</t>
  </si>
  <si>
    <t>Hate Xenos/Mysoginestes</t>
  </si>
  <si>
    <t>Custom Skill 3</t>
  </si>
  <si>
    <t>Career Points</t>
  </si>
  <si>
    <t>Respect Zamothis</t>
  </si>
  <si>
    <t>Custom Skill 4</t>
  </si>
  <si>
    <t>Bonus Points</t>
  </si>
  <si>
    <t>Passion 6</t>
  </si>
  <si>
    <t>Custom Skill 5</t>
  </si>
  <si>
    <t>Bonus Point Limit</t>
  </si>
  <si>
    <t>Passion 7</t>
  </si>
  <si>
    <t>Custom Skill 6</t>
  </si>
  <si>
    <t>Passion 8</t>
  </si>
  <si>
    <t>Combat Styles</t>
  </si>
  <si>
    <t>Passion 9</t>
  </si>
  <si>
    <t>Passion 10</t>
  </si>
  <si>
    <t>Meerish Infantry</t>
  </si>
  <si>
    <t>Passion 11</t>
  </si>
  <si>
    <t>Professional Combat Style 2 ()</t>
  </si>
  <si>
    <t>Passion 12</t>
  </si>
  <si>
    <t>Professional Combat Style 3 ()</t>
  </si>
  <si>
    <t>Professional Combat Style 4 ()</t>
  </si>
  <si>
    <t>Magic Skills</t>
  </si>
  <si>
    <t>Professional Combat Style 5 ()</t>
  </si>
  <si>
    <t>Professional Combat Style 6 ()</t>
  </si>
  <si>
    <t>Binding</t>
  </si>
  <si>
    <t>Professional Combat Style 7 ()</t>
  </si>
  <si>
    <t>Devotion</t>
  </si>
  <si>
    <t>Professional Combat Style 8 ()</t>
  </si>
  <si>
    <t>Exhort</t>
  </si>
  <si>
    <t>Professional Combat Style 9 ()</t>
  </si>
  <si>
    <t>Folk Magic</t>
  </si>
  <si>
    <t>Professional Combat Style 10 ()</t>
  </si>
  <si>
    <t>Invocation</t>
  </si>
  <si>
    <t>Meditation</t>
  </si>
  <si>
    <t>Languages</t>
  </si>
  <si>
    <t>Mysticism</t>
  </si>
  <si>
    <t>Shaping</t>
  </si>
  <si>
    <t>Language 2</t>
  </si>
  <si>
    <t>Trance</t>
  </si>
  <si>
    <t>Language 3</t>
  </si>
  <si>
    <t>Custom Magic Skill 1</t>
  </si>
  <si>
    <t>Language 4</t>
  </si>
  <si>
    <t>Custom Magic Skill 2</t>
  </si>
  <si>
    <t>Language 5</t>
  </si>
  <si>
    <t>Language 6</t>
  </si>
  <si>
    <t>Language 7</t>
  </si>
  <si>
    <t>Language 8</t>
  </si>
  <si>
    <t>Language 9</t>
  </si>
  <si>
    <t>Language 10</t>
  </si>
  <si>
    <t>Language 11</t>
  </si>
  <si>
    <t>Points Spent</t>
  </si>
  <si>
    <t>Points Available</t>
  </si>
  <si>
    <t>Points Left</t>
  </si>
  <si>
    <t>Bonus thing</t>
  </si>
  <si>
    <t>Points</t>
  </si>
  <si>
    <t>Limit</t>
  </si>
  <si>
    <t>Actual</t>
  </si>
  <si>
    <t>Young</t>
  </si>
  <si>
    <t>Adult</t>
  </si>
  <si>
    <t>Middle Aged</t>
  </si>
  <si>
    <t>Senior</t>
  </si>
  <si>
    <t>Old</t>
  </si>
  <si>
    <t>Race/Homeland</t>
  </si>
  <si>
    <t>Career/Profession</t>
  </si>
  <si>
    <t>Gender</t>
  </si>
  <si>
    <t>Female</t>
  </si>
  <si>
    <t>Handedness</t>
  </si>
  <si>
    <t>Left</t>
  </si>
  <si>
    <t>Frame</t>
  </si>
  <si>
    <t>Lithe</t>
  </si>
  <si>
    <t>Height</t>
  </si>
  <si>
    <t>cm</t>
  </si>
  <si>
    <t>Weight</t>
  </si>
  <si>
    <t>kg</t>
  </si>
  <si>
    <t>Character Record Sheet</t>
  </si>
  <si>
    <t>Description</t>
  </si>
  <si>
    <t>Long dark hair, member of the Scarlet Spears, quick temper, but good hearted. Initiate of Myceras
The daughter of a famed general of Myceras, Anthaym is following in her father's sandals as a member of the elite Scarlet Spears – one of the royal household companies of Meeros. Anathaym is quick-witted, quick-tempered, and prone to acting before thinking sometimes, but is loyal, brave, kind-hearted and a passionate champion of her home.
Her sister is Kara, the priestess of Myceras, and Anathaym has recently been initiated into the cult of War God of Meeros. She is keen to show her devotion to her god, her love for the city, and to protect those who request and require her help. Trimostones is an old family friend and so it is natural for Anathaym to want to travel to Iaxos with him as a bodyguard: she does not care about the rumours and legends of cannibals: she is eager to prove her spear and sword against any who wish to try their luck. Her good friend and mentor is Master Zamothis, the warrior who trained her and taught her everything she knows. She loves her sister dearly, but she loves and admires Master Zamothis as much as she loves and admires her father. Indeed, she listens to Zamothis more than she listens to either her father or Kara.
Anathaym knows two Folk Magic spells: Bladesharp and Coordination. She usually casts Bladesharp on her both her weapons if she has time before entering a battle. If time is short, her favoured weapon is her spear and so she tries to cast Bladesharp on that, first.</t>
  </si>
  <si>
    <t>Character Portrait</t>
  </si>
  <si>
    <t>Difficulty Mod</t>
  </si>
  <si>
    <t>Standard</t>
  </si>
  <si>
    <t>Skill</t>
  </si>
  <si>
    <t>Base (Stat+Stat+N)</t>
  </si>
  <si>
    <t>%</t>
  </si>
  <si>
    <t>⊕</t>
  </si>
  <si>
    <t>Characteristics &amp; Attributes</t>
  </si>
  <si>
    <r>
      <rPr>
        <rFont val="Cinzel"/>
        <b/>
        <color rgb="FFFFFFFF"/>
        <sz val="12.0"/>
      </rPr>
      <t xml:space="preserve">Strength </t>
    </r>
    <r>
      <rPr>
        <rFont val="Cinzel"/>
        <b val="0"/>
        <color rgb="FFFFFFFF"/>
        <sz val="12.0"/>
      </rPr>
      <t>(STR)</t>
    </r>
  </si>
  <si>
    <t>Action Points</t>
  </si>
  <si>
    <t>Constitution (CON)</t>
  </si>
  <si>
    <t>Damage Modifier</t>
  </si>
  <si>
    <t>First Aid</t>
  </si>
  <si>
    <t>Size (SIZ)</t>
  </si>
  <si>
    <t>EXP Modifier</t>
  </si>
  <si>
    <t>Dexterity (DEX)</t>
  </si>
  <si>
    <t>Intelligence (INT)</t>
  </si>
  <si>
    <t>Initiative Bonus</t>
  </si>
  <si>
    <t>Power (POW)</t>
  </si>
  <si>
    <t>Charisma (CHA)</t>
  </si>
  <si>
    <t>Movement Rate</t>
  </si>
  <si>
    <t>Tenacity</t>
  </si>
  <si>
    <t>Temp</t>
  </si>
  <si>
    <t>Active</t>
  </si>
  <si>
    <t>Spent</t>
  </si>
  <si>
    <t>Available</t>
  </si>
  <si>
    <t>Augment Calculator</t>
  </si>
  <si>
    <t>Base Skill</t>
  </si>
  <si>
    <t>Augmenting Skill</t>
  </si>
  <si>
    <t>Aug Skill/Crit</t>
  </si>
  <si>
    <t>Experience Rolls</t>
  </si>
  <si>
    <t>Current</t>
  </si>
  <si>
    <t>Money &amp; Wealth</t>
  </si>
  <si>
    <t>Copper</t>
  </si>
  <si>
    <t>Silver</t>
  </si>
  <si>
    <t>Gold</t>
  </si>
  <si>
    <t>Other</t>
  </si>
  <si>
    <t>Coin</t>
  </si>
  <si>
    <t>Daily</t>
  </si>
  <si>
    <t>Weekly</t>
  </si>
  <si>
    <t>Season</t>
  </si>
  <si>
    <t>Yearly</t>
  </si>
  <si>
    <t>Income</t>
  </si>
  <si>
    <t>Legend</t>
  </si>
  <si>
    <t>Affected by Encumbrance (Core pg 77)</t>
  </si>
  <si>
    <t>Skill has been Fumbled (Core pg 72)</t>
  </si>
  <si>
    <t>Skill has been Trained (Core pg 73)</t>
  </si>
  <si>
    <t>Target number (Core pg 37)</t>
  </si>
  <si>
    <t>Weapons &amp; Equipment</t>
  </si>
  <si>
    <t>formula</t>
  </si>
  <si>
    <t>Pack 1</t>
  </si>
  <si>
    <t>Holds up to 20 ENC. When equipped adds ENC following worn armor rules (pg 77 CRB) plus 1 ENC for the pack itself.</t>
  </si>
  <si>
    <t>Equip</t>
  </si>
  <si>
    <t>pack 2</t>
  </si>
  <si>
    <t>Item</t>
  </si>
  <si>
    <t>ENC</t>
  </si>
  <si>
    <t>Shortspear</t>
  </si>
  <si>
    <t>Fish hooks (20)</t>
  </si>
  <si>
    <t>Waterskin or Canteen</t>
  </si>
  <si>
    <t>Game Snares and Traps</t>
  </si>
  <si>
    <t>Shortsword</t>
  </si>
  <si>
    <t>Flint &amp; tinder</t>
  </si>
  <si>
    <t>Bedroll</t>
  </si>
  <si>
    <t>Cooking Pot</t>
  </si>
  <si>
    <t>Shield, Hoplite</t>
  </si>
  <si>
    <t>Lodestone</t>
  </si>
  <si>
    <t>Sling</t>
  </si>
  <si>
    <t>First aid kit</t>
  </si>
  <si>
    <t>Mirror (hand glass)</t>
  </si>
  <si>
    <t>Equipment ENC</t>
  </si>
  <si>
    <t>Armour ENC (Equipped = ENC/2)</t>
  </si>
  <si>
    <t>TOTAL ENC</t>
  </si>
  <si>
    <t>Condition</t>
  </si>
  <si>
    <t>Armour Penalty (Armour ENC/5)</t>
  </si>
  <si>
    <t>Hit Locations</t>
  </si>
  <si>
    <t>Fatigue</t>
  </si>
  <si>
    <t>Movement</t>
  </si>
  <si>
    <t>d20</t>
  </si>
  <si>
    <t>Location</t>
  </si>
  <si>
    <t>HP Max</t>
  </si>
  <si>
    <t>HP Cur</t>
  </si>
  <si>
    <t>Armour Type</t>
  </si>
  <si>
    <t>Movement Type</t>
  </si>
  <si>
    <t>Move</t>
  </si>
  <si>
    <t>Notes on Movement</t>
  </si>
  <si>
    <t>Fresh</t>
  </si>
  <si>
    <t>19-20</t>
  </si>
  <si>
    <t>Half Plate</t>
  </si>
  <si>
    <t>Winded</t>
  </si>
  <si>
    <t>Walk</t>
  </si>
  <si>
    <t>16-18</t>
  </si>
  <si>
    <t>Left Arm</t>
  </si>
  <si>
    <t>Tired</t>
  </si>
  <si>
    <t>Run</t>
  </si>
  <si>
    <t>Wearied</t>
  </si>
  <si>
    <t>Sprint</t>
  </si>
  <si>
    <t>13-15</t>
  </si>
  <si>
    <t>Right Arm</t>
  </si>
  <si>
    <t>Exhausted</t>
  </si>
  <si>
    <t>Jump</t>
  </si>
  <si>
    <t>Horizontal</t>
  </si>
  <si>
    <t>Debilitated</t>
  </si>
  <si>
    <t>Vertical</t>
  </si>
  <si>
    <t>Padded/Quilted</t>
  </si>
  <si>
    <t>Incapacitated</t>
  </si>
  <si>
    <t>Climb</t>
  </si>
  <si>
    <t>Rough or rugged surface</t>
  </si>
  <si>
    <t>Semi-Conscious</t>
  </si>
  <si>
    <t>Steep surface</t>
  </si>
  <si>
    <t>Left Leg</t>
  </si>
  <si>
    <t>Comatose</t>
  </si>
  <si>
    <t>Sheer surface</t>
  </si>
  <si>
    <t>Right Leg</t>
  </si>
  <si>
    <t>Dead</t>
  </si>
  <si>
    <t>Style name</t>
  </si>
  <si>
    <t>Weapons</t>
  </si>
  <si>
    <t>Trait</t>
  </si>
  <si>
    <t>Sword</t>
  </si>
  <si>
    <t>Shield</t>
  </si>
  <si>
    <t>Spear</t>
  </si>
  <si>
    <t>Javelin</t>
  </si>
  <si>
    <t>Weapons &amp; Shields</t>
  </si>
  <si>
    <t>Melee weapons &amp; shields</t>
  </si>
  <si>
    <t>Damage</t>
  </si>
  <si>
    <t>Size</t>
  </si>
  <si>
    <t>Reach</t>
  </si>
  <si>
    <t>Traits</t>
  </si>
  <si>
    <t>Combat Effects</t>
  </si>
  <si>
    <t>HP</t>
  </si>
  <si>
    <t>Ranged weapons</t>
  </si>
  <si>
    <t>Force</t>
  </si>
  <si>
    <t>DM</t>
  </si>
  <si>
    <t>Load</t>
  </si>
  <si>
    <t>Impale</t>
  </si>
  <si>
    <t>Range</t>
  </si>
  <si>
    <t>Cult Information</t>
  </si>
  <si>
    <t>Abilities</t>
  </si>
  <si>
    <t>Contacts, Allies &amp; Enemies</t>
  </si>
  <si>
    <t>Ranks, Benefits, Restrictions, Gifts, Geasa</t>
  </si>
  <si>
    <t>Spells, Spirits, Talents, Miracles</t>
  </si>
  <si>
    <t>Cult Name</t>
  </si>
  <si>
    <t>Cult of Myceras</t>
  </si>
  <si>
    <t>Bladesharp (pg 124)</t>
  </si>
  <si>
    <t>increases the damage of a weapon by one dice step</t>
  </si>
  <si>
    <t>Cult Type</t>
  </si>
  <si>
    <t>Theist Cult</t>
  </si>
  <si>
    <t>Coordination (pg 125)</t>
  </si>
  <si>
    <t>permits a re-roll where coordination is required</t>
  </si>
  <si>
    <t>Rank</t>
  </si>
  <si>
    <t>Dedicated</t>
  </si>
  <si>
    <t>Title</t>
  </si>
  <si>
    <t>Benefits</t>
  </si>
  <si>
    <t>Restrictions</t>
  </si>
  <si>
    <t>Geasa</t>
  </si>
  <si>
    <t>Gifts</t>
  </si>
  <si>
    <t>Max MP</t>
  </si>
  <si>
    <t>Devotional Pool</t>
  </si>
  <si>
    <t>ANIMALS</t>
  </si>
  <si>
    <t>ARMOR</t>
  </si>
  <si>
    <t>CLOTHING</t>
  </si>
  <si>
    <t>PEOPLE</t>
  </si>
  <si>
    <t>TOOLS</t>
  </si>
  <si>
    <t>VALUABLES &amp; TREASURE</t>
  </si>
  <si>
    <t>VEHICLES</t>
  </si>
  <si>
    <t>WEAPONS</t>
  </si>
  <si>
    <t>Special Effects Summary</t>
  </si>
  <si>
    <t>Offensive</t>
  </si>
  <si>
    <t>Defensive</t>
  </si>
  <si>
    <t>Specific Weapon Type</t>
  </si>
  <si>
    <t>Specific Roll</t>
  </si>
  <si>
    <t>Stackable</t>
  </si>
  <si>
    <t>Accidental Injury</t>
  </si>
  <si>
    <t>X</t>
  </si>
  <si>
    <t>Attacker Fumbles</t>
  </si>
  <si>
    <t>Arise</t>
  </si>
  <si>
    <t>Bash</t>
  </si>
  <si>
    <t>Shields or Bludgeoning</t>
  </si>
  <si>
    <t>Bleed</t>
  </si>
  <si>
    <t>Cutting Weapons</t>
  </si>
  <si>
    <t>Blind Opponent</t>
  </si>
  <si>
    <t>Defender Criticals</t>
  </si>
  <si>
    <t>Bypass Armour</t>
  </si>
  <si>
    <t>Attacker Criticals</t>
  </si>
  <si>
    <t>Choose Location</t>
  </si>
  <si>
    <t>See Description</t>
  </si>
  <si>
    <t>Circumvent Cover</t>
  </si>
  <si>
    <t>Ranged Weapons</t>
  </si>
  <si>
    <t>Circumvent Parry</t>
  </si>
  <si>
    <t>Close Range</t>
  </si>
  <si>
    <t>Compel Surrender</t>
  </si>
  <si>
    <t>Damage Weapon</t>
  </si>
  <si>
    <t>Disarm Opponent</t>
  </si>
  <si>
    <t>Drop Foe</t>
  </si>
  <si>
    <t>Siege Weapons, Firearms</t>
  </si>
  <si>
    <t>Duck Back</t>
  </si>
  <si>
    <t>Enhance Parry</t>
  </si>
  <si>
    <t>Entangle</t>
  </si>
  <si>
    <t>Entangling Weapons</t>
  </si>
  <si>
    <t>Flurry</t>
  </si>
  <si>
    <t>Force Failure</t>
  </si>
  <si>
    <t>Opponent Fumbles</t>
  </si>
  <si>
    <t>Grip</t>
  </si>
  <si>
    <t>Impaling Weapons</t>
  </si>
  <si>
    <t>Kill Silently</t>
  </si>
  <si>
    <t>Small Weapons</t>
  </si>
  <si>
    <t>Marksman</t>
  </si>
  <si>
    <t>Maximise Damage</t>
  </si>
  <si>
    <t>Open Range</t>
  </si>
  <si>
    <t>Overextend Opponent</t>
  </si>
  <si>
    <t>Overpenetration</t>
  </si>
  <si>
    <t>Critical Only</t>
  </si>
  <si>
    <t>Pin Down</t>
  </si>
  <si>
    <t>Pin Weapon</t>
  </si>
  <si>
    <t>Prepare Counter</t>
  </si>
  <si>
    <t>Press Advantage</t>
  </si>
  <si>
    <t>Rapid Reload</t>
  </si>
  <si>
    <t>Remise</t>
  </si>
  <si>
    <t>Small Weapon Only</t>
  </si>
  <si>
    <t>Scar Foe</t>
  </si>
  <si>
    <t>Select Target</t>
  </si>
  <si>
    <t>Slip Free</t>
  </si>
  <si>
    <t>Spoil Spell</t>
  </si>
  <si>
    <t>Stand Fast</t>
  </si>
  <si>
    <t>Stun Location</t>
  </si>
  <si>
    <t>Bludgeoning Weapons</t>
  </si>
  <si>
    <t>Sunder</t>
  </si>
  <si>
    <t>Axes, Two Handed Weapons</t>
  </si>
  <si>
    <t>Take Weapon</t>
  </si>
  <si>
    <t>Trip Opponent</t>
  </si>
  <si>
    <t>Weapon Malfunction</t>
  </si>
  <si>
    <t>Withdraw</t>
  </si>
  <si>
    <t>EQUIPMENT</t>
  </si>
  <si>
    <t>SIZE CHART</t>
  </si>
  <si>
    <t>DAMAGE MOD</t>
  </si>
  <si>
    <t>Current Characteristics</t>
  </si>
  <si>
    <t>Medium</t>
  </si>
  <si>
    <t>Heavy</t>
  </si>
  <si>
    <t>-1d8</t>
  </si>
  <si>
    <t>Tools &gt;</t>
  </si>
  <si>
    <t>Abacus</t>
  </si>
  <si>
    <t>-1d6</t>
  </si>
  <si>
    <t>-STR</t>
  </si>
  <si>
    <t>Astrolabe</t>
  </si>
  <si>
    <t>-1d4</t>
  </si>
  <si>
    <t>Backpack/Satchel</t>
  </si>
  <si>
    <t>-1d2</t>
  </si>
  <si>
    <t>-CON</t>
  </si>
  <si>
    <t>Bit &amp; Bridle</t>
  </si>
  <si>
    <t>1d2</t>
  </si>
  <si>
    <t>-SIZ</t>
  </si>
  <si>
    <t>Block &amp; tackle</t>
  </si>
  <si>
    <t>1d4</t>
  </si>
  <si>
    <t>Bottle, glass/earthenware</t>
  </si>
  <si>
    <t>-</t>
  </si>
  <si>
    <t>1d6</t>
  </si>
  <si>
    <t>-DEX</t>
  </si>
  <si>
    <t>Candle, 6 hour</t>
  </si>
  <si>
    <t>1d8</t>
  </si>
  <si>
    <t>Chain, 2m</t>
  </si>
  <si>
    <t>1d10</t>
  </si>
  <si>
    <t>-INT</t>
  </si>
  <si>
    <t>Chest, Large</t>
  </si>
  <si>
    <t>1d12</t>
  </si>
  <si>
    <t>Chest, Small</t>
  </si>
  <si>
    <t>-POW</t>
  </si>
  <si>
    <t>2d6</t>
  </si>
  <si>
    <t>Craft tools</t>
  </si>
  <si>
    <t>-CHA</t>
  </si>
  <si>
    <t>Crop (riding)</t>
  </si>
  <si>
    <t>1d8+1d6</t>
  </si>
  <si>
    <t>Crowbar</t>
  </si>
  <si>
    <t>Doorjamb</t>
  </si>
  <si>
    <t>2d8</t>
  </si>
  <si>
    <t>Driver’s whip</t>
  </si>
  <si>
    <t>Falconer’s Kit</t>
  </si>
  <si>
    <t>1d10+1d8</t>
  </si>
  <si>
    <t>Feed/mount rations (per day)</t>
  </si>
  <si>
    <t>Fine wine goblet</t>
  </si>
  <si>
    <t>CAREERS</t>
  </si>
  <si>
    <t>RACE</t>
  </si>
  <si>
    <t>Fishing kit</t>
  </si>
  <si>
    <t>Agent</t>
  </si>
  <si>
    <t>Fishing Net</t>
  </si>
  <si>
    <t>COMBAT STYLE TRAITS</t>
  </si>
  <si>
    <t>Alchemist</t>
  </si>
  <si>
    <t>Elf</t>
  </si>
  <si>
    <t>Beast Handler</t>
  </si>
  <si>
    <t>Dwarf</t>
  </si>
  <si>
    <t>Assassination</t>
  </si>
  <si>
    <t>Allows the user access to the normally restricted 'Kill Silently' special effect.</t>
  </si>
  <si>
    <t>Courtesan</t>
  </si>
  <si>
    <t>Halfling</t>
  </si>
  <si>
    <t>Goad</t>
  </si>
  <si>
    <t>Batter Aside</t>
  </si>
  <si>
    <t>If the fighter's Damage Modifier is two or more steps greater than his opponent's, his weapon is considered one size larger for the purposes of bypassing parries.</t>
  </si>
  <si>
    <t>Courtier</t>
  </si>
  <si>
    <t>Centaur</t>
  </si>
  <si>
    <t>Grappling hook</t>
  </si>
  <si>
    <t>Beast-back Lancer</t>
  </si>
  <si>
    <t>Performing a mounted charge with this combat style does not incur the one step difficulty penalty to hit.</t>
  </si>
  <si>
    <t>Crafter</t>
  </si>
  <si>
    <t>Satyr</t>
  </si>
  <si>
    <t>Hammer/Saw/Mallet/Chisel</t>
  </si>
  <si>
    <t>Blind Fighting</t>
  </si>
  <si>
    <t>Allows user to ignore any penalties imposed due to poor lighting or temporary blinding.</t>
  </si>
  <si>
    <t>Entertainer</t>
  </si>
  <si>
    <t>Nymph</t>
  </si>
  <si>
    <t>Healer’s kit</t>
  </si>
  <si>
    <t>Cautious Fighter</t>
  </si>
  <si>
    <t>Can use the Change Range action to automatically withdraw from engagement with no need to roll</t>
  </si>
  <si>
    <t>Farmer</t>
  </si>
  <si>
    <t>Hourglass</t>
  </si>
  <si>
    <t>Chariot Fighting</t>
  </si>
  <si>
    <t>Style allows those riding in a chariot to ignore the skill cap placed upon their combat rolls by the driver's Drive skill.</t>
  </si>
  <si>
    <t>Fisher</t>
  </si>
  <si>
    <t>Knife</t>
  </si>
  <si>
    <t>Daredevil</t>
  </si>
  <si>
    <t>May use Evade to dodge blows in hand to hand combat without ending up prone.</t>
  </si>
  <si>
    <t>Herder</t>
  </si>
  <si>
    <t>Ladder, rope 3m</t>
  </si>
  <si>
    <t>Defensive Minded</t>
  </si>
  <si>
    <t>Increases the Size of your weapon when parrying by one step, provided no offensive action is taken that round.</t>
  </si>
  <si>
    <t>Hunter</t>
  </si>
  <si>
    <t>Lantern, basic</t>
  </si>
  <si>
    <t>Do or Die</t>
  </si>
  <si>
    <t>Allows dual weapon combinations to use the Flurry special effect, provided that each subsequent attack utilises the alternating weapon.</t>
  </si>
  <si>
    <t>Merchant</t>
  </si>
  <si>
    <t>Lock picks</t>
  </si>
  <si>
    <t>Excellent Footwork</t>
  </si>
  <si>
    <t>When fighting on slippery, wobbling surfaces the user can ignore the skill cap placed on combat rolls by the Acrobatics skill.</t>
  </si>
  <si>
    <t>Miner</t>
  </si>
  <si>
    <t>Lockbox</t>
  </si>
  <si>
    <t>Formation Fighting</t>
  </si>
  <si>
    <t>Permits a group of three or more warriors to draw into close formation, placing more open or disordered opponents at a disadvantage (provided the 'unit' cannot be outflanked), and thus reducing each foe's Action Points by one if they engage.</t>
  </si>
  <si>
    <t>Mystic</t>
  </si>
  <si>
    <t>Hidden Weapons</t>
  </si>
  <si>
    <t>Allows the user to utilise seemingly innocuous objects noted as part of the style as deadly weapons, with no chance of accidental breakage despite apparent delicacy (fans or musical instruments for example).</t>
  </si>
  <si>
    <t>Official</t>
  </si>
  <si>
    <t>Milling Stone</t>
  </si>
  <si>
    <t>Intimidating Scream</t>
  </si>
  <si>
    <t>Style encourages frequent yells and bellows in combat to intimidate foes, making any psychological resistance rolls inflicted on an opponent one grade harder.</t>
  </si>
  <si>
    <t>Physician</t>
  </si>
  <si>
    <t>Knockout Blow</t>
  </si>
  <si>
    <t>When attacking with surprise treat any Stun Location as lasting minutes instead of turns.</t>
  </si>
  <si>
    <t>Priest</t>
  </si>
  <si>
    <t>Mug/Beaker/Dish/Plate</t>
  </si>
  <si>
    <t>Mancatcher</t>
  </si>
  <si>
    <t>The style grants its user an advantage when entangling or immobilising opponents, making a foe's opposed rolls to evade or break free one difficulty grade harder.</t>
  </si>
  <si>
    <t>Sailor</t>
  </si>
  <si>
    <t>Musical instrument</t>
  </si>
  <si>
    <t>Mounted Combat</t>
  </si>
  <si>
    <t>Style allows rider to ignore the skill cap placed upon combat rolls by the Ride skill.</t>
  </si>
  <si>
    <t>Scholar</t>
  </si>
  <si>
    <t>Nails or tacks (50)</t>
  </si>
  <si>
    <t>Ranged Marksman</t>
  </si>
  <si>
    <t>When using a ranged weapon, shift a random Hit Location roll to an adjoining body location.</t>
  </si>
  <si>
    <t>Scout</t>
  </si>
  <si>
    <t>Oil flask</t>
  </si>
  <si>
    <t>Shield Splitter</t>
  </si>
  <si>
    <t>Permits clubs and axes to roll the weapon's damage twice and pick the best result, but only when using the Damage Weapon special effect against shields.</t>
  </si>
  <si>
    <t>Shaman</t>
  </si>
  <si>
    <t>Papyrus or paper sheet</t>
  </si>
  <si>
    <t>Shield Wall</t>
  </si>
  <si>
    <t>Allows a group of three or more shield users to overlap their protection, adding one to the number of locations which can be protected with passive blocking and resisting Knockback, Leaping attacks, and Bash as if using the Brace action.</t>
  </si>
  <si>
    <t>Sorcerer</t>
  </si>
  <si>
    <t>Pickaxe</t>
  </si>
  <si>
    <t>Siege Warfare</t>
  </si>
  <si>
    <t>The style permits its user to ignore the skill cap placed upon combat rolls by the Athletics skill when making assaults whilst scaling walls or crawling through tunnels.</t>
  </si>
  <si>
    <t>Thief</t>
  </si>
  <si>
    <t>Pole, 3m</t>
  </si>
  <si>
    <t>Skirmishing</t>
  </si>
  <si>
    <t>The style permits launching ranged attacks whilst at a run (but not whilst sprinting).</t>
  </si>
  <si>
    <t>Quills and ink</t>
  </si>
  <si>
    <t>Swashbuckling</t>
  </si>
  <si>
    <t>Style allows the user to engage in attacks and evades made whilst jumping or swinging into (or disengaging from) combat, ignoring any skill cap placed on it by the Athletics skill.</t>
  </si>
  <si>
    <t>Quiver</t>
  </si>
  <si>
    <t>Throw Weapons</t>
  </si>
  <si>
    <t>Any nominal melee weapon in the style can also be thrown at no penalty to skill, but when used in this way a weapon's damage roll is halved.</t>
  </si>
  <si>
    <t>ENCUMBRANCE</t>
  </si>
  <si>
    <t>Razor, folding</t>
  </si>
  <si>
    <t>Trained Beast</t>
  </si>
  <si>
    <t>Intended for styles which emphasise fighting in close coordination with an animal companion (such as trained birds of prey, pet wolves, and so on), the user may utilise any of his Action Points to defend against attacks launched at his beast.</t>
  </si>
  <si>
    <t>Unencumbered</t>
  </si>
  <si>
    <t>Rope (hemp), 10m</t>
  </si>
  <si>
    <t>Unarmed Prowess</t>
  </si>
  <si>
    <t>Permits the user to treat his Unarmed blocks and parries as 'Medium' sized, enabling him to better defend himself from armed opponents.</t>
  </si>
  <si>
    <t>Burdened</t>
  </si>
  <si>
    <t>Sack, large</t>
  </si>
  <si>
    <t>Water Combat</t>
  </si>
  <si>
    <t>The style allows its user to ignore the skill cap placed on combat rolls by the Swim skill.</t>
  </si>
  <si>
    <t>Overloaded</t>
  </si>
  <si>
    <t>Sack, small</t>
  </si>
  <si>
    <t>No movement</t>
  </si>
  <si>
    <t>Saddle, riding</t>
  </si>
  <si>
    <t>Saddle, war</t>
  </si>
  <si>
    <t>DIFFICULTY MODIFIERS</t>
  </si>
  <si>
    <t>Saddlebag</t>
  </si>
  <si>
    <t>Easy</t>
  </si>
  <si>
    <t>Saw, hand</t>
  </si>
  <si>
    <t>Formidable</t>
  </si>
  <si>
    <t>Scythe/Sickle</t>
  </si>
  <si>
    <t>Hard</t>
  </si>
  <si>
    <t>Sextant</t>
  </si>
  <si>
    <t>Herculean</t>
  </si>
  <si>
    <t>Ship’s Compass</t>
  </si>
  <si>
    <t>Shoes, horse</t>
  </si>
  <si>
    <t>Very Easy</t>
  </si>
  <si>
    <t>Spade/Hoe/Pitchfork</t>
  </si>
  <si>
    <t>Torch, 1 hour</t>
  </si>
  <si>
    <t>Torch, 6 hour</t>
  </si>
  <si>
    <t>Wax, block</t>
  </si>
  <si>
    <t>Combat Effect</t>
  </si>
  <si>
    <t xml:space="preserve">AP </t>
  </si>
  <si>
    <t>Sum</t>
  </si>
  <si>
    <t>Weapons &gt;</t>
  </si>
  <si>
    <t>Ball &amp; chain</t>
  </si>
  <si>
    <t>1d6+1</t>
  </si>
  <si>
    <t>M</t>
  </si>
  <si>
    <t>Flexible</t>
  </si>
  <si>
    <t>Bash, Entangle, Stun Location</t>
  </si>
  <si>
    <t>3d6</t>
  </si>
  <si>
    <t>2d6+6</t>
  </si>
  <si>
    <t>Battleaxe</t>
  </si>
  <si>
    <t>Bleed, Sunder</t>
  </si>
  <si>
    <t>Classic Fantasy Races</t>
  </si>
  <si>
    <t>2d6+9</t>
  </si>
  <si>
    <t>2d4+4</t>
  </si>
  <si>
    <t>2d6+2</t>
  </si>
  <si>
    <t>Broadsword</t>
  </si>
  <si>
    <t>Bleed, Impale</t>
  </si>
  <si>
    <t>2d6+4</t>
  </si>
  <si>
    <t>2d6+7</t>
  </si>
  <si>
    <t>Chain</t>
  </si>
  <si>
    <t>Gnome</t>
  </si>
  <si>
    <t>2d6+1</t>
  </si>
  <si>
    <t>1d3+2</t>
  </si>
  <si>
    <t>3d6+2</t>
  </si>
  <si>
    <t>2d6+8</t>
  </si>
  <si>
    <t>Club</t>
  </si>
  <si>
    <t>S</t>
  </si>
  <si>
    <t>Bash, Stun Location</t>
  </si>
  <si>
    <t>Half-Elf</t>
  </si>
  <si>
    <t>Dagger</t>
  </si>
  <si>
    <t>1d4+1</t>
  </si>
  <si>
    <t>Thrown</t>
  </si>
  <si>
    <t>Half-Orc</t>
  </si>
  <si>
    <t>2d6+5</t>
  </si>
  <si>
    <t>Hatchet</t>
  </si>
  <si>
    <t>1d4+5</t>
  </si>
  <si>
    <t>3d6+3</t>
  </si>
  <si>
    <t>Falchion</t>
  </si>
  <si>
    <t>1d6+2</t>
  </si>
  <si>
    <t>Flail</t>
  </si>
  <si>
    <t>Mythras Races</t>
  </si>
  <si>
    <t>Minotaur</t>
  </si>
  <si>
    <t>3d6+6</t>
  </si>
  <si>
    <t>2d6+15</t>
  </si>
  <si>
    <t>2d6+3</t>
  </si>
  <si>
    <t>1d3</t>
  </si>
  <si>
    <t>3d6+18</t>
  </si>
  <si>
    <t>Lance</t>
  </si>
  <si>
    <t>1d10+2</t>
  </si>
  <si>
    <t>H</t>
  </si>
  <si>
    <t>VL</t>
  </si>
  <si>
    <t>Mount</t>
  </si>
  <si>
    <t>Impale, Sunder</t>
  </si>
  <si>
    <t>Iqari</t>
  </si>
  <si>
    <t>3d6+12</t>
  </si>
  <si>
    <t>2d6+12</t>
  </si>
  <si>
    <t>Longsword</t>
  </si>
  <si>
    <t>L</t>
  </si>
  <si>
    <t>Mace</t>
  </si>
  <si>
    <t>Main Gauche</t>
  </si>
  <si>
    <t>Entrapping</t>
  </si>
  <si>
    <t>Military pick</t>
  </si>
  <si>
    <t>Stun Location, Sunder</t>
  </si>
  <si>
    <t>Net</t>
  </si>
  <si>
    <t>Entrapping, Thrown</t>
  </si>
  <si>
    <t>Rapier</t>
  </si>
  <si>
    <t>Sabre</t>
  </si>
  <si>
    <t>Scimitar</t>
  </si>
  <si>
    <t>1d8+1</t>
  </si>
  <si>
    <t>Set, Thrown</t>
  </si>
  <si>
    <t>Trident</t>
  </si>
  <si>
    <t>Barbed, Thrown</t>
  </si>
  <si>
    <t>Whip</t>
  </si>
  <si>
    <t>Entrapping, Flexible, Offensive</t>
  </si>
  <si>
    <t>Entangle, Stun Location</t>
  </si>
  <si>
    <t>Garrotte</t>
  </si>
  <si>
    <t>T</t>
  </si>
  <si>
    <t>Glaive/ Rhomphaia</t>
  </si>
  <si>
    <t>Great axe</t>
  </si>
  <si>
    <t>Great club</t>
  </si>
  <si>
    <t>Great hammer</t>
  </si>
  <si>
    <t>1d10+3</t>
  </si>
  <si>
    <t>Bash, Stun Location, Sunder</t>
  </si>
  <si>
    <t>Greatsword</t>
  </si>
  <si>
    <t>Bleed, Impale, Sunder</t>
  </si>
  <si>
    <t>Halberd/Poleaxe</t>
  </si>
  <si>
    <t>1d8+2</t>
  </si>
  <si>
    <t>Set</t>
  </si>
  <si>
    <t>Entangle, Impale, Sunder</t>
  </si>
  <si>
    <t>Longspear</t>
  </si>
  <si>
    <t>1d10+1</t>
  </si>
  <si>
    <t>Military flail</t>
  </si>
  <si>
    <t>Pike/Sarissa</t>
  </si>
  <si>
    <t>Quarterstaff</t>
  </si>
  <si>
    <t>Xyston</t>
  </si>
  <si>
    <t>Set, Double Ended</t>
  </si>
  <si>
    <t>Shields &gt;</t>
  </si>
  <si>
    <t>Shield, Buckler</t>
  </si>
  <si>
    <t>Ranged Parry; Passive Blocks 2 locations</t>
  </si>
  <si>
    <t>Shield, Heater</t>
  </si>
  <si>
    <t>Ranged Parry; Passive Blocks 3 locations</t>
  </si>
  <si>
    <t>Ranged Parry; Passive Blocks 4 locations</t>
  </si>
  <si>
    <t>Shield, Kite</t>
  </si>
  <si>
    <t>Shield, Peltast</t>
  </si>
  <si>
    <t>Shield, Scutum</t>
  </si>
  <si>
    <t>Ranged Parry; Passive Blocks 5 locations</t>
  </si>
  <si>
    <t>Shield, Target</t>
  </si>
  <si>
    <t>1d3+1</t>
  </si>
  <si>
    <t>Bash, Impale</t>
  </si>
  <si>
    <t>Shield, Viking</t>
  </si>
  <si>
    <t>Impale Size</t>
  </si>
  <si>
    <t>Ranged Weapons &gt;</t>
  </si>
  <si>
    <t>Atlatl</t>
  </si>
  <si>
    <t>+1 Step</t>
  </si>
  <si>
    <t>+0/+25/+75</t>
  </si>
  <si>
    <t>Blowgun</t>
  </si>
  <si>
    <t>N</t>
  </si>
  <si>
    <t>10/20/30</t>
  </si>
  <si>
    <t>Bolas</t>
  </si>
  <si>
    <t>10/25/50</t>
  </si>
  <si>
    <t>Y</t>
  </si>
  <si>
    <t>5/20/40</t>
  </si>
  <si>
    <t>Dart</t>
  </si>
  <si>
    <t>Discus</t>
  </si>
  <si>
    <t>20/150/300</t>
  </si>
  <si>
    <t>10/20/50</t>
  </si>
  <si>
    <t>Heavy crossbow</t>
  </si>
  <si>
    <t>15/125/250</t>
  </si>
  <si>
    <t>Impale, Pin Weapon (Shield)</t>
  </si>
  <si>
    <t>Light crossbow</t>
  </si>
  <si>
    <t>3/5/10</t>
  </si>
  <si>
    <t>Long bow</t>
  </si>
  <si>
    <t>Recurve bow</t>
  </si>
  <si>
    <t>Short bow</t>
  </si>
  <si>
    <t>15/100/200</t>
  </si>
  <si>
    <t>10/15/30</t>
  </si>
  <si>
    <t>10/150/300</t>
  </si>
  <si>
    <t>Staff sling</t>
  </si>
  <si>
    <t>E</t>
  </si>
  <si>
    <t>5/25/50</t>
  </si>
  <si>
    <t>Stone/Rock</t>
  </si>
  <si>
    <t>5/10/20</t>
  </si>
  <si>
    <t>Barbed, Impale</t>
  </si>
  <si>
    <t>Armour &gt;</t>
  </si>
  <si>
    <t>Natural/Cured</t>
  </si>
  <si>
    <t>Dam. Mod</t>
  </si>
  <si>
    <t>Laminated</t>
  </si>
  <si>
    <t>Scaled</t>
  </si>
  <si>
    <t>Mail</t>
  </si>
  <si>
    <t>Plated Mail</t>
  </si>
  <si>
    <t>CULTS</t>
  </si>
  <si>
    <t>Articulated Plate</t>
  </si>
  <si>
    <t>SKILLS</t>
  </si>
  <si>
    <t>Age Category</t>
  </si>
  <si>
    <t>Bonus Skill Points</t>
  </si>
  <si>
    <t>Maximum Skill Increase</t>
  </si>
  <si>
    <t>Background Event Rolls</t>
  </si>
  <si>
    <t>Animist Cult</t>
  </si>
  <si>
    <t>Sorcery Order</t>
  </si>
  <si>
    <t>Mystical Order</t>
  </si>
  <si>
    <t>Brotherhood</t>
  </si>
  <si>
    <t>Common</t>
  </si>
  <si>
    <t>Lay Member</t>
  </si>
  <si>
    <t>Follower</t>
  </si>
  <si>
    <t>Novice</t>
  </si>
  <si>
    <t>Aspirant</t>
  </si>
  <si>
    <t>Associate</t>
  </si>
  <si>
    <t>Initiate</t>
  </si>
  <si>
    <t>Spirit Worshipper</t>
  </si>
  <si>
    <t>Apprentice</t>
  </si>
  <si>
    <t>Student</t>
  </si>
  <si>
    <t>Proven</t>
  </si>
  <si>
    <t>Acolyte</t>
  </si>
  <si>
    <t>Adept</t>
  </si>
  <si>
    <t>Disciple</t>
  </si>
  <si>
    <t>Journeyman</t>
  </si>
  <si>
    <t>Overseer</t>
  </si>
  <si>
    <t>High Shaman</t>
  </si>
  <si>
    <t>Mage</t>
  </si>
  <si>
    <t>Master</t>
  </si>
  <si>
    <t>Leader</t>
  </si>
  <si>
    <t>High Priest</t>
  </si>
  <si>
    <t>Spirit Lord</t>
  </si>
  <si>
    <t>Arch Mage</t>
  </si>
  <si>
    <t>Sage</t>
  </si>
  <si>
    <t>Grand Master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</si>
</sst>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d-m"/>
  </numFmts>
  <fonts count="62">
    <font>
      <sz val="10.0"/>
      <color rgb="FF000000"/>
      <name val="Arial"/>
      <scheme val="minor"/>
    </font>
    <font>
      <color theme="1"/>
      <name val="Arial"/>
      <scheme val="minor"/>
    </font>
    <font>
      <u/>
      <color rgb="FF0000FF"/>
    </font>
    <font>
      <b/>
      <sz val="10.0"/>
      <color theme="1"/>
      <name val="Arial"/>
      <scheme val="minor"/>
    </font>
    <font>
      <b/>
      <color theme="1"/>
      <name val="Arial"/>
      <scheme val="minor"/>
    </font>
    <font/>
    <font>
      <b/>
      <i/>
      <sz val="10.0"/>
      <color rgb="FF000000"/>
      <name val="Arial"/>
      <scheme val="minor"/>
    </font>
    <font>
      <sz val="10.0"/>
      <color theme="1"/>
      <name val="Arial"/>
      <scheme val="minor"/>
    </font>
    <font>
      <b/>
      <sz val="10.0"/>
      <color rgb="FF000000"/>
      <name val="Arial"/>
      <scheme val="minor"/>
    </font>
    <font>
      <color theme="1"/>
      <name val="Arial"/>
    </font>
    <font>
      <i/>
      <sz val="10.0"/>
      <color rgb="FF000000"/>
      <name val="Arial"/>
      <scheme val="minor"/>
    </font>
    <font>
      <b/>
      <i/>
      <sz val="10.0"/>
      <color theme="1"/>
      <name val="Arial"/>
      <scheme val="minor"/>
    </font>
    <font>
      <i/>
      <strike/>
      <sz val="10.0"/>
      <color theme="1"/>
      <name val="Arial"/>
      <scheme val="minor"/>
    </font>
    <font>
      <strike/>
      <sz val="10.0"/>
      <color theme="1"/>
      <name val="Arial"/>
      <scheme val="minor"/>
    </font>
    <font>
      <sz val="10.0"/>
      <color rgb="FF980000"/>
      <name val="Arial"/>
      <scheme val="minor"/>
    </font>
    <font>
      <i/>
      <sz val="10.0"/>
      <color theme="1"/>
      <name val="Arial"/>
      <scheme val="minor"/>
    </font>
    <font>
      <b/>
      <sz val="14.0"/>
      <color theme="1"/>
      <name val="Cinzel"/>
    </font>
    <font>
      <b/>
      <sz val="16.0"/>
      <color theme="1"/>
      <name val="Cinzel"/>
    </font>
    <font>
      <i/>
      <sz val="14.0"/>
      <color theme="1"/>
      <name val="Lora"/>
    </font>
    <font>
      <i/>
      <sz val="11.0"/>
      <color theme="1"/>
      <name val="Lora"/>
    </font>
    <font>
      <sz val="16.0"/>
      <color theme="1"/>
      <name val="Cinzel"/>
    </font>
    <font>
      <sz val="12.0"/>
      <color theme="1"/>
      <name val="Cinzel"/>
    </font>
    <font>
      <i/>
      <sz val="12.0"/>
      <color theme="1"/>
      <name val="Lora"/>
    </font>
    <font>
      <b/>
      <sz val="21.0"/>
      <color theme="1"/>
      <name val="Cinzel"/>
    </font>
    <font>
      <i/>
      <sz val="21.0"/>
      <color theme="1"/>
      <name val="Lora"/>
    </font>
    <font>
      <b/>
      <sz val="14.0"/>
      <color theme="1"/>
      <name val="Lora"/>
    </font>
    <font>
      <i/>
      <sz val="12.0"/>
      <color theme="1"/>
      <name val="Arial"/>
      <scheme val="minor"/>
    </font>
    <font>
      <sz val="12.0"/>
      <color theme="1"/>
      <name val="Arial"/>
      <scheme val="minor"/>
    </font>
    <font>
      <sz val="20.0"/>
      <color theme="1"/>
      <name val="Lora"/>
    </font>
    <font>
      <i/>
      <sz val="12.0"/>
      <color theme="1"/>
      <name val="Noto Sans Symbols"/>
    </font>
    <font>
      <b/>
      <sz val="12.0"/>
      <color rgb="FFFFFFFF"/>
      <name val="Cinzel"/>
    </font>
    <font>
      <b/>
      <sz val="12.0"/>
      <color rgb="FF000000"/>
      <name val="Cinzel"/>
    </font>
    <font>
      <b/>
      <sz val="21.0"/>
      <color rgb="FFFFFFFF"/>
      <name val="Cinzel"/>
    </font>
    <font>
      <b/>
      <sz val="10.0"/>
      <color rgb="FF000000"/>
      <name val="Cinzel"/>
    </font>
    <font>
      <i/>
      <sz val="13.0"/>
      <color theme="1"/>
      <name val="Lora"/>
    </font>
    <font>
      <i/>
      <sz val="16.0"/>
      <color theme="1"/>
      <name val="Lora"/>
    </font>
    <font>
      <i/>
      <sz val="14.0"/>
      <color rgb="FF000000"/>
      <name val="Lora"/>
    </font>
    <font>
      <b/>
      <sz val="10.0"/>
      <color theme="1"/>
      <name val="Cinzel"/>
    </font>
    <font>
      <b/>
      <sz val="12.0"/>
      <color theme="1"/>
      <name val="Cinzel"/>
    </font>
    <font>
      <b/>
      <sz val="11.0"/>
      <color theme="1"/>
      <name val="Lora"/>
    </font>
    <font>
      <sz val="11.0"/>
      <color theme="1"/>
      <name val="Lora"/>
    </font>
    <font>
      <sz val="14.0"/>
      <color theme="1"/>
      <name val="Lora"/>
    </font>
    <font>
      <sz val="25.0"/>
      <color theme="1"/>
      <name val="Lora"/>
    </font>
    <font>
      <color theme="1"/>
      <name val="Lora"/>
    </font>
    <font>
      <sz val="7.0"/>
      <color theme="1"/>
      <name val="Lora"/>
    </font>
    <font>
      <sz val="9.0"/>
      <color theme="1"/>
      <name val="Lora"/>
    </font>
    <font>
      <b/>
      <sz val="8.0"/>
      <color theme="1"/>
      <name val="Cinzel"/>
    </font>
    <font>
      <color theme="1"/>
      <name val="Noto Sans Symbols"/>
    </font>
    <font>
      <b/>
      <sz val="16.0"/>
      <color theme="1"/>
      <name val="Lora"/>
    </font>
    <font>
      <sz val="16.0"/>
      <color theme="1"/>
      <name val="Arial"/>
      <scheme val="minor"/>
    </font>
    <font>
      <b/>
      <sz val="21.0"/>
      <color theme="1"/>
      <name val="Lora"/>
    </font>
    <font>
      <sz val="4.0"/>
      <color theme="1"/>
      <name val="Lora"/>
    </font>
    <font>
      <sz val="14.0"/>
      <color theme="1"/>
      <name val="Arial"/>
      <scheme val="minor"/>
    </font>
    <font>
      <i/>
      <color theme="1"/>
      <name val="Lora"/>
    </font>
    <font>
      <b/>
      <color theme="1"/>
      <name val="Lora"/>
    </font>
    <font>
      <sz val="9.0"/>
      <color rgb="FF777777"/>
      <name val="Google Sans Mono"/>
    </font>
    <font>
      <sz val="9.0"/>
      <color rgb="FF7E3794"/>
      <name val="Inconsolata"/>
    </font>
    <font>
      <i/>
      <color theme="1"/>
      <name val="Arial"/>
    </font>
    <font>
      <color theme="1"/>
      <name val="Font000000002ab20099"/>
    </font>
    <font>
      <sz val="9.0"/>
      <color theme="1"/>
      <name val="Font000000002ab20003"/>
    </font>
    <font>
      <sz val="9.0"/>
      <color theme="1"/>
      <name val="Arial"/>
    </font>
    <font>
      <i/>
      <color theme="1"/>
      <name val="Arial"/>
      <scheme val="minor"/>
    </font>
  </fonts>
  <fills count="11">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FFF2CC"/>
        <bgColor rgb="FFFFF2CC"/>
      </patternFill>
    </fill>
    <fill>
      <patternFill patternType="solid">
        <fgColor rgb="FFB7E1CD"/>
        <bgColor rgb="FFB7E1CD"/>
      </patternFill>
    </fill>
    <fill>
      <patternFill patternType="solid">
        <fgColor rgb="FFEFEFEF"/>
        <bgColor rgb="FFEFEFEF"/>
      </patternFill>
    </fill>
    <fill>
      <patternFill patternType="solid">
        <fgColor rgb="FF000000"/>
        <bgColor rgb="FF000000"/>
      </patternFill>
    </fill>
    <fill>
      <patternFill patternType="solid">
        <fgColor rgb="FFB7B7B7"/>
        <bgColor rgb="FFB7B7B7"/>
      </patternFill>
    </fill>
    <fill>
      <patternFill patternType="solid">
        <fgColor rgb="FFD9EAD3"/>
        <bgColor rgb="FFD9EAD3"/>
      </patternFill>
    </fill>
    <fill>
      <patternFill patternType="solid">
        <fgColor rgb="FFD9D9D9"/>
        <bgColor rgb="FFD9D9D9"/>
      </patternFill>
    </fill>
  </fills>
  <borders count="277">
    <border/>
    <border>
      <left style="thick">
        <color rgb="FF000000"/>
      </left>
      <top style="thick">
        <color rgb="FF000000"/>
      </top>
      <bottom style="medium">
        <color rgb="FF000000"/>
      </bottom>
    </border>
    <border>
      <top style="thick">
        <color rgb="FF000000"/>
      </top>
      <bottom style="medium">
        <color rgb="FF000000"/>
      </bottom>
    </border>
    <border>
      <right style="thick">
        <color rgb="FF000000"/>
      </right>
      <top style="thick">
        <color rgb="FF000000"/>
      </top>
      <bottom style="medium">
        <color rgb="FF000000"/>
      </bottom>
    </border>
    <border>
      <top style="medium">
        <color rgb="FF000000"/>
      </top>
    </border>
    <border>
      <right style="medium">
        <color rgb="FF000000"/>
      </right>
      <top style="medium">
        <color rgb="FF000000"/>
      </top>
    </border>
    <border>
      <left style="thick">
        <color rgb="FF000000"/>
      </left>
      <right style="medium">
        <color rgb="FF000000"/>
      </right>
      <bottom style="medium">
        <color rgb="FF000000"/>
      </bottom>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rder>
    <border>
      <left style="medium">
        <color rgb="FF000000"/>
      </left>
      <right style="medium">
        <color rgb="FF000000"/>
      </right>
      <top style="thick">
        <color rgb="FF000000"/>
      </top>
      <bottom style="medium">
        <color rgb="FF000000"/>
      </bottom>
    </border>
    <border>
      <left style="medium">
        <color rgb="FF000000"/>
      </left>
      <top style="thick">
        <color rgb="FF000000"/>
      </top>
      <bottom style="medium">
        <color rgb="FF000000"/>
      </bottom>
    </border>
    <border>
      <right style="medium">
        <color rgb="FF000000"/>
      </right>
      <top style="thick">
        <color rgb="FF000000"/>
      </top>
      <bottom style="medium">
        <color rgb="FF000000"/>
      </bottom>
    </border>
    <border>
      <left style="medium">
        <color rgb="FF000000"/>
      </left>
      <top style="thick">
        <color rgb="FF000000"/>
      </top>
    </border>
    <border>
      <right style="medium">
        <color rgb="FF000000"/>
      </right>
      <top style="thick">
        <color rgb="FF000000"/>
      </top>
    </border>
    <border>
      <left style="thick">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left style="medium">
        <color rgb="FF000000"/>
      </left>
    </border>
    <border>
      <right style="medium">
        <color rgb="FF000000"/>
      </right>
    </border>
    <border>
      <right style="thick">
        <color rgb="FF000000"/>
      </right>
      <top style="medium">
        <color rgb="FF000000"/>
      </top>
      <bottom style="medium">
        <color rgb="FF000000"/>
      </bottom>
    </border>
    <border>
      <left style="thick">
        <color rgb="FF000000"/>
      </left>
      <right style="medium">
        <color rgb="FF000000"/>
      </right>
      <top style="medium">
        <color rgb="FF000000"/>
      </top>
      <bottom style="thick">
        <color rgb="FF000000"/>
      </bottom>
    </border>
    <border>
      <left style="medium">
        <color rgb="FF000000"/>
      </left>
      <top style="medium">
        <color rgb="FF000000"/>
      </top>
      <bottom style="thick">
        <color rgb="FF000000"/>
      </bottom>
    </border>
    <border>
      <right style="medium">
        <color rgb="FF000000"/>
      </right>
      <top style="medium">
        <color rgb="FF000000"/>
      </top>
      <bottom style="thick">
        <color rgb="FF000000"/>
      </bottom>
    </border>
    <border>
      <left style="medium">
        <color rgb="FF000000"/>
      </left>
      <right style="medium">
        <color rgb="FF000000"/>
      </right>
      <bottom style="thick">
        <color rgb="FF000000"/>
      </bottom>
    </border>
    <border>
      <left style="medium">
        <color rgb="FF000000"/>
      </left>
      <right style="medium">
        <color rgb="FF000000"/>
      </right>
      <top style="medium">
        <color rgb="FF000000"/>
      </top>
      <bottom style="thick">
        <color rgb="FF000000"/>
      </bottom>
    </border>
    <border>
      <top style="medium">
        <color rgb="FF000000"/>
      </top>
      <bottom style="thick">
        <color rgb="FF000000"/>
      </bottom>
    </border>
    <border>
      <left style="medium">
        <color rgb="FF000000"/>
      </left>
      <bottom style="thick">
        <color rgb="FF000000"/>
      </bottom>
    </border>
    <border>
      <right style="medium">
        <color rgb="FF000000"/>
      </right>
      <bottom style="thick">
        <color rgb="FF000000"/>
      </bottom>
    </border>
    <border>
      <right style="thick">
        <color rgb="FF000000"/>
      </right>
      <top style="medium">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right style="thin">
        <color rgb="FF000000"/>
      </right>
      <top style="medium">
        <color rgb="FF000000"/>
      </top>
      <bottom style="medium">
        <color rgb="FF000000"/>
      </bottom>
    </border>
    <border>
      <left style="thin">
        <color rgb="FF000000"/>
      </left>
      <right style="thick">
        <color rgb="FF000000"/>
      </right>
      <top style="medium">
        <color rgb="FF000000"/>
      </top>
      <bottom style="medium">
        <color rgb="FF000000"/>
      </bottom>
    </border>
    <border>
      <left style="thick">
        <color rgb="FF000000"/>
      </lef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ck">
        <color rgb="FF000000"/>
      </left>
      <right style="medium">
        <color rgb="FF000000"/>
      </right>
      <bottom style="thin">
        <color rgb="FF000000"/>
      </bottom>
    </border>
    <border>
      <right style="thin">
        <color rgb="FF000000"/>
      </right>
      <bottom style="thin">
        <color rgb="FF000000"/>
      </bottom>
    </border>
    <border>
      <right style="thick">
        <color rgb="FF000000"/>
      </right>
      <bottom style="thin">
        <color rgb="FF000000"/>
      </bottom>
    </border>
    <border>
      <left style="thin">
        <color rgb="FF000000"/>
      </left>
      <right style="thin">
        <color rgb="FF000000"/>
      </right>
      <bottom style="thin">
        <color rgb="FF000000"/>
      </bottom>
    </border>
    <border>
      <left style="thin">
        <color rgb="FF000000"/>
      </left>
      <right style="thick">
        <color rgb="FF000000"/>
      </right>
      <bottom style="thin">
        <color rgb="FF000000"/>
      </bottom>
    </border>
    <border>
      <left style="thick">
        <color rgb="FF000000"/>
      </left>
      <bottom style="thin">
        <color rgb="FF000000"/>
      </bottom>
    </border>
    <border>
      <left style="medium">
        <color rgb="FF000000"/>
      </left>
      <right style="thin">
        <color rgb="FF000000"/>
      </right>
      <bottom style="thin">
        <color rgb="FF000000"/>
      </bottom>
    </border>
    <border>
      <left style="thick">
        <color rgb="FF000000"/>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top style="thin">
        <color rgb="FF000000"/>
      </top>
      <bottom style="thin">
        <color rgb="FF000000"/>
      </bottom>
    </border>
    <border>
      <left style="thick">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ck">
        <color rgb="FF000000"/>
      </right>
      <top style="thin">
        <color rgb="FF000000"/>
      </top>
      <bottom style="medium">
        <color rgb="FF000000"/>
      </bottom>
    </border>
    <border>
      <left style="thin">
        <color rgb="FF000000"/>
      </left>
      <right style="thick">
        <color rgb="FF000000"/>
      </right>
    </border>
    <border>
      <top style="thin">
        <color rgb="FF000000"/>
      </top>
      <bottom style="thin">
        <color rgb="FF000000"/>
      </bottom>
    </border>
    <border>
      <left style="thick">
        <color rgb="FF000000"/>
      </left>
      <right style="medium">
        <color rgb="FF000000"/>
      </right>
      <top style="thin">
        <color rgb="FF000000"/>
      </top>
      <bottom style="thick">
        <color rgb="FF000000"/>
      </bottom>
    </border>
    <border>
      <top style="thin">
        <color rgb="FF000000"/>
      </top>
      <bottom style="thick">
        <color rgb="FF000000"/>
      </bottom>
    </border>
    <border>
      <left style="thick">
        <color rgb="FF000000"/>
      </left>
    </border>
    <border>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medium">
        <color rgb="FF000000"/>
      </left>
      <right style="medium">
        <color rgb="FF000000"/>
      </right>
      <bottom style="thin">
        <color rgb="FF000000"/>
      </bottom>
    </border>
    <border>
      <right style="medium">
        <color rgb="FF000000"/>
      </right>
      <bottom style="thin">
        <color rgb="FF000000"/>
      </bottom>
    </border>
    <border>
      <left style="medium">
        <color rgb="FF000000"/>
      </left>
      <right style="medium">
        <color rgb="FF000000"/>
      </right>
      <top style="thin">
        <color rgb="FF000000"/>
      </top>
      <bottom style="thin">
        <color rgb="FF000000"/>
      </bottom>
    </border>
    <border>
      <right style="medium">
        <color rgb="FF000000"/>
      </right>
      <top style="thin">
        <color rgb="FF000000"/>
      </top>
      <bottom style="thin">
        <color rgb="FF000000"/>
      </bottom>
    </border>
    <border>
      <left style="thick">
        <color rgb="FF000000"/>
      </left>
      <right style="medium">
        <color rgb="FF000000"/>
      </right>
      <top style="thin">
        <color rgb="FF000000"/>
      </top>
    </border>
    <border>
      <left style="thin">
        <color rgb="FF000000"/>
      </left>
      <right style="thin">
        <color rgb="FF000000"/>
      </right>
      <top style="thin">
        <color rgb="FF000000"/>
      </top>
    </border>
    <border>
      <left style="thin">
        <color rgb="FF000000"/>
      </left>
      <right style="thick">
        <color rgb="FF000000"/>
      </right>
      <top style="thin">
        <color rgb="FF000000"/>
      </top>
    </border>
    <border>
      <right style="thin">
        <color rgb="FF000000"/>
      </right>
    </border>
    <border>
      <left style="medium">
        <color rgb="FF000000"/>
      </left>
      <right style="medium">
        <color rgb="FF000000"/>
      </right>
      <top style="thin">
        <color rgb="FF000000"/>
      </top>
      <bottom style="medium">
        <color rgb="FF000000"/>
      </bottom>
    </border>
    <border>
      <right style="medium">
        <color rgb="FF000000"/>
      </right>
      <top style="thin">
        <color rgb="FF000000"/>
      </top>
      <bottom style="medium">
        <color rgb="FF000000"/>
      </bottom>
    </border>
    <border>
      <left style="thick">
        <color rgb="FF000000"/>
      </left>
      <top style="medium">
        <color rgb="FF000000"/>
      </top>
    </border>
    <border>
      <right style="thin">
        <color rgb="FF000000"/>
      </right>
      <top style="medium">
        <color rgb="FF000000"/>
      </top>
    </border>
    <border>
      <left style="thin">
        <color rgb="FF000000"/>
      </left>
      <right style="thin">
        <color rgb="FF000000"/>
      </right>
      <top style="medium">
        <color rgb="FF000000"/>
      </top>
    </border>
    <border>
      <left style="thick">
        <color rgb="FF000000"/>
      </left>
      <top style="thin">
        <color rgb="FF000000"/>
      </top>
    </border>
    <border>
      <right style="thin">
        <color rgb="FF000000"/>
      </right>
      <bottom style="medium">
        <color rgb="FF000000"/>
      </bottom>
    </border>
    <border>
      <left style="thin">
        <color rgb="FF000000"/>
      </left>
      <right style="thick">
        <color rgb="FF000000"/>
      </right>
      <bottom style="medium">
        <color rgb="FF000000"/>
      </bottom>
    </border>
    <border>
      <left style="medium">
        <color rgb="FF000000"/>
      </left>
      <right style="thin">
        <color rgb="FF000000"/>
      </right>
    </border>
    <border>
      <top style="thin">
        <color rgb="FF000000"/>
      </top>
    </border>
    <border>
      <left style="medium">
        <color rgb="FF000000"/>
      </left>
      <right style="thin">
        <color rgb="FF000000"/>
      </right>
      <top style="thin">
        <color rgb="FF000000"/>
      </top>
      <bottom style="thin">
        <color rgb="FF000000"/>
      </bottom>
    </border>
    <border>
      <left style="thick">
        <color rgb="FF000000"/>
      </left>
      <top style="thin">
        <color rgb="FF000000"/>
      </top>
      <bottom style="thick">
        <color rgb="FF000000"/>
      </bottom>
    </border>
    <border>
      <left style="thin">
        <color rgb="FF000000"/>
      </left>
      <right style="thin">
        <color rgb="FF000000"/>
      </right>
      <top style="thin">
        <color rgb="FF000000"/>
      </top>
      <bottom style="thick">
        <color rgb="FF000000"/>
      </bottom>
    </border>
    <border>
      <left style="medium">
        <color rgb="FF000000"/>
      </left>
      <right style="thin">
        <color rgb="FF000000"/>
      </right>
      <top style="thin">
        <color rgb="FF000000"/>
      </top>
      <bottom style="thick">
        <color rgb="FF000000"/>
      </bottom>
    </border>
    <border>
      <bottom style="thin">
        <color rgb="FFFFFFFF"/>
      </bottom>
    </border>
    <border>
      <left style="medium">
        <color rgb="FFEFEFEF"/>
      </left>
      <top style="medium">
        <color rgb="FFEFEFEF"/>
      </top>
      <bottom style="thin">
        <color rgb="FFEFEFEF"/>
      </bottom>
    </border>
    <border>
      <left style="thin">
        <color rgb="FFEFEFEF"/>
      </left>
      <right style="thin">
        <color rgb="FFEFEFEF"/>
      </right>
      <top style="medium">
        <color rgb="FFEFEFEF"/>
      </top>
      <bottom style="thin">
        <color rgb="FFEFEFEF"/>
      </bottom>
    </border>
    <border>
      <top style="medium">
        <color rgb="FFEFEFEF"/>
      </top>
      <bottom style="thin">
        <color rgb="FFEFEFEF"/>
      </bottom>
    </border>
    <border>
      <left style="thin">
        <color rgb="FFEFEFEF"/>
      </left>
      <right style="thin">
        <color rgb="FFEFEFEF"/>
      </right>
      <top style="medium">
        <color rgb="FFEFEFEF"/>
      </top>
    </border>
    <border>
      <right style="medium">
        <color rgb="FFEFEFEF"/>
      </right>
      <top style="medium">
        <color rgb="FFEFEFEF"/>
      </top>
      <bottom style="thin">
        <color rgb="FFEFEFEF"/>
      </bottom>
    </border>
    <border>
      <left style="medium">
        <color rgb="FFEFEFEF"/>
      </left>
      <top style="thin">
        <color rgb="FFEFEFEF"/>
      </top>
      <bottom style="thin">
        <color rgb="FFEFEFEF"/>
      </bottom>
    </border>
    <border>
      <left style="thin">
        <color rgb="FFEFEFEF"/>
      </left>
      <top style="thin">
        <color rgb="FFEFEFEF"/>
      </top>
    </border>
    <border>
      <top style="thin">
        <color rgb="FFEFEFEF"/>
      </top>
    </border>
    <border>
      <right style="thin">
        <color rgb="FFEFEFEF"/>
      </right>
      <top style="thin">
        <color rgb="FFEFEFEF"/>
      </top>
    </border>
    <border>
      <top style="thin">
        <color rgb="FFEFEFEF"/>
      </top>
      <bottom style="thin">
        <color rgb="FFEFEFEF"/>
      </bottom>
    </border>
    <border>
      <left style="medium">
        <color rgb="FF000000"/>
      </left>
      <right style="medium">
        <color rgb="FFFFFFFF"/>
      </right>
      <top style="medium">
        <color rgb="FF000000"/>
      </top>
      <bottom style="medium">
        <color rgb="FFFFFFFF"/>
      </bottom>
    </border>
    <border>
      <left style="medium">
        <color rgb="FFFFFFFF"/>
      </left>
      <right style="medium">
        <color rgb="FFFFFFFF"/>
      </right>
      <top style="medium">
        <color rgb="FF000000"/>
      </top>
    </border>
    <border>
      <left style="medium">
        <color rgb="FFFFFFFF"/>
      </left>
      <right style="medium">
        <color rgb="FF000000"/>
      </right>
      <top style="medium">
        <color rgb="FF000000"/>
      </top>
      <bottom style="medium">
        <color rgb="FFFFFFFF"/>
      </bottom>
    </border>
    <border>
      <right style="medium">
        <color rgb="FFEFEFEF"/>
      </right>
      <top style="thin">
        <color rgb="FFEFEFEF"/>
      </top>
      <bottom style="thin">
        <color rgb="FFEFEFEF"/>
      </bottom>
    </border>
    <border>
      <left style="thin">
        <color rgb="FFEFEFEF"/>
      </left>
    </border>
    <border>
      <right style="thin">
        <color rgb="FFEFEFEF"/>
      </right>
    </border>
    <border>
      <left style="medium">
        <color rgb="FF000000"/>
      </left>
      <top style="medium">
        <color rgb="FFFFFFFF"/>
      </top>
      <bottom style="medium">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right style="thin">
        <color rgb="FFFFFFFF"/>
      </right>
      <top style="thin">
        <color rgb="FFFFFFFF"/>
      </top>
      <bottom style="thin">
        <color rgb="FFFFFFFF"/>
      </bottom>
    </border>
    <border>
      <right style="medium">
        <color rgb="FF000000"/>
      </right>
      <top style="medium">
        <color rgb="FFFFFFFF"/>
      </top>
      <bottom style="medium">
        <color rgb="FFFFFFFF"/>
      </bottom>
    </border>
    <border>
      <left style="thin">
        <color rgb="FFFFFFFF"/>
      </left>
      <bottom style="thin">
        <color rgb="FFFFFFFF"/>
      </bottom>
    </border>
    <border>
      <right style="thin">
        <color rgb="FFFFFFFF"/>
      </right>
      <bottom style="thin">
        <color rgb="FFFFFFFF"/>
      </bottom>
    </border>
    <border>
      <left style="medium">
        <color rgb="FFFFFFFF"/>
      </left>
    </border>
    <border>
      <right style="medium">
        <color rgb="FFFFFFFF"/>
      </right>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thin">
        <color rgb="FFEFEFEF"/>
      </left>
      <bottom style="thin">
        <color rgb="FFEFEFEF"/>
      </bottom>
    </border>
    <border>
      <bottom style="thin">
        <color rgb="FFEFEFEF"/>
      </bottom>
    </border>
    <border>
      <right style="thin">
        <color rgb="FFEFEFEF"/>
      </right>
      <bottom style="thin">
        <color rgb="FFEFEFEF"/>
      </bottom>
    </border>
    <border>
      <left style="thin">
        <color rgb="FFEFEFEF"/>
      </left>
      <right style="thin">
        <color rgb="FFEFEFEF"/>
      </right>
      <top style="thin">
        <color rgb="FFEFEFEF"/>
      </top>
      <bottom style="thin">
        <color rgb="FFEFEFEF"/>
      </bottom>
    </border>
    <border>
      <left style="thin">
        <color rgb="FFFFFFFF"/>
      </left>
      <top style="thin">
        <color rgb="FFFFFFFF"/>
      </top>
      <bottom style="thick">
        <color rgb="FF000000"/>
      </bottom>
    </border>
    <border>
      <top style="thin">
        <color rgb="FFFFFFFF"/>
      </top>
      <bottom style="thick">
        <color rgb="FF000000"/>
      </bottom>
    </border>
    <border>
      <right style="thin">
        <color rgb="FFFFFFFF"/>
      </right>
      <top style="thin">
        <color rgb="FFFFFFFF"/>
      </top>
      <bottom style="thick">
        <color rgb="FF000000"/>
      </bottom>
    </border>
    <border>
      <left style="thin">
        <color rgb="FFFFFFFF"/>
      </left>
      <right style="thin">
        <color rgb="FFFFFFFF"/>
      </right>
    </border>
    <border>
      <left style="thin">
        <color rgb="FFEFEFEF"/>
      </left>
      <right style="thin">
        <color rgb="FFEFEFEF"/>
      </right>
      <top style="thin">
        <color rgb="FFEFEFEF"/>
      </top>
    </border>
    <border>
      <left style="thin">
        <color rgb="FFEFEFEF"/>
      </left>
      <bottom style="medium">
        <color rgb="FFFFFFFF"/>
      </bottom>
    </border>
    <border>
      <right style="thin">
        <color rgb="FFEFEFEF"/>
      </right>
      <bottom style="medium">
        <color rgb="FFFFFFFF"/>
      </bottom>
    </border>
    <border>
      <left style="medium">
        <color rgb="FF000000"/>
      </left>
      <right style="medium">
        <color rgb="FFFFFFFF"/>
      </right>
      <top style="medium">
        <color rgb="FFFFFFFF"/>
      </top>
      <bottom style="medium">
        <color rgb="FFFFFFFF"/>
      </bottom>
    </border>
    <border>
      <left style="medium">
        <color rgb="FFFFFFFF"/>
      </left>
      <top style="medium">
        <color rgb="FFFFFFFF"/>
      </top>
    </border>
    <border>
      <top style="medium">
        <color rgb="FFFFFFFF"/>
      </top>
    </border>
    <border>
      <right style="medium">
        <color rgb="FFFFFFFF"/>
      </right>
      <top style="medium">
        <color rgb="FFFFFFFF"/>
      </top>
    </border>
    <border>
      <left style="medium">
        <color rgb="FFFFFFFF"/>
      </left>
      <right style="medium">
        <color rgb="FF000000"/>
      </right>
      <top style="medium">
        <color rgb="FFFFFFFF"/>
      </top>
      <bottom style="medium">
        <color rgb="FFFFFFFF"/>
      </bottom>
    </border>
    <border>
      <left style="medium">
        <color rgb="FF000000"/>
      </left>
      <right style="thin">
        <color rgb="FFFFFFFF"/>
      </right>
      <top style="medium">
        <color rgb="FF000000"/>
      </top>
    </border>
    <border>
      <left style="thin">
        <color rgb="FFFFFFFF"/>
      </left>
      <right style="medium">
        <color rgb="FF000000"/>
      </right>
      <top style="medium">
        <color rgb="FF000000"/>
      </top>
    </border>
    <border>
      <left style="medium">
        <color rgb="FF000000"/>
      </left>
      <right style="thin">
        <color rgb="FFFFFFFF"/>
      </right>
    </border>
    <border>
      <left style="thin">
        <color rgb="FFFFFFFF"/>
      </left>
      <right style="medium">
        <color rgb="FF000000"/>
      </right>
    </border>
    <border>
      <left style="thin">
        <color rgb="FFFFFFFF"/>
      </left>
    </border>
    <border>
      <right style="thin">
        <color rgb="FFFFFFFF"/>
      </right>
    </border>
    <border>
      <right style="thick">
        <color rgb="FF000000"/>
      </right>
    </border>
    <border>
      <left style="medium">
        <color rgb="FF000000"/>
      </left>
      <right style="medium">
        <color rgb="FFFFFFFF"/>
      </right>
      <top style="medium">
        <color rgb="FFFFFFFF"/>
      </top>
      <bottom style="medium">
        <color rgb="FF000000"/>
      </bottom>
    </border>
    <border>
      <left style="medium">
        <color rgb="FFFFFFFF"/>
      </left>
      <right style="medium">
        <color rgb="FFFFFFFF"/>
      </right>
      <top style="medium">
        <color rgb="FFFFFFFF"/>
      </top>
      <bottom style="medium">
        <color rgb="FF000000"/>
      </bottom>
    </border>
    <border>
      <left style="medium">
        <color rgb="FFFFFFFF"/>
      </left>
      <right style="medium">
        <color rgb="FF000000"/>
      </right>
      <top style="medium">
        <color rgb="FFFFFFFF"/>
      </top>
      <bottom style="medium">
        <color rgb="FF000000"/>
      </bottom>
    </border>
    <border>
      <left style="thin">
        <color rgb="FFEFEFEF"/>
      </left>
      <right style="thin">
        <color rgb="FFEFEFEF"/>
      </right>
    </border>
    <border>
      <left style="medium">
        <color rgb="FF000000"/>
      </left>
      <right style="thin">
        <color rgb="FFFFFFFF"/>
      </right>
      <top style="medium">
        <color rgb="FF000000"/>
      </top>
      <bottom style="thin">
        <color rgb="FFFFFFFF"/>
      </bottom>
    </border>
    <border>
      <right style="thin">
        <color rgb="FFFFFFFF"/>
      </right>
      <top style="medium">
        <color rgb="FF000000"/>
      </top>
    </border>
    <border>
      <left style="thin">
        <color rgb="FFFFFFFF"/>
      </left>
      <right style="thin">
        <color rgb="FFFFFFFF"/>
      </right>
      <top style="medium">
        <color rgb="FF000000"/>
      </top>
    </border>
    <border>
      <left style="thin">
        <color rgb="FFFFFFFF"/>
      </left>
      <right style="thin">
        <color rgb="FFFFFFFF"/>
      </right>
      <top style="medium">
        <color rgb="FF000000"/>
      </top>
      <bottom style="thin">
        <color rgb="FFFFFFFF"/>
      </bottom>
    </border>
    <border>
      <left style="thin">
        <color rgb="FFFFFFFF"/>
      </left>
      <top style="medium">
        <color rgb="FF000000"/>
      </top>
    </border>
    <border>
      <left style="thin">
        <color rgb="FFFFFFFF"/>
      </left>
      <top style="medium">
        <color rgb="FF000000"/>
      </top>
      <bottom style="thin">
        <color rgb="FFFFFFFF"/>
      </bottom>
    </border>
    <border>
      <left style="medium">
        <color rgb="FFFFFFFF"/>
      </left>
      <right style="medium">
        <color rgb="FF000000"/>
      </right>
      <top style="medium">
        <color rgb="FF000000"/>
      </top>
      <bottom style="thin">
        <color rgb="FFFFFFFF"/>
      </bottom>
    </border>
    <border>
      <left style="medium">
        <color rgb="FF000000"/>
      </left>
      <top style="thin">
        <color rgb="FFFFFFFF"/>
      </top>
      <bottom style="thin">
        <color rgb="FFFFFFFF"/>
      </bottom>
    </border>
    <border>
      <left style="thin">
        <color rgb="FF000000"/>
      </left>
      <top style="thin">
        <color rgb="FF000000"/>
      </top>
    </border>
    <border>
      <right style="thin">
        <color rgb="FF000000"/>
      </right>
      <top style="thin">
        <color rgb="FF000000"/>
      </top>
    </border>
    <border>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FFFFFF"/>
      </left>
      <top style="thin">
        <color rgb="FF000000"/>
      </top>
    </border>
    <border>
      <left style="thin">
        <color rgb="FF000000"/>
      </left>
      <top style="thin">
        <color rgb="FFFFFFFF"/>
      </top>
      <bottom style="thin">
        <color rgb="FFFFFFFF"/>
      </bottom>
    </border>
    <border>
      <left style="medium">
        <color rgb="FFFFFFFF"/>
      </left>
      <right style="medium">
        <color rgb="FF000000"/>
      </right>
      <top style="thin">
        <color rgb="FFFFFFFF"/>
      </top>
      <bottom style="thin">
        <color rgb="FFFFFFFF"/>
      </bottom>
    </border>
    <border>
      <left style="thin">
        <color rgb="FF000000"/>
      </left>
    </border>
    <border>
      <left style="thin">
        <color rgb="FF000000"/>
      </left>
      <bottom style="thin">
        <color rgb="FFFFFFFF"/>
      </bottom>
    </border>
    <border>
      <right style="thin">
        <color rgb="FF000000"/>
      </right>
      <bottom style="thin">
        <color rgb="FFFFFFFF"/>
      </bottom>
    </border>
    <border>
      <left style="thin">
        <color rgb="FFFFFFFF"/>
      </left>
      <right style="thin">
        <color rgb="FF000000"/>
      </right>
      <top style="thin">
        <color rgb="FFFFFFFF"/>
      </top>
      <bottom style="thin">
        <color rgb="FF000000"/>
      </bottom>
    </border>
    <border>
      <bottom style="thin">
        <color rgb="FF000000"/>
      </bottom>
    </border>
    <border>
      <left style="thin">
        <color rgb="FFFFFFFF"/>
      </left>
      <bottom style="thin">
        <color rgb="FF000000"/>
      </bottom>
    </border>
    <border>
      <left style="thin">
        <color rgb="FF000000"/>
      </left>
      <right style="thin">
        <color rgb="FFFFFFFF"/>
      </right>
      <top style="thin">
        <color rgb="FFFFFFFF"/>
      </top>
      <bottom style="thin">
        <color rgb="FF000000"/>
      </bottom>
    </border>
    <border>
      <right style="medium">
        <color rgb="FF000000"/>
      </right>
      <top style="thin">
        <color rgb="FFFFFFFF"/>
      </top>
      <bottom style="thin">
        <color rgb="FFFFFFFF"/>
      </bottom>
    </border>
    <border>
      <left style="thin">
        <color rgb="FF000000"/>
      </left>
      <top style="thin">
        <color rgb="FFFFFFFF"/>
      </top>
    </border>
    <border>
      <top style="thin">
        <color rgb="FF000000"/>
      </top>
      <bottom style="thin">
        <color rgb="FFFFFFFF"/>
      </bottom>
    </border>
    <border>
      <left style="thin">
        <color rgb="FFFFFFFF"/>
      </left>
      <top style="thin">
        <color rgb="FFFFFFFF"/>
      </top>
      <bottom style="thin">
        <color rgb="FFFFFFFF"/>
      </bottom>
    </border>
    <border>
      <left style="thin">
        <color rgb="FF000000"/>
      </left>
      <bottom style="thin">
        <color rgb="FF000000"/>
      </bottom>
    </border>
    <border>
      <right style="thin">
        <color rgb="FFFFFFFF"/>
      </right>
      <bottom style="thin">
        <color rgb="FF000000"/>
      </bottom>
    </border>
    <border>
      <left style="thin">
        <color rgb="FF000000"/>
      </left>
      <top style="thin">
        <color rgb="FFFFFFFF"/>
      </top>
      <bottom style="thin">
        <color rgb="FF000000"/>
      </bottom>
    </border>
    <border>
      <left style="thin">
        <color rgb="FF000000"/>
      </left>
      <right style="thin">
        <color rgb="FFFFFFFF"/>
      </right>
    </border>
    <border>
      <left style="thin">
        <color rgb="FF000000"/>
      </left>
      <right style="thin">
        <color rgb="FFFFFFFF"/>
      </right>
      <bottom style="thin">
        <color rgb="FFFFFFFF"/>
      </bottom>
    </border>
    <border>
      <right style="thin">
        <color rgb="FFEFEFEF"/>
      </right>
      <top style="thin">
        <color rgb="FFFFFFFF"/>
      </top>
    </border>
    <border>
      <left style="thin">
        <color rgb="FFEFEFEF"/>
      </left>
      <top style="thin">
        <color rgb="FFFFFFFF"/>
      </top>
    </border>
    <border>
      <left style="thin">
        <color rgb="FF000000"/>
      </left>
      <right style="thin">
        <color rgb="FFEFEFEF"/>
      </right>
      <top style="thin">
        <color rgb="FFFFFFFF"/>
      </top>
    </border>
    <border>
      <right style="thin">
        <color rgb="FF000000"/>
      </right>
      <top style="thin">
        <color rgb="FFFFFFFF"/>
      </top>
    </border>
    <border>
      <left style="thin">
        <color rgb="FF000000"/>
      </left>
      <right style="thin">
        <color rgb="FFEFEFEF"/>
      </right>
    </border>
    <border>
      <right style="thin">
        <color rgb="FFEFEFEF"/>
      </right>
      <bottom style="thin">
        <color rgb="FFFFFFFF"/>
      </bottom>
    </border>
    <border>
      <left style="thin">
        <color rgb="FFEFEFEF"/>
      </left>
      <bottom style="thin">
        <color rgb="FFFFFFFF"/>
      </bottom>
    </border>
    <border>
      <left style="thin">
        <color rgb="FF000000"/>
      </left>
      <right style="thin">
        <color rgb="FFEFEFEF"/>
      </right>
      <bottom style="thin">
        <color rgb="FFFFFFFF"/>
      </bottom>
    </border>
    <border>
      <left style="thin">
        <color rgb="FF000000"/>
      </left>
      <right style="thin">
        <color rgb="FFFFFFFF"/>
      </right>
      <top style="thin">
        <color rgb="FFFFFFFF"/>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medium">
        <color rgb="FF000000"/>
      </left>
      <right style="thin">
        <color rgb="FFFFFFFF"/>
      </right>
      <bottom style="medium">
        <color rgb="FF000000"/>
      </bottom>
    </border>
    <border>
      <bottom style="medium">
        <color rgb="FF000000"/>
      </bottom>
    </border>
    <border>
      <left style="thin">
        <color rgb="FFFFFFFF"/>
      </left>
      <right style="medium">
        <color rgb="FF000000"/>
      </right>
      <bottom style="medium">
        <color rgb="FF000000"/>
      </bottom>
    </border>
    <border>
      <left style="thin">
        <color rgb="FFEFEFEF"/>
      </left>
      <right style="medium">
        <color rgb="FF000000"/>
      </right>
      <top style="thin">
        <color rgb="FFEFEFEF"/>
      </top>
      <bottom style="thin">
        <color rgb="FFEFEFEF"/>
      </bottom>
    </border>
    <border>
      <top style="thin">
        <color rgb="FFFFFFFF"/>
      </top>
      <bottom style="thin">
        <color rgb="FFFFFFFF"/>
      </bottom>
    </border>
    <border>
      <left style="thin">
        <color rgb="FFFFFFFF"/>
      </left>
      <right style="medium">
        <color rgb="FF000000"/>
      </right>
      <top style="medium">
        <color rgb="FF000000"/>
      </top>
      <bottom style="thin">
        <color rgb="FFFFFFFF"/>
      </bottom>
    </border>
    <border>
      <left style="medium">
        <color rgb="FF000000"/>
      </left>
      <bottom style="thin">
        <color rgb="FFFFFFFF"/>
      </bottom>
    </border>
    <border>
      <right style="medium">
        <color rgb="FF000000"/>
      </right>
      <bottom style="thin">
        <color rgb="FFFFFFFF"/>
      </bottom>
    </border>
    <border>
      <left style="thin">
        <color rgb="FFB7B7B7"/>
      </left>
      <top style="thin">
        <color rgb="FFB7B7B7"/>
      </top>
    </border>
    <border>
      <top style="thin">
        <color rgb="FFB7B7B7"/>
      </top>
    </border>
    <border>
      <right style="thin">
        <color rgb="FFB7B7B7"/>
      </right>
      <top style="thin">
        <color rgb="FFB7B7B7"/>
      </top>
    </border>
    <border>
      <left style="thin">
        <color rgb="FF000000"/>
      </left>
      <right style="thin">
        <color rgb="FF000000"/>
      </right>
    </border>
    <border>
      <left style="thin">
        <color rgb="FFB7B7B7"/>
      </left>
    </border>
    <border>
      <right style="thin">
        <color rgb="FFB7B7B7"/>
      </right>
    </border>
    <border>
      <left style="thin">
        <color rgb="FFB7B7B7"/>
      </left>
      <bottom style="thin">
        <color rgb="FFB7B7B7"/>
      </bottom>
    </border>
    <border>
      <bottom style="thin">
        <color rgb="FFB7B7B7"/>
      </bottom>
    </border>
    <border>
      <right style="thin">
        <color rgb="FFB7B7B7"/>
      </right>
      <bottom style="thin">
        <color rgb="FFB7B7B7"/>
      </bottom>
    </border>
    <border>
      <left style="thin">
        <color rgb="FFFFFFFF"/>
      </left>
      <right style="thin">
        <color rgb="FFFFFFFF"/>
      </right>
      <top style="thin">
        <color rgb="FFFFFFFF"/>
      </top>
    </border>
    <border>
      <left style="thin">
        <color rgb="FFFFFFFF"/>
      </left>
      <right style="thin">
        <color rgb="FFFFFFFF"/>
      </right>
      <bottom style="thin">
        <color rgb="FFFFFFFF"/>
      </bottom>
    </border>
    <border>
      <right style="thin">
        <color rgb="FFFFFFFF"/>
      </right>
      <top style="thin">
        <color rgb="FF000000"/>
      </top>
    </border>
    <border>
      <left style="thin">
        <color rgb="FFFFFFFF"/>
      </left>
      <right style="thin">
        <color rgb="FFFFFFFF"/>
      </right>
      <top style="thin">
        <color rgb="FF000000"/>
      </top>
      <bottom style="thin">
        <color rgb="FFFFFFFF"/>
      </bottom>
    </border>
    <border>
      <left style="thin">
        <color rgb="FFFFFFFF"/>
      </left>
      <right style="thin">
        <color rgb="FFFFFFFF"/>
      </right>
      <bottom style="medium">
        <color rgb="FF000000"/>
      </bottom>
    </border>
    <border>
      <left style="medium">
        <color rgb="FFEFEFEF"/>
      </left>
      <right style="medium">
        <color rgb="FFEFEFEF"/>
      </right>
    </border>
    <border>
      <left style="medium">
        <color rgb="FF000000"/>
      </left>
      <right style="thin">
        <color rgb="FFFFFFFF"/>
      </right>
      <top style="thin">
        <color rgb="FFFFFFFF"/>
      </top>
      <bottom style="thin">
        <color rgb="FFFFFFFF"/>
      </bottom>
    </border>
    <border>
      <left style="thin">
        <color rgb="FFFFFFFF"/>
      </left>
      <right style="medium">
        <color rgb="FF000000"/>
      </right>
      <top style="thin">
        <color rgb="FFFFFFFF"/>
      </top>
      <bottom style="thin">
        <color rgb="FFFFFFFF"/>
      </bottom>
    </border>
    <border>
      <left style="medium">
        <color rgb="FF000000"/>
      </left>
      <right style="thin">
        <color rgb="FFFFFFFF"/>
      </right>
      <top style="thin">
        <color rgb="FFFFFFFF"/>
      </top>
      <bottom style="medium">
        <color rgb="FF000000"/>
      </bottom>
    </border>
    <border>
      <left style="thin">
        <color rgb="FFFFFFFF"/>
      </left>
      <right style="thin">
        <color rgb="FFFFFFFF"/>
      </right>
      <top style="thin">
        <color rgb="FFFFFFFF"/>
      </top>
      <bottom style="medium">
        <color rgb="FF000000"/>
      </bottom>
    </border>
    <border>
      <left style="thin">
        <color rgb="FFFFFFFF"/>
      </left>
      <right style="medium">
        <color rgb="FF000000"/>
      </right>
      <top style="thin">
        <color rgb="FFFFFFFF"/>
      </top>
      <bottom style="medium">
        <color rgb="FF000000"/>
      </bottom>
    </border>
    <border>
      <top style="medium">
        <color rgb="FF000000"/>
      </top>
      <bottom style="thin">
        <color rgb="FFFFFFFF"/>
      </bottom>
    </border>
    <border>
      <right style="thin">
        <color rgb="FFFFFFFF"/>
      </right>
      <top style="medium">
        <color rgb="FF000000"/>
      </top>
      <bottom style="thin">
        <color rgb="FFFFFFFF"/>
      </bottom>
    </border>
    <border>
      <left style="medium">
        <color rgb="FF000000"/>
      </left>
      <top style="medium">
        <color rgb="FF000000"/>
      </top>
    </border>
    <border>
      <left style="medium">
        <color rgb="FF000000"/>
      </left>
      <top style="thin">
        <color rgb="FFFFFFFF"/>
      </top>
    </border>
    <border>
      <right style="medium">
        <color rgb="FF000000"/>
      </right>
      <top style="thin">
        <color rgb="FFFFFFFF"/>
      </top>
    </border>
    <border>
      <right style="medium">
        <color rgb="FFFFFFFF"/>
      </right>
      <top style="medium">
        <color rgb="FF000000"/>
      </top>
    </border>
    <border>
      <left style="thin">
        <color rgb="FF000000"/>
      </left>
      <right style="thin">
        <color rgb="FFFFFFFF"/>
      </right>
      <top style="thin">
        <color rgb="FFEFEFEF"/>
      </top>
    </border>
    <border>
      <right style="medium">
        <color rgb="FFFFFFFF"/>
      </right>
      <bottom style="thin">
        <color rgb="FFFFFFFF"/>
      </bottom>
    </border>
    <border>
      <right style="medium">
        <color rgb="FFFFFFFF"/>
      </right>
      <top style="thin">
        <color rgb="FFFFFFFF"/>
      </top>
    </border>
    <border>
      <right style="thin">
        <color rgb="FFEFEFEF"/>
      </right>
      <bottom style="thin">
        <color rgb="FF000000"/>
      </bottom>
    </border>
    <border>
      <left style="thin">
        <color rgb="FFEFEFEF"/>
      </left>
      <bottom style="thin">
        <color rgb="FF000000"/>
      </bottom>
    </border>
    <border>
      <left style="thin">
        <color rgb="FF000000"/>
      </left>
      <right style="thin">
        <color rgb="FFEFEFEF"/>
      </right>
      <bottom style="thin">
        <color rgb="FF000000"/>
      </bottom>
    </border>
    <border>
      <left style="thin">
        <color rgb="FFFFFFFF"/>
      </left>
      <top style="thin">
        <color rgb="FFFFFFFF"/>
      </top>
      <bottom style="medium">
        <color rgb="FF000000"/>
      </bottom>
    </border>
    <border>
      <left style="medium">
        <color rgb="FFFFFFFF"/>
      </left>
      <right style="medium">
        <color rgb="FF000000"/>
      </right>
      <top style="thin">
        <color rgb="FFFFFFFF"/>
      </top>
      <bottom style="medium">
        <color rgb="FF000000"/>
      </bottom>
    </border>
    <border>
      <left style="medium">
        <color rgb="FF000000"/>
      </left>
      <right style="medium">
        <color rgb="FFFFFFFF"/>
      </right>
      <top style="thin">
        <color rgb="FFFFFFFF"/>
      </top>
      <bottom style="medium">
        <color rgb="FF000000"/>
      </bottom>
    </border>
    <border>
      <left style="medium">
        <color rgb="FFFFFFFF"/>
      </left>
      <right style="thin">
        <color rgb="FFFFFFFF"/>
      </right>
      <bottom style="medium">
        <color rgb="FF000000"/>
      </bottom>
    </border>
    <border>
      <left style="medium">
        <color rgb="FFEFEFEF"/>
      </left>
      <right style="thin">
        <color rgb="FFEFEFEF"/>
      </right>
      <top style="thin">
        <color rgb="FFEFEFEF"/>
      </top>
      <bottom style="medium">
        <color rgb="FFEFEFEF"/>
      </bottom>
    </border>
    <border>
      <left style="thin">
        <color rgb="FFEFEFEF"/>
      </left>
      <right style="thin">
        <color rgb="FFEFEFEF"/>
      </right>
      <bottom style="medium">
        <color rgb="FFEFEFEF"/>
      </bottom>
    </border>
    <border>
      <left style="thin">
        <color rgb="FFEFEFEF"/>
      </left>
      <right style="thin">
        <color rgb="FFEFEFEF"/>
      </right>
      <top style="thin">
        <color rgb="FFEFEFEF"/>
      </top>
      <bottom style="medium">
        <color rgb="FFEFEFEF"/>
      </bottom>
    </border>
    <border>
      <left style="thin">
        <color rgb="FFEFEFEF"/>
      </left>
      <right style="medium">
        <color rgb="FFEFEFEF"/>
      </right>
      <bottom style="medium">
        <color rgb="FFEFEFEF"/>
      </bottom>
    </border>
    <border>
      <left style="medium">
        <color rgb="FFEFEFEF"/>
      </left>
      <bottom style="medium">
        <color rgb="FFEFEFEF"/>
      </bottom>
    </border>
    <border>
      <right style="medium">
        <color rgb="FFEFEFEF"/>
      </right>
      <bottom style="medium">
        <color rgb="FFEFEFEF"/>
      </bottom>
    </border>
    <border>
      <left style="medium">
        <color rgb="FFEFEFEF"/>
      </left>
      <top style="medium">
        <color rgb="FFEFEFEF"/>
      </top>
      <bottom style="medium">
        <color rgb="FFEFEFEF"/>
      </bottom>
    </border>
    <border>
      <right style="medium">
        <color rgb="FFEFEFEF"/>
      </right>
      <top style="medium">
        <color rgb="FFEFEFEF"/>
      </top>
      <bottom style="medium">
        <color rgb="FFEFEFEF"/>
      </bottom>
    </border>
    <border>
      <left style="thin">
        <color rgb="FF000000"/>
      </left>
      <top style="medium">
        <color rgb="FF000000"/>
      </top>
    </border>
    <border>
      <left style="medium">
        <color rgb="FF000000"/>
      </left>
      <bottom style="thin">
        <color rgb="FF000000"/>
      </bottom>
    </border>
    <border>
      <left style="thin">
        <color rgb="FFFFFFFF"/>
      </left>
      <bottom style="medium">
        <color rgb="FF000000"/>
      </bottom>
    </border>
    <border>
      <right style="thin">
        <color rgb="FFFFFFFF"/>
      </right>
      <bottom style="medium">
        <color rgb="FF000000"/>
      </bottom>
    </border>
    <border>
      <left style="medium">
        <color rgb="FF000000"/>
      </left>
      <bottom style="medium">
        <color rgb="FFFFFFFF"/>
      </bottom>
    </border>
    <border>
      <right style="medium">
        <color rgb="FF000000"/>
      </right>
      <bottom style="medium">
        <color rgb="FFFFFFFF"/>
      </bottom>
    </border>
    <border>
      <left style="medium">
        <color rgb="FF000000"/>
      </left>
      <top style="medium">
        <color rgb="FFFFFFFF"/>
      </top>
    </border>
    <border>
      <right style="medium">
        <color rgb="FF000000"/>
      </right>
      <top style="thin">
        <color rgb="FF000000"/>
      </top>
    </border>
    <border>
      <left style="thin">
        <color rgb="FFFFFFFF"/>
      </left>
      <right style="thin">
        <color rgb="FFFFFFFF"/>
      </right>
      <bottom style="thin">
        <color rgb="FF000000"/>
      </bottom>
    </border>
    <border>
      <right style="thin">
        <color rgb="FFFFFFFF"/>
      </right>
      <top style="thin">
        <color rgb="FFEFEFEF"/>
      </top>
    </border>
    <border>
      <left style="thin">
        <color rgb="FFEFEFEF"/>
      </left>
      <right style="thin">
        <color rgb="FFEFEFEF"/>
      </right>
      <bottom style="thin">
        <color rgb="FFEFEFEF"/>
      </bottom>
    </border>
    <border>
      <right style="thin">
        <color rgb="FFFFFFFF"/>
      </right>
      <bottom style="thin">
        <color rgb="FFEFEFEF"/>
      </bottom>
    </border>
    <border>
      <left style="medium">
        <color rgb="FF000000"/>
      </left>
      <top style="medium">
        <color rgb="FF000000"/>
      </top>
      <bottom style="medium">
        <color rgb="FFFFFFFF"/>
      </bottom>
    </border>
    <border>
      <left style="thin">
        <color rgb="FFFFFFFF"/>
      </left>
      <top style="medium">
        <color rgb="FF000000"/>
      </top>
      <bottom style="medium">
        <color rgb="FF000000"/>
      </bottom>
    </border>
    <border>
      <right style="thin">
        <color rgb="FFFFFFFF"/>
      </right>
      <top style="medium">
        <color rgb="FF000000"/>
      </top>
      <bottom style="medium">
        <color rgb="FF000000"/>
      </bottom>
    </border>
    <border>
      <right style="medium">
        <color rgb="FF000000"/>
      </right>
      <top style="medium">
        <color rgb="FF000000"/>
      </top>
      <bottom style="medium">
        <color rgb="FFFFFFFF"/>
      </bottom>
    </border>
    <border>
      <left style="medium">
        <color rgb="FF000000"/>
      </left>
      <top style="thin">
        <color rgb="FF000000"/>
      </top>
    </border>
    <border>
      <left style="thin">
        <color rgb="FF000000"/>
      </left>
      <right style="thin">
        <color rgb="FFFFFFFF"/>
      </right>
      <top style="medium">
        <color rgb="FF000000"/>
      </top>
      <bottom style="thin">
        <color rgb="FFFFFFFF"/>
      </bottom>
    </border>
    <border>
      <left style="thin">
        <color rgb="FF000000"/>
      </left>
      <right style="thin">
        <color rgb="FFFFFFFF"/>
      </right>
      <top style="thin">
        <color rgb="FFFFFFFF"/>
      </top>
      <bottom style="thin">
        <color rgb="FFFFFFFF"/>
      </bottom>
    </border>
    <border>
      <left style="medium">
        <color rgb="FF000000"/>
      </left>
      <top style="thin">
        <color rgb="FFEFEFEF"/>
      </top>
    </border>
    <border>
      <left style="thin">
        <color rgb="FF000000"/>
      </left>
      <right style="thin">
        <color rgb="FFEFEFEF"/>
      </right>
      <top style="thin">
        <color rgb="FFEFEFEF"/>
      </top>
      <bottom style="thin">
        <color rgb="FFEFEFEF"/>
      </bottom>
    </border>
    <border>
      <right style="medium">
        <color rgb="FF000000"/>
      </right>
      <top style="thin">
        <color rgb="FFEFEFEF"/>
      </top>
    </border>
    <border>
      <left style="medium">
        <color rgb="FF000000"/>
      </left>
      <bottom style="thin">
        <color rgb="FFEFEFEF"/>
      </bottom>
    </border>
    <border>
      <right style="medium">
        <color rgb="FF000000"/>
      </right>
      <bottom style="thin">
        <color rgb="FFEFEFEF"/>
      </bottom>
    </border>
    <border>
      <left style="medium">
        <color rgb="FF000000"/>
      </left>
      <right style="thin">
        <color rgb="FFFFFFFF"/>
      </right>
      <bottom style="thin">
        <color rgb="FFFFFFFF"/>
      </bottom>
    </border>
    <border>
      <right style="thin">
        <color rgb="FFEFEFEF"/>
      </right>
      <bottom style="medium">
        <color rgb="FF000000"/>
      </bottom>
    </border>
    <border>
      <left style="thin">
        <color rgb="FF000000"/>
      </left>
      <right style="thin">
        <color rgb="FFEFEFEF"/>
      </right>
      <top style="thin">
        <color rgb="FFEFEFEF"/>
      </top>
      <bottom style="medium">
        <color rgb="FF000000"/>
      </bottom>
    </border>
    <border>
      <left style="thin">
        <color rgb="FFEFEFEF"/>
      </left>
      <bottom style="medium">
        <color rgb="FF000000"/>
      </bottom>
    </border>
    <border>
      <left style="medium">
        <color rgb="FFFFFFFF"/>
      </left>
      <right style="medium">
        <color rgb="FFFFFFFF"/>
      </right>
      <bottom style="medium">
        <color rgb="FF000000"/>
      </bottom>
    </border>
    <border>
      <left style="medium">
        <color rgb="FF000000"/>
      </left>
      <right style="medium">
        <color rgb="FFFFFFFF"/>
      </right>
      <bottom style="medium">
        <color rgb="FF000000"/>
      </bottom>
    </border>
    <border>
      <left style="medium">
        <color rgb="FFFFFFFF"/>
      </left>
      <right style="medium">
        <color rgb="FF000000"/>
      </right>
      <bottom style="medium">
        <color rgb="FF000000"/>
      </bottom>
    </border>
    <border>
      <left style="medium">
        <color rgb="FFEFEFEF"/>
      </left>
      <right style="medium">
        <color rgb="FFEFEFEF"/>
      </right>
      <top style="medium">
        <color rgb="FFEFEFEF"/>
      </top>
      <bottom style="medium">
        <color rgb="FFEFEFEF"/>
      </bottom>
    </border>
    <border>
      <left style="medium">
        <color rgb="FFEFEFEF"/>
      </left>
      <right style="medium">
        <color rgb="FFEFEFEF"/>
      </right>
      <bottom style="medium">
        <color rgb="FFEFEFEF"/>
      </bottom>
    </border>
    <border>
      <left style="medium">
        <color rgb="FFEFEFEF"/>
      </left>
      <right style="medium">
        <color rgb="FFEFEFEF"/>
      </right>
      <top style="thin">
        <color rgb="FFEFEFEF"/>
      </top>
      <bottom style="medium">
        <color rgb="FFEFEFEF"/>
      </bottom>
    </border>
    <border>
      <left style="thin">
        <color rgb="FFEFEFEF"/>
      </left>
      <top style="thin">
        <color rgb="FFEFEFEF"/>
      </top>
      <bottom style="thin">
        <color rgb="FFEFEFEF"/>
      </bottom>
    </border>
    <border>
      <right style="thin">
        <color rgb="FFEFEFEF"/>
      </right>
      <top style="thin">
        <color rgb="FFEFEFEF"/>
      </top>
      <bottom style="thin">
        <color rgb="FFEFEFEF"/>
      </bottom>
    </border>
    <border>
      <left style="medium">
        <color rgb="FFFFFFFF"/>
      </left>
      <right style="medium">
        <color rgb="FFFFFFFF"/>
      </right>
    </border>
    <border>
      <left style="medium">
        <color rgb="FFEFEFEF"/>
      </left>
      <right style="medium">
        <color rgb="FFEFEFEF"/>
      </right>
      <top style="medium">
        <color rgb="FF000000"/>
      </top>
      <bottom style="medium">
        <color rgb="FF000000"/>
      </bottom>
    </border>
    <border>
      <left style="thin">
        <color rgb="FFFFFFFF"/>
      </left>
      <right style="medium">
        <color rgb="FF000000"/>
      </right>
      <bottom style="thin">
        <color rgb="FFFFFFFF"/>
      </bottom>
    </border>
    <border>
      <left style="medium">
        <color rgb="FF000000"/>
      </left>
      <top style="thin">
        <color rgb="FFFFFFFF"/>
      </top>
      <bottom style="medium">
        <color rgb="FF000000"/>
      </bottom>
    </border>
    <border>
      <right style="medium">
        <color rgb="FF000000"/>
      </right>
      <top style="thin">
        <color rgb="FFFFFFFF"/>
      </top>
      <bottom style="medium">
        <color rgb="FF000000"/>
      </bottom>
    </border>
  </borders>
  <cellStyleXfs count="1">
    <xf borderId="0" fillId="0" fontId="0" numFmtId="0" applyAlignment="1" applyFont="1"/>
  </cellStyleXfs>
  <cellXfs count="76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horizontal="center" readingOrder="0" vertical="center"/>
    </xf>
    <xf borderId="1" fillId="0" fontId="4" numFmtId="0" xfId="0" applyAlignment="1" applyBorder="1" applyFont="1">
      <alignment readingOrder="0"/>
    </xf>
    <xf borderId="2" fillId="0" fontId="5" numFmtId="0" xfId="0" applyBorder="1" applyFont="1"/>
    <xf borderId="3" fillId="0" fontId="5" numFmtId="0" xfId="0" applyBorder="1" applyFont="1"/>
    <xf borderId="4" fillId="2" fontId="3" numFmtId="0" xfId="0" applyAlignment="1" applyBorder="1" applyFill="1" applyFont="1">
      <alignment horizontal="left" readingOrder="0" vertical="center"/>
    </xf>
    <xf borderId="5" fillId="0" fontId="5" numFmtId="0" xfId="0" applyBorder="1" applyFont="1"/>
    <xf borderId="0" fillId="0" fontId="6" numFmtId="0" xfId="0" applyAlignment="1" applyFont="1">
      <alignment horizontal="center" vertical="center"/>
    </xf>
    <xf borderId="0" fillId="0" fontId="0" numFmtId="0" xfId="0" applyAlignment="1" applyFont="1">
      <alignment vertical="center"/>
    </xf>
    <xf borderId="0" fillId="0" fontId="7" numFmtId="0" xfId="0" applyAlignment="1" applyFont="1">
      <alignment vertical="center"/>
    </xf>
    <xf borderId="6" fillId="0" fontId="4" numFmtId="0" xfId="0" applyAlignment="1" applyBorder="1" applyFont="1">
      <alignment readingOrder="0"/>
    </xf>
    <xf borderId="7" fillId="2" fontId="1" numFmtId="0" xfId="0" applyAlignment="1" applyBorder="1" applyFont="1">
      <alignment readingOrder="0"/>
    </xf>
    <xf borderId="8" fillId="0" fontId="5" numFmtId="0" xfId="0" applyBorder="1" applyFont="1"/>
    <xf borderId="9" fillId="0" fontId="7" numFmtId="0" xfId="0" applyAlignment="1" applyBorder="1" applyFont="1">
      <alignment vertical="center"/>
    </xf>
    <xf borderId="10" fillId="0" fontId="4" numFmtId="0" xfId="0" applyAlignment="1" applyBorder="1" applyFont="1">
      <alignment horizontal="left" readingOrder="0" vertical="center"/>
    </xf>
    <xf borderId="11" fillId="2" fontId="1" numFmtId="0" xfId="0" applyAlignment="1" applyBorder="1" applyFont="1">
      <alignment horizontal="left" readingOrder="0" vertical="center"/>
    </xf>
    <xf borderId="12" fillId="0" fontId="5" numFmtId="0" xfId="0" applyBorder="1" applyFont="1"/>
    <xf borderId="13" fillId="0" fontId="0" numFmtId="0" xfId="0" applyAlignment="1" applyBorder="1" applyFont="1">
      <alignment vertical="center"/>
    </xf>
    <xf borderId="14" fillId="0" fontId="6" numFmtId="0" xfId="0" applyAlignment="1" applyBorder="1" applyFont="1">
      <alignment horizontal="center" vertical="center"/>
    </xf>
    <xf borderId="10" fillId="0" fontId="3" numFmtId="0" xfId="0" applyAlignment="1" applyBorder="1" applyFont="1">
      <alignment horizontal="left" readingOrder="0" vertical="center"/>
    </xf>
    <xf borderId="11" fillId="2" fontId="7" numFmtId="0" xfId="0" applyAlignment="1" applyBorder="1" applyFont="1">
      <alignment horizontal="left" readingOrder="0" vertical="center"/>
    </xf>
    <xf borderId="15" fillId="0" fontId="3" numFmtId="0" xfId="0" applyAlignment="1" applyBorder="1" applyFont="1">
      <alignment horizontal="left" readingOrder="0" vertical="center"/>
    </xf>
    <xf borderId="16" fillId="2" fontId="7" numFmtId="0" xfId="0" applyAlignment="1" applyBorder="1" applyFont="1">
      <alignment horizontal="left" readingOrder="0" vertical="center"/>
    </xf>
    <xf borderId="17" fillId="0" fontId="5" numFmtId="0" xfId="0" applyBorder="1" applyFont="1"/>
    <xf borderId="18" fillId="0" fontId="3" numFmtId="0" xfId="0" applyAlignment="1" applyBorder="1" applyFont="1">
      <alignment horizontal="left" readingOrder="0" vertical="center"/>
    </xf>
    <xf borderId="16" fillId="2" fontId="3" numFmtId="0" xfId="0" applyAlignment="1" applyBorder="1" applyFont="1">
      <alignment horizontal="left" readingOrder="0" vertical="center"/>
    </xf>
    <xf borderId="19" fillId="0" fontId="5" numFmtId="0" xfId="0" applyBorder="1" applyFont="1"/>
    <xf borderId="20" fillId="0" fontId="0" numFmtId="0" xfId="0" applyAlignment="1" applyBorder="1" applyFont="1">
      <alignment vertical="center"/>
    </xf>
    <xf borderId="21" fillId="0" fontId="6" numFmtId="0" xfId="0" applyAlignment="1" applyBorder="1" applyFont="1">
      <alignment horizontal="center" vertical="center"/>
    </xf>
    <xf borderId="18" fillId="0" fontId="4" numFmtId="0" xfId="0" applyAlignment="1" applyBorder="1" applyFont="1">
      <alignment readingOrder="0"/>
    </xf>
    <xf borderId="16" fillId="2" fontId="1" numFmtId="0" xfId="0" applyAlignment="1" applyBorder="1" applyFont="1">
      <alignment readingOrder="0"/>
    </xf>
    <xf borderId="22" fillId="0" fontId="5" numFmtId="0" xfId="0" applyBorder="1" applyFont="1"/>
    <xf borderId="23" fillId="0" fontId="4" numFmtId="0" xfId="0" applyAlignment="1" applyBorder="1" applyFont="1">
      <alignment horizontal="left" readingOrder="0" vertical="center"/>
    </xf>
    <xf borderId="24" fillId="2" fontId="1" numFmtId="0" xfId="0" applyAlignment="1" applyBorder="1" applyFont="1">
      <alignment readingOrder="0"/>
    </xf>
    <xf borderId="25" fillId="0" fontId="5" numFmtId="0" xfId="0" applyBorder="1" applyFont="1"/>
    <xf borderId="26" fillId="0" fontId="1" numFmtId="0" xfId="0" applyBorder="1" applyFont="1"/>
    <xf borderId="27" fillId="0" fontId="4" numFmtId="0" xfId="0" applyAlignment="1" applyBorder="1" applyFont="1">
      <alignment horizontal="left" readingOrder="0" vertical="center"/>
    </xf>
    <xf borderId="24" fillId="2" fontId="1" numFmtId="0" xfId="0" applyAlignment="1" applyBorder="1" applyFont="1">
      <alignment horizontal="left" readingOrder="0" vertical="center"/>
    </xf>
    <xf borderId="28" fillId="0" fontId="5" numFmtId="0" xfId="0" applyBorder="1" applyFont="1"/>
    <xf borderId="29" fillId="0" fontId="1" numFmtId="0" xfId="0" applyBorder="1" applyFont="1"/>
    <xf borderId="30" fillId="0" fontId="1" numFmtId="0" xfId="0" applyBorder="1" applyFont="1"/>
    <xf borderId="31" fillId="0" fontId="5" numFmtId="0" xfId="0" applyBorder="1" applyFont="1"/>
    <xf borderId="0" fillId="0" fontId="6" numFmtId="0" xfId="0" applyAlignment="1" applyFont="1">
      <alignment horizontal="right" vertical="center"/>
    </xf>
    <xf borderId="0" fillId="0" fontId="0" numFmtId="0" xfId="0" applyAlignment="1" applyFont="1">
      <alignment horizontal="right" vertical="center"/>
    </xf>
    <xf borderId="32" fillId="0" fontId="3" numFmtId="0" xfId="0" applyAlignment="1" applyBorder="1" applyFont="1">
      <alignment horizontal="left" readingOrder="0" vertical="center"/>
    </xf>
    <xf borderId="33" fillId="0" fontId="5" numFmtId="0" xfId="0" applyBorder="1" applyFont="1"/>
    <xf borderId="34" fillId="0" fontId="5" numFmtId="0" xfId="0" applyBorder="1" applyFont="1"/>
    <xf borderId="32" fillId="0" fontId="6" numFmtId="0" xfId="0" applyAlignment="1" applyBorder="1" applyFont="1">
      <alignment horizontal="center" readingOrder="0" vertical="center"/>
    </xf>
    <xf borderId="0" fillId="0" fontId="6" numFmtId="0" xfId="0" applyAlignment="1" applyFont="1">
      <alignment horizontal="center" readingOrder="0" vertical="center"/>
    </xf>
    <xf borderId="15" fillId="0" fontId="6" numFmtId="0" xfId="0" applyAlignment="1" applyBorder="1" applyFont="1">
      <alignment horizontal="left" vertical="center"/>
    </xf>
    <xf borderId="35" fillId="0" fontId="6" numFmtId="0" xfId="0" applyAlignment="1" applyBorder="1" applyFont="1">
      <alignment horizontal="center" vertical="center"/>
    </xf>
    <xf borderId="36" fillId="0" fontId="6" numFmtId="0" xfId="0" applyAlignment="1" applyBorder="1" applyFont="1">
      <alignment horizontal="center" vertical="center"/>
    </xf>
    <xf borderId="37" fillId="0" fontId="6" numFmtId="0" xfId="0" applyAlignment="1" applyBorder="1" applyFont="1">
      <alignment vertical="center"/>
    </xf>
    <xf borderId="38" fillId="0" fontId="6" numFmtId="0" xfId="0" applyAlignment="1" applyBorder="1" applyFont="1">
      <alignment vertical="center"/>
    </xf>
    <xf borderId="39" fillId="0" fontId="6" numFmtId="0" xfId="0" applyAlignment="1" applyBorder="1" applyFont="1">
      <alignment vertical="center"/>
    </xf>
    <xf borderId="36" fillId="0" fontId="6" numFmtId="0" xfId="0" applyAlignment="1" applyBorder="1" applyFont="1">
      <alignment vertical="center"/>
    </xf>
    <xf borderId="0" fillId="0" fontId="6" numFmtId="0" xfId="0" applyAlignment="1" applyFont="1">
      <alignment vertical="center"/>
    </xf>
    <xf borderId="38" fillId="0" fontId="6" numFmtId="0" xfId="0" applyAlignment="1" applyBorder="1" applyFont="1">
      <alignment horizontal="center" vertical="center"/>
    </xf>
    <xf borderId="39" fillId="0" fontId="6" numFmtId="0" xfId="0" applyAlignment="1" applyBorder="1" applyFont="1">
      <alignment horizontal="center" vertical="center"/>
    </xf>
    <xf borderId="40" fillId="0" fontId="0" numFmtId="0" xfId="0" applyAlignment="1" applyBorder="1" applyFont="1">
      <alignment horizontal="left" readingOrder="0" vertical="center"/>
    </xf>
    <xf borderId="41" fillId="2" fontId="8" numFmtId="0" xfId="0" applyAlignment="1" applyBorder="1" applyFont="1">
      <alignment horizontal="center" readingOrder="0" vertical="center"/>
    </xf>
    <xf borderId="42" fillId="0" fontId="8" numFmtId="0" xfId="0" applyAlignment="1" applyBorder="1" applyFont="1">
      <alignment horizontal="center" readingOrder="0" vertical="center"/>
    </xf>
    <xf borderId="0" fillId="0" fontId="7" numFmtId="164" xfId="0" applyAlignment="1" applyFont="1" applyNumberFormat="1">
      <alignment readingOrder="0" vertical="center"/>
    </xf>
    <xf borderId="40" fillId="0" fontId="0" numFmtId="0" xfId="0" applyAlignment="1" applyBorder="1" applyFont="1">
      <alignment readingOrder="0" vertical="center"/>
    </xf>
    <xf borderId="41" fillId="0" fontId="0" numFmtId="0" xfId="0" applyAlignment="1" applyBorder="1" applyFont="1">
      <alignment horizontal="center" vertical="center"/>
    </xf>
    <xf borderId="43" fillId="2" fontId="0" numFmtId="0" xfId="0" applyAlignment="1" applyBorder="1" applyFont="1">
      <alignment horizontal="center" readingOrder="0" vertical="center"/>
    </xf>
    <xf borderId="43" fillId="0" fontId="9" numFmtId="0" xfId="0" applyAlignment="1" applyBorder="1" applyFont="1">
      <alignment horizontal="center"/>
    </xf>
    <xf borderId="44" fillId="0" fontId="0" numFmtId="0" xfId="0" applyAlignment="1" applyBorder="1" applyFont="1">
      <alignment horizontal="center" vertical="center"/>
    </xf>
    <xf borderId="45" fillId="0" fontId="0" numFmtId="0" xfId="0" applyAlignment="1" applyBorder="1" applyFont="1">
      <alignment vertical="center"/>
    </xf>
    <xf borderId="46" fillId="0" fontId="0" numFmtId="0" xfId="0" applyAlignment="1" applyBorder="1" applyFont="1">
      <alignment horizontal="center" vertical="center"/>
    </xf>
    <xf borderId="43" fillId="2" fontId="0" numFmtId="0" xfId="0" applyAlignment="1" applyBorder="1" applyFont="1">
      <alignment horizontal="center" vertical="center"/>
    </xf>
    <xf borderId="43" fillId="0" fontId="9" numFmtId="0" xfId="0" applyBorder="1" applyFont="1"/>
    <xf borderId="47" fillId="0" fontId="0" numFmtId="0" xfId="0" applyAlignment="1" applyBorder="1" applyFont="1">
      <alignment horizontal="left" readingOrder="0" vertical="center"/>
    </xf>
    <xf borderId="48" fillId="2" fontId="8" numFmtId="0" xfId="0" applyAlignment="1" applyBorder="1" applyFont="1">
      <alignment horizontal="center" readingOrder="0" vertical="center"/>
    </xf>
    <xf borderId="47" fillId="0" fontId="0" numFmtId="0" xfId="0" applyAlignment="1" applyBorder="1" applyFont="1">
      <alignment readingOrder="0" vertical="center"/>
    </xf>
    <xf borderId="49" fillId="2" fontId="0" numFmtId="0" xfId="0" applyAlignment="1" applyBorder="1" applyFont="1">
      <alignment horizontal="center" readingOrder="0" vertical="center"/>
    </xf>
    <xf borderId="49" fillId="0" fontId="9" numFmtId="0" xfId="0" applyBorder="1" applyFont="1"/>
    <xf borderId="50" fillId="0" fontId="0" numFmtId="0" xfId="0" applyAlignment="1" applyBorder="1" applyFont="1">
      <alignment horizontal="center" vertical="center"/>
    </xf>
    <xf borderId="51" fillId="0" fontId="0" numFmtId="0" xfId="0" applyAlignment="1" applyBorder="1" applyFont="1">
      <alignment vertical="center"/>
    </xf>
    <xf borderId="49" fillId="2" fontId="0" numFmtId="0" xfId="0" applyAlignment="1" applyBorder="1" applyFont="1">
      <alignment horizontal="center" vertical="center"/>
    </xf>
    <xf borderId="50" fillId="0" fontId="3" numFmtId="0" xfId="0" applyAlignment="1" applyBorder="1" applyFont="1">
      <alignment horizontal="center" readingOrder="0" vertical="center"/>
    </xf>
    <xf borderId="49" fillId="0" fontId="9" numFmtId="0" xfId="0" applyAlignment="1" applyBorder="1" applyFont="1">
      <alignment horizontal="center"/>
    </xf>
    <xf borderId="0" fillId="0" fontId="0" numFmtId="0" xfId="0" applyAlignment="1" applyFont="1">
      <alignment readingOrder="0" vertical="center"/>
    </xf>
    <xf borderId="51" fillId="2" fontId="0" numFmtId="0" xfId="0" applyAlignment="1" applyBorder="1" applyFont="1">
      <alignment readingOrder="0" vertical="center"/>
    </xf>
    <xf borderId="51" fillId="0" fontId="0" numFmtId="0" xfId="0" applyAlignment="1" applyBorder="1" applyFont="1">
      <alignment readingOrder="0" vertical="center"/>
    </xf>
    <xf borderId="47" fillId="2" fontId="0" numFmtId="0" xfId="0" applyAlignment="1" applyBorder="1" applyFont="1">
      <alignment readingOrder="0" vertical="center"/>
    </xf>
    <xf borderId="49" fillId="0" fontId="9" numFmtId="0" xfId="0" applyAlignment="1" applyBorder="1" applyFont="1">
      <alignment horizontal="center"/>
    </xf>
    <xf borderId="50" fillId="0" fontId="3" numFmtId="0" xfId="0" applyAlignment="1" applyBorder="1" applyFont="1">
      <alignment horizontal="center" vertical="center"/>
    </xf>
    <xf borderId="0" fillId="0" fontId="0" numFmtId="0" xfId="0" applyAlignment="1" applyFont="1">
      <alignment horizontal="right" readingOrder="0" vertical="center"/>
    </xf>
    <xf borderId="52" fillId="0" fontId="0" numFmtId="0" xfId="0" applyAlignment="1" applyBorder="1" applyFont="1">
      <alignment horizontal="left" readingOrder="0" vertical="center"/>
    </xf>
    <xf borderId="53" fillId="2" fontId="8" numFmtId="0" xfId="0" applyAlignment="1" applyBorder="1" applyFont="1">
      <alignment horizontal="center" readingOrder="0" vertical="center"/>
    </xf>
    <xf borderId="54" fillId="0" fontId="3" numFmtId="0" xfId="0" applyAlignment="1" applyBorder="1" applyFont="1">
      <alignment horizontal="center" readingOrder="0" vertical="center"/>
    </xf>
    <xf borderId="0" fillId="0" fontId="7" numFmtId="0" xfId="0" applyAlignment="1" applyFont="1">
      <alignment horizontal="right" readingOrder="0" vertical="center"/>
    </xf>
    <xf borderId="40" fillId="0" fontId="0" numFmtId="0" xfId="0" applyAlignment="1" applyBorder="1" applyFont="1">
      <alignment horizontal="left" vertical="center"/>
    </xf>
    <xf borderId="55" fillId="0" fontId="7" numFmtId="0" xfId="0" applyAlignment="1" applyBorder="1" applyFont="1">
      <alignment horizontal="center" vertical="center"/>
    </xf>
    <xf borderId="0" fillId="0" fontId="1" numFmtId="0" xfId="0" applyAlignment="1" applyFont="1">
      <alignment vertical="center"/>
    </xf>
    <xf borderId="56" fillId="0" fontId="7" numFmtId="0" xfId="0" applyAlignment="1" applyBorder="1" applyFont="1">
      <alignment horizontal="center" vertical="center"/>
    </xf>
    <xf borderId="32" fillId="0" fontId="0" numFmtId="0" xfId="0" applyAlignment="1" applyBorder="1" applyFont="1">
      <alignment horizontal="center" vertical="center"/>
    </xf>
    <xf borderId="0" fillId="0" fontId="4" numFmtId="0" xfId="0" applyAlignment="1" applyFont="1">
      <alignment horizontal="center" readingOrder="0" vertical="center"/>
    </xf>
    <xf borderId="57" fillId="0" fontId="7" numFmtId="0" xfId="0" applyAlignment="1" applyBorder="1" applyFont="1">
      <alignment horizontal="left" readingOrder="0" vertical="center"/>
    </xf>
    <xf borderId="58" fillId="0" fontId="7" numFmtId="0" xfId="0" applyAlignment="1" applyBorder="1" applyFont="1">
      <alignment horizontal="center" readingOrder="0" vertical="center"/>
    </xf>
    <xf borderId="59" fillId="0" fontId="6" numFmtId="0" xfId="0" applyAlignment="1" applyBorder="1" applyFont="1">
      <alignment horizontal="center" vertical="center"/>
    </xf>
    <xf borderId="1" fillId="0" fontId="4" numFmtId="0" xfId="0" applyAlignment="1" applyBorder="1" applyFont="1">
      <alignment horizontal="left" readingOrder="0" vertical="center"/>
    </xf>
    <xf borderId="41" fillId="0" fontId="8" numFmtId="0" xfId="0" applyAlignment="1" applyBorder="1" applyFont="1">
      <alignment horizontal="center" readingOrder="0" vertical="center"/>
    </xf>
    <xf borderId="44" fillId="0" fontId="10" numFmtId="0" xfId="0" applyAlignment="1" applyBorder="1" applyFont="1">
      <alignment horizontal="center" vertical="center"/>
    </xf>
    <xf borderId="47" fillId="0" fontId="0" numFmtId="0" xfId="0" applyAlignment="1" applyBorder="1" applyFont="1">
      <alignment horizontal="left" vertical="center"/>
    </xf>
    <xf borderId="48" fillId="0" fontId="8" numFmtId="0" xfId="0" applyAlignment="1" applyBorder="1" applyFont="1">
      <alignment horizontal="center" vertical="center"/>
    </xf>
    <xf borderId="50" fillId="0" fontId="10" numFmtId="0" xfId="0" applyAlignment="1" applyBorder="1" applyFont="1">
      <alignment horizontal="center" vertical="center"/>
    </xf>
    <xf borderId="49" fillId="2" fontId="7" numFmtId="0" xfId="0" applyAlignment="1" applyBorder="1" applyFont="1">
      <alignment horizontal="center" readingOrder="0" vertical="center"/>
    </xf>
    <xf borderId="57" fillId="0" fontId="0" numFmtId="0" xfId="0" applyAlignment="1" applyBorder="1" applyFont="1">
      <alignment horizontal="left" vertical="center"/>
    </xf>
    <xf borderId="60" fillId="0" fontId="8" numFmtId="0" xfId="0" applyAlignment="1" applyBorder="1" applyFont="1">
      <alignment horizontal="center" vertical="center"/>
    </xf>
    <xf borderId="61" fillId="0" fontId="10" numFmtId="0" xfId="0" applyAlignment="1" applyBorder="1" applyFont="1">
      <alignment horizontal="center" vertical="center"/>
    </xf>
    <xf borderId="0" fillId="0" fontId="7" numFmtId="0" xfId="0" applyAlignment="1" applyFont="1">
      <alignment readingOrder="0" vertical="center"/>
    </xf>
    <xf borderId="0" fillId="0" fontId="0" numFmtId="0" xfId="0" applyAlignment="1" applyFont="1">
      <alignment horizontal="left" vertical="center"/>
    </xf>
    <xf borderId="0" fillId="0" fontId="0" numFmtId="0" xfId="0" applyAlignment="1" applyFont="1">
      <alignment horizontal="center" vertical="center"/>
    </xf>
    <xf borderId="0" fillId="0" fontId="7" numFmtId="0" xfId="0" applyAlignment="1" applyFont="1">
      <alignment horizontal="center" vertical="center"/>
    </xf>
    <xf borderId="18" fillId="0" fontId="6" numFmtId="0" xfId="0" applyAlignment="1" applyBorder="1" applyFont="1">
      <alignment horizontal="left" vertical="center"/>
    </xf>
    <xf borderId="17" fillId="0" fontId="6" numFmtId="0" xfId="0" applyAlignment="1" applyBorder="1" applyFont="1">
      <alignment horizontal="center" vertical="center"/>
    </xf>
    <xf borderId="62" fillId="0" fontId="0" numFmtId="0" xfId="0" applyAlignment="1" applyBorder="1" applyFont="1">
      <alignment horizontal="left" vertical="center"/>
    </xf>
    <xf borderId="63" fillId="0" fontId="8" numFmtId="0" xfId="0" applyAlignment="1" applyBorder="1" applyFont="1">
      <alignment horizontal="center" vertical="center"/>
    </xf>
    <xf borderId="0" fillId="0" fontId="8" numFmtId="0" xfId="0" applyAlignment="1" applyFont="1">
      <alignment horizontal="center" vertical="center"/>
    </xf>
    <xf borderId="47" fillId="0" fontId="0" numFmtId="0" xfId="0" applyAlignment="1" applyBorder="1" applyFont="1">
      <alignment vertical="center"/>
    </xf>
    <xf borderId="64" fillId="0" fontId="0" numFmtId="0" xfId="0" applyAlignment="1" applyBorder="1" applyFont="1">
      <alignment horizontal="left" vertical="center"/>
    </xf>
    <xf borderId="65" fillId="0" fontId="8" numFmtId="0" xfId="0" applyAlignment="1" applyBorder="1" applyFont="1">
      <alignment horizontal="center" vertical="center"/>
    </xf>
    <xf borderId="66" fillId="2" fontId="0" numFmtId="0" xfId="0" applyAlignment="1" applyBorder="1" applyFont="1">
      <alignment readingOrder="0" vertical="center"/>
    </xf>
    <xf borderId="67" fillId="2" fontId="0" numFmtId="0" xfId="0" applyAlignment="1" applyBorder="1" applyFont="1">
      <alignment horizontal="center" readingOrder="0" vertical="center"/>
    </xf>
    <xf borderId="67" fillId="0" fontId="9" numFmtId="0" xfId="0" applyAlignment="1" applyBorder="1" applyFont="1">
      <alignment horizontal="center"/>
    </xf>
    <xf borderId="68" fillId="0" fontId="0" numFmtId="0" xfId="0" applyAlignment="1" applyBorder="1" applyFont="1">
      <alignment horizontal="center" vertical="center"/>
    </xf>
    <xf borderId="69" fillId="0" fontId="0" numFmtId="0" xfId="0" applyAlignment="1" applyBorder="1" applyFont="1">
      <alignment horizontal="center" vertical="center"/>
    </xf>
    <xf borderId="67" fillId="0" fontId="0" numFmtId="0" xfId="0" applyAlignment="1" applyBorder="1" applyFont="1">
      <alignment horizontal="center" readingOrder="0" vertical="center"/>
    </xf>
    <xf borderId="32" fillId="0" fontId="8" numFmtId="0" xfId="0" applyAlignment="1" applyBorder="1" applyFont="1">
      <alignment horizontal="center" readingOrder="0" vertical="center"/>
    </xf>
    <xf borderId="70" fillId="0" fontId="0" numFmtId="0" xfId="0" applyAlignment="1" applyBorder="1" applyFont="1">
      <alignment horizontal="left" vertical="center"/>
    </xf>
    <xf borderId="71" fillId="0" fontId="8" numFmtId="0" xfId="0" applyAlignment="1" applyBorder="1" applyFont="1">
      <alignment horizontal="center" vertical="center"/>
    </xf>
    <xf borderId="72" fillId="0" fontId="6" numFmtId="0" xfId="0" applyAlignment="1" applyBorder="1" applyFont="1">
      <alignment vertical="center"/>
    </xf>
    <xf borderId="4" fillId="0" fontId="5" numFmtId="0" xfId="0" applyBorder="1" applyFont="1"/>
    <xf borderId="73" fillId="0" fontId="5" numFmtId="0" xfId="0" applyBorder="1" applyFont="1"/>
    <xf borderId="73" fillId="0" fontId="6" numFmtId="0" xfId="0" applyAlignment="1" applyBorder="1" applyFont="1">
      <alignment vertical="center"/>
    </xf>
    <xf borderId="74" fillId="0" fontId="6" numFmtId="0" xfId="0" applyAlignment="1" applyBorder="1" applyFont="1">
      <alignment vertical="center"/>
    </xf>
    <xf borderId="0" fillId="0" fontId="10" numFmtId="0" xfId="0" applyAlignment="1" applyFont="1">
      <alignment vertical="center"/>
    </xf>
    <xf borderId="0" fillId="0" fontId="7" numFmtId="0" xfId="0" applyAlignment="1" applyFont="1">
      <alignment horizontal="left" vertical="center"/>
    </xf>
    <xf borderId="56" fillId="0" fontId="5" numFmtId="0" xfId="0" applyBorder="1" applyFont="1"/>
    <xf borderId="49" fillId="3" fontId="0" numFmtId="0" xfId="0" applyAlignment="1" applyBorder="1" applyFill="1" applyFont="1">
      <alignment readingOrder="0" vertical="center"/>
    </xf>
    <xf borderId="49" fillId="2" fontId="0" numFmtId="0" xfId="0" applyAlignment="1" applyBorder="1" applyFont="1">
      <alignment readingOrder="0" vertical="center"/>
    </xf>
    <xf borderId="50" fillId="3" fontId="0" numFmtId="0" xfId="0" applyAlignment="1" applyBorder="1" applyFont="1">
      <alignment horizontal="center" readingOrder="0" vertical="center"/>
    </xf>
    <xf borderId="75" fillId="0" fontId="0" numFmtId="0" xfId="0" applyAlignment="1" applyBorder="1" applyFont="1">
      <alignment vertical="center"/>
    </xf>
    <xf borderId="67" fillId="2" fontId="0" numFmtId="0" xfId="0" applyAlignment="1" applyBorder="1" applyFont="1">
      <alignment horizontal="center" vertical="center"/>
    </xf>
    <xf borderId="67" fillId="0" fontId="9" numFmtId="0" xfId="0" applyBorder="1" applyFont="1"/>
    <xf borderId="1" fillId="0" fontId="3" numFmtId="0" xfId="0" applyAlignment="1" applyBorder="1" applyFont="1">
      <alignment horizontal="left" readingOrder="0" vertical="center"/>
    </xf>
    <xf borderId="51" fillId="2" fontId="9" numFmtId="0" xfId="0" applyBorder="1" applyFont="1"/>
    <xf borderId="6" fillId="0" fontId="7" numFmtId="0" xfId="0" applyAlignment="1" applyBorder="1" applyFont="1">
      <alignment horizontal="left" readingOrder="0" vertical="center"/>
    </xf>
    <xf borderId="76" fillId="3" fontId="7" numFmtId="0" xfId="0" applyAlignment="1" applyBorder="1" applyFont="1">
      <alignment horizontal="center" readingOrder="0" vertical="center"/>
    </xf>
    <xf borderId="77" fillId="0" fontId="7" numFmtId="0" xfId="0" applyAlignment="1" applyBorder="1" applyFont="1">
      <alignment horizontal="center" readingOrder="0" shrinkToFit="0" vertical="center" wrapText="1"/>
    </xf>
    <xf borderId="40" fillId="0" fontId="6" numFmtId="0" xfId="0" applyAlignment="1" applyBorder="1" applyFont="1">
      <alignment horizontal="left" readingOrder="0" vertical="center"/>
    </xf>
    <xf borderId="41" fillId="0" fontId="7" numFmtId="0" xfId="0" applyAlignment="1" applyBorder="1" applyFont="1">
      <alignment horizontal="center" vertical="center"/>
    </xf>
    <xf borderId="49" fillId="0" fontId="0" numFmtId="0" xfId="0" applyAlignment="1" applyBorder="1" applyFont="1">
      <alignment horizontal="center" vertical="center"/>
    </xf>
    <xf borderId="0" fillId="0" fontId="11" numFmtId="0" xfId="0" applyAlignment="1" applyFont="1">
      <alignment horizontal="right" vertical="center"/>
    </xf>
    <xf borderId="47" fillId="0" fontId="6" numFmtId="0" xfId="0" applyAlignment="1" applyBorder="1" applyFont="1">
      <alignment horizontal="left" vertical="center"/>
    </xf>
    <xf borderId="48" fillId="0" fontId="7" numFmtId="0" xfId="0" applyAlignment="1" applyBorder="1" applyFont="1">
      <alignment horizontal="center" vertical="center"/>
    </xf>
    <xf borderId="50" fillId="0" fontId="0" numFmtId="0" xfId="0" applyAlignment="1" applyBorder="1" applyFont="1">
      <alignment horizontal="center" readingOrder="0" vertical="center"/>
    </xf>
    <xf borderId="0" fillId="0" fontId="12" numFmtId="0" xfId="0" applyAlignment="1" applyFont="1">
      <alignment readingOrder="0" vertical="center"/>
    </xf>
    <xf borderId="57" fillId="0" fontId="11" numFmtId="0" xfId="0" applyAlignment="1" applyBorder="1" applyFont="1">
      <alignment horizontal="left" readingOrder="0" vertical="center"/>
    </xf>
    <xf borderId="60" fillId="3" fontId="0" numFmtId="0" xfId="0" applyAlignment="1" applyBorder="1" applyFont="1">
      <alignment horizontal="center" vertical="center"/>
    </xf>
    <xf borderId="61" fillId="0" fontId="7" numFmtId="0" xfId="0" applyAlignment="1" applyBorder="1" applyFont="1">
      <alignment horizontal="center" vertical="center"/>
    </xf>
    <xf borderId="75" fillId="2" fontId="0" numFmtId="0" xfId="0" applyAlignment="1" applyBorder="1" applyFont="1">
      <alignment readingOrder="0" vertical="center"/>
    </xf>
    <xf borderId="78" fillId="0" fontId="0" numFmtId="0" xfId="0" applyAlignment="1" applyBorder="1" applyFont="1">
      <alignment horizontal="center" vertical="center"/>
    </xf>
    <xf borderId="67" fillId="0" fontId="0" numFmtId="0" xfId="0" applyAlignment="1" applyBorder="1" applyFont="1">
      <alignment horizontal="center" vertical="center"/>
    </xf>
    <xf borderId="79" fillId="0" fontId="5" numFmtId="0" xfId="0" applyBorder="1" applyFont="1"/>
    <xf borderId="0" fillId="0" fontId="8" numFmtId="0" xfId="0" applyAlignment="1" applyFont="1">
      <alignment horizontal="center" readingOrder="0" vertical="center"/>
    </xf>
    <xf borderId="1" fillId="0" fontId="8" numFmtId="0" xfId="0" applyAlignment="1" applyBorder="1" applyFont="1">
      <alignment horizontal="center" readingOrder="0" vertical="center"/>
    </xf>
    <xf borderId="0" fillId="0" fontId="12" numFmtId="0" xfId="0" applyAlignment="1" applyFont="1">
      <alignment horizontal="left" readingOrder="0" vertical="center"/>
    </xf>
    <xf borderId="0" fillId="0" fontId="13" numFmtId="0" xfId="0" applyAlignment="1" applyFont="1">
      <alignment horizontal="center" vertical="center"/>
    </xf>
    <xf borderId="45" fillId="0" fontId="0" numFmtId="0" xfId="0" applyAlignment="1" applyBorder="1" applyFont="1">
      <alignment readingOrder="0" vertical="center"/>
    </xf>
    <xf borderId="43" fillId="0" fontId="0" numFmtId="0" xfId="0" applyAlignment="1" applyBorder="1" applyFont="1">
      <alignment horizontal="center" vertical="center"/>
    </xf>
    <xf borderId="80" fillId="0" fontId="0" numFmtId="0" xfId="0" applyAlignment="1" applyBorder="1" applyFont="1">
      <alignment horizontal="center" vertical="center"/>
    </xf>
    <xf borderId="49" fillId="0" fontId="0" numFmtId="0" xfId="0" applyAlignment="1" applyBorder="1" applyFont="1">
      <alignment horizontal="center" readingOrder="0" vertical="center"/>
    </xf>
    <xf borderId="0" fillId="0" fontId="14" numFmtId="0" xfId="0" applyAlignment="1" applyFont="1">
      <alignment readingOrder="0" vertical="center"/>
    </xf>
    <xf borderId="81" fillId="2" fontId="0" numFmtId="0" xfId="0" applyAlignment="1" applyBorder="1" applyFont="1">
      <alignment readingOrder="0" vertical="center"/>
    </xf>
    <xf borderId="58" fillId="0" fontId="5" numFmtId="0" xfId="0" applyBorder="1" applyFont="1"/>
    <xf borderId="82" fillId="3" fontId="0" numFmtId="0" xfId="0" applyAlignment="1" applyBorder="1" applyFont="1">
      <alignment readingOrder="0" vertical="center"/>
    </xf>
    <xf borderId="82" fillId="2" fontId="0" numFmtId="0" xfId="0" applyAlignment="1" applyBorder="1" applyFont="1">
      <alignment readingOrder="0" vertical="center"/>
    </xf>
    <xf borderId="61" fillId="3" fontId="0" numFmtId="0" xfId="0" applyAlignment="1" applyBorder="1" applyFont="1">
      <alignment horizontal="center" readingOrder="0" vertical="center"/>
    </xf>
    <xf borderId="0" fillId="0" fontId="7" numFmtId="0" xfId="0" applyAlignment="1" applyFont="1">
      <alignment horizontal="left" readingOrder="0" vertical="center"/>
    </xf>
    <xf borderId="0" fillId="0" fontId="15" numFmtId="0" xfId="0" applyAlignment="1" applyFont="1">
      <alignment horizontal="center" readingOrder="0" vertical="center"/>
    </xf>
    <xf borderId="0" fillId="0" fontId="14" numFmtId="0" xfId="0" applyAlignment="1" applyFont="1">
      <alignment horizontal="left" readingOrder="0" vertical="center"/>
    </xf>
    <xf borderId="0" fillId="0" fontId="7" numFmtId="0" xfId="0" applyAlignment="1" applyFont="1">
      <alignment horizontal="center" readingOrder="0" vertical="center"/>
    </xf>
    <xf borderId="83" fillId="0" fontId="0" numFmtId="0" xfId="0" applyAlignment="1" applyBorder="1" applyFont="1">
      <alignment horizontal="center" vertical="center"/>
    </xf>
    <xf borderId="82" fillId="2" fontId="0" numFmtId="0" xfId="0" applyAlignment="1" applyBorder="1" applyFont="1">
      <alignment horizontal="center" vertical="center"/>
    </xf>
    <xf borderId="82" fillId="0" fontId="0" numFmtId="0" xfId="0" applyAlignment="1" applyBorder="1" applyFont="1">
      <alignment horizontal="center" vertical="center"/>
    </xf>
    <xf borderId="61" fillId="0" fontId="0" numFmtId="0" xfId="0" applyAlignment="1" applyBorder="1" applyFont="1">
      <alignment horizontal="center" vertical="center"/>
    </xf>
    <xf borderId="43" fillId="3" fontId="0" numFmtId="0" xfId="0" applyAlignment="1" applyBorder="1" applyFont="1">
      <alignment horizontal="center" readingOrder="0" vertical="center"/>
    </xf>
    <xf borderId="43" fillId="3" fontId="0" numFmtId="0" xfId="0" applyAlignment="1" applyBorder="1" applyFont="1">
      <alignment horizontal="center" vertical="center"/>
    </xf>
    <xf borderId="75" fillId="0" fontId="0" numFmtId="0" xfId="0" applyAlignment="1" applyBorder="1" applyFont="1">
      <alignment readingOrder="0" vertical="center"/>
    </xf>
    <xf borderId="84" fillId="0" fontId="7" numFmtId="0" xfId="0" applyAlignment="1" applyBorder="1" applyFont="1">
      <alignment readingOrder="0" vertical="center"/>
    </xf>
    <xf borderId="81" fillId="0" fontId="0" numFmtId="0" xfId="0" applyAlignment="1" applyBorder="1" applyFont="1">
      <alignment readingOrder="0" vertical="center"/>
    </xf>
    <xf borderId="82" fillId="2" fontId="0" numFmtId="0" xfId="0" applyAlignment="1" applyBorder="1" applyFont="1">
      <alignment horizontal="center" readingOrder="0" vertical="center"/>
    </xf>
    <xf borderId="0" fillId="4" fontId="7" numFmtId="0" xfId="0" applyAlignment="1" applyFill="1" applyFont="1">
      <alignment readingOrder="0" vertical="center"/>
    </xf>
    <xf borderId="0" fillId="5" fontId="7" numFmtId="0" xfId="0" applyAlignment="1" applyFill="1" applyFont="1">
      <alignment readingOrder="0" vertical="center"/>
    </xf>
    <xf borderId="0" fillId="5" fontId="7" numFmtId="0" xfId="0" applyAlignment="1" applyFont="1">
      <alignment vertical="center"/>
    </xf>
    <xf borderId="0" fillId="0" fontId="1" numFmtId="0" xfId="0" applyAlignment="1" applyFont="1">
      <alignment horizontal="center" vertical="center"/>
    </xf>
    <xf borderId="85" fillId="6" fontId="16" numFmtId="0" xfId="0" applyAlignment="1" applyBorder="1" applyFill="1" applyFont="1">
      <alignment horizontal="center" readingOrder="0" vertical="center"/>
    </xf>
    <xf borderId="86" fillId="6" fontId="16" numFmtId="0" xfId="0" applyAlignment="1" applyBorder="1" applyFont="1">
      <alignment horizontal="center" readingOrder="0" vertical="center"/>
    </xf>
    <xf borderId="87" fillId="6" fontId="16" numFmtId="0" xfId="0" applyAlignment="1" applyBorder="1" applyFont="1">
      <alignment horizontal="center" readingOrder="0" vertical="center"/>
    </xf>
    <xf borderId="88" fillId="6" fontId="16" numFmtId="0" xfId="0" applyAlignment="1" applyBorder="1" applyFont="1">
      <alignment horizontal="center" readingOrder="0" vertical="center"/>
    </xf>
    <xf borderId="89" fillId="6" fontId="16" numFmtId="0" xfId="0" applyAlignment="1" applyBorder="1" applyFont="1">
      <alignment horizontal="center" readingOrder="0" vertical="center"/>
    </xf>
    <xf borderId="90" fillId="6" fontId="16" numFmtId="0" xfId="0" applyAlignment="1" applyBorder="1" applyFont="1">
      <alignment horizontal="center" readingOrder="0" vertical="center"/>
    </xf>
    <xf borderId="91" fillId="6" fontId="1" numFmtId="0" xfId="0" applyAlignment="1" applyBorder="1" applyFont="1">
      <alignment horizontal="center" vertical="center"/>
    </xf>
    <xf borderId="92" fillId="0" fontId="5" numFmtId="0" xfId="0" applyBorder="1" applyFont="1"/>
    <xf borderId="93" fillId="0" fontId="5" numFmtId="0" xfId="0" applyBorder="1" applyFont="1"/>
    <xf borderId="94" fillId="6" fontId="1" numFmtId="0" xfId="0" applyBorder="1" applyFont="1"/>
    <xf borderId="95" fillId="3" fontId="16" numFmtId="0" xfId="0" applyAlignment="1" applyBorder="1" applyFont="1">
      <alignment horizontal="center" readingOrder="0" vertical="center"/>
    </xf>
    <xf borderId="96" fillId="3" fontId="16" numFmtId="0" xfId="0" applyAlignment="1" applyBorder="1" applyFont="1">
      <alignment horizontal="center" readingOrder="0" vertical="center"/>
    </xf>
    <xf borderId="97" fillId="3" fontId="16" numFmtId="0" xfId="0" applyAlignment="1" applyBorder="1" applyFont="1">
      <alignment horizontal="center" readingOrder="0" vertical="center"/>
    </xf>
    <xf borderId="98" fillId="6" fontId="16" numFmtId="0" xfId="0" applyAlignment="1" applyBorder="1" applyFont="1">
      <alignment horizontal="center" readingOrder="0" vertical="center"/>
    </xf>
    <xf borderId="99" fillId="0" fontId="5" numFmtId="0" xfId="0" applyBorder="1" applyFont="1"/>
    <xf borderId="100" fillId="0" fontId="5" numFmtId="0" xfId="0" applyBorder="1" applyFont="1"/>
    <xf borderId="101" fillId="3" fontId="16" numFmtId="0" xfId="0" applyAlignment="1" applyBorder="1" applyFont="1">
      <alignment horizontal="center" readingOrder="0" vertical="center"/>
    </xf>
    <xf borderId="102" fillId="3" fontId="17" numFmtId="0" xfId="0" applyAlignment="1" applyBorder="1" applyFont="1">
      <alignment horizontal="left" readingOrder="0" shrinkToFit="0" vertical="bottom" wrapText="0"/>
    </xf>
    <xf borderId="103" fillId="0" fontId="5" numFmtId="0" xfId="0" applyBorder="1" applyFont="1"/>
    <xf borderId="104" fillId="0" fontId="5" numFmtId="0" xfId="0" applyBorder="1" applyFont="1"/>
    <xf borderId="102" fillId="3" fontId="18" numFmtId="0" xfId="0" applyAlignment="1" applyBorder="1" applyFont="1">
      <alignment horizontal="center" shrinkToFit="0" vertical="center" wrapText="0"/>
    </xf>
    <xf borderId="105" fillId="3" fontId="19" numFmtId="0" xfId="0" applyAlignment="1" applyBorder="1" applyFont="1">
      <alignment horizontal="center" vertical="center"/>
    </xf>
    <xf borderId="106" fillId="3" fontId="16" numFmtId="0" xfId="0" applyAlignment="1" applyBorder="1" applyFont="1">
      <alignment horizontal="center" readingOrder="0" vertical="center"/>
    </xf>
    <xf borderId="107" fillId="0" fontId="5" numFmtId="0" xfId="0" applyBorder="1" applyFont="1"/>
    <xf borderId="84" fillId="0" fontId="5" numFmtId="0" xfId="0" applyBorder="1" applyFont="1"/>
    <xf borderId="108" fillId="0" fontId="5" numFmtId="0" xfId="0" applyBorder="1" applyFont="1"/>
    <xf borderId="102" fillId="3" fontId="20" numFmtId="0" xfId="0" applyAlignment="1" applyBorder="1" applyFont="1">
      <alignment horizontal="left" readingOrder="0" vertical="center"/>
    </xf>
    <xf borderId="102" fillId="3" fontId="18" numFmtId="0" xfId="0" applyAlignment="1" applyBorder="1" applyFont="1">
      <alignment horizontal="center" vertical="center"/>
    </xf>
    <xf borderId="102" fillId="3" fontId="20" numFmtId="0" xfId="0" applyAlignment="1" applyBorder="1" applyFont="1">
      <alignment readingOrder="0" vertical="center"/>
    </xf>
    <xf borderId="109" fillId="3" fontId="18" numFmtId="0" xfId="0" applyAlignment="1" applyBorder="1" applyFont="1">
      <alignment horizontal="center" readingOrder="0" vertical="center"/>
    </xf>
    <xf borderId="110" fillId="0" fontId="5" numFmtId="0" xfId="0" applyBorder="1" applyFont="1"/>
    <xf borderId="111" fillId="0" fontId="5" numFmtId="0" xfId="0" applyBorder="1" applyFont="1"/>
    <xf borderId="112" fillId="0" fontId="5" numFmtId="0" xfId="0" applyBorder="1" applyFont="1"/>
    <xf borderId="113" fillId="0" fontId="5" numFmtId="0" xfId="0" applyBorder="1" applyFont="1"/>
    <xf borderId="102" fillId="3" fontId="18" numFmtId="0" xfId="0" applyAlignment="1" applyBorder="1" applyFont="1">
      <alignment horizontal="center" readingOrder="0" vertical="center"/>
    </xf>
    <xf borderId="104" fillId="0" fontId="5" numFmtId="0" xfId="0" applyBorder="1" applyFont="1"/>
    <xf borderId="108" fillId="0" fontId="5" numFmtId="0" xfId="0" applyBorder="1" applyFont="1"/>
    <xf borderId="114" fillId="0" fontId="5" numFmtId="0" xfId="0" applyBorder="1" applyFont="1"/>
    <xf borderId="115" fillId="0" fontId="5" numFmtId="0" xfId="0" applyBorder="1" applyFont="1"/>
    <xf borderId="116" fillId="0" fontId="5" numFmtId="0" xfId="0" applyBorder="1" applyFont="1"/>
    <xf borderId="117" fillId="6" fontId="1" numFmtId="0" xfId="0" applyBorder="1" applyFont="1"/>
    <xf borderId="91" fillId="6" fontId="21" numFmtId="0" xfId="0" applyAlignment="1" applyBorder="1" applyFont="1">
      <alignment horizontal="center" readingOrder="0" vertical="center"/>
    </xf>
    <xf borderId="117" fillId="6" fontId="16" numFmtId="0" xfId="0" applyAlignment="1" applyBorder="1" applyFont="1">
      <alignment horizontal="center" readingOrder="0" vertical="center"/>
    </xf>
    <xf borderId="118" fillId="3" fontId="16" numFmtId="0" xfId="0" applyAlignment="1" applyBorder="1" applyFont="1">
      <alignment horizontal="center" readingOrder="0" vertical="center"/>
    </xf>
    <xf borderId="119" fillId="0" fontId="5" numFmtId="0" xfId="0" applyBorder="1" applyFont="1"/>
    <xf borderId="120" fillId="0" fontId="5" numFmtId="0" xfId="0" applyBorder="1" applyFont="1"/>
    <xf borderId="121" fillId="3" fontId="16" numFmtId="0" xfId="0" applyAlignment="1" applyBorder="1" applyFont="1">
      <alignment horizontal="center" readingOrder="0" vertical="center"/>
    </xf>
    <xf borderId="122" fillId="6" fontId="16" numFmtId="0" xfId="0" applyAlignment="1" applyBorder="1" applyFont="1">
      <alignment horizontal="center" readingOrder="0" vertical="center"/>
    </xf>
    <xf borderId="123" fillId="0" fontId="5" numFmtId="0" xfId="0" applyBorder="1" applyFont="1"/>
    <xf borderId="124" fillId="0" fontId="5" numFmtId="0" xfId="0" applyBorder="1" applyFont="1"/>
    <xf borderId="125" fillId="3" fontId="16" numFmtId="0" xfId="0" applyAlignment="1" applyBorder="1" applyFont="1">
      <alignment horizontal="center" readingOrder="0" vertical="center"/>
    </xf>
    <xf borderId="126" fillId="3" fontId="22" numFmtId="0" xfId="0" applyAlignment="1" applyBorder="1" applyFont="1">
      <alignment horizontal="left" readingOrder="0" shrinkToFit="0" vertical="top" wrapText="1"/>
    </xf>
    <xf borderId="127" fillId="0" fontId="5" numFmtId="0" xfId="0" applyBorder="1" applyFont="1"/>
    <xf borderId="128" fillId="0" fontId="5" numFmtId="0" xfId="0" applyBorder="1" applyFont="1"/>
    <xf borderId="129" fillId="3" fontId="16" numFmtId="0" xfId="0" applyAlignment="1" applyBorder="1" applyFont="1">
      <alignment horizontal="center" readingOrder="0" vertical="center"/>
    </xf>
    <xf borderId="130" fillId="3" fontId="16" numFmtId="0" xfId="0" applyAlignment="1" applyBorder="1" applyFont="1">
      <alignment horizontal="center" readingOrder="0" vertical="center"/>
    </xf>
    <xf borderId="4" fillId="3" fontId="16" numFmtId="0" xfId="0" applyAlignment="1" applyBorder="1" applyFont="1">
      <alignment horizontal="center" readingOrder="0" vertical="center"/>
    </xf>
    <xf borderId="131" fillId="3" fontId="16" numFmtId="0" xfId="0" applyAlignment="1" applyBorder="1" applyFont="1">
      <alignment horizontal="center" readingOrder="0" vertical="center"/>
    </xf>
    <xf borderId="109" fillId="0" fontId="5" numFmtId="0" xfId="0" applyBorder="1" applyFont="1"/>
    <xf borderId="132" fillId="0" fontId="5" numFmtId="0" xfId="0" applyBorder="1" applyFont="1"/>
    <xf borderId="102" fillId="0" fontId="23" numFmtId="0" xfId="0" applyAlignment="1" applyBorder="1" applyFont="1">
      <alignment horizontal="center" readingOrder="0" vertical="center"/>
    </xf>
    <xf borderId="133" fillId="0" fontId="5" numFmtId="0" xfId="0" applyBorder="1" applyFont="1"/>
    <xf borderId="134" fillId="0" fontId="5" numFmtId="0" xfId="0" applyBorder="1" applyFont="1"/>
    <xf borderId="135" fillId="0" fontId="5" numFmtId="0" xfId="0" applyBorder="1" applyFont="1"/>
    <xf borderId="32" fillId="3" fontId="16" numFmtId="0" xfId="0" applyAlignment="1" applyBorder="1" applyFont="1">
      <alignment horizontal="center" readingOrder="0" vertical="top"/>
    </xf>
    <xf borderId="59" fillId="0" fontId="5" numFmtId="0" xfId="0" applyBorder="1" applyFont="1"/>
    <xf borderId="136" fillId="0" fontId="5" numFmtId="0" xfId="0" applyBorder="1" applyFont="1"/>
    <xf borderId="137" fillId="3" fontId="16" numFmtId="0" xfId="0" applyAlignment="1" applyBorder="1" applyFont="1">
      <alignment horizontal="center" readingOrder="0" vertical="center"/>
    </xf>
    <xf borderId="138" fillId="3" fontId="16" numFmtId="0" xfId="0" applyAlignment="1" applyBorder="1" applyFont="1">
      <alignment horizontal="center" readingOrder="0" vertical="center"/>
    </xf>
    <xf borderId="139" fillId="3" fontId="16" numFmtId="0" xfId="0" applyAlignment="1" applyBorder="1" applyFont="1">
      <alignment horizontal="center" readingOrder="0" vertical="center"/>
    </xf>
    <xf borderId="140" fillId="6" fontId="16" numFmtId="0" xfId="0" applyAlignment="1" applyBorder="1" applyFont="1">
      <alignment horizontal="center" readingOrder="0" vertical="center"/>
    </xf>
    <xf borderId="141" fillId="3" fontId="16" numFmtId="0" xfId="0" applyAlignment="1" applyBorder="1" applyFont="1">
      <alignment horizontal="center" readingOrder="0" vertical="center"/>
    </xf>
    <xf borderId="142" fillId="3" fontId="16" numFmtId="0" xfId="0" applyAlignment="1" applyBorder="1" applyFont="1">
      <alignment horizontal="center" readingOrder="0" vertical="center"/>
    </xf>
    <xf borderId="143" fillId="3" fontId="16" numFmtId="0" xfId="0" applyAlignment="1" applyBorder="1" applyFont="1">
      <alignment horizontal="center" readingOrder="0" vertical="center"/>
    </xf>
    <xf borderId="144" fillId="3" fontId="16" numFmtId="0" xfId="0" applyAlignment="1" applyBorder="1" applyFont="1">
      <alignment horizontal="center" readingOrder="0" vertical="center"/>
    </xf>
    <xf borderId="145" fillId="3" fontId="16" numFmtId="0" xfId="0" applyAlignment="1" applyBorder="1" applyFont="1">
      <alignment horizontal="center" readingOrder="0" vertical="center"/>
    </xf>
    <xf borderId="146" fillId="3" fontId="16" numFmtId="0" xfId="0" applyAlignment="1" applyBorder="1" applyFont="1">
      <alignment horizontal="center" readingOrder="0" vertical="center"/>
    </xf>
    <xf borderId="147" fillId="3" fontId="16" numFmtId="0" xfId="0" applyAlignment="1" applyBorder="1" applyFont="1">
      <alignment horizontal="center" readingOrder="0" vertical="center"/>
    </xf>
    <xf borderId="148" fillId="3" fontId="16" numFmtId="0" xfId="0" applyAlignment="1" applyBorder="1" applyFont="1">
      <alignment horizontal="center" readingOrder="0" vertical="center"/>
    </xf>
    <xf borderId="149" fillId="0" fontId="23" numFmtId="0" xfId="0" applyAlignment="1" applyBorder="1" applyFont="1">
      <alignment horizontal="center" readingOrder="0" vertical="center"/>
    </xf>
    <xf borderId="150" fillId="0" fontId="5" numFmtId="0" xfId="0" applyBorder="1" applyFont="1"/>
    <xf borderId="151" fillId="0" fontId="23" numFmtId="0" xfId="0" applyAlignment="1" applyBorder="1" applyFont="1">
      <alignment horizontal="center" readingOrder="0" vertical="center"/>
    </xf>
    <xf borderId="152" fillId="0" fontId="1" numFmtId="0" xfId="0" applyBorder="1" applyFont="1"/>
    <xf borderId="79" fillId="0" fontId="23" numFmtId="0" xfId="0" applyAlignment="1" applyBorder="1" applyFont="1">
      <alignment horizontal="center" readingOrder="0" vertical="center"/>
    </xf>
    <xf borderId="153" fillId="0" fontId="24" numFmtId="0" xfId="0" applyAlignment="1" applyBorder="1" applyFont="1">
      <alignment horizontal="center" readingOrder="0" vertical="center"/>
    </xf>
    <xf borderId="154" fillId="0" fontId="24" numFmtId="0" xfId="0" applyAlignment="1" applyBorder="1" applyFont="1">
      <alignment horizontal="center" readingOrder="0" vertical="center"/>
    </xf>
    <xf borderId="155" fillId="3" fontId="16" numFmtId="0" xfId="0" applyAlignment="1" applyBorder="1" applyFont="1">
      <alignment horizontal="center" readingOrder="0" vertical="center"/>
    </xf>
    <xf borderId="156" fillId="0" fontId="5" numFmtId="0" xfId="0" applyBorder="1" applyFont="1"/>
    <xf borderId="69" fillId="0" fontId="5" numFmtId="0" xfId="0" applyBorder="1" applyFont="1"/>
    <xf borderId="152" fillId="0" fontId="23" numFmtId="0" xfId="0" applyAlignment="1" applyBorder="1" applyFont="1">
      <alignment horizontal="center" readingOrder="0" vertical="center"/>
    </xf>
    <xf borderId="157" fillId="0" fontId="5" numFmtId="0" xfId="0" applyBorder="1" applyFont="1"/>
    <xf borderId="158" fillId="0" fontId="5" numFmtId="0" xfId="0" applyBorder="1" applyFont="1"/>
    <xf borderId="104" fillId="0" fontId="23" numFmtId="0" xfId="0" applyAlignment="1" applyBorder="1" applyFont="1">
      <alignment horizontal="center" readingOrder="0" vertical="center"/>
    </xf>
    <xf borderId="159" fillId="0" fontId="23" numFmtId="0" xfId="0" applyAlignment="1" applyBorder="1" applyFont="1">
      <alignment horizontal="center" readingOrder="0" vertical="center"/>
    </xf>
    <xf borderId="160" fillId="0" fontId="5" numFmtId="0" xfId="0" applyBorder="1" applyFont="1"/>
    <xf borderId="161" fillId="0" fontId="5" numFmtId="0" xfId="0" applyBorder="1" applyFont="1"/>
    <xf borderId="162" fillId="0" fontId="24" numFmtId="0" xfId="0" applyAlignment="1" applyBorder="1" applyFont="1">
      <alignment horizontal="center" readingOrder="0" vertical="center"/>
    </xf>
    <xf borderId="163" fillId="3" fontId="16" numFmtId="0" xfId="0" applyAlignment="1" applyBorder="1" applyFont="1">
      <alignment horizontal="center" readingOrder="0" vertical="center"/>
    </xf>
    <xf borderId="164" fillId="0" fontId="25" numFmtId="0" xfId="0" applyAlignment="1" applyBorder="1" applyFont="1">
      <alignment horizontal="left" readingOrder="0" vertical="center"/>
    </xf>
    <xf borderId="134" fillId="0" fontId="26" numFmtId="0" xfId="0" applyAlignment="1" applyBorder="1" applyFont="1">
      <alignment horizontal="center" vertical="center"/>
    </xf>
    <xf borderId="102" fillId="0" fontId="25" numFmtId="0" xfId="0" applyAlignment="1" applyBorder="1" applyFont="1">
      <alignment horizontal="center" readingOrder="0" vertical="center"/>
    </xf>
    <xf borderId="102" fillId="0" fontId="27" numFmtId="0" xfId="0" applyAlignment="1" applyBorder="1" applyFont="1">
      <alignment horizontal="center" vertical="center"/>
    </xf>
    <xf borderId="102" fillId="0" fontId="27" numFmtId="0" xfId="0" applyAlignment="1" applyBorder="1" applyFont="1">
      <alignment horizontal="center" readingOrder="0" vertical="center"/>
    </xf>
    <xf borderId="102" fillId="0" fontId="28" numFmtId="0" xfId="0" applyAlignment="1" applyBorder="1" applyFont="1">
      <alignment horizontal="center" readingOrder="0" vertical="center"/>
    </xf>
    <xf borderId="165" fillId="3" fontId="16" numFmtId="0" xfId="0" applyAlignment="1" applyBorder="1" applyFont="1">
      <alignment horizontal="center" readingOrder="0" vertical="center"/>
    </xf>
    <xf borderId="102" fillId="0" fontId="25" numFmtId="0" xfId="0" applyAlignment="1" applyBorder="1" applyFont="1">
      <alignment horizontal="left" readingOrder="0" vertical="center"/>
    </xf>
    <xf borderId="153" fillId="0" fontId="28" numFmtId="0" xfId="0" applyAlignment="1" applyBorder="1" applyFont="1">
      <alignment horizontal="center" readingOrder="0" vertical="center"/>
    </xf>
    <xf borderId="166" fillId="3" fontId="16" numFmtId="0" xfId="0" applyAlignment="1" applyBorder="1" applyFont="1">
      <alignment horizontal="center" readingOrder="0" vertical="center"/>
    </xf>
    <xf borderId="167" fillId="0" fontId="5" numFmtId="0" xfId="0" applyBorder="1" applyFont="1"/>
    <xf borderId="168" fillId="0" fontId="5" numFmtId="0" xfId="0" applyBorder="1" applyFont="1"/>
    <xf borderId="169" fillId="3" fontId="16" numFmtId="0" xfId="0" applyAlignment="1" applyBorder="1" applyFont="1">
      <alignment horizontal="center" readingOrder="0" vertical="center"/>
    </xf>
    <xf borderId="41" fillId="0" fontId="5" numFmtId="0" xfId="0" applyBorder="1" applyFont="1"/>
    <xf borderId="164" fillId="3" fontId="18" numFmtId="0" xfId="0" applyAlignment="1" applyBorder="1" applyFont="1">
      <alignment readingOrder="0" shrinkToFit="0" vertical="center" wrapText="1"/>
    </xf>
    <xf borderId="103" fillId="3" fontId="5" numFmtId="0" xfId="0" applyBorder="1" applyFont="1"/>
    <xf borderId="104" fillId="3" fontId="5" numFmtId="0" xfId="0" applyBorder="1" applyFont="1"/>
    <xf borderId="134" fillId="3" fontId="29" numFmtId="0" xfId="0" applyAlignment="1" applyBorder="1" applyFont="1">
      <alignment readingOrder="0" vertical="center"/>
    </xf>
    <xf borderId="135" fillId="3" fontId="5" numFmtId="0" xfId="0" applyBorder="1" applyFont="1"/>
    <xf borderId="102" fillId="3" fontId="18" numFmtId="0" xfId="0" applyAlignment="1" applyBorder="1" applyFont="1">
      <alignment horizontal="left" readingOrder="0" vertical="center"/>
    </xf>
    <xf borderId="102" fillId="3" fontId="18" numFmtId="0" xfId="0" applyAlignment="1" applyBorder="1" applyFont="1">
      <alignment horizontal="left" readingOrder="0" shrinkToFit="0" vertical="center" wrapText="0"/>
    </xf>
    <xf borderId="134" fillId="3" fontId="18" numFmtId="0" xfId="0" applyAlignment="1" applyBorder="1" applyFont="1">
      <alignment horizontal="center" readingOrder="0" vertical="center"/>
    </xf>
    <xf borderId="102" fillId="3" fontId="29" numFmtId="0" xfId="0" applyAlignment="1" applyBorder="1" applyFont="1">
      <alignment readingOrder="0" vertical="center"/>
    </xf>
    <xf borderId="170" fillId="3" fontId="16" numFmtId="0" xfId="0" applyAlignment="1" applyBorder="1" applyFont="1">
      <alignment horizontal="center" readingOrder="0" vertical="center"/>
    </xf>
    <xf borderId="134" fillId="3" fontId="18" numFmtId="0" xfId="0" applyAlignment="1" applyBorder="1" applyFont="1">
      <alignment readingOrder="0" shrinkToFit="0" vertical="center" wrapText="1"/>
    </xf>
    <xf borderId="134" fillId="3" fontId="18" numFmtId="0" xfId="0" applyAlignment="1" applyBorder="1" applyFont="1">
      <alignment horizontal="left" readingOrder="0" vertical="center"/>
    </xf>
    <xf borderId="134" fillId="3" fontId="18" numFmtId="0" xfId="0" applyAlignment="1" applyBorder="1" applyFont="1">
      <alignment horizontal="left" readingOrder="0" shrinkToFit="0" vertical="center" wrapText="0"/>
    </xf>
    <xf borderId="69" fillId="3" fontId="5" numFmtId="0" xfId="0" applyBorder="1" applyFont="1"/>
    <xf borderId="156" fillId="6" fontId="5" numFmtId="0" xfId="0" applyBorder="1" applyFont="1"/>
    <xf borderId="135" fillId="6" fontId="5" numFmtId="0" xfId="0" applyBorder="1" applyFont="1"/>
    <xf borderId="134" fillId="6" fontId="5" numFmtId="0" xfId="0" applyBorder="1" applyFont="1"/>
    <xf borderId="170" fillId="6" fontId="5" numFmtId="0" xfId="0" applyBorder="1" applyFont="1"/>
    <xf borderId="69" fillId="6" fontId="5" numFmtId="0" xfId="0" applyBorder="1" applyFont="1"/>
    <xf borderId="157" fillId="3" fontId="5" numFmtId="0" xfId="0" applyBorder="1" applyFont="1"/>
    <xf borderId="84" fillId="3" fontId="5" numFmtId="0" xfId="0" applyBorder="1" applyFont="1"/>
    <xf borderId="108" fillId="3" fontId="5" numFmtId="0" xfId="0" applyBorder="1" applyFont="1"/>
    <xf borderId="107" fillId="3" fontId="5" numFmtId="0" xfId="0" applyBorder="1" applyFont="1"/>
    <xf borderId="171" fillId="3" fontId="5" numFmtId="0" xfId="0" applyBorder="1" applyFont="1"/>
    <xf borderId="158" fillId="3" fontId="5" numFmtId="0" xfId="0" applyBorder="1" applyFont="1"/>
    <xf borderId="164" fillId="6" fontId="18" numFmtId="0" xfId="0" applyAlignment="1" applyBorder="1" applyFont="1">
      <alignment readingOrder="0" shrinkToFit="0" vertical="center" wrapText="1"/>
    </xf>
    <xf borderId="103" fillId="6" fontId="5" numFmtId="0" xfId="0" applyBorder="1" applyFont="1"/>
    <xf borderId="172" fillId="6" fontId="5" numFmtId="0" xfId="0" applyBorder="1" applyFont="1"/>
    <xf borderId="173" fillId="6" fontId="29" numFmtId="0" xfId="0" applyAlignment="1" applyBorder="1" applyFont="1">
      <alignment readingOrder="0" vertical="center"/>
    </xf>
    <xf borderId="173" fillId="6" fontId="18" numFmtId="0" xfId="0" applyAlignment="1" applyBorder="1" applyFont="1">
      <alignment horizontal="left" readingOrder="0" vertical="center"/>
    </xf>
    <xf borderId="173" fillId="6" fontId="18" numFmtId="0" xfId="0" applyAlignment="1" applyBorder="1" applyFont="1">
      <alignment horizontal="center" readingOrder="0" vertical="center"/>
    </xf>
    <xf borderId="134" fillId="6" fontId="18" numFmtId="0" xfId="0" applyAlignment="1" applyBorder="1" applyFont="1">
      <alignment horizontal="center" readingOrder="0" vertical="center"/>
    </xf>
    <xf borderId="104" fillId="6" fontId="5" numFmtId="0" xfId="0" applyBorder="1" applyFont="1"/>
    <xf borderId="174" fillId="6" fontId="16" numFmtId="0" xfId="0" applyAlignment="1" applyBorder="1" applyFont="1">
      <alignment horizontal="center" readingOrder="0" vertical="center"/>
    </xf>
    <xf borderId="173" fillId="6" fontId="18" numFmtId="0" xfId="0" applyAlignment="1" applyBorder="1" applyFont="1">
      <alignment readingOrder="0" shrinkToFit="0" vertical="center" wrapText="1"/>
    </xf>
    <xf borderId="175" fillId="6" fontId="5" numFmtId="0" xfId="0" applyBorder="1" applyFont="1"/>
    <xf borderId="156" fillId="3" fontId="5" numFmtId="0" xfId="0" applyBorder="1" applyFont="1"/>
    <xf borderId="100" fillId="3" fontId="5" numFmtId="0" xfId="0" applyBorder="1" applyFont="1"/>
    <xf borderId="99" fillId="3" fontId="5" numFmtId="0" xfId="0" applyBorder="1" applyFont="1"/>
    <xf borderId="134" fillId="3" fontId="5" numFmtId="0" xfId="0" applyBorder="1" applyFont="1"/>
    <xf borderId="176" fillId="3" fontId="5" numFmtId="0" xfId="0" applyBorder="1" applyFont="1"/>
    <xf borderId="157" fillId="6" fontId="5" numFmtId="0" xfId="0" applyBorder="1" applyFont="1"/>
    <xf borderId="84" fillId="6" fontId="5" numFmtId="0" xfId="0" applyBorder="1" applyFont="1"/>
    <xf borderId="177" fillId="6" fontId="5" numFmtId="0" xfId="0" applyBorder="1" applyFont="1"/>
    <xf borderId="178" fillId="6" fontId="5" numFmtId="0" xfId="0" applyBorder="1" applyFont="1"/>
    <xf borderId="107" fillId="6" fontId="5" numFmtId="0" xfId="0" applyBorder="1" applyFont="1"/>
    <xf borderId="108" fillId="6" fontId="5" numFmtId="0" xfId="0" applyBorder="1" applyFont="1"/>
    <xf borderId="179" fillId="6" fontId="5" numFmtId="0" xfId="0" applyBorder="1" applyFont="1"/>
    <xf borderId="158" fillId="6" fontId="5" numFmtId="0" xfId="0" applyBorder="1" applyFont="1"/>
    <xf borderId="180" fillId="3" fontId="16" numFmtId="0" xfId="0" applyAlignment="1" applyBorder="1" applyFont="1">
      <alignment horizontal="center" readingOrder="0" vertical="center"/>
    </xf>
    <xf borderId="102" fillId="3" fontId="18" numFmtId="0" xfId="0" applyAlignment="1" applyBorder="1" applyFont="1">
      <alignment readingOrder="0" shrinkToFit="0" vertical="center" wrapText="1"/>
    </xf>
    <xf borderId="175" fillId="3" fontId="5" numFmtId="0" xfId="0" applyBorder="1" applyFont="1"/>
    <xf borderId="181" fillId="0" fontId="5" numFmtId="0" xfId="0" applyBorder="1" applyFont="1"/>
    <xf borderId="182" fillId="0" fontId="5" numFmtId="0" xfId="0" applyBorder="1" applyFont="1"/>
    <xf borderId="183" fillId="0" fontId="5" numFmtId="0" xfId="0" applyBorder="1" applyFont="1"/>
    <xf borderId="184" fillId="0" fontId="5" numFmtId="0" xfId="0" applyBorder="1" applyFont="1"/>
    <xf borderId="185" fillId="0" fontId="1" numFmtId="0" xfId="0" applyBorder="1" applyFont="1"/>
    <xf borderId="185" fillId="0" fontId="5" numFmtId="0" xfId="0" applyBorder="1" applyFont="1"/>
    <xf borderId="186" fillId="0" fontId="5" numFmtId="0" xfId="0" applyBorder="1" applyFont="1"/>
    <xf borderId="140" fillId="6" fontId="1" numFmtId="0" xfId="0" applyBorder="1" applyFont="1"/>
    <xf borderId="187" fillId="6" fontId="1" numFmtId="0" xfId="0" applyBorder="1" applyFont="1"/>
    <xf borderId="188" fillId="3" fontId="16" numFmtId="0" xfId="0" applyAlignment="1" applyBorder="1" applyFont="1">
      <alignment horizontal="center" readingOrder="0" vertical="center"/>
    </xf>
    <xf borderId="141" fillId="3" fontId="1" numFmtId="0" xfId="0" applyBorder="1" applyFont="1"/>
    <xf borderId="144" fillId="0" fontId="1" numFmtId="0" xfId="0" applyBorder="1" applyFont="1"/>
    <xf borderId="189" fillId="0" fontId="1" numFmtId="0" xfId="0" applyBorder="1" applyFont="1"/>
    <xf borderId="190" fillId="3" fontId="1" numFmtId="0" xfId="0" applyBorder="1" applyFont="1"/>
    <xf borderId="191" fillId="3" fontId="1" numFmtId="0" xfId="0" applyBorder="1" applyFont="1"/>
    <xf borderId="148" fillId="3" fontId="1" numFmtId="0" xfId="0" applyBorder="1" applyFont="1"/>
    <xf borderId="163" fillId="3" fontId="1" numFmtId="0" xfId="0" applyBorder="1" applyFont="1"/>
    <xf borderId="149" fillId="7" fontId="30" numFmtId="0" xfId="0" applyAlignment="1" applyBorder="1" applyFill="1" applyFont="1">
      <alignment horizontal="center" readingOrder="0" vertical="center"/>
    </xf>
    <xf borderId="33" fillId="3" fontId="31" numFmtId="0" xfId="0" applyAlignment="1" applyBorder="1" applyFont="1">
      <alignment horizontal="center" readingOrder="0" vertical="center"/>
    </xf>
    <xf borderId="67" fillId="7" fontId="30" numFmtId="0" xfId="0" applyAlignment="1" applyBorder="1" applyFont="1">
      <alignment horizontal="center" readingOrder="0" vertical="center"/>
    </xf>
    <xf borderId="166" fillId="3" fontId="30" numFmtId="0" xfId="0" applyAlignment="1" applyBorder="1" applyFont="1">
      <alignment horizontal="center" readingOrder="0" vertical="center"/>
    </xf>
    <xf borderId="192" fillId="8" fontId="31" numFmtId="0" xfId="0" applyAlignment="1" applyBorder="1" applyFill="1" applyFont="1">
      <alignment horizontal="center" readingOrder="0" vertical="center"/>
    </xf>
    <xf borderId="193" fillId="0" fontId="5" numFmtId="0" xfId="0" applyBorder="1" applyFont="1"/>
    <xf borderId="194" fillId="0" fontId="5" numFmtId="0" xfId="0" applyBorder="1" applyFont="1"/>
    <xf borderId="32" fillId="3" fontId="31" numFmtId="0" xfId="0" applyAlignment="1" applyBorder="1" applyFont="1">
      <alignment horizontal="center" readingOrder="0" vertical="center"/>
    </xf>
    <xf borderId="192" fillId="8" fontId="30" numFmtId="0" xfId="0" applyAlignment="1" applyBorder="1" applyFont="1">
      <alignment horizontal="center" readingOrder="0" vertical="center"/>
    </xf>
    <xf borderId="195" fillId="0" fontId="5" numFmtId="0" xfId="0" applyBorder="1" applyFont="1"/>
    <xf borderId="196" fillId="0" fontId="5" numFmtId="0" xfId="0" applyBorder="1" applyFont="1"/>
    <xf borderId="197" fillId="0" fontId="5" numFmtId="0" xfId="0" applyBorder="1" applyFont="1"/>
    <xf borderId="43" fillId="0" fontId="5" numFmtId="0" xfId="0" applyBorder="1" applyFont="1"/>
    <xf borderId="166" fillId="3" fontId="32" numFmtId="0" xfId="0" applyAlignment="1" applyBorder="1" applyFont="1">
      <alignment horizontal="center" readingOrder="0" vertical="center"/>
    </xf>
    <xf borderId="198" fillId="0" fontId="5" numFmtId="0" xfId="0" applyBorder="1" applyFont="1"/>
    <xf borderId="199" fillId="0" fontId="5" numFmtId="0" xfId="0" applyBorder="1" applyFont="1"/>
    <xf borderId="200" fillId="0" fontId="5" numFmtId="0" xfId="0" applyBorder="1" applyFont="1"/>
    <xf borderId="121" fillId="0" fontId="1" numFmtId="0" xfId="0" applyBorder="1" applyFont="1"/>
    <xf borderId="105" fillId="0" fontId="1" numFmtId="0" xfId="0" applyBorder="1" applyFont="1"/>
    <xf borderId="201" fillId="0" fontId="1" numFmtId="0" xfId="0" applyBorder="1" applyFont="1"/>
    <xf borderId="166" fillId="0" fontId="1" numFmtId="0" xfId="0" applyBorder="1" applyFont="1"/>
    <xf borderId="32" fillId="3" fontId="33" numFmtId="0" xfId="0" applyAlignment="1" applyBorder="1" applyFont="1">
      <alignment horizontal="center" readingOrder="0" vertical="center"/>
    </xf>
    <xf borderId="167" fillId="3" fontId="5" numFmtId="0" xfId="0" applyBorder="1" applyFont="1"/>
    <xf borderId="160" fillId="3" fontId="5" numFmtId="0" xfId="0" applyBorder="1" applyFont="1"/>
    <xf borderId="168" fillId="3" fontId="5" numFmtId="0" xfId="0" applyBorder="1" applyFont="1"/>
    <xf borderId="161" fillId="3" fontId="5" numFmtId="0" xfId="0" applyBorder="1" applyFont="1"/>
    <xf borderId="41" fillId="3" fontId="5" numFmtId="0" xfId="0" applyBorder="1" applyFont="1"/>
    <xf borderId="202" fillId="0" fontId="1" numFmtId="0" xfId="0" applyBorder="1" applyFont="1"/>
    <xf borderId="153" fillId="0" fontId="23" numFmtId="0" xfId="0" applyAlignment="1" applyBorder="1" applyFont="1">
      <alignment horizontal="center" readingOrder="0" vertical="center"/>
    </xf>
    <xf borderId="203" fillId="0" fontId="5" numFmtId="0" xfId="0" applyBorder="1" applyFont="1"/>
    <xf borderId="204" fillId="0" fontId="23" numFmtId="0" xfId="0" applyAlignment="1" applyBorder="1" applyFont="1">
      <alignment horizontal="center" readingOrder="0" vertical="center"/>
    </xf>
    <xf borderId="105" fillId="0" fontId="23" numFmtId="0" xfId="0" applyAlignment="1" applyBorder="1" applyFont="1">
      <alignment horizontal="center" readingOrder="0" vertical="center"/>
    </xf>
    <xf borderId="156" fillId="3" fontId="18" numFmtId="0" xfId="0" applyAlignment="1" applyBorder="1" applyFont="1">
      <alignment readingOrder="0" shrinkToFit="0" vertical="center" wrapText="1"/>
    </xf>
    <xf borderId="164" fillId="6" fontId="34" numFmtId="0" xfId="0" applyAlignment="1" applyBorder="1" applyFont="1">
      <alignment readingOrder="0" shrinkToFit="0" vertical="center" wrapText="1"/>
    </xf>
    <xf borderId="164" fillId="3" fontId="19" numFmtId="0" xfId="0" applyAlignment="1" applyBorder="1" applyFont="1">
      <alignment readingOrder="0" shrinkToFit="0" vertical="center" wrapText="1"/>
    </xf>
    <xf borderId="164" fillId="6" fontId="19" numFmtId="0" xfId="0" applyAlignment="1" applyBorder="1" applyFont="1">
      <alignment readingOrder="0" shrinkToFit="0" vertical="center" wrapText="1"/>
    </xf>
    <xf borderId="102" fillId="0" fontId="1" numFmtId="0" xfId="0" applyBorder="1" applyFont="1"/>
    <xf borderId="184" fillId="3" fontId="1" numFmtId="0" xfId="0" applyBorder="1" applyFont="1"/>
    <xf borderId="205" fillId="0" fontId="1" numFmtId="0" xfId="0" applyBorder="1" applyFont="1"/>
    <xf borderId="186" fillId="0" fontId="1" numFmtId="0" xfId="0" applyBorder="1" applyFont="1"/>
    <xf borderId="206" fillId="6" fontId="1" numFmtId="0" xfId="0" applyBorder="1" applyFont="1"/>
    <xf borderId="189" fillId="3" fontId="16" numFmtId="0" xfId="0" applyAlignment="1" applyBorder="1" applyFont="1">
      <alignment horizontal="center" readingOrder="0" vertical="center"/>
    </xf>
    <xf borderId="207" fillId="3" fontId="16" numFmtId="0" xfId="0" applyAlignment="1" applyBorder="1" applyFont="1">
      <alignment horizontal="center" readingOrder="0" vertical="center"/>
    </xf>
    <xf borderId="208" fillId="3" fontId="16" numFmtId="0" xfId="0" applyAlignment="1" applyBorder="1" applyFont="1">
      <alignment horizontal="center" readingOrder="0" vertical="center"/>
    </xf>
    <xf borderId="148" fillId="3" fontId="23" numFmtId="0" xfId="0" applyAlignment="1" applyBorder="1" applyFont="1">
      <alignment horizontal="center" readingOrder="0" vertical="center"/>
    </xf>
    <xf borderId="102" fillId="3" fontId="17" numFmtId="0" xfId="0" applyAlignment="1" applyBorder="1" applyFont="1">
      <alignment horizontal="center" readingOrder="0" vertical="center"/>
    </xf>
    <xf borderId="149" fillId="3" fontId="16" numFmtId="0" xfId="0" applyAlignment="1" applyBorder="1" applyFont="1">
      <alignment horizontal="center" readingOrder="0" vertical="center"/>
    </xf>
    <xf borderId="103" fillId="3" fontId="17" numFmtId="0" xfId="0" applyAlignment="1" applyBorder="1" applyFont="1">
      <alignment horizontal="center" readingOrder="0" vertical="center"/>
    </xf>
    <xf borderId="207" fillId="0" fontId="1" numFmtId="0" xfId="0" applyBorder="1" applyFont="1"/>
    <xf borderId="163" fillId="0" fontId="1" numFmtId="0" xfId="0" applyBorder="1" applyFont="1"/>
    <xf borderId="209" fillId="0" fontId="1" numFmtId="0" xfId="0" applyBorder="1" applyFont="1"/>
    <xf borderId="210" fillId="0" fontId="1" numFmtId="0" xfId="0" applyBorder="1" applyFont="1"/>
    <xf borderId="211" fillId="0" fontId="1" numFmtId="0" xfId="0" applyBorder="1" applyFont="1"/>
    <xf borderId="146" fillId="0" fontId="1" numFmtId="0" xfId="0" applyBorder="1" applyFont="1"/>
    <xf borderId="212" fillId="0" fontId="5" numFmtId="0" xfId="0" applyBorder="1" applyFont="1"/>
    <xf borderId="213" fillId="0" fontId="5" numFmtId="0" xfId="0" applyBorder="1" applyFont="1"/>
    <xf borderId="167" fillId="0" fontId="1" numFmtId="0" xfId="0" applyBorder="1" applyFont="1"/>
    <xf borderId="105" fillId="3" fontId="17" numFmtId="0" xfId="0" applyAlignment="1" applyBorder="1" applyFont="1">
      <alignment horizontal="center" readingOrder="0" vertical="center"/>
    </xf>
    <xf borderId="149" fillId="0" fontId="35" numFmtId="0" xfId="0" applyAlignment="1" applyBorder="1" applyFont="1">
      <alignment horizontal="center" readingOrder="0" vertical="center"/>
    </xf>
    <xf borderId="156" fillId="3" fontId="19" numFmtId="0" xfId="0" applyAlignment="1" applyBorder="1" applyFont="1">
      <alignment readingOrder="0" shrinkToFit="0" vertical="center" wrapText="1"/>
    </xf>
    <xf borderId="153" fillId="3" fontId="36" numFmtId="0" xfId="0" applyAlignment="1" applyBorder="1" applyFont="1">
      <alignment readingOrder="0" shrinkToFit="0" vertical="center" wrapText="1"/>
    </xf>
    <xf borderId="79" fillId="3" fontId="5" numFmtId="0" xfId="0" applyBorder="1" applyFont="1"/>
    <xf borderId="203" fillId="3" fontId="5" numFmtId="0" xfId="0" applyBorder="1" applyFont="1"/>
    <xf borderId="188" fillId="0" fontId="5" numFmtId="0" xfId="0" applyBorder="1" applyFont="1"/>
    <xf borderId="151" fillId="0" fontId="5" numFmtId="0" xfId="0" applyBorder="1" applyFont="1"/>
    <xf borderId="173" fillId="6" fontId="34" numFmtId="0" xfId="0" applyAlignment="1" applyBorder="1" applyFont="1">
      <alignment readingOrder="0" vertical="center"/>
    </xf>
    <xf borderId="166" fillId="3" fontId="17" numFmtId="0" xfId="0" applyAlignment="1" applyBorder="1" applyFont="1">
      <alignment horizontal="center" readingOrder="0" vertical="center"/>
    </xf>
    <xf borderId="102" fillId="3" fontId="18" numFmtId="0" xfId="0" applyAlignment="1" applyBorder="1" applyFont="1">
      <alignment readingOrder="0" vertical="center"/>
    </xf>
    <xf borderId="105" fillId="3" fontId="16" numFmtId="0" xfId="0" applyAlignment="1" applyBorder="1" applyFont="1">
      <alignment horizontal="center" readingOrder="0" vertical="center"/>
    </xf>
    <xf borderId="173" fillId="6" fontId="18" numFmtId="0" xfId="0" applyAlignment="1" applyBorder="1" applyFont="1">
      <alignment readingOrder="0" vertical="center"/>
    </xf>
    <xf borderId="214" fillId="3" fontId="16" numFmtId="0" xfId="0" applyAlignment="1" applyBorder="1" applyFont="1">
      <alignment horizontal="center" readingOrder="0" vertical="center"/>
    </xf>
    <xf borderId="215" fillId="3" fontId="16" numFmtId="0" xfId="0" applyAlignment="1" applyBorder="1" applyFont="1">
      <alignment horizontal="center" readingOrder="0" vertical="center"/>
    </xf>
    <xf borderId="103" fillId="0" fontId="1" numFmtId="0" xfId="0" applyBorder="1" applyFont="1"/>
    <xf borderId="102" fillId="0" fontId="37" numFmtId="0" xfId="0" applyAlignment="1" applyBorder="1" applyFont="1">
      <alignment horizontal="center" readingOrder="0" vertical="bottom"/>
    </xf>
    <xf borderId="103" fillId="3" fontId="16" numFmtId="0" xfId="0" applyAlignment="1" applyBorder="1" applyFont="1">
      <alignment horizontal="center" readingOrder="0" vertical="center"/>
    </xf>
    <xf borderId="216" fillId="3" fontId="16" numFmtId="0" xfId="0" applyAlignment="1" applyBorder="1" applyFont="1">
      <alignment horizontal="center" readingOrder="0" vertical="center"/>
    </xf>
    <xf borderId="20" fillId="0" fontId="5" numFmtId="0" xfId="0" applyBorder="1" applyFont="1"/>
    <xf borderId="21" fillId="0" fontId="5" numFmtId="0" xfId="0" applyBorder="1" applyFont="1"/>
    <xf borderId="149" fillId="0" fontId="25" numFmtId="0" xfId="0" applyAlignment="1" applyBorder="1" applyFont="1">
      <alignment horizontal="center" readingOrder="0" vertical="center"/>
    </xf>
    <xf borderId="190" fillId="0" fontId="5" numFmtId="0" xfId="0" applyBorder="1" applyFont="1"/>
    <xf borderId="191" fillId="0" fontId="5" numFmtId="0" xfId="0" applyBorder="1" applyFont="1"/>
    <xf borderId="7" fillId="3" fontId="16" numFmtId="0" xfId="0" applyAlignment="1" applyBorder="1" applyFont="1">
      <alignment horizontal="center" readingOrder="0" vertical="center"/>
    </xf>
    <xf borderId="102" fillId="0" fontId="38" numFmtId="0" xfId="0" applyAlignment="1" applyBorder="1" applyFont="1">
      <alignment horizontal="center" readingOrder="0" vertical="center"/>
    </xf>
    <xf borderId="102" fillId="0" fontId="17" numFmtId="0" xfId="0" applyAlignment="1" applyBorder="1" applyFont="1">
      <alignment horizontal="center" readingOrder="0" vertical="center"/>
    </xf>
    <xf borderId="149" fillId="3" fontId="39" numFmtId="0" xfId="0" applyAlignment="1" applyBorder="1" applyFont="1">
      <alignment horizontal="center" readingOrder="0" vertical="center"/>
    </xf>
    <xf borderId="149" fillId="3" fontId="40" numFmtId="0" xfId="0" applyAlignment="1" applyBorder="1" applyFont="1">
      <alignment horizontal="center" vertical="center"/>
    </xf>
    <xf borderId="166" fillId="3" fontId="1" numFmtId="0" xfId="0" applyBorder="1" applyFont="1"/>
    <xf borderId="102" fillId="0" fontId="17" numFmtId="0" xfId="0" applyAlignment="1" applyBorder="1" applyFont="1">
      <alignment horizontal="center" vertical="center"/>
    </xf>
    <xf borderId="209" fillId="3" fontId="16" numFmtId="0" xfId="0" applyAlignment="1" applyBorder="1" applyFont="1">
      <alignment horizontal="center" readingOrder="0" vertical="center"/>
    </xf>
    <xf borderId="210" fillId="3" fontId="16" numFmtId="0" xfId="0" applyAlignment="1" applyBorder="1" applyFont="1">
      <alignment horizontal="center" readingOrder="0" vertical="center"/>
    </xf>
    <xf borderId="205" fillId="3" fontId="16" numFmtId="0" xfId="0" applyAlignment="1" applyBorder="1" applyFont="1">
      <alignment horizontal="center" readingOrder="0" vertical="center"/>
    </xf>
    <xf borderId="211" fillId="3" fontId="16" numFmtId="0" xfId="0" applyAlignment="1" applyBorder="1" applyFont="1">
      <alignment horizontal="center" readingOrder="0" vertical="center"/>
    </xf>
    <xf borderId="141" fillId="0" fontId="1" numFmtId="0" xfId="0" applyBorder="1" applyFont="1"/>
    <xf borderId="145" fillId="0" fontId="23" numFmtId="0" xfId="0" applyAlignment="1" applyBorder="1" applyFont="1">
      <alignment horizontal="center" readingOrder="0" vertical="center"/>
    </xf>
    <xf borderId="217" fillId="0" fontId="5" numFmtId="0" xfId="0" applyBorder="1" applyFont="1"/>
    <xf borderId="147" fillId="0" fontId="1" numFmtId="0" xfId="0" applyBorder="1" applyFont="1"/>
    <xf borderId="218" fillId="3" fontId="16" numFmtId="0" xfId="0" applyAlignment="1" applyBorder="1" applyFont="1">
      <alignment horizontal="center" readingOrder="0" vertical="center"/>
    </xf>
    <xf borderId="134" fillId="3" fontId="19" numFmtId="0" xfId="0" applyAlignment="1" applyBorder="1" applyFont="1">
      <alignment readingOrder="0" shrinkToFit="0" vertical="center" wrapText="1"/>
    </xf>
    <xf borderId="155" fillId="0" fontId="1" numFmtId="0" xfId="0" applyBorder="1" applyFont="1"/>
    <xf borderId="207" fillId="0" fontId="16" numFmtId="0" xfId="0" applyAlignment="1" applyBorder="1" applyFont="1">
      <alignment horizontal="center" readingOrder="0" vertical="center"/>
    </xf>
    <xf borderId="219" fillId="0" fontId="5" numFmtId="0" xfId="0" applyBorder="1" applyFont="1"/>
    <xf borderId="155" fillId="0" fontId="16" numFmtId="0" xfId="0" applyAlignment="1" applyBorder="1" applyFont="1">
      <alignment horizontal="center" readingOrder="0" vertical="center"/>
    </xf>
    <xf borderId="102" fillId="0" fontId="26" numFmtId="0" xfId="0" applyAlignment="1" applyBorder="1" applyFont="1">
      <alignment horizontal="center" vertical="center"/>
    </xf>
    <xf borderId="102" fillId="0" fontId="41" numFmtId="0" xfId="0" applyAlignment="1" applyBorder="1" applyFont="1">
      <alignment horizontal="left" readingOrder="0" vertical="center"/>
    </xf>
    <xf borderId="220" fillId="0" fontId="5" numFmtId="0" xfId="0" applyBorder="1" applyFont="1"/>
    <xf borderId="173" fillId="6" fontId="19" numFmtId="0" xfId="0" applyAlignment="1" applyBorder="1" applyFont="1">
      <alignment readingOrder="0" shrinkToFit="0" vertical="center" wrapText="1"/>
    </xf>
    <xf borderId="102" fillId="3" fontId="19" numFmtId="0" xfId="0" applyAlignment="1" applyBorder="1" applyFont="1">
      <alignment readingOrder="0" shrinkToFit="0" vertical="center" wrapText="1"/>
    </xf>
    <xf borderId="98" fillId="6" fontId="1" numFmtId="0" xfId="0" applyBorder="1" applyFont="1"/>
    <xf borderId="102" fillId="0" fontId="42" numFmtId="0" xfId="0" applyAlignment="1" applyBorder="1" applyFont="1">
      <alignment horizontal="center" readingOrder="0" vertical="center"/>
    </xf>
    <xf borderId="167" fillId="6" fontId="5" numFmtId="0" xfId="0" applyBorder="1" applyFont="1"/>
    <xf borderId="160" fillId="6" fontId="5" numFmtId="0" xfId="0" applyBorder="1" applyFont="1"/>
    <xf borderId="221" fillId="6" fontId="5" numFmtId="0" xfId="0" applyBorder="1" applyFont="1"/>
    <xf borderId="222" fillId="6" fontId="5" numFmtId="0" xfId="0" applyBorder="1" applyFont="1"/>
    <xf borderId="161" fillId="6" fontId="5" numFmtId="0" xfId="0" applyBorder="1" applyFont="1"/>
    <xf borderId="168" fillId="6" fontId="5" numFmtId="0" xfId="0" applyBorder="1" applyFont="1"/>
    <xf borderId="223" fillId="6" fontId="5" numFmtId="0" xfId="0" applyBorder="1" applyFont="1"/>
    <xf borderId="41" fillId="6" fontId="5" numFmtId="0" xfId="0" applyBorder="1" applyFont="1"/>
    <xf borderId="224" fillId="0" fontId="1" numFmtId="0" xfId="0" applyBorder="1" applyFont="1"/>
    <xf borderId="225" fillId="0" fontId="1" numFmtId="0" xfId="0" applyBorder="1" applyFont="1"/>
    <xf borderId="226" fillId="3" fontId="23" numFmtId="0" xfId="0" applyAlignment="1" applyBorder="1" applyFont="1">
      <alignment horizontal="center" readingOrder="0" vertical="center"/>
    </xf>
    <xf borderId="227" fillId="3" fontId="23" numFmtId="0" xfId="0" applyAlignment="1" applyBorder="1" applyFont="1">
      <alignment horizontal="center" readingOrder="0" vertical="center"/>
    </xf>
    <xf borderId="205" fillId="3" fontId="23" numFmtId="0" xfId="0" applyAlignment="1" applyBorder="1" applyFont="1">
      <alignment horizontal="center" readingOrder="0" vertical="center"/>
    </xf>
    <xf borderId="228" fillId="6" fontId="16" numFmtId="0" xfId="0" applyAlignment="1" applyBorder="1" applyFont="1">
      <alignment horizontal="center" readingOrder="0" vertical="center"/>
    </xf>
    <xf borderId="229" fillId="6" fontId="16" numFmtId="0" xfId="0" applyAlignment="1" applyBorder="1" applyFont="1">
      <alignment horizontal="center" readingOrder="0" vertical="center"/>
    </xf>
    <xf borderId="229" fillId="6" fontId="1" numFmtId="0" xfId="0" applyBorder="1" applyFont="1"/>
    <xf borderId="230" fillId="6" fontId="16" numFmtId="0" xfId="0" applyAlignment="1" applyBorder="1" applyFont="1">
      <alignment horizontal="center" readingOrder="0" vertical="center"/>
    </xf>
    <xf borderId="231" fillId="6" fontId="16" numFmtId="0" xfId="0" applyAlignment="1" applyBorder="1" applyFont="1">
      <alignment horizontal="center" readingOrder="0" vertical="center"/>
    </xf>
    <xf borderId="232" fillId="6" fontId="9" numFmtId="0" xfId="0" applyBorder="1" applyFont="1"/>
    <xf borderId="99" fillId="6" fontId="43" numFmtId="0" xfId="0" applyAlignment="1" applyBorder="1" applyFont="1">
      <alignment vertical="center"/>
    </xf>
    <xf borderId="233" fillId="6" fontId="43" numFmtId="0" xfId="0" applyAlignment="1" applyBorder="1" applyFont="1">
      <alignment vertical="center"/>
    </xf>
    <xf borderId="234" fillId="6" fontId="9" numFmtId="0" xfId="0" applyBorder="1" applyFont="1"/>
    <xf borderId="214" fillId="0" fontId="1" numFmtId="0" xfId="0" applyBorder="1" applyFont="1"/>
    <xf borderId="145" fillId="0" fontId="1" numFmtId="0" xfId="0" applyBorder="1" applyFont="1"/>
    <xf borderId="142" fillId="0" fontId="5" numFmtId="0" xfId="0" applyBorder="1" applyFont="1"/>
    <xf borderId="5" fillId="0" fontId="1" numFmtId="0" xfId="0" applyBorder="1" applyFont="1"/>
    <xf borderId="235" fillId="6" fontId="43" numFmtId="0" xfId="0" applyAlignment="1" applyBorder="1" applyFont="1">
      <alignment vertical="center"/>
    </xf>
    <xf borderId="215" fillId="0" fontId="1" numFmtId="0" xfId="0" applyBorder="1" applyFont="1"/>
    <xf borderId="214" fillId="0" fontId="23" numFmtId="0" xfId="0" applyAlignment="1" applyBorder="1" applyFont="1">
      <alignment horizontal="center" vertical="center"/>
    </xf>
    <xf borderId="4" fillId="0" fontId="44" numFmtId="0" xfId="0" applyAlignment="1" applyBorder="1" applyFont="1">
      <alignment horizontal="center" readingOrder="0" vertical="center"/>
    </xf>
    <xf borderId="236" fillId="0" fontId="23" numFmtId="0" xfId="0" applyAlignment="1" applyBorder="1" applyFont="1">
      <alignment horizontal="center" readingOrder="0" vertical="center"/>
    </xf>
    <xf borderId="4" fillId="0" fontId="23" numFmtId="0" xfId="0" applyAlignment="1" applyBorder="1" applyFont="1">
      <alignment horizontal="center" readingOrder="0" vertical="center"/>
    </xf>
    <xf borderId="4" fillId="0" fontId="45" numFmtId="0" xfId="0" applyAlignment="1" applyBorder="1" applyFont="1">
      <alignment horizontal="center" readingOrder="0" shrinkToFit="0" vertical="center" wrapText="1"/>
    </xf>
    <xf borderId="236" fillId="0" fontId="46" numFmtId="0" xfId="0" applyAlignment="1" applyBorder="1" applyFont="1">
      <alignment horizontal="center" readingOrder="0" vertical="center"/>
    </xf>
    <xf borderId="216" fillId="0" fontId="1" numFmtId="0" xfId="0" applyBorder="1" applyFont="1"/>
    <xf borderId="0" fillId="9" fontId="41" numFmtId="0" xfId="0" applyAlignment="1" applyFill="1" applyFont="1">
      <alignment horizontal="center" vertical="center"/>
    </xf>
    <xf borderId="156" fillId="0" fontId="47" numFmtId="0" xfId="0" applyAlignment="1" applyBorder="1" applyFont="1">
      <alignment horizontal="center" readingOrder="0" vertical="center"/>
    </xf>
    <xf borderId="20" fillId="0" fontId="48" numFmtId="0" xfId="0" applyAlignment="1" applyBorder="1" applyFont="1">
      <alignment vertical="center"/>
    </xf>
    <xf borderId="0" fillId="0" fontId="48" numFmtId="0" xfId="0" applyAlignment="1" applyFont="1">
      <alignment horizontal="center" vertical="center"/>
    </xf>
    <xf borderId="0" fillId="0" fontId="48" numFmtId="0" xfId="0" applyAlignment="1" applyFont="1">
      <alignment vertical="center"/>
    </xf>
    <xf borderId="0" fillId="3" fontId="48" numFmtId="0" xfId="0" applyAlignment="1" applyFont="1">
      <alignment vertical="center"/>
    </xf>
    <xf borderId="0" fillId="3" fontId="48" numFmtId="0" xfId="0" applyAlignment="1" applyFont="1">
      <alignment horizontal="center" vertical="center"/>
    </xf>
    <xf borderId="0" fillId="3" fontId="39" numFmtId="0" xfId="0" applyAlignment="1" applyFont="1">
      <alignment vertical="center"/>
    </xf>
    <xf borderId="0" fillId="3" fontId="39" numFmtId="0" xfId="0" applyAlignment="1" applyFont="1">
      <alignment horizontal="center" vertical="center"/>
    </xf>
    <xf borderId="237" fillId="0" fontId="5" numFmtId="0" xfId="0" applyBorder="1" applyFont="1"/>
    <xf borderId="63" fillId="0" fontId="5" numFmtId="0" xfId="0" applyBorder="1" applyFont="1"/>
    <xf borderId="20" fillId="0" fontId="41" numFmtId="0" xfId="0" applyAlignment="1" applyBorder="1" applyFont="1">
      <alignment readingOrder="0" vertical="center"/>
    </xf>
    <xf borderId="0" fillId="0" fontId="41" numFmtId="0" xfId="0" applyAlignment="1" applyFont="1">
      <alignment horizontal="center" vertical="center"/>
    </xf>
    <xf borderId="0" fillId="0" fontId="41" numFmtId="0" xfId="0" applyAlignment="1" applyFont="1">
      <alignment readingOrder="0" vertical="center"/>
    </xf>
    <xf borderId="0" fillId="0" fontId="41" numFmtId="0" xfId="0" applyAlignment="1" applyFont="1">
      <alignment vertical="center"/>
    </xf>
    <xf borderId="0" fillId="3" fontId="41" numFmtId="0" xfId="0" applyAlignment="1" applyFont="1">
      <alignment readingOrder="0" vertical="center"/>
    </xf>
    <xf borderId="0" fillId="3" fontId="41" numFmtId="0" xfId="0" applyAlignment="1" applyFont="1">
      <alignment horizontal="center" vertical="center"/>
    </xf>
    <xf borderId="0" fillId="6" fontId="41" numFmtId="0" xfId="0" applyAlignment="1" applyFont="1">
      <alignment horizontal="center" vertical="center"/>
    </xf>
    <xf borderId="0" fillId="3" fontId="41" numFmtId="0" xfId="0" applyAlignment="1" applyFont="1">
      <alignment vertical="center"/>
    </xf>
    <xf borderId="20" fillId="6" fontId="41" numFmtId="0" xfId="0" applyAlignment="1" applyBorder="1" applyFont="1">
      <alignment readingOrder="0" vertical="center"/>
    </xf>
    <xf borderId="0" fillId="6" fontId="41" numFmtId="0" xfId="0" applyAlignment="1" applyFont="1">
      <alignment readingOrder="0" vertical="center"/>
    </xf>
    <xf borderId="0" fillId="6" fontId="41" numFmtId="0" xfId="0" applyAlignment="1" applyFont="1">
      <alignment vertical="center"/>
    </xf>
    <xf borderId="7" fillId="0" fontId="5" numFmtId="0" xfId="0" applyBorder="1" applyFont="1"/>
    <xf borderId="76" fillId="0" fontId="5" numFmtId="0" xfId="0" applyBorder="1" applyFont="1"/>
    <xf borderId="20" fillId="0" fontId="1" numFmtId="0" xfId="0" applyBorder="1" applyFont="1"/>
    <xf borderId="134" fillId="0" fontId="9" numFmtId="0" xfId="0" applyAlignment="1" applyBorder="1" applyFont="1">
      <alignment vertical="center"/>
    </xf>
    <xf borderId="21" fillId="0" fontId="1" numFmtId="0" xfId="0" applyBorder="1" applyFont="1"/>
    <xf borderId="149" fillId="0" fontId="25" numFmtId="0" xfId="0" applyAlignment="1" applyBorder="1" applyFont="1">
      <alignment horizontal="center" vertical="center"/>
    </xf>
    <xf borderId="214" fillId="0" fontId="25" numFmtId="0" xfId="0" applyAlignment="1" applyBorder="1" applyFont="1">
      <alignment horizontal="center" vertical="center"/>
    </xf>
    <xf borderId="79" fillId="0" fontId="25" numFmtId="0" xfId="0" applyAlignment="1" applyBorder="1" applyFont="1">
      <alignment horizontal="center" vertical="center"/>
    </xf>
    <xf borderId="214" fillId="0" fontId="41" numFmtId="0" xfId="0" applyAlignment="1" applyBorder="1" applyFont="1">
      <alignment horizontal="center" vertical="center"/>
    </xf>
    <xf borderId="7" fillId="0" fontId="43" numFmtId="0" xfId="0" applyAlignment="1" applyBorder="1" applyFont="1">
      <alignment vertical="center"/>
    </xf>
    <xf borderId="238" fillId="0" fontId="43" numFmtId="0" xfId="0" applyAlignment="1" applyBorder="1" applyFont="1">
      <alignment horizontal="center" readingOrder="0" vertical="center"/>
    </xf>
    <xf borderId="239" fillId="0" fontId="5" numFmtId="0" xfId="0" applyBorder="1" applyFont="1"/>
    <xf borderId="8" fillId="0" fontId="1" numFmtId="0" xfId="0" applyBorder="1" applyFont="1"/>
    <xf borderId="214" fillId="0" fontId="23" numFmtId="0" xfId="0" applyAlignment="1" applyBorder="1" applyFont="1">
      <alignment horizontal="center" readingOrder="0" vertical="center"/>
    </xf>
    <xf borderId="92" fillId="6" fontId="1" numFmtId="0" xfId="0" applyBorder="1" applyFont="1"/>
    <xf borderId="240" fillId="0" fontId="5" numFmtId="0" xfId="0" applyBorder="1" applyFont="1"/>
    <xf borderId="241" fillId="0" fontId="5" numFmtId="0" xfId="0" applyBorder="1" applyFont="1"/>
    <xf borderId="242" fillId="0" fontId="1" numFmtId="0" xfId="0" applyBorder="1" applyFont="1"/>
    <xf borderId="102" fillId="0" fontId="48" numFmtId="0" xfId="0" applyAlignment="1" applyBorder="1" applyFont="1">
      <alignment horizontal="center" readingOrder="0" vertical="center"/>
    </xf>
    <xf borderId="175" fillId="0" fontId="5" numFmtId="0" xfId="0" applyBorder="1" applyFont="1"/>
    <xf borderId="103" fillId="0" fontId="48" numFmtId="0" xfId="0" applyAlignment="1" applyBorder="1" applyFont="1">
      <alignment horizontal="center" readingOrder="0" vertical="center"/>
    </xf>
    <xf borderId="201" fillId="0" fontId="49" numFmtId="0" xfId="0" applyBorder="1" applyFont="1"/>
    <xf borderId="134" fillId="0" fontId="1" numFmtId="0" xfId="0" applyBorder="1" applyFont="1"/>
    <xf borderId="149" fillId="0" fontId="48" numFmtId="0" xfId="0" applyAlignment="1" applyBorder="1" applyFont="1">
      <alignment horizontal="center" readingOrder="0" vertical="center"/>
    </xf>
    <xf borderId="149" fillId="0" fontId="48" numFmtId="0" xfId="0" applyAlignment="1" applyBorder="1" applyFont="1">
      <alignment horizontal="center" readingOrder="0" shrinkToFit="0" vertical="center" wrapText="1"/>
    </xf>
    <xf borderId="243" fillId="0" fontId="5" numFmtId="0" xfId="0" applyBorder="1" applyFont="1"/>
    <xf borderId="121" fillId="0" fontId="5" numFmtId="0" xfId="0" applyBorder="1" applyFont="1"/>
    <xf borderId="102" fillId="0" fontId="41" numFmtId="0" xfId="0" applyAlignment="1" applyBorder="1" applyFont="1">
      <alignment readingOrder="0" vertical="center"/>
    </xf>
    <xf borderId="103" fillId="0" fontId="41" numFmtId="0" xfId="0" applyAlignment="1" applyBorder="1" applyFont="1">
      <alignment horizontal="center" readingOrder="0" vertical="center"/>
    </xf>
    <xf borderId="244" fillId="0" fontId="5" numFmtId="0" xfId="0" applyBorder="1" applyFont="1"/>
    <xf borderId="134" fillId="0" fontId="41" numFmtId="0" xfId="0" applyAlignment="1" applyBorder="1" applyFont="1">
      <alignment horizontal="center" readingOrder="0" vertical="center"/>
    </xf>
    <xf borderId="0" fillId="0" fontId="41" numFmtId="0" xfId="0" applyAlignment="1" applyFont="1">
      <alignment horizontal="center" readingOrder="0" vertical="center"/>
    </xf>
    <xf borderId="134" fillId="0" fontId="50" numFmtId="0" xfId="0" applyAlignment="1" applyBorder="1" applyFont="1">
      <alignment horizontal="center" readingOrder="0" vertical="center"/>
    </xf>
    <xf borderId="134" fillId="0" fontId="50" numFmtId="0" xfId="0" applyAlignment="1" applyBorder="1" applyFont="1">
      <alignment horizontal="center" vertical="center"/>
    </xf>
    <xf borderId="134" fillId="0" fontId="41" numFmtId="0" xfId="0" applyAlignment="1" applyBorder="1" applyFont="1">
      <alignment readingOrder="0" vertical="center"/>
    </xf>
    <xf borderId="91" fillId="6" fontId="41" numFmtId="0" xfId="0" applyAlignment="1" applyBorder="1" applyFont="1">
      <alignment readingOrder="0" vertical="center"/>
    </xf>
    <xf borderId="92" fillId="6" fontId="41" numFmtId="0" xfId="0" applyAlignment="1" applyBorder="1" applyFont="1">
      <alignment horizontal="center" readingOrder="0" vertical="center"/>
    </xf>
    <xf borderId="149" fillId="0" fontId="41" numFmtId="0" xfId="0" applyAlignment="1" applyBorder="1" applyFont="1">
      <alignment readingOrder="0" vertical="center"/>
    </xf>
    <xf borderId="149" fillId="0" fontId="41" numFmtId="1" xfId="0" applyAlignment="1" applyBorder="1" applyFont="1" applyNumberFormat="1">
      <alignment horizontal="center" readingOrder="0" vertical="center"/>
    </xf>
    <xf borderId="149" fillId="0" fontId="43" numFmtId="0" xfId="0" applyAlignment="1" applyBorder="1" applyFont="1">
      <alignment readingOrder="0" shrinkToFit="0" vertical="center" wrapText="1"/>
    </xf>
    <xf borderId="202" fillId="0" fontId="5" numFmtId="0" xfId="0" applyBorder="1" applyFont="1"/>
    <xf borderId="102" fillId="6" fontId="41" numFmtId="0" xfId="0" applyAlignment="1" applyBorder="1" applyFont="1">
      <alignment horizontal="center" readingOrder="0" vertical="center"/>
    </xf>
    <xf borderId="91" fillId="6" fontId="50" numFmtId="0" xfId="0" applyAlignment="1" applyBorder="1" applyFont="1">
      <alignment horizontal="center" readingOrder="0" vertical="center"/>
    </xf>
    <xf borderId="91" fillId="6" fontId="50" numFmtId="0" xfId="0" applyAlignment="1" applyBorder="1" applyFont="1">
      <alignment horizontal="center" vertical="center"/>
    </xf>
    <xf borderId="122" fillId="6" fontId="1" numFmtId="0" xfId="0" applyBorder="1" applyFont="1"/>
    <xf borderId="245" fillId="0" fontId="5" numFmtId="0" xfId="0" applyBorder="1" applyFont="1"/>
    <xf borderId="149" fillId="6" fontId="41" numFmtId="0" xfId="0" applyAlignment="1" applyBorder="1" applyFont="1">
      <alignment readingOrder="0" vertical="center"/>
    </xf>
    <xf borderId="149" fillId="6" fontId="41" numFmtId="1" xfId="0" applyAlignment="1" applyBorder="1" applyFont="1" applyNumberFormat="1">
      <alignment horizontal="center" readingOrder="0" vertical="center"/>
    </xf>
    <xf borderId="140" fillId="0" fontId="5" numFmtId="0" xfId="0" applyBorder="1" applyFont="1"/>
    <xf borderId="246" fillId="0" fontId="5" numFmtId="0" xfId="0" applyBorder="1" applyFont="1"/>
    <xf borderId="247" fillId="0" fontId="5" numFmtId="0" xfId="0" applyBorder="1" applyFont="1"/>
    <xf borderId="149" fillId="0" fontId="41" numFmtId="1" xfId="0" applyAlignment="1" applyBorder="1" applyFont="1" applyNumberFormat="1">
      <alignment horizontal="center" vertical="center"/>
    </xf>
    <xf borderId="102" fillId="0" fontId="41" numFmtId="0" xfId="0" applyAlignment="1" applyBorder="1" applyFont="1">
      <alignment horizontal="center" readingOrder="0" vertical="center"/>
    </xf>
    <xf borderId="149" fillId="6" fontId="41" numFmtId="0" xfId="0" applyAlignment="1" applyBorder="1" applyFont="1">
      <alignment horizontal="center" readingOrder="0" textRotation="90" vertical="center"/>
    </xf>
    <xf borderId="149" fillId="6" fontId="41" numFmtId="4" xfId="0" applyAlignment="1" applyBorder="1" applyFont="1" applyNumberFormat="1">
      <alignment horizontal="center" vertical="center"/>
    </xf>
    <xf borderId="102" fillId="6" fontId="41" numFmtId="165" xfId="0" applyAlignment="1" applyBorder="1" applyFont="1" applyNumberFormat="1">
      <alignment horizontal="center" readingOrder="0" vertical="center"/>
    </xf>
    <xf borderId="102" fillId="0" fontId="41" numFmtId="165" xfId="0" applyAlignment="1" applyBorder="1" applyFont="1" applyNumberFormat="1">
      <alignment horizontal="center" readingOrder="0" vertical="center"/>
    </xf>
    <xf borderId="149" fillId="0" fontId="41" numFmtId="0" xfId="0" applyAlignment="1" applyBorder="1" applyFont="1">
      <alignment horizontal="center" readingOrder="0" textRotation="90" vertical="center"/>
    </xf>
    <xf borderId="149" fillId="6" fontId="41" numFmtId="1" xfId="0" applyAlignment="1" applyBorder="1" applyFont="1" applyNumberFormat="1">
      <alignment horizontal="center" vertical="center"/>
    </xf>
    <xf borderId="238" fillId="0" fontId="1" numFmtId="0" xfId="0" applyBorder="1" applyFont="1"/>
    <xf borderId="214" fillId="0" fontId="43" numFmtId="0" xfId="0" applyAlignment="1" applyBorder="1" applyFont="1">
      <alignment vertical="center"/>
    </xf>
    <xf borderId="145" fillId="0" fontId="43" numFmtId="0" xfId="0" applyAlignment="1" applyBorder="1" applyFont="1">
      <alignment vertical="center"/>
    </xf>
    <xf borderId="5" fillId="0" fontId="43" numFmtId="0" xfId="0" applyAlignment="1" applyBorder="1" applyFont="1">
      <alignment vertical="center"/>
    </xf>
    <xf borderId="134" fillId="0" fontId="18" numFmtId="0" xfId="0" applyAlignment="1" applyBorder="1" applyFont="1">
      <alignment readingOrder="0" vertical="center"/>
    </xf>
    <xf borderId="91" fillId="6" fontId="18" numFmtId="0" xfId="0" applyAlignment="1" applyBorder="1" applyFont="1">
      <alignment readingOrder="0" vertical="center"/>
    </xf>
    <xf borderId="91" fillId="6" fontId="41" numFmtId="0" xfId="0" applyAlignment="1" applyBorder="1" applyFont="1">
      <alignment horizontal="center" readingOrder="0" vertical="center"/>
    </xf>
    <xf borderId="91" fillId="6" fontId="41" numFmtId="0" xfId="0" applyAlignment="1" applyBorder="1" applyFont="1">
      <alignment horizontal="center" vertical="center"/>
    </xf>
    <xf borderId="134" fillId="0" fontId="18" numFmtId="0" xfId="0" applyAlignment="1" applyBorder="1" applyFont="1">
      <alignment vertical="center"/>
    </xf>
    <xf borderId="134" fillId="0" fontId="41" numFmtId="0" xfId="0" applyAlignment="1" applyBorder="1" applyFont="1">
      <alignment horizontal="center" vertical="center"/>
    </xf>
    <xf borderId="91" fillId="6" fontId="18" numFmtId="0" xfId="0" applyAlignment="1" applyBorder="1" applyFont="1">
      <alignment vertical="center"/>
    </xf>
    <xf borderId="222" fillId="0" fontId="5" numFmtId="0" xfId="0" applyBorder="1" applyFont="1"/>
    <xf borderId="221" fillId="0" fontId="5" numFmtId="0" xfId="0" applyBorder="1" applyFont="1"/>
    <xf borderId="238" fillId="0" fontId="43" numFmtId="0" xfId="0" applyAlignment="1" applyBorder="1" applyFont="1">
      <alignment vertical="center"/>
    </xf>
    <xf borderId="5" fillId="0" fontId="16" numFmtId="0" xfId="0" applyAlignment="1" applyBorder="1" applyFont="1">
      <alignment horizontal="center" readingOrder="0" vertical="center"/>
    </xf>
    <xf borderId="248" fillId="0" fontId="51" numFmtId="0" xfId="0" applyAlignment="1" applyBorder="1" applyFont="1">
      <alignment readingOrder="0" vertical="center"/>
    </xf>
    <xf borderId="249" fillId="0" fontId="43" numFmtId="0" xfId="0" applyAlignment="1" applyBorder="1" applyFont="1">
      <alignment vertical="center"/>
    </xf>
    <xf borderId="250" fillId="0" fontId="5" numFmtId="0" xfId="0" applyBorder="1" applyFont="1"/>
    <xf borderId="251" fillId="0" fontId="51" numFmtId="0" xfId="0" applyAlignment="1" applyBorder="1" applyFont="1">
      <alignment readingOrder="0" vertical="center"/>
    </xf>
    <xf borderId="92" fillId="6" fontId="43" numFmtId="0" xfId="0" applyAlignment="1" applyBorder="1" applyFont="1">
      <alignment readingOrder="0" vertical="center"/>
    </xf>
    <xf borderId="214" fillId="0" fontId="51" numFmtId="0" xfId="0" applyAlignment="1" applyBorder="1" applyFont="1">
      <alignment readingOrder="0" vertical="center"/>
    </xf>
    <xf borderId="145" fillId="0" fontId="43" numFmtId="0" xfId="0" applyAlignment="1" applyBorder="1" applyFont="1">
      <alignment readingOrder="0" vertical="center"/>
    </xf>
    <xf borderId="5" fillId="0" fontId="51" numFmtId="0" xfId="0" applyAlignment="1" applyBorder="1" applyFont="1">
      <alignment readingOrder="0" vertical="center"/>
    </xf>
    <xf borderId="5" fillId="0" fontId="43" numFmtId="0" xfId="0" applyAlignment="1" applyBorder="1" applyFont="1">
      <alignment readingOrder="0" vertical="center"/>
    </xf>
    <xf borderId="101" fillId="0" fontId="51" numFmtId="0" xfId="0" applyAlignment="1" applyBorder="1" applyFont="1">
      <alignment readingOrder="0" vertical="center"/>
    </xf>
    <xf borderId="106" fillId="0" fontId="51" numFmtId="0" xfId="0" applyAlignment="1" applyBorder="1" applyFont="1">
      <alignment readingOrder="0" vertical="center"/>
    </xf>
    <xf borderId="252" fillId="0" fontId="20" numFmtId="0" xfId="0" applyAlignment="1" applyBorder="1" applyFont="1">
      <alignment horizontal="center" readingOrder="0" vertical="center"/>
    </xf>
    <xf borderId="214" fillId="0" fontId="19" numFmtId="0" xfId="0" applyAlignment="1" applyBorder="1" applyFont="1">
      <alignment readingOrder="0" shrinkToFit="0" vertical="top" wrapText="1"/>
    </xf>
    <xf borderId="20" fillId="0" fontId="25" numFmtId="0" xfId="0" applyAlignment="1" applyBorder="1" applyFont="1">
      <alignment horizontal="left" readingOrder="0" vertical="center"/>
    </xf>
    <xf borderId="134" fillId="0" fontId="18" numFmtId="0" xfId="0" applyAlignment="1" applyBorder="1" applyFont="1">
      <alignment horizontal="center" readingOrder="0" vertical="center"/>
    </xf>
    <xf borderId="214" fillId="0" fontId="40" numFmtId="0" xfId="0" applyAlignment="1" applyBorder="1" applyFont="1">
      <alignment horizontal="center" readingOrder="0" shrinkToFit="0" vertical="center" wrapText="1"/>
    </xf>
    <xf borderId="253" fillId="0" fontId="40" numFmtId="0" xfId="0" applyAlignment="1" applyBorder="1" applyFont="1">
      <alignment horizontal="center" readingOrder="0" shrinkToFit="0" vertical="center" wrapText="1"/>
    </xf>
    <xf borderId="145" fillId="0" fontId="40" numFmtId="0" xfId="0" applyAlignment="1" applyBorder="1" applyFont="1">
      <alignment horizontal="left" readingOrder="0" shrinkToFit="0" vertical="center" wrapText="1"/>
    </xf>
    <xf borderId="254" fillId="0" fontId="40" numFmtId="0" xfId="0" applyAlignment="1" applyBorder="1" applyFont="1">
      <alignment horizontal="center" readingOrder="0" shrinkToFit="0" vertical="center" wrapText="1"/>
    </xf>
    <xf borderId="180" fillId="0" fontId="40" numFmtId="0" xfId="0" applyAlignment="1" applyBorder="1" applyFont="1">
      <alignment horizontal="center" readingOrder="0" shrinkToFit="0" vertical="center" wrapText="1"/>
    </xf>
    <xf borderId="215" fillId="0" fontId="25" numFmtId="0" xfId="0" applyAlignment="1" applyBorder="1" applyFont="1">
      <alignment horizontal="left" readingOrder="0" vertical="center"/>
    </xf>
    <xf borderId="216" fillId="0" fontId="5" numFmtId="0" xfId="0" applyBorder="1" applyFont="1"/>
    <xf borderId="255" fillId="6" fontId="40" numFmtId="0" xfId="0" applyAlignment="1" applyBorder="1" applyFont="1">
      <alignment horizontal="center" readingOrder="0" shrinkToFit="0" vertical="center" wrapText="1"/>
    </xf>
    <xf borderId="256" fillId="6" fontId="40" numFmtId="0" xfId="0" applyAlignment="1" applyBorder="1" applyFont="1">
      <alignment horizontal="center" readingOrder="0" shrinkToFit="0" vertical="center" wrapText="1"/>
    </xf>
    <xf borderId="91" fillId="6" fontId="40" numFmtId="0" xfId="0" applyAlignment="1" applyBorder="1" applyFont="1">
      <alignment horizontal="left" readingOrder="0" shrinkToFit="0" vertical="center" wrapText="1"/>
    </xf>
    <xf borderId="257" fillId="0" fontId="5" numFmtId="0" xfId="0" applyBorder="1" applyFont="1"/>
    <xf borderId="258" fillId="0" fontId="5" numFmtId="0" xfId="0" applyBorder="1" applyFont="1"/>
    <xf borderId="259" fillId="0" fontId="5" numFmtId="0" xfId="0" applyBorder="1" applyFont="1"/>
    <xf borderId="20" fillId="0" fontId="40" numFmtId="0" xfId="0" applyAlignment="1" applyBorder="1" applyFont="1">
      <alignment horizontal="center" readingOrder="0" shrinkToFit="0" vertical="center" wrapText="1"/>
    </xf>
    <xf borderId="171" fillId="0" fontId="40" numFmtId="0" xfId="0" applyAlignment="1" applyBorder="1" applyFont="1">
      <alignment horizontal="center" readingOrder="0" shrinkToFit="0" vertical="center" wrapText="1"/>
    </xf>
    <xf borderId="134" fillId="0" fontId="40" numFmtId="0" xfId="0" applyAlignment="1" applyBorder="1" applyFont="1">
      <alignment horizontal="left" readingOrder="0" shrinkToFit="0" vertical="center" wrapText="1"/>
    </xf>
    <xf borderId="215" fillId="0" fontId="25" numFmtId="0" xfId="0" applyAlignment="1" applyBorder="1" applyFont="1">
      <alignment readingOrder="0" vertical="center"/>
    </xf>
    <xf borderId="102" fillId="0" fontId="40" numFmtId="0" xfId="0" applyAlignment="1" applyBorder="1" applyFont="1">
      <alignment vertical="center"/>
    </xf>
    <xf borderId="255" fillId="6" fontId="25" numFmtId="0" xfId="0" applyAlignment="1" applyBorder="1" applyFont="1">
      <alignment readingOrder="0" vertical="center"/>
    </xf>
    <xf borderId="91" fillId="6" fontId="40" numFmtId="0" xfId="0" applyAlignment="1" applyBorder="1" applyFont="1">
      <alignment vertical="center"/>
    </xf>
    <xf borderId="20" fillId="0" fontId="25" numFmtId="0" xfId="0" applyAlignment="1" applyBorder="1" applyFont="1">
      <alignment readingOrder="0" vertical="center"/>
    </xf>
    <xf borderId="134" fillId="0" fontId="40" numFmtId="0" xfId="0" applyAlignment="1" applyBorder="1" applyFont="1">
      <alignment vertical="center"/>
    </xf>
    <xf borderId="260" fillId="0" fontId="52" numFmtId="0" xfId="0" applyBorder="1" applyFont="1"/>
    <xf borderId="202" fillId="0" fontId="52" numFmtId="0" xfId="0" applyBorder="1" applyFont="1"/>
    <xf borderId="134" fillId="0" fontId="25" numFmtId="0" xfId="0" applyAlignment="1" applyBorder="1" applyFont="1">
      <alignment horizontal="center" readingOrder="0" vertical="center"/>
    </xf>
    <xf borderId="84" fillId="0" fontId="1" numFmtId="0" xfId="0" applyBorder="1" applyFont="1"/>
    <xf borderId="133" fillId="0" fontId="1" numFmtId="0" xfId="0" applyBorder="1" applyFont="1"/>
    <xf borderId="207" fillId="0" fontId="52" numFmtId="0" xfId="0" applyBorder="1" applyFont="1"/>
    <xf borderId="105" fillId="0" fontId="52" numFmtId="0" xfId="0" applyBorder="1" applyFont="1"/>
    <xf borderId="188" fillId="0" fontId="1" numFmtId="0" xfId="0" applyBorder="1" applyFont="1"/>
    <xf borderId="208" fillId="0" fontId="1" numFmtId="0" xfId="0" applyBorder="1" applyFont="1"/>
    <xf borderId="215" fillId="0" fontId="25" numFmtId="0" xfId="0" applyAlignment="1" applyBorder="1" applyFont="1">
      <alignment readingOrder="0" shrinkToFit="0" vertical="center" wrapText="1"/>
    </xf>
    <xf borderId="166" fillId="0" fontId="25" numFmtId="0" xfId="0" applyAlignment="1" applyBorder="1" applyFont="1">
      <alignment readingOrder="0" shrinkToFit="0" vertical="center" wrapText="1"/>
    </xf>
    <xf borderId="149" fillId="0" fontId="41" numFmtId="0" xfId="0" applyAlignment="1" applyBorder="1" applyFont="1">
      <alignment horizontal="center" vertical="center"/>
    </xf>
    <xf borderId="149" fillId="0" fontId="41" numFmtId="0" xfId="0" applyAlignment="1" applyBorder="1" applyFont="1">
      <alignment horizontal="center" readingOrder="0" vertical="center"/>
    </xf>
    <xf borderId="209" fillId="0" fontId="43" numFmtId="0" xfId="0" applyAlignment="1" applyBorder="1" applyFont="1">
      <alignment vertical="center"/>
    </xf>
    <xf borderId="210" fillId="0" fontId="43" numFmtId="0" xfId="0" applyAlignment="1" applyBorder="1" applyFont="1">
      <alignment vertical="center"/>
    </xf>
    <xf borderId="205" fillId="0" fontId="43" numFmtId="0" xfId="0" applyAlignment="1" applyBorder="1" applyFont="1">
      <alignment vertical="center"/>
    </xf>
    <xf borderId="211" fillId="0" fontId="43" numFmtId="0" xfId="0" applyAlignment="1" applyBorder="1" applyFont="1">
      <alignment vertical="center"/>
    </xf>
    <xf borderId="261" fillId="0" fontId="5" numFmtId="0" xfId="0" applyBorder="1" applyFont="1"/>
    <xf borderId="262" fillId="6" fontId="40" numFmtId="0" xfId="0" applyAlignment="1" applyBorder="1" applyFont="1">
      <alignment horizontal="center" readingOrder="0" shrinkToFit="0" vertical="center" wrapText="1"/>
    </xf>
    <xf borderId="263" fillId="0" fontId="5" numFmtId="0" xfId="0" applyBorder="1" applyFont="1"/>
    <xf borderId="137" fillId="3" fontId="43" numFmtId="0" xfId="0" applyAlignment="1" applyBorder="1" applyFont="1">
      <alignment vertical="center"/>
    </xf>
    <xf borderId="264" fillId="3" fontId="43" numFmtId="0" xfId="0" applyAlignment="1" applyBorder="1" applyFont="1">
      <alignment vertical="center"/>
    </xf>
    <xf borderId="139" fillId="3" fontId="43" numFmtId="0" xfId="0" applyAlignment="1" applyBorder="1" applyFont="1">
      <alignment vertical="center"/>
    </xf>
    <xf borderId="0" fillId="6" fontId="43" numFmtId="0" xfId="0" applyAlignment="1" applyFont="1">
      <alignment vertical="center"/>
    </xf>
    <xf borderId="265" fillId="3" fontId="43" numFmtId="0" xfId="0" applyAlignment="1" applyBorder="1" applyFont="1">
      <alignment vertical="center"/>
    </xf>
    <xf borderId="266" fillId="3" fontId="43" numFmtId="0" xfId="0" applyAlignment="1" applyBorder="1" applyFont="1">
      <alignment vertical="center"/>
    </xf>
    <xf borderId="267" fillId="6" fontId="9" numFmtId="0" xfId="0" applyBorder="1" applyFont="1"/>
    <xf borderId="268" fillId="6" fontId="43" numFmtId="0" xfId="0" applyAlignment="1" applyBorder="1" applyFont="1">
      <alignment vertical="center"/>
    </xf>
    <xf borderId="269" fillId="6" fontId="43" numFmtId="0" xfId="0" applyAlignment="1" applyBorder="1" applyFont="1">
      <alignment vertical="center"/>
    </xf>
    <xf borderId="267" fillId="6" fontId="43" numFmtId="0" xfId="0" applyAlignment="1" applyBorder="1" applyFont="1">
      <alignment vertical="center"/>
    </xf>
    <xf borderId="270" fillId="6" fontId="1" numFmtId="0" xfId="0" applyBorder="1" applyFont="1"/>
    <xf borderId="143" fillId="3" fontId="1" numFmtId="0" xfId="0" applyBorder="1" applyFont="1"/>
    <xf borderId="189" fillId="3" fontId="1" numFmtId="0" xfId="0" applyBorder="1" applyFont="1"/>
    <xf borderId="271" fillId="6" fontId="1" numFmtId="0" xfId="0" applyBorder="1" applyFont="1"/>
    <xf borderId="214" fillId="3" fontId="23" numFmtId="0" xfId="0" applyAlignment="1" applyBorder="1" applyFont="1">
      <alignment horizontal="center" readingOrder="0" vertical="center"/>
    </xf>
    <xf borderId="20" fillId="3" fontId="22" numFmtId="0" xfId="0" applyAlignment="1" applyBorder="1" applyFont="1">
      <alignment horizontal="left" readingOrder="0" shrinkToFit="0" vertical="top" wrapText="1"/>
    </xf>
    <xf borderId="215" fillId="3" fontId="1" numFmtId="0" xfId="0" applyBorder="1" applyFont="1"/>
    <xf borderId="272" fillId="3" fontId="53" numFmtId="0" xfId="0" applyAlignment="1" applyBorder="1" applyFont="1">
      <alignment horizontal="left" shrinkToFit="0" vertical="top" wrapText="1"/>
    </xf>
    <xf borderId="216" fillId="3" fontId="1" numFmtId="0" xfId="0" applyBorder="1" applyFont="1"/>
    <xf borderId="273" fillId="6" fontId="1" numFmtId="0" xfId="0" applyBorder="1" applyFont="1"/>
    <xf borderId="273" fillId="6" fontId="53" numFmtId="0" xfId="0" applyAlignment="1" applyBorder="1" applyFont="1">
      <alignment horizontal="left" shrinkToFit="0" vertical="top" wrapText="1"/>
    </xf>
    <xf borderId="260" fillId="3" fontId="1" numFmtId="0" xfId="0" applyBorder="1" applyFont="1"/>
    <xf borderId="121" fillId="3" fontId="1" numFmtId="0" xfId="0" applyBorder="1" applyFont="1"/>
    <xf borderId="274" fillId="3" fontId="1" numFmtId="0" xfId="0" applyBorder="1" applyFont="1"/>
    <xf borderId="20" fillId="3" fontId="22" numFmtId="0" xfId="0" applyAlignment="1" applyBorder="1" applyFont="1">
      <alignment horizontal="left" shrinkToFit="0" vertical="top" wrapText="1"/>
    </xf>
    <xf borderId="275" fillId="3" fontId="1" numFmtId="0" xfId="0" applyBorder="1" applyFont="1"/>
    <xf borderId="264" fillId="3" fontId="53" numFmtId="0" xfId="0" applyAlignment="1" applyBorder="1" applyFont="1">
      <alignment horizontal="left" shrinkToFit="0" vertical="top" wrapText="1"/>
    </xf>
    <xf borderId="276" fillId="3" fontId="1" numFmtId="0" xfId="0" applyBorder="1" applyFont="1"/>
    <xf borderId="235" fillId="6" fontId="9" numFmtId="0" xfId="0" applyAlignment="1" applyBorder="1" applyFont="1">
      <alignment vertical="bottom"/>
    </xf>
    <xf borderId="267" fillId="6" fontId="1" numFmtId="0" xfId="0" applyBorder="1" applyFont="1"/>
    <xf borderId="0" fillId="3" fontId="1" numFmtId="0" xfId="0" applyFont="1"/>
    <xf borderId="4" fillId="0" fontId="17" numFmtId="0" xfId="0" applyAlignment="1" applyBorder="1" applyFont="1">
      <alignment horizontal="center" readingOrder="0" vertical="center"/>
    </xf>
    <xf borderId="160" fillId="0" fontId="43" numFmtId="0" xfId="0" applyAlignment="1" applyBorder="1" applyFont="1">
      <alignment vertical="center"/>
    </xf>
    <xf borderId="160" fillId="0" fontId="54" numFmtId="0" xfId="0" applyAlignment="1" applyBorder="1" applyFont="1">
      <alignment horizontal="center" readingOrder="0" vertical="center"/>
    </xf>
    <xf borderId="0" fillId="0" fontId="54" numFmtId="0" xfId="0" applyAlignment="1" applyFont="1">
      <alignment readingOrder="0" vertical="center"/>
    </xf>
    <xf borderId="0" fillId="0" fontId="43" numFmtId="0" xfId="0" applyAlignment="1" applyFont="1">
      <alignment horizontal="center" vertical="center"/>
    </xf>
    <xf borderId="0" fillId="0" fontId="43" numFmtId="0" xfId="0" applyAlignment="1" applyFont="1">
      <alignment horizontal="center" readingOrder="0" vertical="center"/>
    </xf>
    <xf borderId="0" fillId="10" fontId="54" numFmtId="0" xfId="0" applyAlignment="1" applyFill="1" applyFont="1">
      <alignment readingOrder="0" vertical="center"/>
    </xf>
    <xf borderId="0" fillId="10" fontId="43" numFmtId="0" xfId="0" applyAlignment="1" applyFont="1">
      <alignment horizontal="center" vertical="center"/>
    </xf>
    <xf borderId="0" fillId="10" fontId="43" numFmtId="0" xfId="0" applyAlignment="1" applyFont="1">
      <alignment horizontal="center" readingOrder="0" vertical="center"/>
    </xf>
    <xf borderId="185" fillId="10" fontId="54" numFmtId="0" xfId="0" applyAlignment="1" applyBorder="1" applyFont="1">
      <alignment readingOrder="0" vertical="center"/>
    </xf>
    <xf borderId="185" fillId="10" fontId="43" numFmtId="0" xfId="0" applyAlignment="1" applyBorder="1" applyFont="1">
      <alignment horizontal="center" vertical="center"/>
    </xf>
    <xf borderId="185" fillId="10" fontId="43" numFmtId="0" xfId="0" applyAlignment="1" applyBorder="1" applyFont="1">
      <alignment horizontal="center" readingOrder="0" vertical="center"/>
    </xf>
    <xf borderId="0" fillId="3" fontId="55" numFmtId="0" xfId="0" applyAlignment="1" applyFont="1">
      <alignment shrinkToFit="0" wrapText="0"/>
    </xf>
    <xf borderId="0" fillId="0" fontId="9" numFmtId="0" xfId="0" applyFont="1"/>
    <xf borderId="0" fillId="3" fontId="9" numFmtId="0" xfId="0" applyAlignment="1" applyFont="1">
      <alignment vertical="bottom"/>
    </xf>
    <xf borderId="0" fillId="0" fontId="9" numFmtId="0" xfId="0" applyAlignment="1" applyFont="1">
      <alignment vertical="bottom"/>
    </xf>
    <xf borderId="0" fillId="3" fontId="56" numFmtId="0" xfId="0" applyAlignment="1" applyFont="1">
      <alignment shrinkToFit="0" vertical="bottom" wrapText="0"/>
    </xf>
    <xf borderId="0" fillId="0" fontId="9" numFmtId="0" xfId="0" applyAlignment="1" applyFont="1">
      <alignment vertical="bottom"/>
    </xf>
    <xf borderId="0" fillId="0" fontId="9" numFmtId="0" xfId="0" applyAlignment="1" applyFont="1">
      <alignment readingOrder="0" vertical="bottom"/>
    </xf>
    <xf borderId="0" fillId="0" fontId="57" numFmtId="0" xfId="0" applyAlignment="1" applyFont="1">
      <alignment vertical="bottom"/>
    </xf>
    <xf borderId="0" fillId="0" fontId="57" numFmtId="0" xfId="0" applyAlignment="1" applyFont="1">
      <alignment horizontal="center" vertical="bottom"/>
    </xf>
    <xf borderId="0" fillId="0" fontId="57" numFmtId="0" xfId="0" applyAlignment="1" applyFont="1">
      <alignment horizontal="right" vertical="bottom"/>
    </xf>
    <xf borderId="0" fillId="0" fontId="9" numFmtId="0" xfId="0" applyAlignment="1" applyFont="1">
      <alignment horizontal="center" vertical="bottom"/>
    </xf>
    <xf borderId="0" fillId="0" fontId="9" numFmtId="0" xfId="0" applyAlignment="1" applyFont="1">
      <alignment horizontal="left" readingOrder="0" vertical="bottom"/>
    </xf>
    <xf borderId="0" fillId="0" fontId="9" numFmtId="0" xfId="0" applyAlignment="1" applyFont="1">
      <alignment horizontal="center" readingOrder="0" vertical="bottom"/>
    </xf>
    <xf borderId="0" fillId="0" fontId="9" numFmtId="0" xfId="0" applyAlignment="1" applyFont="1">
      <alignment shrinkToFit="0" vertical="bottom" wrapText="0"/>
    </xf>
    <xf borderId="160" fillId="0" fontId="9" numFmtId="0" xfId="0" applyAlignment="1" applyBorder="1" applyFont="1">
      <alignment vertical="bottom"/>
    </xf>
    <xf borderId="69" fillId="0" fontId="9" numFmtId="0" xfId="0" applyAlignment="1" applyBorder="1" applyFont="1">
      <alignment vertical="bottom"/>
    </xf>
    <xf borderId="41" fillId="3" fontId="9" numFmtId="0" xfId="0" applyAlignment="1" applyBorder="1" applyFont="1">
      <alignment vertical="bottom"/>
    </xf>
    <xf borderId="41" fillId="3" fontId="58" numFmtId="0" xfId="0" applyAlignment="1" applyBorder="1" applyFont="1">
      <alignment vertical="bottom"/>
    </xf>
    <xf borderId="41" fillId="0" fontId="9" numFmtId="0" xfId="0" applyAlignment="1" applyBorder="1" applyFont="1">
      <alignment vertical="bottom"/>
    </xf>
    <xf borderId="0" fillId="0" fontId="9" numFmtId="0" xfId="0" applyAlignment="1" applyFont="1">
      <alignment readingOrder="0" vertical="top"/>
    </xf>
    <xf borderId="0" fillId="0" fontId="9" numFmtId="0" xfId="0" applyAlignment="1" applyFont="1">
      <alignment vertical="top"/>
    </xf>
    <xf borderId="160" fillId="0" fontId="9" numFmtId="0" xfId="0" applyAlignment="1" applyBorder="1" applyFont="1">
      <alignment vertical="bottom"/>
    </xf>
    <xf borderId="160" fillId="0" fontId="9" numFmtId="0" xfId="0" applyAlignment="1" applyBorder="1" applyFont="1">
      <alignment horizontal="right" vertical="bottom"/>
    </xf>
    <xf borderId="0" fillId="0" fontId="9" numFmtId="0" xfId="0" applyAlignment="1" applyFont="1">
      <alignment horizontal="right" vertical="bottom"/>
    </xf>
    <xf borderId="0" fillId="0" fontId="9" numFmtId="0" xfId="0" applyAlignment="1" applyFont="1">
      <alignment horizontal="center" readingOrder="0" vertical="top"/>
    </xf>
    <xf borderId="69" fillId="0" fontId="9" numFmtId="0" xfId="0" applyAlignment="1" applyBorder="1" applyFont="1">
      <alignment shrinkToFit="0" vertical="bottom" wrapText="0"/>
    </xf>
    <xf borderId="41" fillId="3" fontId="59" numFmtId="0" xfId="0" applyAlignment="1" applyBorder="1" applyFont="1">
      <alignment vertical="bottom"/>
    </xf>
    <xf borderId="41" fillId="3" fontId="60" numFmtId="0" xfId="0" applyAlignment="1" applyBorder="1" applyFont="1">
      <alignment vertical="bottom"/>
    </xf>
    <xf borderId="41" fillId="3" fontId="60" numFmtId="0" xfId="0" applyAlignment="1" applyBorder="1" applyFont="1">
      <alignment horizontal="right" vertical="bottom"/>
    </xf>
    <xf borderId="41" fillId="0" fontId="9" numFmtId="0" xfId="0" applyAlignment="1" applyBorder="1" applyFont="1">
      <alignment horizontal="right" vertical="bottom"/>
    </xf>
    <xf borderId="69" fillId="0" fontId="9" numFmtId="0" xfId="0" applyAlignment="1" applyBorder="1" applyFont="1">
      <alignment horizontal="right" vertical="bottom"/>
    </xf>
    <xf borderId="41" fillId="0" fontId="9" numFmtId="0" xfId="0" applyAlignment="1" applyBorder="1" applyFont="1">
      <alignment vertical="bottom"/>
    </xf>
    <xf borderId="69" fillId="0" fontId="9" numFmtId="0" xfId="0" applyAlignment="1" applyBorder="1" applyFont="1">
      <alignment vertical="bottom"/>
    </xf>
    <xf borderId="0" fillId="0" fontId="9" numFmtId="0" xfId="0" applyAlignment="1" applyFont="1">
      <alignment vertical="top"/>
    </xf>
    <xf borderId="0" fillId="0" fontId="9" numFmtId="0" xfId="0" applyAlignment="1" applyFont="1">
      <alignment horizontal="center" vertical="top"/>
    </xf>
    <xf borderId="0" fillId="0" fontId="57" numFmtId="0" xfId="0" applyAlignment="1" applyFont="1">
      <alignment shrinkToFit="0" vertical="bottom" wrapText="0"/>
    </xf>
    <xf quotePrefix="1" borderId="0" fillId="0" fontId="9" numFmtId="0" xfId="0" applyAlignment="1" applyFont="1">
      <alignment vertical="bottom"/>
    </xf>
    <xf borderId="0" fillId="0" fontId="1" numFmtId="0" xfId="0" applyFont="1"/>
    <xf borderId="0" fillId="0" fontId="9" numFmtId="0" xfId="0" applyAlignment="1" applyFont="1">
      <alignment horizontal="center" vertical="bottom"/>
    </xf>
    <xf borderId="0" fillId="0" fontId="1" numFmtId="0" xfId="0" applyAlignment="1" applyFont="1">
      <alignment horizontal="left"/>
    </xf>
    <xf borderId="0" fillId="0" fontId="61" numFmtId="0" xfId="0" applyFont="1"/>
    <xf borderId="0" fillId="0" fontId="1" numFmtId="0" xfId="0" applyAlignment="1" applyFont="1">
      <alignment horizontal="center"/>
    </xf>
  </cellXfs>
  <cellStyles count="1">
    <cellStyle xfId="0" name="Normal" builtinId="0"/>
  </cellStyles>
  <dxfs count="4">
    <dxf>
      <font/>
      <fill>
        <patternFill patternType="solid">
          <fgColor rgb="FFFF0000"/>
          <bgColor rgb="FFFF0000"/>
        </patternFill>
      </fill>
      <border/>
    </dxf>
    <dxf>
      <font/>
      <fill>
        <patternFill patternType="none"/>
      </fill>
      <border/>
    </dxf>
    <dxf>
      <font/>
      <fill>
        <patternFill patternType="solid">
          <fgColor rgb="FFE06666"/>
          <bgColor rgb="FFE06666"/>
        </patternFill>
      </fill>
      <border/>
    </dxf>
    <dxf>
      <font>
        <color rgb="FFFF00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4.png"/><Relationship Id="rId3" Type="http://schemas.openxmlformats.org/officeDocument/2006/relationships/image" Target="../media/image1.png"/><Relationship Id="rId4" Type="http://schemas.openxmlformats.org/officeDocument/2006/relationships/image" Target="../media/image3.png"/><Relationship Id="rId5"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42875" cy="476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19</xdr:row>
      <xdr:rowOff>0</xdr:rowOff>
    </xdr:from>
    <xdr:ext cx="114300" cy="11430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55</xdr:col>
      <xdr:colOff>0</xdr:colOff>
      <xdr:row>45</xdr:row>
      <xdr:rowOff>0</xdr:rowOff>
    </xdr:from>
    <xdr:ext cx="114300" cy="1143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71</xdr:col>
      <xdr:colOff>0</xdr:colOff>
      <xdr:row>45</xdr:row>
      <xdr:rowOff>0</xdr:rowOff>
    </xdr:from>
    <xdr:ext cx="114300" cy="1143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73</xdr:col>
      <xdr:colOff>0</xdr:colOff>
      <xdr:row>45</xdr:row>
      <xdr:rowOff>0</xdr:rowOff>
    </xdr:from>
    <xdr:ext cx="114300" cy="11430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90</xdr:col>
      <xdr:colOff>0</xdr:colOff>
      <xdr:row>45</xdr:row>
      <xdr:rowOff>0</xdr:rowOff>
    </xdr:from>
    <xdr:ext cx="114300" cy="1143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106</xdr:col>
      <xdr:colOff>0</xdr:colOff>
      <xdr:row>45</xdr:row>
      <xdr:rowOff>0</xdr:rowOff>
    </xdr:from>
    <xdr:ext cx="114300" cy="1143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108</xdr:col>
      <xdr:colOff>0</xdr:colOff>
      <xdr:row>45</xdr:row>
      <xdr:rowOff>0</xdr:rowOff>
    </xdr:from>
    <xdr:ext cx="114300" cy="11430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55</xdr:col>
      <xdr:colOff>0</xdr:colOff>
      <xdr:row>84</xdr:row>
      <xdr:rowOff>0</xdr:rowOff>
    </xdr:from>
    <xdr:ext cx="114300" cy="1143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71</xdr:col>
      <xdr:colOff>0</xdr:colOff>
      <xdr:row>84</xdr:row>
      <xdr:rowOff>0</xdr:rowOff>
    </xdr:from>
    <xdr:ext cx="114300" cy="1143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73</xdr:col>
      <xdr:colOff>0</xdr:colOff>
      <xdr:row>84</xdr:row>
      <xdr:rowOff>0</xdr:rowOff>
    </xdr:from>
    <xdr:ext cx="114300" cy="11430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90</xdr:col>
      <xdr:colOff>0</xdr:colOff>
      <xdr:row>84</xdr:row>
      <xdr:rowOff>0</xdr:rowOff>
    </xdr:from>
    <xdr:ext cx="114300" cy="1143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106</xdr:col>
      <xdr:colOff>0</xdr:colOff>
      <xdr:row>84</xdr:row>
      <xdr:rowOff>0</xdr:rowOff>
    </xdr:from>
    <xdr:ext cx="114300" cy="1143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108</xdr:col>
      <xdr:colOff>0</xdr:colOff>
      <xdr:row>84</xdr:row>
      <xdr:rowOff>0</xdr:rowOff>
    </xdr:from>
    <xdr:ext cx="114300" cy="11430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55</xdr:col>
      <xdr:colOff>0</xdr:colOff>
      <xdr:row>123</xdr:row>
      <xdr:rowOff>0</xdr:rowOff>
    </xdr:from>
    <xdr:ext cx="114300" cy="1143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71</xdr:col>
      <xdr:colOff>0</xdr:colOff>
      <xdr:row>123</xdr:row>
      <xdr:rowOff>0</xdr:rowOff>
    </xdr:from>
    <xdr:ext cx="114300" cy="1143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73</xdr:col>
      <xdr:colOff>0</xdr:colOff>
      <xdr:row>123</xdr:row>
      <xdr:rowOff>0</xdr:rowOff>
    </xdr:from>
    <xdr:ext cx="114300" cy="11430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90</xdr:col>
      <xdr:colOff>0</xdr:colOff>
      <xdr:row>123</xdr:row>
      <xdr:rowOff>0</xdr:rowOff>
    </xdr:from>
    <xdr:ext cx="114300" cy="1143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106</xdr:col>
      <xdr:colOff>0</xdr:colOff>
      <xdr:row>123</xdr:row>
      <xdr:rowOff>0</xdr:rowOff>
    </xdr:from>
    <xdr:ext cx="114300" cy="1143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108</xdr:col>
      <xdr:colOff>0</xdr:colOff>
      <xdr:row>123</xdr:row>
      <xdr:rowOff>0</xdr:rowOff>
    </xdr:from>
    <xdr:ext cx="114300" cy="11430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55</xdr:col>
      <xdr:colOff>0</xdr:colOff>
      <xdr:row>162</xdr:row>
      <xdr:rowOff>0</xdr:rowOff>
    </xdr:from>
    <xdr:ext cx="114300" cy="1143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71</xdr:col>
      <xdr:colOff>0</xdr:colOff>
      <xdr:row>162</xdr:row>
      <xdr:rowOff>0</xdr:rowOff>
    </xdr:from>
    <xdr:ext cx="114300" cy="1143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73</xdr:col>
      <xdr:colOff>0</xdr:colOff>
      <xdr:row>162</xdr:row>
      <xdr:rowOff>0</xdr:rowOff>
    </xdr:from>
    <xdr:ext cx="114300" cy="11430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90</xdr:col>
      <xdr:colOff>0</xdr:colOff>
      <xdr:row>162</xdr:row>
      <xdr:rowOff>0</xdr:rowOff>
    </xdr:from>
    <xdr:ext cx="114300" cy="1143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106</xdr:col>
      <xdr:colOff>0</xdr:colOff>
      <xdr:row>162</xdr:row>
      <xdr:rowOff>0</xdr:rowOff>
    </xdr:from>
    <xdr:ext cx="114300" cy="1143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108</xdr:col>
      <xdr:colOff>0</xdr:colOff>
      <xdr:row>162</xdr:row>
      <xdr:rowOff>0</xdr:rowOff>
    </xdr:from>
    <xdr:ext cx="114300" cy="11430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168</xdr:row>
      <xdr:rowOff>0</xdr:rowOff>
    </xdr:from>
    <xdr:ext cx="114300" cy="1143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172</xdr:row>
      <xdr:rowOff>0</xdr:rowOff>
    </xdr:from>
    <xdr:ext cx="114300" cy="1143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176</xdr:row>
      <xdr:rowOff>0</xdr:rowOff>
    </xdr:from>
    <xdr:ext cx="114300" cy="11430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98</xdr:col>
      <xdr:colOff>0</xdr:colOff>
      <xdr:row>40</xdr:row>
      <xdr:rowOff>0</xdr:rowOff>
    </xdr:from>
    <xdr:ext cx="76200" cy="1143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7w12LA8C0mGYUMkMrkjLm3PPrzH1uCX0U7y0CLH1jxQ/edit?usp=drivesd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3">
      <c r="A3" s="1" t="s">
        <v>1</v>
      </c>
    </row>
    <row r="5">
      <c r="A5" s="1" t="s">
        <v>2</v>
      </c>
    </row>
    <row r="6">
      <c r="A6" s="2" t="s">
        <v>3</v>
      </c>
    </row>
  </sheetData>
  <hyperlinks>
    <hyperlink r:id="rId1" ref="A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3.38"/>
    <col customWidth="1" min="2" max="2" width="14.38"/>
    <col customWidth="1" min="3" max="3" width="8.88"/>
    <col customWidth="1" min="4" max="4" width="8.75"/>
    <col customWidth="1" min="5" max="5" width="5.25"/>
    <col customWidth="1" min="6" max="6" width="19.13"/>
    <col customWidth="1" min="7" max="7" width="4.75"/>
    <col customWidth="1" min="8" max="8" width="6.5"/>
    <col customWidth="1" min="9" max="10" width="6.0"/>
    <col customWidth="1" min="11" max="11" width="5.13"/>
    <col customWidth="1" min="12" max="12" width="4.63"/>
    <col customWidth="1" min="13" max="13" width="6.25"/>
    <col customWidth="1" min="14" max="14" width="5.13"/>
    <col customWidth="1" min="15" max="15" width="18.25"/>
    <col customWidth="1" min="16" max="16" width="4.75"/>
    <col customWidth="1" min="17" max="17" width="6.5"/>
    <col customWidth="1" min="18" max="19" width="6.0"/>
    <col customWidth="1" min="20" max="20" width="5.13"/>
    <col customWidth="1" min="21" max="21" width="4.63"/>
    <col customWidth="1" min="22" max="22" width="17.63"/>
    <col customWidth="1" min="23" max="23" width="16.5"/>
    <col customWidth="1" min="24" max="26" width="14.75"/>
  </cols>
  <sheetData>
    <row r="1">
      <c r="A1" s="3"/>
      <c r="B1" s="4" t="s">
        <v>4</v>
      </c>
      <c r="C1" s="5"/>
      <c r="D1" s="5"/>
      <c r="E1" s="6"/>
      <c r="F1" s="7" t="s">
        <v>5</v>
      </c>
      <c r="G1" s="8"/>
      <c r="H1" s="9"/>
      <c r="I1" s="9"/>
      <c r="J1" s="9"/>
      <c r="K1" s="9"/>
      <c r="L1" s="9"/>
      <c r="M1" s="10"/>
      <c r="N1" s="9"/>
      <c r="O1" s="9"/>
      <c r="P1" s="9"/>
      <c r="Q1" s="9"/>
      <c r="R1" s="9"/>
      <c r="S1" s="9"/>
      <c r="T1" s="9"/>
      <c r="U1" s="9"/>
      <c r="V1" s="11"/>
      <c r="W1" s="11"/>
      <c r="X1" s="11"/>
      <c r="Y1" s="11"/>
      <c r="Z1" s="11"/>
    </row>
    <row r="2">
      <c r="A2" s="3"/>
      <c r="B2" s="12" t="s">
        <v>6</v>
      </c>
      <c r="C2" s="13" t="s">
        <v>7</v>
      </c>
      <c r="D2" s="14"/>
      <c r="E2" s="15"/>
      <c r="F2" s="16" t="s">
        <v>8</v>
      </c>
      <c r="G2" s="17">
        <v>28.0</v>
      </c>
      <c r="H2" s="5"/>
      <c r="I2" s="5"/>
      <c r="J2" s="5"/>
      <c r="K2" s="5"/>
      <c r="L2" s="18"/>
      <c r="M2" s="19"/>
      <c r="N2" s="20"/>
      <c r="O2" s="21" t="s">
        <v>9</v>
      </c>
      <c r="P2" s="22" t="s">
        <v>10</v>
      </c>
      <c r="Q2" s="5"/>
      <c r="R2" s="5"/>
      <c r="S2" s="5"/>
      <c r="T2" s="5"/>
      <c r="U2" s="6"/>
      <c r="V2" s="11"/>
      <c r="W2" s="11"/>
      <c r="X2" s="11"/>
      <c r="Y2" s="11"/>
      <c r="Z2" s="11"/>
    </row>
    <row r="3">
      <c r="A3" s="3"/>
      <c r="B3" s="23" t="s">
        <v>11</v>
      </c>
      <c r="C3" s="24" t="s">
        <v>12</v>
      </c>
      <c r="D3" s="25"/>
      <c r="E3" s="15"/>
      <c r="F3" s="26" t="s">
        <v>13</v>
      </c>
      <c r="G3" s="27" t="s">
        <v>14</v>
      </c>
      <c r="H3" s="28"/>
      <c r="I3" s="28"/>
      <c r="J3" s="28"/>
      <c r="K3" s="28"/>
      <c r="L3" s="25"/>
      <c r="M3" s="29"/>
      <c r="N3" s="30"/>
      <c r="O3" s="31" t="s">
        <v>15</v>
      </c>
      <c r="P3" s="32" t="s">
        <v>16</v>
      </c>
      <c r="Q3" s="28"/>
      <c r="R3" s="28"/>
      <c r="S3" s="28"/>
      <c r="T3" s="28"/>
      <c r="U3" s="33"/>
      <c r="V3" s="11"/>
      <c r="W3" s="11"/>
      <c r="X3" s="11"/>
      <c r="Y3" s="11"/>
      <c r="Z3" s="11"/>
    </row>
    <row r="4">
      <c r="A4" s="3"/>
      <c r="B4" s="34" t="s">
        <v>17</v>
      </c>
      <c r="C4" s="35" t="s">
        <v>18</v>
      </c>
      <c r="D4" s="36"/>
      <c r="E4" s="37"/>
      <c r="F4" s="38" t="s">
        <v>19</v>
      </c>
      <c r="G4" s="39" t="s">
        <v>20</v>
      </c>
      <c r="H4" s="40"/>
      <c r="I4" s="40"/>
      <c r="J4" s="40"/>
      <c r="K4" s="40"/>
      <c r="L4" s="36"/>
      <c r="M4" s="41"/>
      <c r="N4" s="42"/>
      <c r="O4" s="38" t="s">
        <v>21</v>
      </c>
      <c r="P4" s="35" t="s">
        <v>22</v>
      </c>
      <c r="Q4" s="40"/>
      <c r="R4" s="40"/>
      <c r="S4" s="40"/>
      <c r="T4" s="40"/>
      <c r="U4" s="43"/>
    </row>
    <row r="5">
      <c r="A5" s="44"/>
      <c r="V5" s="11"/>
      <c r="W5" s="11"/>
      <c r="X5" s="11"/>
      <c r="Y5" s="11"/>
      <c r="Z5" s="11"/>
    </row>
    <row r="6">
      <c r="A6" s="45"/>
      <c r="B6" s="46" t="s">
        <v>23</v>
      </c>
      <c r="C6" s="47"/>
      <c r="D6" s="48"/>
      <c r="E6" s="11"/>
      <c r="F6" s="49" t="s">
        <v>24</v>
      </c>
      <c r="G6" s="47"/>
      <c r="H6" s="47"/>
      <c r="I6" s="47"/>
      <c r="J6" s="47"/>
      <c r="K6" s="47"/>
      <c r="L6" s="48"/>
      <c r="M6" s="10"/>
      <c r="N6" s="50"/>
      <c r="O6" s="49" t="s">
        <v>25</v>
      </c>
      <c r="P6" s="47"/>
      <c r="Q6" s="47"/>
      <c r="R6" s="47"/>
      <c r="S6" s="47"/>
      <c r="T6" s="47"/>
      <c r="U6" s="48"/>
      <c r="V6" s="11"/>
      <c r="Y6" s="11"/>
      <c r="Z6" s="11"/>
    </row>
    <row r="7">
      <c r="A7" s="45"/>
      <c r="B7" s="51" t="s">
        <v>26</v>
      </c>
      <c r="C7" s="52" t="s">
        <v>27</v>
      </c>
      <c r="D7" s="53" t="s">
        <v>28</v>
      </c>
      <c r="E7" s="11"/>
      <c r="F7" s="54" t="s">
        <v>29</v>
      </c>
      <c r="G7" s="55" t="s">
        <v>30</v>
      </c>
      <c r="H7" s="56" t="s">
        <v>31</v>
      </c>
      <c r="I7" s="56" t="s">
        <v>32</v>
      </c>
      <c r="J7" s="56" t="s">
        <v>33</v>
      </c>
      <c r="K7" s="56" t="s">
        <v>34</v>
      </c>
      <c r="L7" s="57" t="s">
        <v>35</v>
      </c>
      <c r="M7" s="10"/>
      <c r="N7" s="58"/>
      <c r="O7" s="54" t="s">
        <v>29</v>
      </c>
      <c r="P7" s="59" t="s">
        <v>30</v>
      </c>
      <c r="Q7" s="60" t="s">
        <v>31</v>
      </c>
      <c r="R7" s="60" t="s">
        <v>32</v>
      </c>
      <c r="S7" s="60" t="s">
        <v>33</v>
      </c>
      <c r="T7" s="60" t="s">
        <v>34</v>
      </c>
      <c r="U7" s="53" t="s">
        <v>35</v>
      </c>
      <c r="V7" s="10"/>
      <c r="W7" s="11"/>
      <c r="X7" s="11"/>
      <c r="Y7" s="11"/>
      <c r="Z7" s="11"/>
    </row>
    <row r="8">
      <c r="A8" s="45"/>
      <c r="B8" s="61" t="s">
        <v>36</v>
      </c>
      <c r="C8" s="62">
        <v>11.0</v>
      </c>
      <c r="D8" s="63">
        <v>11.0</v>
      </c>
      <c r="E8" s="64"/>
      <c r="F8" s="65" t="s">
        <v>37</v>
      </c>
      <c r="G8" s="66">
        <f>IFERROR(IFERROR(IFERROR(IFERROR(VLOOKUP(datasheet!F8, 'PAGE 1'!$AS$49:$BS$81,26,FALSE),VLOOKUP(datasheet!F8, 'PAGE 1'!$CB$49:$DB$81,26,FALSE)),VLOOKUP(datasheet!F8, 'PAGE 1'!$AS$127:$BS$159,26,FALSE)),VLOOKUP(datasheet!F8, 'PAGE 1'!$CB$127:$DB$159,26,FALSE)),"")</f>
        <v>27</v>
      </c>
      <c r="H8" s="67"/>
      <c r="I8" s="67"/>
      <c r="J8" s="67"/>
      <c r="K8" s="68">
        <v>17.0</v>
      </c>
      <c r="L8" s="69">
        <f t="shared" ref="L8:L31" si="1">SUM(G8:K8)</f>
        <v>44</v>
      </c>
      <c r="M8" s="10"/>
      <c r="N8" s="10"/>
      <c r="O8" s="70" t="s">
        <v>38</v>
      </c>
      <c r="P8" s="71" t="str">
        <f>IFERROR(VLOOKUP(datasheet!O8,'PAGE 1'!$AS$88:$BS$120,26,FALSE),"")</f>
        <v/>
      </c>
      <c r="Q8" s="67"/>
      <c r="R8" s="72"/>
      <c r="S8" s="72"/>
      <c r="T8" s="73"/>
      <c r="U8" s="69">
        <f t="shared" ref="U8:U40" si="2">SUM(P8:T8)</f>
        <v>0</v>
      </c>
      <c r="V8" s="10"/>
      <c r="Z8" s="11"/>
    </row>
    <row r="9">
      <c r="A9" s="45"/>
      <c r="B9" s="74" t="s">
        <v>39</v>
      </c>
      <c r="C9" s="75">
        <v>13.0</v>
      </c>
      <c r="D9" s="63">
        <v>11.0</v>
      </c>
      <c r="E9" s="64"/>
      <c r="F9" s="76" t="s">
        <v>40</v>
      </c>
      <c r="G9" s="66">
        <f>IFERROR(IFERROR(IFERROR(IFERROR(VLOOKUP(datasheet!F9, 'PAGE 1'!$AS$49:$BS$81,26,FALSE),VLOOKUP(datasheet!F9, 'PAGE 1'!$CB$49:$DB$81,26,FALSE)),VLOOKUP(datasheet!F9, 'PAGE 1'!$AS$127:$BS$159,26,FALSE)),VLOOKUP(datasheet!F9, 'PAGE 1'!$CB$127:$DB$159,26,FALSE)),"")</f>
        <v>24</v>
      </c>
      <c r="H9" s="77"/>
      <c r="I9" s="77"/>
      <c r="J9" s="77"/>
      <c r="K9" s="78"/>
      <c r="L9" s="79">
        <f t="shared" si="1"/>
        <v>24</v>
      </c>
      <c r="M9" s="10"/>
      <c r="N9" s="10"/>
      <c r="O9" s="80" t="s">
        <v>41</v>
      </c>
      <c r="P9" s="71" t="str">
        <f>IFERROR(VLOOKUP(datasheet!O9,'PAGE 1'!$AS$88:$BS$120,26,FALSE),"")</f>
        <v/>
      </c>
      <c r="Q9" s="77"/>
      <c r="R9" s="81"/>
      <c r="S9" s="81"/>
      <c r="T9" s="78"/>
      <c r="U9" s="79">
        <f t="shared" si="2"/>
        <v>0</v>
      </c>
      <c r="V9" s="11"/>
      <c r="W9" s="11"/>
      <c r="X9" s="11"/>
      <c r="Y9" s="11"/>
      <c r="Z9" s="11"/>
    </row>
    <row r="10">
      <c r="A10" s="45"/>
      <c r="B10" s="74" t="s">
        <v>42</v>
      </c>
      <c r="C10" s="75">
        <v>10.0</v>
      </c>
      <c r="D10" s="82">
        <v>13.0</v>
      </c>
      <c r="E10" s="64"/>
      <c r="F10" s="76" t="s">
        <v>43</v>
      </c>
      <c r="G10" s="66">
        <f>IFERROR(IFERROR(IFERROR(IFERROR(VLOOKUP(datasheet!F10, 'PAGE 1'!$AS$49:$BS$81,26,FALSE),VLOOKUP(datasheet!F10, 'PAGE 1'!$CB$49:$DB$81,26,FALSE)),VLOOKUP(datasheet!F10, 'PAGE 1'!$AS$127:$BS$159,26,FALSE)),VLOOKUP(datasheet!F10, 'PAGE 1'!$CB$127:$DB$159,26,FALSE)),"")</f>
        <v>21</v>
      </c>
      <c r="H10" s="81"/>
      <c r="I10" s="77"/>
      <c r="J10" s="77"/>
      <c r="K10" s="83">
        <v>4.0</v>
      </c>
      <c r="L10" s="79">
        <f t="shared" si="1"/>
        <v>25</v>
      </c>
      <c r="M10" s="10"/>
      <c r="N10" s="84"/>
      <c r="O10" s="85" t="s">
        <v>44</v>
      </c>
      <c r="P10" s="71" t="str">
        <f>IFERROR(VLOOKUP(datasheet!O10,'PAGE 1'!$AS$88:$BS$120,26,FALSE),"")</f>
        <v/>
      </c>
      <c r="Q10" s="81"/>
      <c r="R10" s="81"/>
      <c r="S10" s="81"/>
      <c r="T10" s="78"/>
      <c r="U10" s="79">
        <f t="shared" si="2"/>
        <v>0</v>
      </c>
      <c r="V10" s="11"/>
      <c r="W10" s="11"/>
      <c r="X10" s="11"/>
      <c r="Y10" s="11"/>
      <c r="Z10" s="11"/>
    </row>
    <row r="11">
      <c r="A11" s="45"/>
      <c r="B11" s="74" t="s">
        <v>45</v>
      </c>
      <c r="C11" s="75">
        <v>16.0</v>
      </c>
      <c r="D11" s="82">
        <v>11.0</v>
      </c>
      <c r="E11" s="64"/>
      <c r="F11" s="76" t="s">
        <v>46</v>
      </c>
      <c r="G11" s="66">
        <f>IFERROR(IFERROR(IFERROR(IFERROR(VLOOKUP(datasheet!F11, 'PAGE 1'!$AS$49:$BS$81,26,FALSE),VLOOKUP(datasheet!F11, 'PAGE 1'!$CB$49:$DB$81,26,FALSE)),VLOOKUP(datasheet!F11, 'PAGE 1'!$AS$127:$BS$159,26,FALSE)),VLOOKUP(datasheet!F11, 'PAGE 1'!$CB$127:$DB$159,26,FALSE)),"")</f>
        <v>23</v>
      </c>
      <c r="H11" s="77"/>
      <c r="I11" s="81"/>
      <c r="J11" s="81"/>
      <c r="K11" s="78"/>
      <c r="L11" s="79">
        <f t="shared" si="1"/>
        <v>23</v>
      </c>
      <c r="M11" s="10"/>
      <c r="N11" s="84"/>
      <c r="O11" s="86" t="s">
        <v>47</v>
      </c>
      <c r="P11" s="71" t="str">
        <f>IFERROR(VLOOKUP(datasheet!O11,'PAGE 1'!$AS$88:$BS$120,26,FALSE),"")</f>
        <v/>
      </c>
      <c r="Q11" s="81"/>
      <c r="R11" s="77"/>
      <c r="S11" s="77"/>
      <c r="T11" s="78"/>
      <c r="U11" s="79">
        <f t="shared" si="2"/>
        <v>0</v>
      </c>
      <c r="V11" s="11"/>
      <c r="W11" s="11"/>
      <c r="X11" s="11"/>
      <c r="Y11" s="11"/>
      <c r="Z11" s="11"/>
    </row>
    <row r="12">
      <c r="A12" s="45"/>
      <c r="B12" s="74" t="s">
        <v>48</v>
      </c>
      <c r="C12" s="75">
        <v>14.0</v>
      </c>
      <c r="D12" s="82">
        <v>13.0</v>
      </c>
      <c r="E12" s="64"/>
      <c r="F12" s="87" t="s">
        <v>49</v>
      </c>
      <c r="G12" s="66">
        <f>IFERROR(IFERROR(IFERROR(IFERROR(VLOOKUP(datasheet!F12, 'PAGE 1'!$AS$49:$BS$81,26,FALSE),VLOOKUP(datasheet!F12, 'PAGE 1'!$CB$49:$DB$81,26,FALSE)),VLOOKUP(datasheet!F12, 'PAGE 1'!$AS$127:$BS$159,26,FALSE)),VLOOKUP(datasheet!F12, 'PAGE 1'!$CB$127:$DB$159,26,FALSE)),"")</f>
        <v>28</v>
      </c>
      <c r="H12" s="81"/>
      <c r="I12" s="81"/>
      <c r="J12" s="81"/>
      <c r="K12" s="88">
        <v>46.0</v>
      </c>
      <c r="L12" s="79">
        <f t="shared" si="1"/>
        <v>74</v>
      </c>
      <c r="M12" s="10"/>
      <c r="N12" s="10"/>
      <c r="O12" s="80" t="s">
        <v>50</v>
      </c>
      <c r="P12" s="71" t="str">
        <f>IFERROR(VLOOKUP(datasheet!O12,'PAGE 1'!$AS$88:$BS$120,26,FALSE),"")</f>
        <v/>
      </c>
      <c r="Q12" s="77"/>
      <c r="R12" s="81"/>
      <c r="S12" s="81"/>
      <c r="T12" s="78"/>
      <c r="U12" s="79">
        <f t="shared" si="2"/>
        <v>0</v>
      </c>
      <c r="V12" s="11"/>
      <c r="W12" s="11"/>
      <c r="X12" s="11"/>
      <c r="Y12" s="11"/>
      <c r="Z12" s="11"/>
    </row>
    <row r="13">
      <c r="A13" s="45"/>
      <c r="B13" s="74" t="s">
        <v>51</v>
      </c>
      <c r="C13" s="75">
        <v>7.0</v>
      </c>
      <c r="D13" s="89">
        <v>11.0</v>
      </c>
      <c r="E13" s="64"/>
      <c r="F13" s="76" t="s">
        <v>52</v>
      </c>
      <c r="G13" s="66">
        <f>IFERROR(IFERROR(IFERROR(IFERROR(VLOOKUP(datasheet!F13, 'PAGE 1'!$AS$49:$BS$81,26,FALSE),VLOOKUP(datasheet!F13, 'PAGE 1'!$CB$49:$DB$81,26,FALSE)),VLOOKUP(datasheet!F13, 'PAGE 1'!$AS$127:$BS$159,26,FALSE)),VLOOKUP(datasheet!F13, 'PAGE 1'!$CB$127:$DB$159,26,FALSE)),"")</f>
        <v>25</v>
      </c>
      <c r="H13" s="77"/>
      <c r="I13" s="81"/>
      <c r="J13" s="77"/>
      <c r="K13" s="78"/>
      <c r="L13" s="79">
        <f t="shared" si="1"/>
        <v>25</v>
      </c>
      <c r="M13" s="10"/>
      <c r="N13" s="10"/>
      <c r="O13" s="80" t="s">
        <v>53</v>
      </c>
      <c r="P13" s="71">
        <f>IFERROR(VLOOKUP(datasheet!O13,'PAGE 1'!$AS$88:$BS$120,26,FALSE),"")</f>
        <v>23</v>
      </c>
      <c r="Q13" s="77"/>
      <c r="R13" s="81"/>
      <c r="S13" s="77"/>
      <c r="T13" s="83">
        <v>15.0</v>
      </c>
      <c r="U13" s="79">
        <f t="shared" si="2"/>
        <v>38</v>
      </c>
      <c r="V13" s="11"/>
      <c r="W13" s="11"/>
      <c r="X13" s="11"/>
      <c r="Y13" s="11"/>
      <c r="Z13" s="11"/>
    </row>
    <row r="14">
      <c r="A14" s="90"/>
      <c r="B14" s="91" t="s">
        <v>54</v>
      </c>
      <c r="C14" s="92">
        <v>9.0</v>
      </c>
      <c r="D14" s="93">
        <v>11.0</v>
      </c>
      <c r="E14" s="64"/>
      <c r="F14" s="76" t="s">
        <v>55</v>
      </c>
      <c r="G14" s="66">
        <f>IFERROR(IFERROR(IFERROR(IFERROR(VLOOKUP(datasheet!F14, 'PAGE 1'!$AS$49:$BS$81,26,FALSE),VLOOKUP(datasheet!F14, 'PAGE 1'!$CB$49:$DB$81,26,FALSE)),VLOOKUP(datasheet!F14, 'PAGE 1'!$AS$127:$BS$159,26,FALSE)),VLOOKUP(datasheet!F14, 'PAGE 1'!$CB$127:$DB$159,26,FALSE)),"")</f>
        <v>23</v>
      </c>
      <c r="H14" s="81"/>
      <c r="I14" s="81"/>
      <c r="J14" s="77"/>
      <c r="K14" s="83">
        <v>5.0</v>
      </c>
      <c r="L14" s="79">
        <f t="shared" si="1"/>
        <v>28</v>
      </c>
      <c r="M14" s="10"/>
      <c r="N14" s="84"/>
      <c r="O14" s="85" t="s">
        <v>56</v>
      </c>
      <c r="P14" s="71" t="str">
        <f>IFERROR(VLOOKUP(datasheet!O14,'PAGE 1'!$AS$88:$BS$120,26,FALSE),"")</f>
        <v/>
      </c>
      <c r="Q14" s="77"/>
      <c r="R14" s="77"/>
      <c r="S14" s="77"/>
      <c r="T14" s="78"/>
      <c r="U14" s="79">
        <f t="shared" si="2"/>
        <v>0</v>
      </c>
      <c r="V14" s="11"/>
      <c r="W14" s="11"/>
      <c r="X14" s="11"/>
      <c r="Y14" s="11"/>
      <c r="Z14" s="11"/>
    </row>
    <row r="15">
      <c r="A15" s="94"/>
      <c r="B15" s="95" t="s">
        <v>57</v>
      </c>
      <c r="C15" s="66">
        <f>SUM(C8:C14)</f>
        <v>80</v>
      </c>
      <c r="D15" s="96">
        <f>sum(D8:D14)</f>
        <v>81</v>
      </c>
      <c r="E15" s="11"/>
      <c r="F15" s="76" t="s">
        <v>58</v>
      </c>
      <c r="G15" s="66">
        <f>IFERROR(IFERROR(IFERROR(IFERROR(VLOOKUP(datasheet!F15, 'PAGE 1'!$AS$49:$BS$81,26,FALSE),VLOOKUP(datasheet!F15, 'PAGE 1'!$CB$49:$DB$81,26,FALSE)),VLOOKUP(datasheet!F15, 'PAGE 1'!$AS$127:$BS$159,26,FALSE)),VLOOKUP(datasheet!F15, 'PAGE 1'!$CB$127:$DB$159,26,FALSE)),"")</f>
        <v>23</v>
      </c>
      <c r="H15" s="81"/>
      <c r="I15" s="81"/>
      <c r="J15" s="77"/>
      <c r="K15" s="83">
        <v>5.0</v>
      </c>
      <c r="L15" s="79">
        <f t="shared" si="1"/>
        <v>28</v>
      </c>
      <c r="M15" s="10"/>
      <c r="N15" s="10"/>
      <c r="O15" s="80" t="s">
        <v>17</v>
      </c>
      <c r="P15" s="71" t="str">
        <f>IFERROR(VLOOKUP(datasheet!O15,'PAGE 1'!$AS$88:$BS$120,26,FALSE),"")</f>
        <v/>
      </c>
      <c r="Q15" s="81"/>
      <c r="R15" s="81"/>
      <c r="S15" s="81"/>
      <c r="T15" s="78"/>
      <c r="U15" s="79">
        <f t="shared" si="2"/>
        <v>0</v>
      </c>
      <c r="V15" s="11"/>
      <c r="W15" s="11"/>
      <c r="X15" s="11"/>
      <c r="Y15" s="11"/>
      <c r="Z15" s="11"/>
    </row>
    <row r="16">
      <c r="A16" s="97"/>
      <c r="B16" s="74" t="s">
        <v>59</v>
      </c>
      <c r="C16" s="98">
        <f>C17-C15</f>
        <v>-5</v>
      </c>
      <c r="D16" s="99"/>
      <c r="E16" s="11"/>
      <c r="F16" s="76" t="s">
        <v>60</v>
      </c>
      <c r="G16" s="66">
        <f>IFERROR(IFERROR(IFERROR(IFERROR(VLOOKUP(datasheet!F16, 'PAGE 1'!$AS$49:$BS$81,26,FALSE),VLOOKUP(datasheet!F16, 'PAGE 1'!$CB$49:$DB$81,26,FALSE)),VLOOKUP(datasheet!F16, 'PAGE 1'!$AS$127:$BS$159,26,FALSE)),VLOOKUP(datasheet!F16, 'PAGE 1'!$CB$127:$DB$159,26,FALSE)),"")</f>
        <v>26</v>
      </c>
      <c r="H16" s="77"/>
      <c r="I16" s="77"/>
      <c r="J16" s="77"/>
      <c r="K16" s="88">
        <v>22.0</v>
      </c>
      <c r="L16" s="79">
        <f t="shared" si="1"/>
        <v>48</v>
      </c>
      <c r="M16" s="10"/>
      <c r="N16" s="10"/>
      <c r="O16" s="80" t="s">
        <v>61</v>
      </c>
      <c r="P16" s="71" t="str">
        <f>IFERROR(VLOOKUP(datasheet!O16,'PAGE 1'!$AS$88:$BS$120,26,FALSE),"")</f>
        <v/>
      </c>
      <c r="Q16" s="81"/>
      <c r="R16" s="81"/>
      <c r="S16" s="81"/>
      <c r="T16" s="78"/>
      <c r="U16" s="79">
        <f t="shared" si="2"/>
        <v>0</v>
      </c>
      <c r="V16" s="11"/>
      <c r="W16" s="11"/>
      <c r="X16" s="11"/>
      <c r="Y16" s="11"/>
      <c r="Z16" s="11"/>
    </row>
    <row r="17">
      <c r="A17" s="100"/>
      <c r="B17" s="101" t="s">
        <v>62</v>
      </c>
      <c r="C17" s="102">
        <v>75.0</v>
      </c>
      <c r="D17" s="103"/>
      <c r="E17" s="11"/>
      <c r="F17" s="76" t="s">
        <v>63</v>
      </c>
      <c r="G17" s="66">
        <f>IFERROR(IFERROR(IFERROR(IFERROR(VLOOKUP(datasheet!F17, 'PAGE 1'!$AS$49:$BS$81,26,FALSE),VLOOKUP(datasheet!F17, 'PAGE 1'!$CB$49:$DB$81,26,FALSE)),VLOOKUP(datasheet!F17, 'PAGE 1'!$AS$127:$BS$159,26,FALSE)),VLOOKUP(datasheet!F17, 'PAGE 1'!$CB$127:$DB$159,26,FALSE)),"")</f>
        <v>32</v>
      </c>
      <c r="H17" s="77"/>
      <c r="I17" s="77"/>
      <c r="J17" s="77"/>
      <c r="K17" s="88">
        <v>25.0</v>
      </c>
      <c r="L17" s="79">
        <f t="shared" si="1"/>
        <v>57</v>
      </c>
      <c r="M17" s="10"/>
      <c r="N17" s="10"/>
      <c r="O17" s="80" t="s">
        <v>64</v>
      </c>
      <c r="P17" s="71" t="str">
        <f>IFERROR(VLOOKUP(datasheet!O17,'PAGE 1'!$AS$88:$BS$120,26,FALSE),"")</f>
        <v/>
      </c>
      <c r="Q17" s="81"/>
      <c r="R17" s="81"/>
      <c r="S17" s="81"/>
      <c r="T17" s="78"/>
      <c r="U17" s="79">
        <f t="shared" si="2"/>
        <v>0</v>
      </c>
      <c r="V17" s="11"/>
      <c r="W17" s="11"/>
      <c r="X17" s="11"/>
      <c r="Y17" s="11"/>
      <c r="Z17" s="11"/>
    </row>
    <row r="18">
      <c r="A18" s="45"/>
      <c r="E18" s="11"/>
      <c r="F18" s="76" t="s">
        <v>65</v>
      </c>
      <c r="G18" s="66">
        <f>IFERROR(IFERROR(IFERROR(IFERROR(VLOOKUP(datasheet!F18, 'PAGE 1'!$AS$49:$BS$81,26,FALSE),VLOOKUP(datasheet!F18, 'PAGE 1'!$CB$49:$DB$81,26,FALSE)),VLOOKUP(datasheet!F18, 'PAGE 1'!$AS$127:$BS$159,26,FALSE)),VLOOKUP(datasheet!F18, 'PAGE 1'!$CB$127:$DB$159,26,FALSE)),"")</f>
        <v>30</v>
      </c>
      <c r="H18" s="77"/>
      <c r="I18" s="81"/>
      <c r="J18" s="77"/>
      <c r="K18" s="83">
        <v>7.0</v>
      </c>
      <c r="L18" s="79">
        <f t="shared" si="1"/>
        <v>37</v>
      </c>
      <c r="M18" s="10"/>
      <c r="N18" s="10"/>
      <c r="O18" s="80" t="s">
        <v>66</v>
      </c>
      <c r="P18" s="71" t="str">
        <f>IFERROR(VLOOKUP(datasheet!O18,'PAGE 1'!$AS$88:$BS$120,26,FALSE),"")</f>
        <v/>
      </c>
      <c r="Q18" s="81"/>
      <c r="R18" s="81"/>
      <c r="S18" s="81"/>
      <c r="T18" s="78"/>
      <c r="U18" s="79">
        <f t="shared" si="2"/>
        <v>0</v>
      </c>
      <c r="V18" s="11"/>
      <c r="W18" s="11"/>
      <c r="X18" s="11"/>
      <c r="Y18" s="11"/>
      <c r="Z18" s="11"/>
    </row>
    <row r="19">
      <c r="A19" s="45"/>
      <c r="B19" s="104" t="s">
        <v>67</v>
      </c>
      <c r="C19" s="5"/>
      <c r="D19" s="6"/>
      <c r="E19" s="11"/>
      <c r="F19" s="76" t="s">
        <v>68</v>
      </c>
      <c r="G19" s="66">
        <f>IFERROR(IFERROR(IFERROR(IFERROR(VLOOKUP(datasheet!F19, 'PAGE 1'!$AS$49:$BS$81,26,FALSE),VLOOKUP(datasheet!F19, 'PAGE 1'!$CB$49:$DB$81,26,FALSE)),VLOOKUP(datasheet!F19, 'PAGE 1'!$AS$127:$BS$159,26,FALSE)),VLOOKUP(datasheet!F19, 'PAGE 1'!$CB$127:$DB$159,26,FALSE)),"")</f>
        <v>18</v>
      </c>
      <c r="H19" s="77"/>
      <c r="I19" s="77"/>
      <c r="J19" s="77"/>
      <c r="K19" s="83">
        <v>13.0</v>
      </c>
      <c r="L19" s="79">
        <f t="shared" si="1"/>
        <v>31</v>
      </c>
      <c r="M19" s="10"/>
      <c r="N19" s="10"/>
      <c r="O19" s="80" t="s">
        <v>69</v>
      </c>
      <c r="P19" s="71" t="str">
        <f>IFERROR(VLOOKUP(datasheet!O19,'PAGE 1'!$AS$88:$BS$120,26,FALSE),"")</f>
        <v/>
      </c>
      <c r="Q19" s="81"/>
      <c r="R19" s="81"/>
      <c r="S19" s="81"/>
      <c r="T19" s="78"/>
      <c r="U19" s="79">
        <f t="shared" si="2"/>
        <v>0</v>
      </c>
      <c r="V19" s="11"/>
      <c r="W19" s="11"/>
      <c r="X19" s="11"/>
      <c r="Y19" s="11"/>
      <c r="Z19" s="11"/>
    </row>
    <row r="20">
      <c r="A20" s="45"/>
      <c r="B20" s="95" t="s">
        <v>70</v>
      </c>
      <c r="C20" s="105">
        <f>ROUNDUP((C11+C12)/12,0)</f>
        <v>3</v>
      </c>
      <c r="D20" s="106" t="s">
        <v>71</v>
      </c>
      <c r="E20" s="11"/>
      <c r="F20" s="76" t="s">
        <v>72</v>
      </c>
      <c r="G20" s="66">
        <f>IFERROR(IFERROR(IFERROR(IFERROR(VLOOKUP(datasheet!F20, 'PAGE 1'!$AS$49:$BS$81,26,FALSE),VLOOKUP(datasheet!F20, 'PAGE 1'!$CB$49:$DB$81,26,FALSE)),VLOOKUP(datasheet!F20, 'PAGE 1'!$AS$127:$BS$159,26,FALSE)),VLOOKUP(datasheet!F20, 'PAGE 1'!$CB$127:$DB$159,26,FALSE)),"")</f>
        <v>21</v>
      </c>
      <c r="H20" s="77"/>
      <c r="I20" s="77"/>
      <c r="J20" s="77"/>
      <c r="K20" s="83">
        <v>14.0</v>
      </c>
      <c r="L20" s="79">
        <f t="shared" si="1"/>
        <v>35</v>
      </c>
      <c r="M20" s="10"/>
      <c r="N20" s="84"/>
      <c r="O20" s="86" t="s">
        <v>73</v>
      </c>
      <c r="P20" s="71" t="str">
        <f>IFERROR(VLOOKUP(datasheet!O20,'PAGE 1'!$AS$88:$BS$120,26,FALSE),"")</f>
        <v/>
      </c>
      <c r="Q20" s="81"/>
      <c r="R20" s="81"/>
      <c r="S20" s="77"/>
      <c r="T20" s="78"/>
      <c r="U20" s="79">
        <f t="shared" si="2"/>
        <v>0</v>
      </c>
      <c r="V20" s="11"/>
      <c r="W20" s="11"/>
      <c r="X20" s="11"/>
      <c r="Y20" s="11"/>
      <c r="Z20" s="11"/>
    </row>
    <row r="21">
      <c r="A21" s="45"/>
      <c r="B21" s="107" t="s">
        <v>74</v>
      </c>
      <c r="C21" s="108">
        <f>ROUNDUP(C14/6,0)-2</f>
        <v>0</v>
      </c>
      <c r="D21" s="109" t="s">
        <v>54</v>
      </c>
      <c r="E21" s="11"/>
      <c r="F21" s="76" t="s">
        <v>75</v>
      </c>
      <c r="G21" s="66">
        <f>IFERROR(IFERROR(IFERROR(IFERROR(VLOOKUP(datasheet!F21, 'PAGE 1'!$AS$49:$BS$81,26,FALSE),VLOOKUP(datasheet!F21, 'PAGE 1'!$CB$49:$DB$81,26,FALSE)),VLOOKUP(datasheet!F21, 'PAGE 1'!$AS$127:$BS$159,26,FALSE)),VLOOKUP(datasheet!F21, 'PAGE 1'!$CB$127:$DB$159,26,FALSE)),"")</f>
        <v>28</v>
      </c>
      <c r="H21" s="77"/>
      <c r="I21" s="81"/>
      <c r="J21" s="77"/>
      <c r="K21" s="83">
        <v>7.0</v>
      </c>
      <c r="L21" s="79">
        <f t="shared" si="1"/>
        <v>35</v>
      </c>
      <c r="M21" s="10"/>
      <c r="N21" s="84"/>
      <c r="O21" s="86" t="s">
        <v>76</v>
      </c>
      <c r="P21" s="71" t="str">
        <f>IFERROR(VLOOKUP(datasheet!O21,'PAGE 1'!$AS$88:$BS$120,26,FALSE),"")</f>
        <v/>
      </c>
      <c r="Q21" s="77"/>
      <c r="R21" s="77"/>
      <c r="S21" s="77"/>
      <c r="T21" s="78"/>
      <c r="U21" s="79">
        <f t="shared" si="2"/>
        <v>0</v>
      </c>
      <c r="V21" s="11"/>
      <c r="W21" s="11"/>
      <c r="X21" s="11"/>
      <c r="Y21" s="11"/>
      <c r="Z21" s="11"/>
    </row>
    <row r="22">
      <c r="A22" s="45"/>
      <c r="B22" s="107" t="s">
        <v>77</v>
      </c>
      <c r="C22" s="108">
        <f>ROUNDUP(C9/6,0)</f>
        <v>3</v>
      </c>
      <c r="D22" s="109" t="s">
        <v>39</v>
      </c>
      <c r="E22" s="11"/>
      <c r="F22" s="87" t="s">
        <v>78</v>
      </c>
      <c r="G22" s="66">
        <f>IFERROR(IFERROR(IFERROR(IFERROR(VLOOKUP(datasheet!F22, 'PAGE 1'!$AS$49:$BS$81,26,FALSE),VLOOKUP(datasheet!F22, 'PAGE 1'!$CB$49:$DB$81,26,FALSE)),VLOOKUP(datasheet!F22, 'PAGE 1'!$AS$127:$BS$159,26,FALSE)),VLOOKUP(datasheet!F22, 'PAGE 1'!$CB$127:$DB$159,26,FALSE)),"")</f>
        <v>23</v>
      </c>
      <c r="H22" s="81"/>
      <c r="I22" s="81"/>
      <c r="J22" s="77"/>
      <c r="K22" s="88">
        <v>47.0</v>
      </c>
      <c r="L22" s="79">
        <f t="shared" si="1"/>
        <v>70</v>
      </c>
      <c r="M22" s="10"/>
      <c r="N22" s="10"/>
      <c r="O22" s="80" t="s">
        <v>79</v>
      </c>
      <c r="P22" s="71" t="str">
        <f>IFERROR(VLOOKUP(datasheet!O22,'PAGE 1'!$AS$88:$BS$120,26,FALSE),"")</f>
        <v/>
      </c>
      <c r="Q22" s="81"/>
      <c r="R22" s="81"/>
      <c r="S22" s="81"/>
      <c r="T22" s="78"/>
      <c r="U22" s="79">
        <f t="shared" si="2"/>
        <v>0</v>
      </c>
      <c r="V22" s="11"/>
      <c r="W22" s="11"/>
      <c r="X22" s="11"/>
      <c r="Y22" s="11"/>
      <c r="Z22" s="11"/>
    </row>
    <row r="23">
      <c r="A23" s="45"/>
      <c r="B23" s="107" t="s">
        <v>80</v>
      </c>
      <c r="C23" s="108">
        <f>ROUNDUP(C13/6,0)</f>
        <v>2</v>
      </c>
      <c r="D23" s="109" t="s">
        <v>51</v>
      </c>
      <c r="E23" s="11"/>
      <c r="F23" s="76" t="s">
        <v>81</v>
      </c>
      <c r="G23" s="66">
        <f>IFERROR(IFERROR(IFERROR(IFERROR(VLOOKUP(datasheet!F23, 'PAGE 1'!$AS$49:$BS$81,26,FALSE),VLOOKUP(datasheet!F23, 'PAGE 1'!$CB$49:$DB$81,26,FALSE)),VLOOKUP(datasheet!F23, 'PAGE 1'!$AS$127:$BS$159,26,FALSE)),VLOOKUP(datasheet!F23, 'PAGE 1'!$CB$127:$DB$159,26,FALSE)),"")</f>
        <v>21</v>
      </c>
      <c r="H23" s="77"/>
      <c r="I23" s="77"/>
      <c r="J23" s="77"/>
      <c r="K23" s="83">
        <v>7.0</v>
      </c>
      <c r="L23" s="79">
        <f t="shared" si="1"/>
        <v>28</v>
      </c>
      <c r="M23" s="10"/>
      <c r="N23" s="84"/>
      <c r="O23" s="85" t="s">
        <v>82</v>
      </c>
      <c r="P23" s="71">
        <f>IFERROR(VLOOKUP(datasheet!O23,'PAGE 1'!$AS$88:$BS$120,26,FALSE),"")</f>
        <v>28</v>
      </c>
      <c r="Q23" s="77"/>
      <c r="R23" s="77"/>
      <c r="S23" s="110"/>
      <c r="T23" s="83">
        <v>10.0</v>
      </c>
      <c r="U23" s="79">
        <f t="shared" si="2"/>
        <v>38</v>
      </c>
      <c r="V23" s="11"/>
      <c r="W23" s="11"/>
      <c r="X23" s="11"/>
      <c r="Y23" s="11"/>
      <c r="Z23" s="11"/>
    </row>
    <row r="24">
      <c r="A24" s="45"/>
      <c r="B24" s="107" t="s">
        <v>83</v>
      </c>
      <c r="C24" s="108">
        <f>C13</f>
        <v>7</v>
      </c>
      <c r="D24" s="109" t="s">
        <v>51</v>
      </c>
      <c r="E24" s="11"/>
      <c r="F24" s="76" t="s">
        <v>84</v>
      </c>
      <c r="G24" s="66">
        <f>IFERROR(IFERROR(IFERROR(IFERROR(VLOOKUP(datasheet!F24, 'PAGE 1'!$AS$49:$BS$81,26,FALSE),VLOOKUP(datasheet!F24, 'PAGE 1'!$CB$49:$DB$81,26,FALSE)),VLOOKUP(datasheet!F24, 'PAGE 1'!$AS$127:$BS$159,26,FALSE)),VLOOKUP(datasheet!F24, 'PAGE 1'!$CB$127:$DB$159,26,FALSE)),"")</f>
        <v>23</v>
      </c>
      <c r="H24" s="77"/>
      <c r="I24" s="81"/>
      <c r="J24" s="77"/>
      <c r="K24" s="83">
        <v>6.0</v>
      </c>
      <c r="L24" s="79">
        <f t="shared" si="1"/>
        <v>29</v>
      </c>
      <c r="M24" s="10"/>
      <c r="N24" s="10"/>
      <c r="O24" s="80" t="s">
        <v>85</v>
      </c>
      <c r="P24" s="71" t="str">
        <f>IFERROR(VLOOKUP(datasheet!O24,'PAGE 1'!$AS$88:$BS$120,26,FALSE),"")</f>
        <v/>
      </c>
      <c r="Q24" s="81"/>
      <c r="R24" s="81"/>
      <c r="S24" s="81"/>
      <c r="T24" s="78"/>
      <c r="U24" s="79">
        <f t="shared" si="2"/>
        <v>0</v>
      </c>
      <c r="V24" s="11"/>
      <c r="W24" s="11"/>
      <c r="X24" s="11"/>
      <c r="Y24" s="11"/>
      <c r="Z24" s="11"/>
    </row>
    <row r="25">
      <c r="A25" s="45"/>
      <c r="B25" s="107" t="s">
        <v>86</v>
      </c>
      <c r="C25" s="108">
        <f>ROUNDUP(AVERAGE(C12,C11),0)</f>
        <v>15</v>
      </c>
      <c r="D25" s="109" t="s">
        <v>87</v>
      </c>
      <c r="E25" s="11"/>
      <c r="F25" s="76" t="s">
        <v>88</v>
      </c>
      <c r="G25" s="66">
        <f>IFERROR(IFERROR(IFERROR(IFERROR(VLOOKUP(datasheet!F25, 'PAGE 1'!$AS$49:$BS$81,26,FALSE),VLOOKUP(datasheet!F25, 'PAGE 1'!$CB$49:$DB$81,26,FALSE)),VLOOKUP(datasheet!F25, 'PAGE 1'!$AS$127:$BS$159,26,FALSE)),VLOOKUP(datasheet!F25, 'PAGE 1'!$CB$127:$DB$159,26,FALSE)),"")</f>
        <v>16</v>
      </c>
      <c r="H25" s="81"/>
      <c r="I25" s="81"/>
      <c r="J25" s="77"/>
      <c r="K25" s="78"/>
      <c r="L25" s="79">
        <f t="shared" si="1"/>
        <v>16</v>
      </c>
      <c r="M25" s="10"/>
      <c r="N25" s="84"/>
      <c r="O25" s="86" t="s">
        <v>89</v>
      </c>
      <c r="P25" s="71" t="str">
        <f>IFERROR(VLOOKUP(datasheet!O25,'PAGE 1'!$AS$88:$BS$120,26,FALSE),"")</f>
        <v/>
      </c>
      <c r="Q25" s="77"/>
      <c r="R25" s="81"/>
      <c r="S25" s="77"/>
      <c r="T25" s="78"/>
      <c r="U25" s="79">
        <f t="shared" si="2"/>
        <v>0</v>
      </c>
      <c r="V25" s="11"/>
      <c r="W25" s="11"/>
      <c r="X25" s="11"/>
      <c r="Y25" s="11"/>
      <c r="Z25" s="11"/>
    </row>
    <row r="26">
      <c r="A26" s="44"/>
      <c r="B26" s="111" t="s">
        <v>90</v>
      </c>
      <c r="C26" s="112">
        <f>VLOOKUP(CEILING((C8+C10)/5,1),calculations!A8:B27,2)</f>
        <v>0</v>
      </c>
      <c r="D26" s="113" t="s">
        <v>91</v>
      </c>
      <c r="E26" s="114"/>
      <c r="F26" s="76" t="s">
        <v>92</v>
      </c>
      <c r="G26" s="66">
        <f>IFERROR(IFERROR(IFERROR(IFERROR(VLOOKUP(datasheet!F26, 'PAGE 1'!$AS$49:$BS$81,26,FALSE),VLOOKUP(datasheet!F26, 'PAGE 1'!$CB$49:$DB$81,26,FALSE)),VLOOKUP(datasheet!F26, 'PAGE 1'!$AS$127:$BS$159,26,FALSE)),VLOOKUP(datasheet!F26, 'PAGE 1'!$CB$127:$DB$159,26,FALSE)),"")</f>
        <v>30</v>
      </c>
      <c r="H26" s="77"/>
      <c r="I26" s="77"/>
      <c r="J26" s="77"/>
      <c r="K26" s="78"/>
      <c r="L26" s="79">
        <f t="shared" si="1"/>
        <v>30</v>
      </c>
      <c r="M26" s="10"/>
      <c r="N26" s="84"/>
      <c r="O26" s="85" t="s">
        <v>93</v>
      </c>
      <c r="P26" s="71" t="str">
        <f>IFERROR(VLOOKUP(datasheet!O26,'PAGE 1'!$AS$88:$BS$120,26,FALSE),"")</f>
        <v/>
      </c>
      <c r="Q26" s="77"/>
      <c r="R26" s="77"/>
      <c r="S26" s="77"/>
      <c r="T26" s="78"/>
      <c r="U26" s="79">
        <f t="shared" si="2"/>
        <v>0</v>
      </c>
      <c r="V26" s="11"/>
      <c r="W26" s="11"/>
      <c r="X26" s="11"/>
      <c r="Y26" s="11"/>
      <c r="Z26" s="11"/>
    </row>
    <row r="27">
      <c r="A27" s="45"/>
      <c r="B27" s="115"/>
      <c r="C27" s="116"/>
      <c r="D27" s="117"/>
      <c r="E27" s="114"/>
      <c r="F27" s="76" t="s">
        <v>94</v>
      </c>
      <c r="G27" s="66">
        <f>IFERROR(IFERROR(IFERROR(IFERROR(VLOOKUP(datasheet!F27, 'PAGE 1'!$AS$49:$BS$81,26,FALSE),VLOOKUP(datasheet!F27, 'PAGE 1'!$CB$49:$DB$81,26,FALSE)),VLOOKUP(datasheet!F27, 'PAGE 1'!$AS$127:$BS$159,26,FALSE)),VLOOKUP(datasheet!F27, 'PAGE 1'!$CB$127:$DB$159,26,FALSE)),"")</f>
        <v>24</v>
      </c>
      <c r="H27" s="77"/>
      <c r="I27" s="77"/>
      <c r="J27" s="77"/>
      <c r="K27" s="78"/>
      <c r="L27" s="79">
        <f t="shared" si="1"/>
        <v>24</v>
      </c>
      <c r="M27" s="10"/>
      <c r="N27" s="10"/>
      <c r="O27" s="80" t="s">
        <v>95</v>
      </c>
      <c r="P27" s="71" t="str">
        <f>IFERROR(VLOOKUP(datasheet!O27,'PAGE 1'!$AS$88:$BS$120,26,FALSE),"")</f>
        <v/>
      </c>
      <c r="Q27" s="81"/>
      <c r="R27" s="77"/>
      <c r="S27" s="77"/>
      <c r="T27" s="78"/>
      <c r="U27" s="79">
        <f t="shared" si="2"/>
        <v>0</v>
      </c>
      <c r="V27" s="11"/>
      <c r="W27" s="11"/>
      <c r="X27" s="11"/>
      <c r="Y27" s="11"/>
      <c r="Z27" s="11"/>
    </row>
    <row r="28">
      <c r="A28" s="45"/>
      <c r="B28" s="118" t="s">
        <v>96</v>
      </c>
      <c r="C28" s="119" t="s">
        <v>97</v>
      </c>
      <c r="D28" s="9"/>
      <c r="E28" s="114"/>
      <c r="F28" s="76" t="s">
        <v>98</v>
      </c>
      <c r="G28" s="66">
        <f>IFERROR(IFERROR(IFERROR(IFERROR(VLOOKUP(datasheet!F28, 'PAGE 1'!$AS$49:$BS$81,26,FALSE),VLOOKUP(datasheet!F28, 'PAGE 1'!$CB$49:$DB$81,26,FALSE)),VLOOKUP(datasheet!F28, 'PAGE 1'!$AS$127:$BS$159,26,FALSE)),VLOOKUP(datasheet!F28, 'PAGE 1'!$CB$127:$DB$159,26,FALSE)),"")</f>
        <v>27</v>
      </c>
      <c r="H28" s="77"/>
      <c r="I28" s="77"/>
      <c r="J28" s="77"/>
      <c r="K28" s="83">
        <v>12.0</v>
      </c>
      <c r="L28" s="79">
        <f t="shared" si="1"/>
        <v>39</v>
      </c>
      <c r="M28" s="10"/>
      <c r="N28" s="10"/>
      <c r="O28" s="80" t="s">
        <v>99</v>
      </c>
      <c r="P28" s="71" t="str">
        <f>IFERROR(VLOOKUP(datasheet!O28,'PAGE 1'!$AS$88:$BS$120,26,FALSE),"")</f>
        <v/>
      </c>
      <c r="Q28" s="81"/>
      <c r="R28" s="77"/>
      <c r="S28" s="77"/>
      <c r="T28" s="78"/>
      <c r="U28" s="79">
        <f t="shared" si="2"/>
        <v>0</v>
      </c>
      <c r="V28" s="11"/>
      <c r="W28" s="11"/>
      <c r="X28" s="11"/>
      <c r="Y28" s="11"/>
      <c r="Z28" s="11"/>
    </row>
    <row r="29">
      <c r="A29" s="45"/>
      <c r="B29" s="120" t="s">
        <v>100</v>
      </c>
      <c r="C29" s="121">
        <f>ROUNDUP(((C9+C10)/5),0)</f>
        <v>5</v>
      </c>
      <c r="D29" s="122"/>
      <c r="E29" s="114"/>
      <c r="F29" s="123" t="s">
        <v>101</v>
      </c>
      <c r="G29" s="66">
        <f>IFERROR(IFERROR(IFERROR(IFERROR(VLOOKUP(datasheet!F29, 'PAGE 1'!$AS$49:$BS$81,26,FALSE),VLOOKUP(datasheet!F29, 'PAGE 1'!$CB$49:$DB$81,26,FALSE)),VLOOKUP(datasheet!F29, 'PAGE 1'!$AS$127:$BS$159,26,FALSE)),VLOOKUP(datasheet!F29, 'PAGE 1'!$CB$127:$DB$159,26,FALSE)),"")</f>
        <v>14</v>
      </c>
      <c r="H29" s="77"/>
      <c r="I29" s="77"/>
      <c r="J29" s="77"/>
      <c r="K29" s="88">
        <v>35.0</v>
      </c>
      <c r="L29" s="79">
        <f t="shared" si="1"/>
        <v>49</v>
      </c>
      <c r="M29" s="10"/>
      <c r="N29" s="10"/>
      <c r="O29" s="80" t="s">
        <v>102</v>
      </c>
      <c r="P29" s="71" t="str">
        <f>IFERROR(VLOOKUP(datasheet!O29,'PAGE 1'!$AS$88:$BS$120,26,FALSE),"")</f>
        <v/>
      </c>
      <c r="Q29" s="81"/>
      <c r="R29" s="81"/>
      <c r="S29" s="81"/>
      <c r="T29" s="78"/>
      <c r="U29" s="79">
        <f t="shared" si="2"/>
        <v>0</v>
      </c>
      <c r="V29" s="11"/>
      <c r="W29" s="11"/>
      <c r="X29" s="11"/>
      <c r="Y29" s="11"/>
      <c r="Z29" s="11"/>
    </row>
    <row r="30">
      <c r="A30" s="45"/>
      <c r="B30" s="124" t="s">
        <v>103</v>
      </c>
      <c r="C30" s="125">
        <f>ROUNDUP(((C9+C10)/5),0)+2</f>
        <v>7</v>
      </c>
      <c r="D30" s="122"/>
      <c r="E30" s="114"/>
      <c r="F30" s="126" t="s">
        <v>104</v>
      </c>
      <c r="G30" s="66">
        <f>IFERROR(IFERROR(IFERROR(IFERROR(VLOOKUP(datasheet!F30, 'PAGE 1'!$AS$49:$BS$81,26,FALSE),VLOOKUP(datasheet!F30, 'PAGE 1'!$CB$49:$DB$81,26,FALSE)),VLOOKUP(datasheet!F30, 'PAGE 1'!$AS$127:$BS$159,26,FALSE)),VLOOKUP(datasheet!F30, 'PAGE 1'!$CB$127:$DB$159,26,FALSE)),"")</f>
        <v>27</v>
      </c>
      <c r="H30" s="127"/>
      <c r="I30" s="127"/>
      <c r="J30" s="127"/>
      <c r="K30" s="128">
        <v>50.0</v>
      </c>
      <c r="L30" s="129">
        <f t="shared" si="1"/>
        <v>77</v>
      </c>
      <c r="M30" s="10"/>
      <c r="N30" s="10"/>
      <c r="O30" s="80" t="s">
        <v>105</v>
      </c>
      <c r="P30" s="71" t="str">
        <f>IFERROR(VLOOKUP(datasheet!O30,'PAGE 1'!$AS$88:$BS$120,26,FALSE),"")</f>
        <v/>
      </c>
      <c r="Q30" s="81"/>
      <c r="R30" s="81"/>
      <c r="S30" s="81"/>
      <c r="T30" s="78"/>
      <c r="U30" s="79">
        <f t="shared" si="2"/>
        <v>0</v>
      </c>
      <c r="V30" s="11"/>
      <c r="W30" s="11"/>
      <c r="X30" s="11"/>
      <c r="Y30" s="11"/>
      <c r="Z30" s="11"/>
    </row>
    <row r="31">
      <c r="A31" s="45"/>
      <c r="B31" s="124" t="s">
        <v>106</v>
      </c>
      <c r="C31" s="125">
        <f>ROUNDUP(((C9+C10)/5),0)+1</f>
        <v>6</v>
      </c>
      <c r="D31" s="122"/>
      <c r="E31" s="114"/>
      <c r="F31" s="126" t="s">
        <v>107</v>
      </c>
      <c r="G31" s="130" t="str">
        <f>IFERROR(IFERROR(IFERROR(IFERROR(VLOOKUP(datasheet!F31, 'PAGE 1'!$AS$49:$BS$81,26,FALSE),VLOOKUP(datasheet!F31, 'PAGE 1'!$CB$49:$DB$81,26,FALSE)),VLOOKUP(datasheet!F31, 'PAGE 1'!$AS$127:$BS$159,26,FALSE)),VLOOKUP(datasheet!F31, 'PAGE 1'!$CB$127:$DB$159,26,FALSE)),"")</f>
        <v/>
      </c>
      <c r="H31" s="127"/>
      <c r="I31" s="127"/>
      <c r="J31" s="127"/>
      <c r="K31" s="131"/>
      <c r="L31" s="129">
        <f t="shared" si="1"/>
        <v>0</v>
      </c>
      <c r="N31" s="10"/>
      <c r="O31" s="80" t="s">
        <v>108</v>
      </c>
      <c r="P31" s="71" t="str">
        <f>IFERROR(VLOOKUP(datasheet!O31,'PAGE 1'!$AS$88:$BS$120,26,FALSE),"")</f>
        <v/>
      </c>
      <c r="Q31" s="81"/>
      <c r="R31" s="81"/>
      <c r="S31" s="81"/>
      <c r="T31" s="78"/>
      <c r="U31" s="79">
        <f t="shared" si="2"/>
        <v>0</v>
      </c>
      <c r="V31" s="11"/>
      <c r="W31" s="11"/>
      <c r="X31" s="11"/>
      <c r="Y31" s="11"/>
      <c r="Z31" s="11"/>
    </row>
    <row r="32">
      <c r="A32" s="11"/>
      <c r="B32" s="124" t="s">
        <v>109</v>
      </c>
      <c r="C32" s="125">
        <f>MAX(ROUNDUP(((C9+C10)/5),0)-1,1)</f>
        <v>4</v>
      </c>
      <c r="D32" s="122"/>
      <c r="E32" s="11"/>
      <c r="F32" s="132" t="s">
        <v>110</v>
      </c>
      <c r="G32" s="47"/>
      <c r="H32" s="47"/>
      <c r="I32" s="47"/>
      <c r="J32" s="47"/>
      <c r="K32" s="47"/>
      <c r="L32" s="48"/>
      <c r="M32" s="10"/>
      <c r="N32" s="10"/>
      <c r="O32" s="80" t="s">
        <v>111</v>
      </c>
      <c r="P32" s="71">
        <f>IFERROR(VLOOKUP(datasheet!O32,'PAGE 1'!$AS$88:$BS$120,26,FALSE),"")</f>
        <v>20</v>
      </c>
      <c r="Q32" s="77"/>
      <c r="R32" s="77"/>
      <c r="S32" s="77"/>
      <c r="T32" s="83">
        <v>19.0</v>
      </c>
      <c r="U32" s="79">
        <f t="shared" si="2"/>
        <v>39</v>
      </c>
      <c r="V32" s="11"/>
      <c r="W32" s="11"/>
      <c r="X32" s="11"/>
      <c r="Y32" s="11"/>
      <c r="Z32" s="11"/>
    </row>
    <row r="33">
      <c r="A33" s="3"/>
      <c r="B33" s="133" t="s">
        <v>112</v>
      </c>
      <c r="C33" s="134">
        <f>ROUNDUP(((C9+C10)/5),0)</f>
        <v>5</v>
      </c>
      <c r="D33" s="122"/>
      <c r="E33" s="11"/>
      <c r="F33" s="135" t="s">
        <v>29</v>
      </c>
      <c r="G33" s="136"/>
      <c r="H33" s="136"/>
      <c r="I33" s="137"/>
      <c r="J33" s="138" t="s">
        <v>30</v>
      </c>
      <c r="K33" s="139" t="s">
        <v>34</v>
      </c>
      <c r="L33" s="57" t="s">
        <v>35</v>
      </c>
      <c r="M33" s="10"/>
      <c r="N33" s="10"/>
      <c r="O33" s="80" t="s">
        <v>113</v>
      </c>
      <c r="P33" s="71" t="str">
        <f>IFERROR(VLOOKUP(datasheet!O33,'PAGE 1'!$AS$88:$BS$120,26,FALSE),"")</f>
        <v/>
      </c>
      <c r="Q33" s="81"/>
      <c r="R33" s="81"/>
      <c r="S33" s="81"/>
      <c r="T33" s="78"/>
      <c r="U33" s="79">
        <f t="shared" si="2"/>
        <v>0</v>
      </c>
      <c r="V33" s="140"/>
      <c r="W33" s="11"/>
      <c r="X33" s="11"/>
      <c r="Y33" s="11"/>
      <c r="Z33" s="11"/>
    </row>
    <row r="34">
      <c r="A34" s="114"/>
      <c r="B34" s="141"/>
      <c r="C34" s="117"/>
      <c r="D34" s="117"/>
      <c r="E34" s="11"/>
      <c r="F34" s="85" t="s">
        <v>114</v>
      </c>
      <c r="G34" s="142"/>
      <c r="H34" s="142"/>
      <c r="I34" s="142"/>
      <c r="J34" s="143">
        <f>IFERROR(IFERROR(IFERROR(VLOOKUP(F34,'PAGE 1'!$AS$166:$BS$183,26,FALSE),VLOOKUP(F34,'PAGE 1'!$CB$166:$DB$183,26,FALSE)),VLOOKUP(F34, 'PAGE 1'!$AS$127:$BS$159,26,FALSE)),"")</f>
        <v>51</v>
      </c>
      <c r="K34" s="144">
        <v>24.0</v>
      </c>
      <c r="L34" s="145">
        <f t="shared" ref="L34:L45" si="3">J34+K34</f>
        <v>75</v>
      </c>
      <c r="M34" s="10"/>
      <c r="N34" s="10"/>
      <c r="O34" s="146" t="s">
        <v>115</v>
      </c>
      <c r="P34" s="71" t="str">
        <f>IFERROR(VLOOKUP(datasheet!O34,'PAGE 1'!$AS$88:$BS$120,26,FALSE),"")</f>
        <v/>
      </c>
      <c r="Q34" s="127"/>
      <c r="R34" s="127"/>
      <c r="S34" s="147"/>
      <c r="T34" s="148"/>
      <c r="U34" s="129">
        <f t="shared" si="2"/>
        <v>0</v>
      </c>
      <c r="V34" s="11"/>
      <c r="W34" s="11"/>
      <c r="X34" s="11"/>
      <c r="Y34" s="11"/>
      <c r="Z34" s="11"/>
    </row>
    <row r="35">
      <c r="A35" s="44"/>
      <c r="B35" s="149" t="s">
        <v>116</v>
      </c>
      <c r="C35" s="5"/>
      <c r="D35" s="6"/>
      <c r="E35" s="11"/>
      <c r="F35" s="85" t="s">
        <v>117</v>
      </c>
      <c r="G35" s="142"/>
      <c r="H35" s="142"/>
      <c r="I35" s="142"/>
      <c r="J35" s="143">
        <f>IFERROR(IFERROR(IFERROR(VLOOKUP(F35,'PAGE 1'!$AS$166:$BS$183,26,FALSE),VLOOKUP(F35,'PAGE 1'!$CB$166:$DB$183,26,FALSE)),VLOOKUP(F35, 'PAGE 1'!$AS$127:$BS$159,26,FALSE)),"")</f>
        <v>46</v>
      </c>
      <c r="K35" s="144">
        <v>60.0</v>
      </c>
      <c r="L35" s="145">
        <f t="shared" si="3"/>
        <v>106</v>
      </c>
      <c r="M35" s="10"/>
      <c r="N35" s="84"/>
      <c r="O35" s="150" t="s">
        <v>118</v>
      </c>
      <c r="P35" s="71">
        <f>IFERROR(VLOOKUP(datasheet!O35,'PAGE 1'!$AS$88:$BS$120,26,FALSE),"")</f>
        <v>28</v>
      </c>
      <c r="Q35" s="81"/>
      <c r="R35" s="81"/>
      <c r="S35" s="81"/>
      <c r="T35" s="83">
        <v>10.0</v>
      </c>
      <c r="U35" s="79">
        <f t="shared" si="2"/>
        <v>38</v>
      </c>
      <c r="V35" s="11"/>
      <c r="W35" s="11"/>
      <c r="X35" s="11"/>
      <c r="Y35" s="11"/>
      <c r="Z35" s="11"/>
    </row>
    <row r="36">
      <c r="A36" s="44"/>
      <c r="B36" s="151" t="s">
        <v>8</v>
      </c>
      <c r="C36" s="152">
        <f>G2</f>
        <v>28</v>
      </c>
      <c r="D36" s="153" t="str">
        <f>VLOOKUP(C36,calculations!N146:R224,2,"")</f>
        <v>Middle Aged</v>
      </c>
      <c r="E36" s="11"/>
      <c r="F36" s="85" t="s">
        <v>119</v>
      </c>
      <c r="G36" s="142"/>
      <c r="H36" s="142"/>
      <c r="I36" s="142"/>
      <c r="J36" s="143">
        <f>IFERROR(IFERROR(IFERROR(VLOOKUP(F36,'PAGE 1'!$AS$166:$BS$183,26,FALSE),VLOOKUP(F36,'PAGE 1'!$CB$166:$DB$183,26,FALSE)),VLOOKUP(F36, 'PAGE 1'!$AS$127:$BS$159,26,FALSE)),"")</f>
        <v>51</v>
      </c>
      <c r="K36" s="144">
        <v>29.0</v>
      </c>
      <c r="L36" s="145">
        <f t="shared" si="3"/>
        <v>80</v>
      </c>
      <c r="M36" s="10"/>
      <c r="N36" s="84"/>
      <c r="O36" s="150" t="s">
        <v>120</v>
      </c>
      <c r="P36" s="71">
        <f>IFERROR(VLOOKUP(datasheet!O36,'PAGE 1'!$AS$88:$BS$120,26,FALSE),"")</f>
        <v>28</v>
      </c>
      <c r="Q36" s="81"/>
      <c r="R36" s="81"/>
      <c r="S36" s="81"/>
      <c r="T36" s="83">
        <v>10.0</v>
      </c>
      <c r="U36" s="79">
        <f t="shared" si="2"/>
        <v>38</v>
      </c>
      <c r="V36" s="11"/>
      <c r="W36" s="11"/>
      <c r="X36" s="11"/>
      <c r="Y36" s="11"/>
      <c r="Z36" s="11"/>
    </row>
    <row r="37">
      <c r="A37" s="44"/>
      <c r="B37" s="154" t="s">
        <v>121</v>
      </c>
      <c r="C37" s="155">
        <f>SUM(H8:H31,H49:H59,Q8:Q40,Q43:Q52,Q56:Q65)</f>
        <v>0</v>
      </c>
      <c r="D37" s="69">
        <v>100.0</v>
      </c>
      <c r="E37" s="10"/>
      <c r="F37" s="85" t="s">
        <v>122</v>
      </c>
      <c r="G37" s="142"/>
      <c r="H37" s="142"/>
      <c r="I37" s="142"/>
      <c r="J37" s="143">
        <f>IFERROR(IFERROR(IFERROR(VLOOKUP(F37,'PAGE 1'!$AS$166:$BS$183,26,FALSE),VLOOKUP(F37,'PAGE 1'!$CB$166:$DB$183,26,FALSE)),VLOOKUP(F37, 'PAGE 1'!$AS$127:$BS$159,26,FALSE)),"")</f>
        <v>46</v>
      </c>
      <c r="K37" s="144">
        <v>44.0</v>
      </c>
      <c r="L37" s="145">
        <f t="shared" si="3"/>
        <v>90</v>
      </c>
      <c r="M37" s="10"/>
      <c r="N37" s="84"/>
      <c r="O37" s="85" t="s">
        <v>123</v>
      </c>
      <c r="P37" s="71" t="str">
        <f>IFERROR(VLOOKUP(datasheet!O37,'PAGE 1'!$AS$88:$BS$120,26,FALSE),"")</f>
        <v/>
      </c>
      <c r="Q37" s="81"/>
      <c r="R37" s="81"/>
      <c r="S37" s="81"/>
      <c r="T37" s="156"/>
      <c r="U37" s="79">
        <f t="shared" si="2"/>
        <v>0</v>
      </c>
      <c r="V37" s="11"/>
      <c r="W37" s="11"/>
      <c r="X37" s="11"/>
      <c r="Y37" s="11"/>
      <c r="Z37" s="11"/>
    </row>
    <row r="38">
      <c r="A38" s="157"/>
      <c r="B38" s="158" t="s">
        <v>124</v>
      </c>
      <c r="C38" s="159">
        <f>SUM(I8:I31,I49:I59,R8:R40,R43:R52,R56:R65)</f>
        <v>0</v>
      </c>
      <c r="D38" s="79">
        <v>100.0</v>
      </c>
      <c r="E38" s="10"/>
      <c r="F38" s="85" t="s">
        <v>125</v>
      </c>
      <c r="G38" s="142"/>
      <c r="H38" s="142"/>
      <c r="I38" s="142"/>
      <c r="J38" s="143">
        <f>IFERROR(IFERROR(IFERROR(VLOOKUP(F38,'PAGE 1'!$AS$166:$BS$183,26,FALSE),VLOOKUP(F38,'PAGE 1'!$CB$166:$DB$183,26,FALSE)),VLOOKUP(F38, 'PAGE 1'!$AS$127:$BS$159,26,FALSE)),"")</f>
        <v>46</v>
      </c>
      <c r="K38" s="144">
        <v>34.0</v>
      </c>
      <c r="L38" s="145">
        <f t="shared" si="3"/>
        <v>80</v>
      </c>
      <c r="M38" s="10"/>
      <c r="N38" s="84"/>
      <c r="O38" s="85" t="s">
        <v>126</v>
      </c>
      <c r="P38" s="71" t="str">
        <f>IFERROR(VLOOKUP(datasheet!O38,'PAGE 1'!$AS$88:$BS$120,26,FALSE),"")</f>
        <v/>
      </c>
      <c r="Q38" s="81"/>
      <c r="R38" s="81"/>
      <c r="S38" s="81"/>
      <c r="T38" s="156"/>
      <c r="U38" s="79">
        <f t="shared" si="2"/>
        <v>0</v>
      </c>
      <c r="V38" s="11"/>
      <c r="W38" s="11"/>
      <c r="X38" s="11"/>
      <c r="Y38" s="11"/>
      <c r="Z38" s="11"/>
    </row>
    <row r="39">
      <c r="A39" s="11"/>
      <c r="B39" s="158" t="s">
        <v>127</v>
      </c>
      <c r="C39" s="159">
        <f>SUM(J8:J30,J49:J59,S8:S40,S43:S52,S56:S65)</f>
        <v>0</v>
      </c>
      <c r="D39" s="160">
        <f>VLOOKUP(C36,calculations!N146:R224,3,"")</f>
        <v>200</v>
      </c>
      <c r="E39" s="10"/>
      <c r="F39" s="85" t="s">
        <v>128</v>
      </c>
      <c r="G39" s="142"/>
      <c r="H39" s="142"/>
      <c r="I39" s="142"/>
      <c r="J39" s="143" t="str">
        <f>IFERROR(IFERROR(IFERROR(VLOOKUP(F39,'PAGE 1'!$AS$166:$BS$183,26,FALSE),VLOOKUP(F39,'PAGE 1'!$CB$166:$DB$183,26,FALSE)),VLOOKUP(F39, 'PAGE 1'!$AS$127:$BS$159,26,FALSE)),"")</f>
        <v/>
      </c>
      <c r="K39" s="144"/>
      <c r="L39" s="145">
        <f t="shared" si="3"/>
        <v>0</v>
      </c>
      <c r="M39" s="10"/>
      <c r="N39" s="84"/>
      <c r="O39" s="85" t="s">
        <v>129</v>
      </c>
      <c r="P39" s="71" t="str">
        <f>IFERROR(VLOOKUP(datasheet!O39,'PAGE 1'!$AS$88:$BS$120,26,FALSE),"")</f>
        <v/>
      </c>
      <c r="Q39" s="81"/>
      <c r="R39" s="81"/>
      <c r="S39" s="81"/>
      <c r="T39" s="156"/>
      <c r="U39" s="79">
        <f t="shared" si="2"/>
        <v>0</v>
      </c>
      <c r="V39" s="11"/>
      <c r="W39" s="11"/>
      <c r="X39" s="11"/>
      <c r="Y39" s="11"/>
      <c r="Z39" s="11"/>
    </row>
    <row r="40">
      <c r="A40" s="161"/>
      <c r="B40" s="162" t="s">
        <v>130</v>
      </c>
      <c r="C40" s="163"/>
      <c r="D40" s="164">
        <f>VLOOKUP(C36,calculations!N146:R224,4,"")</f>
        <v>20</v>
      </c>
      <c r="E40" s="11"/>
      <c r="F40" s="85" t="s">
        <v>131</v>
      </c>
      <c r="G40" s="142"/>
      <c r="H40" s="142"/>
      <c r="I40" s="142"/>
      <c r="J40" s="143" t="str">
        <f>IFERROR(IFERROR(IFERROR(VLOOKUP(F40,'PAGE 1'!$AS$166:$BS$183,26,FALSE),VLOOKUP(F40,'PAGE 1'!$CB$166:$DB$183,26,FALSE)),VLOOKUP(F40, 'PAGE 1'!$AS$127:$BS$159,26,FALSE)),"")</f>
        <v/>
      </c>
      <c r="K40" s="144"/>
      <c r="L40" s="145">
        <f t="shared" si="3"/>
        <v>0</v>
      </c>
      <c r="M40" s="10"/>
      <c r="N40" s="84"/>
      <c r="O40" s="165" t="s">
        <v>132</v>
      </c>
      <c r="P40" s="166" t="str">
        <f>IFERROR(VLOOKUP(datasheet!O40,'PAGE 1'!$AS$88:$BS$120,26,FALSE),"")</f>
        <v/>
      </c>
      <c r="Q40" s="147"/>
      <c r="R40" s="147"/>
      <c r="S40" s="147"/>
      <c r="T40" s="167"/>
      <c r="U40" s="129">
        <f t="shared" si="2"/>
        <v>0</v>
      </c>
      <c r="V40" s="11"/>
      <c r="W40" s="11"/>
      <c r="X40" s="11"/>
      <c r="Y40" s="11"/>
      <c r="Z40" s="11"/>
    </row>
    <row r="41">
      <c r="A41" s="161"/>
      <c r="B41" s="141"/>
      <c r="C41" s="117"/>
      <c r="D41" s="117"/>
      <c r="E41" s="11"/>
      <c r="F41" s="165" t="s">
        <v>133</v>
      </c>
      <c r="G41" s="168"/>
      <c r="H41" s="168"/>
      <c r="I41" s="168"/>
      <c r="J41" s="143" t="str">
        <f>IFERROR(IFERROR(IFERROR(VLOOKUP(F41,'PAGE 1'!$AS$166:$BS$183,26,FALSE),VLOOKUP(F41,'PAGE 1'!$CB$166:$DB$183,26,FALSE)),VLOOKUP(F41, 'PAGE 1'!$AS$127:$BS$159,26,FALSE)),"")</f>
        <v/>
      </c>
      <c r="K41" s="144"/>
      <c r="L41" s="145">
        <f t="shared" si="3"/>
        <v>0</v>
      </c>
      <c r="M41" s="10"/>
      <c r="N41" s="169"/>
      <c r="O41" s="170" t="s">
        <v>134</v>
      </c>
      <c r="P41" s="5"/>
      <c r="Q41" s="5"/>
      <c r="R41" s="5"/>
      <c r="S41" s="5"/>
      <c r="T41" s="5"/>
      <c r="U41" s="6"/>
      <c r="V41" s="11"/>
      <c r="W41" s="11"/>
      <c r="X41" s="11"/>
      <c r="Y41" s="11"/>
      <c r="Z41" s="11"/>
    </row>
    <row r="42">
      <c r="A42" s="11"/>
      <c r="B42" s="171"/>
      <c r="C42" s="172"/>
      <c r="D42" s="172"/>
      <c r="E42" s="11"/>
      <c r="F42" s="85" t="s">
        <v>135</v>
      </c>
      <c r="G42" s="142"/>
      <c r="H42" s="142"/>
      <c r="I42" s="142"/>
      <c r="J42" s="143" t="str">
        <f>IFERROR(IFERROR(IFERROR(VLOOKUP(F42,'PAGE 1'!$AS$166:$BS$183,26,FALSE),VLOOKUP(F42,'PAGE 1'!$CB$166:$DB$183,26,FALSE)),VLOOKUP(F42, 'PAGE 1'!$AS$127:$BS$159,26,FALSE)),"")</f>
        <v/>
      </c>
      <c r="K42" s="144"/>
      <c r="L42" s="145">
        <f t="shared" si="3"/>
        <v>0</v>
      </c>
      <c r="M42" s="10"/>
      <c r="N42" s="84"/>
      <c r="O42" s="173" t="str">
        <f t="shared" ref="O42:T42" si="4">F30</f>
        <v>Meerish Slinger</v>
      </c>
      <c r="P42" s="71">
        <f t="shared" si="4"/>
        <v>27</v>
      </c>
      <c r="Q42" s="174" t="str">
        <f t="shared" si="4"/>
        <v/>
      </c>
      <c r="R42" s="174" t="str">
        <f t="shared" si="4"/>
        <v/>
      </c>
      <c r="S42" s="174" t="str">
        <f t="shared" si="4"/>
        <v/>
      </c>
      <c r="T42" s="174">
        <f t="shared" si="4"/>
        <v>50</v>
      </c>
      <c r="U42" s="69">
        <f t="shared" ref="U42:U52" si="5">SUM(P42:T42)</f>
        <v>77</v>
      </c>
      <c r="V42" s="11"/>
      <c r="W42" s="11"/>
      <c r="X42" s="11"/>
      <c r="Y42" s="11"/>
      <c r="Z42" s="11"/>
    </row>
    <row r="43">
      <c r="A43" s="11"/>
      <c r="B43" s="171"/>
      <c r="C43" s="172"/>
      <c r="D43" s="172"/>
      <c r="E43" s="11"/>
      <c r="F43" s="85" t="s">
        <v>136</v>
      </c>
      <c r="G43" s="142"/>
      <c r="H43" s="142"/>
      <c r="I43" s="142"/>
      <c r="J43" s="143" t="str">
        <f>IFERROR(IFERROR(IFERROR(VLOOKUP(F43,'PAGE 1'!$AS$166:$BS$183,26,FALSE),VLOOKUP(F43,'PAGE 1'!$CB$166:$DB$183,26,FALSE)),VLOOKUP(F43, 'PAGE 1'!$AS$127:$BS$159,26,FALSE)),"")</f>
        <v/>
      </c>
      <c r="K43" s="144"/>
      <c r="L43" s="145">
        <f t="shared" si="3"/>
        <v>0</v>
      </c>
      <c r="N43" s="84"/>
      <c r="O43" s="85" t="s">
        <v>137</v>
      </c>
      <c r="P43" s="175">
        <f>IFERROR(VLOOKUP(O43,'PAGE 1'!$CB$127:$DB$159,26,FALSE),"")</f>
        <v>27</v>
      </c>
      <c r="Q43" s="81"/>
      <c r="R43" s="81"/>
      <c r="S43" s="81"/>
      <c r="T43" s="176">
        <v>54.0</v>
      </c>
      <c r="U43" s="79">
        <f t="shared" si="5"/>
        <v>81</v>
      </c>
      <c r="V43" s="11"/>
      <c r="W43" s="11"/>
      <c r="X43" s="11"/>
      <c r="Y43" s="11"/>
      <c r="Z43" s="11"/>
    </row>
    <row r="44">
      <c r="A44" s="114"/>
      <c r="B44" s="141"/>
      <c r="C44" s="117"/>
      <c r="D44" s="117"/>
      <c r="E44" s="11"/>
      <c r="F44" s="85" t="s">
        <v>138</v>
      </c>
      <c r="G44" s="142"/>
      <c r="H44" s="142"/>
      <c r="I44" s="142"/>
      <c r="J44" s="143" t="str">
        <f>IFERROR(IFERROR(IFERROR(VLOOKUP(F44,'PAGE 1'!$AS$166:$BS$183,26,FALSE),VLOOKUP(F44,'PAGE 1'!$CB$166:$DB$183,26,FALSE)),VLOOKUP(F44, 'PAGE 1'!$AS$127:$BS$159,26,FALSE)),"")</f>
        <v/>
      </c>
      <c r="K44" s="144"/>
      <c r="L44" s="145">
        <f t="shared" si="3"/>
        <v>0</v>
      </c>
      <c r="N44" s="84"/>
      <c r="O44" s="85" t="s">
        <v>139</v>
      </c>
      <c r="P44" s="175" t="str">
        <f>IFERROR(VLOOKUP(O44,'PAGE 1'!$CB$127:$DB$159,26,FALSE),"")</f>
        <v/>
      </c>
      <c r="Q44" s="81"/>
      <c r="R44" s="81"/>
      <c r="S44" s="81"/>
      <c r="T44" s="156"/>
      <c r="U44" s="79">
        <f t="shared" si="5"/>
        <v>0</v>
      </c>
      <c r="V44" s="11"/>
      <c r="W44" s="11"/>
      <c r="X44" s="11"/>
      <c r="Y44" s="11"/>
      <c r="Z44" s="11"/>
    </row>
    <row r="45">
      <c r="A45" s="177"/>
      <c r="B45" s="141"/>
      <c r="C45" s="117"/>
      <c r="D45" s="117"/>
      <c r="E45" s="11"/>
      <c r="F45" s="178" t="s">
        <v>140</v>
      </c>
      <c r="G45" s="179"/>
      <c r="H45" s="179"/>
      <c r="I45" s="179"/>
      <c r="J45" s="180" t="str">
        <f>IFERROR(IFERROR(IFERROR(VLOOKUP(F45,'PAGE 1'!$AS$166:$BS$183,26,FALSE),VLOOKUP(F45,'PAGE 1'!$CB$166:$DB$183,26,FALSE)),VLOOKUP(F45, 'PAGE 1'!$AS$127:$BS$159,26,FALSE)),"")</f>
        <v/>
      </c>
      <c r="K45" s="181"/>
      <c r="L45" s="182">
        <f t="shared" si="3"/>
        <v>0</v>
      </c>
      <c r="N45" s="84"/>
      <c r="O45" s="85" t="s">
        <v>141</v>
      </c>
      <c r="P45" s="175" t="str">
        <f>IFERROR(VLOOKUP(O45,'PAGE 1'!$CB$127:$DB$159,26,FALSE),"")</f>
        <v/>
      </c>
      <c r="Q45" s="81"/>
      <c r="R45" s="81"/>
      <c r="S45" s="81"/>
      <c r="T45" s="156"/>
      <c r="U45" s="79">
        <f t="shared" si="5"/>
        <v>0</v>
      </c>
      <c r="V45" s="11"/>
      <c r="W45" s="11"/>
      <c r="X45" s="11"/>
      <c r="Y45" s="11"/>
      <c r="Z45" s="11"/>
    </row>
    <row r="46">
      <c r="A46" s="114"/>
      <c r="B46" s="183"/>
      <c r="C46" s="184"/>
      <c r="D46" s="117"/>
      <c r="E46" s="11"/>
      <c r="O46" s="85" t="s">
        <v>142</v>
      </c>
      <c r="P46" s="175" t="str">
        <f>IFERROR(VLOOKUP(O46,'PAGE 1'!$CB$127:$DB$159,26,FALSE),"")</f>
        <v/>
      </c>
      <c r="Q46" s="81"/>
      <c r="R46" s="81"/>
      <c r="S46" s="81"/>
      <c r="T46" s="156"/>
      <c r="U46" s="79">
        <f t="shared" si="5"/>
        <v>0</v>
      </c>
      <c r="V46" s="11"/>
      <c r="W46" s="11"/>
      <c r="X46" s="11"/>
      <c r="Y46" s="11"/>
      <c r="Z46" s="11"/>
    </row>
    <row r="47">
      <c r="A47" s="114"/>
      <c r="B47" s="185"/>
      <c r="C47" s="184"/>
      <c r="D47" s="117"/>
      <c r="E47" s="11"/>
      <c r="F47" s="49" t="s">
        <v>143</v>
      </c>
      <c r="G47" s="47"/>
      <c r="H47" s="47"/>
      <c r="I47" s="47"/>
      <c r="J47" s="47"/>
      <c r="K47" s="47"/>
      <c r="L47" s="48"/>
      <c r="M47" s="10"/>
      <c r="N47" s="169"/>
      <c r="O47" s="85" t="s">
        <v>144</v>
      </c>
      <c r="P47" s="175" t="str">
        <f>IFERROR(VLOOKUP(O47,'PAGE 1'!$CB$127:$DB$159,26,FALSE),"")</f>
        <v/>
      </c>
      <c r="Q47" s="81"/>
      <c r="R47" s="81"/>
      <c r="S47" s="81"/>
      <c r="T47" s="156"/>
      <c r="U47" s="79">
        <f t="shared" si="5"/>
        <v>0</v>
      </c>
      <c r="V47" s="11"/>
      <c r="W47" s="11"/>
      <c r="X47" s="11"/>
      <c r="Y47" s="11"/>
      <c r="Z47" s="11"/>
    </row>
    <row r="48">
      <c r="A48" s="114"/>
      <c r="B48" s="183"/>
      <c r="C48" s="186"/>
      <c r="D48" s="186"/>
      <c r="E48" s="114"/>
      <c r="F48" s="54" t="s">
        <v>29</v>
      </c>
      <c r="G48" s="55" t="s">
        <v>30</v>
      </c>
      <c r="H48" s="56" t="s">
        <v>31</v>
      </c>
      <c r="I48" s="56" t="s">
        <v>32</v>
      </c>
      <c r="J48" s="56" t="s">
        <v>33</v>
      </c>
      <c r="K48" s="56" t="s">
        <v>34</v>
      </c>
      <c r="L48" s="57" t="s">
        <v>35</v>
      </c>
      <c r="M48" s="10"/>
      <c r="N48" s="84"/>
      <c r="O48" s="85" t="s">
        <v>145</v>
      </c>
      <c r="P48" s="175" t="str">
        <f>IFERROR(VLOOKUP(O48,'PAGE 1'!$CB$127:$DB$159,26,FALSE),"")</f>
        <v/>
      </c>
      <c r="Q48" s="81"/>
      <c r="R48" s="81"/>
      <c r="S48" s="81"/>
      <c r="T48" s="156"/>
      <c r="U48" s="79">
        <f t="shared" si="5"/>
        <v>0</v>
      </c>
      <c r="V48" s="11"/>
      <c r="W48" s="11"/>
      <c r="X48" s="11"/>
      <c r="Y48" s="11"/>
      <c r="Z48" s="11"/>
    </row>
    <row r="49">
      <c r="A49" s="114"/>
      <c r="B49" s="183"/>
      <c r="C49" s="186"/>
      <c r="D49" s="186"/>
      <c r="E49" s="114"/>
      <c r="F49" s="86" t="s">
        <v>146</v>
      </c>
      <c r="G49" s="175" t="str">
        <f>IFERROR(VLOOKUP(F49,'PAGE 1'!$CB$88:$DB$120,26,FALSE),"")</f>
        <v/>
      </c>
      <c r="H49" s="81"/>
      <c r="I49" s="81"/>
      <c r="J49" s="81"/>
      <c r="K49" s="156"/>
      <c r="L49" s="79">
        <f t="shared" ref="L49:L59" si="6">SUM(G49:K49)</f>
        <v>0</v>
      </c>
      <c r="M49" s="84"/>
      <c r="N49" s="84"/>
      <c r="O49" s="85" t="s">
        <v>147</v>
      </c>
      <c r="P49" s="175" t="str">
        <f>IFERROR(VLOOKUP(O49,'PAGE 1'!$CB$127:$DB$159,26,FALSE),"")</f>
        <v/>
      </c>
      <c r="Q49" s="81"/>
      <c r="R49" s="81"/>
      <c r="S49" s="81"/>
      <c r="T49" s="156"/>
      <c r="U49" s="79">
        <f t="shared" si="5"/>
        <v>0</v>
      </c>
      <c r="V49" s="11"/>
      <c r="W49" s="11"/>
      <c r="X49" s="11"/>
      <c r="Y49" s="11"/>
      <c r="Z49" s="11"/>
    </row>
    <row r="50">
      <c r="A50" s="11"/>
      <c r="B50" s="183"/>
      <c r="C50" s="186"/>
      <c r="D50" s="186"/>
      <c r="E50" s="114"/>
      <c r="F50" s="86" t="s">
        <v>148</v>
      </c>
      <c r="G50" s="175" t="str">
        <f>IFERROR(VLOOKUP(F50,'PAGE 1'!$CB$88:$DB$120,26,FALSE),"")</f>
        <v/>
      </c>
      <c r="H50" s="81"/>
      <c r="I50" s="77"/>
      <c r="J50" s="77"/>
      <c r="K50" s="156"/>
      <c r="L50" s="79">
        <f t="shared" si="6"/>
        <v>0</v>
      </c>
      <c r="M50" s="84"/>
      <c r="N50" s="84"/>
      <c r="O50" s="85" t="s">
        <v>149</v>
      </c>
      <c r="P50" s="175" t="str">
        <f>IFERROR(VLOOKUP(O50,'PAGE 1'!$CB$127:$DB$159,26,FALSE),"")</f>
        <v/>
      </c>
      <c r="Q50" s="81"/>
      <c r="R50" s="81"/>
      <c r="S50" s="81"/>
      <c r="T50" s="156"/>
      <c r="U50" s="79">
        <f t="shared" si="5"/>
        <v>0</v>
      </c>
      <c r="V50" s="11"/>
      <c r="W50" s="11"/>
      <c r="X50" s="11"/>
      <c r="Y50" s="11"/>
      <c r="Z50" s="11"/>
    </row>
    <row r="51">
      <c r="A51" s="11"/>
      <c r="B51" s="183"/>
      <c r="C51" s="186"/>
      <c r="D51" s="186"/>
      <c r="E51" s="114"/>
      <c r="F51" s="86" t="s">
        <v>150</v>
      </c>
      <c r="G51" s="175" t="str">
        <f>IFERROR(VLOOKUP(F51,'PAGE 1'!$CB$88:$DB$120,26,FALSE),"")</f>
        <v/>
      </c>
      <c r="H51" s="81"/>
      <c r="I51" s="81"/>
      <c r="J51" s="81"/>
      <c r="K51" s="156"/>
      <c r="L51" s="79">
        <f t="shared" si="6"/>
        <v>0</v>
      </c>
      <c r="M51" s="84"/>
      <c r="N51" s="84"/>
      <c r="O51" s="85" t="s">
        <v>151</v>
      </c>
      <c r="P51" s="175" t="str">
        <f>IFERROR(VLOOKUP(O51,'PAGE 1'!$CB$127:$DB$159,26,FALSE),"")</f>
        <v/>
      </c>
      <c r="Q51" s="81"/>
      <c r="R51" s="81"/>
      <c r="S51" s="81"/>
      <c r="T51" s="156"/>
      <c r="U51" s="79">
        <f t="shared" si="5"/>
        <v>0</v>
      </c>
      <c r="V51" s="11"/>
      <c r="W51" s="11"/>
      <c r="X51" s="11"/>
      <c r="Y51" s="11"/>
      <c r="Z51" s="11"/>
    </row>
    <row r="52">
      <c r="A52" s="11"/>
      <c r="B52" s="141"/>
      <c r="C52" s="117"/>
      <c r="D52" s="117"/>
      <c r="E52" s="11"/>
      <c r="F52" s="86" t="s">
        <v>152</v>
      </c>
      <c r="G52" s="175">
        <f>IFERROR(VLOOKUP(F52,'PAGE 1'!$CB$88:$DB$120,26,FALSE),"")</f>
        <v>16</v>
      </c>
      <c r="H52" s="81"/>
      <c r="I52" s="81"/>
      <c r="J52" s="81"/>
      <c r="K52" s="176">
        <v>22.0</v>
      </c>
      <c r="L52" s="79">
        <f t="shared" si="6"/>
        <v>38</v>
      </c>
      <c r="M52" s="84"/>
      <c r="N52" s="114"/>
      <c r="O52" s="178" t="s">
        <v>153</v>
      </c>
      <c r="P52" s="187" t="str">
        <f>IFERROR(VLOOKUP(O52,'PAGE 1'!$CB$127:$DB$159,26,FALSE),"")</f>
        <v/>
      </c>
      <c r="Q52" s="188"/>
      <c r="R52" s="188"/>
      <c r="S52" s="188"/>
      <c r="T52" s="189"/>
      <c r="U52" s="190">
        <f t="shared" si="5"/>
        <v>0</v>
      </c>
      <c r="V52" s="11"/>
      <c r="W52" s="11"/>
      <c r="X52" s="11"/>
      <c r="Y52" s="11"/>
      <c r="Z52" s="11"/>
    </row>
    <row r="53">
      <c r="A53" s="11"/>
      <c r="B53" s="141"/>
      <c r="C53" s="117"/>
      <c r="D53" s="117"/>
      <c r="E53" s="11"/>
      <c r="F53" s="86" t="s">
        <v>154</v>
      </c>
      <c r="G53" s="175" t="str">
        <f>IFERROR(VLOOKUP(F53,'PAGE 1'!$CB$88:$DB$120,26,FALSE),"")</f>
        <v/>
      </c>
      <c r="H53" s="81"/>
      <c r="I53" s="81"/>
      <c r="J53" s="81"/>
      <c r="K53" s="156"/>
      <c r="L53" s="79">
        <f t="shared" si="6"/>
        <v>0</v>
      </c>
      <c r="M53" s="84"/>
      <c r="N53" s="114"/>
      <c r="V53" s="11"/>
      <c r="W53" s="11"/>
      <c r="X53" s="11"/>
      <c r="Y53" s="11"/>
      <c r="Z53" s="11"/>
    </row>
    <row r="54">
      <c r="A54" s="11"/>
      <c r="B54" s="141"/>
      <c r="C54" s="117"/>
      <c r="D54" s="117"/>
      <c r="E54" s="11"/>
      <c r="F54" s="80" t="s">
        <v>155</v>
      </c>
      <c r="G54" s="175" t="str">
        <f>IFERROR(VLOOKUP(F54,'PAGE 1'!$CB$88:$DB$120,26,FALSE),"")</f>
        <v/>
      </c>
      <c r="H54" s="81"/>
      <c r="I54" s="81"/>
      <c r="J54" s="81"/>
      <c r="K54" s="156"/>
      <c r="L54" s="79">
        <f t="shared" si="6"/>
        <v>0</v>
      </c>
      <c r="M54" s="84"/>
      <c r="N54" s="11"/>
      <c r="O54" s="170" t="s">
        <v>156</v>
      </c>
      <c r="P54" s="5"/>
      <c r="Q54" s="5"/>
      <c r="R54" s="5"/>
      <c r="S54" s="5"/>
      <c r="T54" s="5"/>
      <c r="U54" s="6"/>
      <c r="V54" s="11"/>
      <c r="W54" s="11"/>
      <c r="X54" s="11"/>
      <c r="Y54" s="11"/>
      <c r="Z54" s="11"/>
    </row>
    <row r="55">
      <c r="A55" s="11"/>
      <c r="B55" s="141"/>
      <c r="C55" s="117"/>
      <c r="D55" s="117"/>
      <c r="E55" s="11"/>
      <c r="F55" s="80" t="s">
        <v>157</v>
      </c>
      <c r="G55" s="175" t="str">
        <f>IFERROR(VLOOKUP(F55,'PAGE 1'!$CB$88:$DB$120,26,FALSE),"")</f>
        <v/>
      </c>
      <c r="H55" s="81"/>
      <c r="I55" s="81"/>
      <c r="J55" s="81"/>
      <c r="K55" s="156"/>
      <c r="L55" s="79">
        <f t="shared" si="6"/>
        <v>0</v>
      </c>
      <c r="M55" s="84"/>
      <c r="N55" s="11"/>
      <c r="O55" s="173" t="str">
        <f t="shared" ref="O55:T55" si="7">F22</f>
        <v>Native tongue (Meerish)</v>
      </c>
      <c r="P55" s="71">
        <f t="shared" si="7"/>
        <v>23</v>
      </c>
      <c r="Q55" s="191" t="str">
        <f t="shared" si="7"/>
        <v/>
      </c>
      <c r="R55" s="192" t="str">
        <f t="shared" si="7"/>
        <v/>
      </c>
      <c r="S55" s="192" t="str">
        <f t="shared" si="7"/>
        <v/>
      </c>
      <c r="T55" s="174">
        <f t="shared" si="7"/>
        <v>47</v>
      </c>
      <c r="U55" s="69">
        <f t="shared" ref="U55:U65" si="8">SUM(P55:T55)</f>
        <v>70</v>
      </c>
      <c r="V55" s="11"/>
      <c r="W55" s="11"/>
      <c r="X55" s="11"/>
      <c r="Y55" s="11"/>
      <c r="Z55" s="11"/>
    </row>
    <row r="56">
      <c r="A56" s="11"/>
      <c r="B56" s="141"/>
      <c r="C56" s="117"/>
      <c r="D56" s="117"/>
      <c r="E56" s="11"/>
      <c r="F56" s="86" t="s">
        <v>158</v>
      </c>
      <c r="G56" s="175" t="str">
        <f>IFERROR(VLOOKUP(F56,'PAGE 1'!$CB$88:$DB$120,26,FALSE),"")</f>
        <v/>
      </c>
      <c r="H56" s="81"/>
      <c r="I56" s="81"/>
      <c r="J56" s="81"/>
      <c r="K56" s="156"/>
      <c r="L56" s="79">
        <f t="shared" si="6"/>
        <v>0</v>
      </c>
      <c r="M56" s="114"/>
      <c r="N56" s="84"/>
      <c r="O56" s="86" t="s">
        <v>159</v>
      </c>
      <c r="P56" s="175" t="str">
        <f>IFERROR(VLOOKUP(O56,'PAGE 1'!$AS$127:$BS$159,26,FALSE),"")</f>
        <v/>
      </c>
      <c r="Q56" s="77"/>
      <c r="R56" s="81"/>
      <c r="S56" s="81"/>
      <c r="T56" s="156"/>
      <c r="U56" s="79">
        <f t="shared" si="8"/>
        <v>0</v>
      </c>
      <c r="V56" s="11"/>
      <c r="W56" s="11"/>
      <c r="X56" s="11"/>
      <c r="Y56" s="11"/>
      <c r="Z56" s="11"/>
    </row>
    <row r="57">
      <c r="A57" s="11"/>
      <c r="B57" s="141"/>
      <c r="C57" s="117"/>
      <c r="D57" s="117"/>
      <c r="E57" s="11"/>
      <c r="F57" s="193" t="s">
        <v>160</v>
      </c>
      <c r="G57" s="175" t="str">
        <f>IFERROR(VLOOKUP(F57,'PAGE 1'!$CB$88:$DB$120,26,FALSE),"")</f>
        <v/>
      </c>
      <c r="H57" s="147"/>
      <c r="I57" s="147"/>
      <c r="J57" s="147"/>
      <c r="K57" s="167"/>
      <c r="L57" s="129">
        <f t="shared" si="6"/>
        <v>0</v>
      </c>
      <c r="M57" s="194"/>
      <c r="N57" s="84"/>
      <c r="O57" s="86" t="s">
        <v>161</v>
      </c>
      <c r="P57" s="175" t="str">
        <f>IFERROR(VLOOKUP(O57,'PAGE 1'!$AS$127:$BS$159,26,FALSE),"")</f>
        <v/>
      </c>
      <c r="Q57" s="77"/>
      <c r="R57" s="81"/>
      <c r="S57" s="81"/>
      <c r="T57" s="156"/>
      <c r="U57" s="79">
        <f t="shared" si="8"/>
        <v>0</v>
      </c>
      <c r="V57" s="11"/>
      <c r="W57" s="11"/>
      <c r="X57" s="11"/>
      <c r="Y57" s="11"/>
      <c r="Z57" s="11"/>
    </row>
    <row r="58">
      <c r="A58" s="11"/>
      <c r="B58" s="141"/>
      <c r="C58" s="117"/>
      <c r="D58" s="117"/>
      <c r="E58" s="11"/>
      <c r="F58" s="86" t="s">
        <v>162</v>
      </c>
      <c r="G58" s="175" t="str">
        <f>IFERROR(VLOOKUP(F58,'PAGE 1'!$CB$88:$DB$120,26,FALSE),"")</f>
        <v/>
      </c>
      <c r="H58" s="81"/>
      <c r="I58" s="81"/>
      <c r="J58" s="81"/>
      <c r="K58" s="156"/>
      <c r="L58" s="79">
        <f t="shared" si="6"/>
        <v>0</v>
      </c>
      <c r="M58" s="114"/>
      <c r="N58" s="84"/>
      <c r="O58" s="86" t="s">
        <v>163</v>
      </c>
      <c r="P58" s="175" t="str">
        <f>IFERROR(VLOOKUP(O58,'PAGE 1'!$AS$127:$BS$159,26,FALSE),"")</f>
        <v/>
      </c>
      <c r="Q58" s="77"/>
      <c r="R58" s="81"/>
      <c r="S58" s="81"/>
      <c r="T58" s="156"/>
      <c r="U58" s="79">
        <f t="shared" si="8"/>
        <v>0</v>
      </c>
      <c r="V58" s="11"/>
      <c r="W58" s="11"/>
      <c r="X58" s="11"/>
      <c r="Y58" s="11"/>
      <c r="Z58" s="11"/>
    </row>
    <row r="59">
      <c r="A59" s="11"/>
      <c r="B59" s="141"/>
      <c r="C59" s="117"/>
      <c r="D59" s="117"/>
      <c r="E59" s="11"/>
      <c r="F59" s="195" t="s">
        <v>164</v>
      </c>
      <c r="G59" s="187" t="str">
        <f>IFERROR(VLOOKUP(F59,'PAGE 1'!$CB$88:$DB$120,26,FALSE),"")</f>
        <v/>
      </c>
      <c r="H59" s="188"/>
      <c r="I59" s="188"/>
      <c r="J59" s="188"/>
      <c r="K59" s="189"/>
      <c r="L59" s="190">
        <f t="shared" si="6"/>
        <v>0</v>
      </c>
      <c r="M59" s="114"/>
      <c r="N59" s="84"/>
      <c r="O59" s="86" t="s">
        <v>165</v>
      </c>
      <c r="P59" s="175" t="str">
        <f>IFERROR(VLOOKUP(O59,'PAGE 1'!$AS$127:$BS$159,26,FALSE),"")</f>
        <v/>
      </c>
      <c r="Q59" s="77"/>
      <c r="R59" s="81"/>
      <c r="S59" s="81"/>
      <c r="T59" s="156"/>
      <c r="U59" s="79">
        <f t="shared" si="8"/>
        <v>0</v>
      </c>
      <c r="V59" s="11"/>
      <c r="W59" s="11"/>
      <c r="X59" s="11"/>
      <c r="Y59" s="11"/>
      <c r="Z59" s="11"/>
    </row>
    <row r="60">
      <c r="A60" s="11"/>
      <c r="B60" s="141"/>
      <c r="C60" s="117"/>
      <c r="D60" s="117"/>
      <c r="E60" s="11"/>
      <c r="F60" s="11"/>
      <c r="G60" s="11"/>
      <c r="H60" s="11"/>
      <c r="I60" s="11"/>
      <c r="J60" s="11"/>
      <c r="K60" s="11"/>
      <c r="L60" s="11"/>
      <c r="M60" s="11"/>
      <c r="N60" s="84"/>
      <c r="O60" s="86" t="s">
        <v>166</v>
      </c>
      <c r="P60" s="175" t="str">
        <f>IFERROR(VLOOKUP(O60,'PAGE 1'!$AS$127:$BS$159,26,FALSE),"")</f>
        <v/>
      </c>
      <c r="Q60" s="77"/>
      <c r="R60" s="81"/>
      <c r="S60" s="81"/>
      <c r="T60" s="156"/>
      <c r="U60" s="79">
        <f t="shared" si="8"/>
        <v>0</v>
      </c>
      <c r="V60" s="11"/>
      <c r="W60" s="11"/>
      <c r="X60" s="11"/>
      <c r="Y60" s="11"/>
      <c r="Z60" s="11"/>
    </row>
    <row r="61">
      <c r="A61" s="11"/>
      <c r="B61" s="141"/>
      <c r="C61" s="117"/>
      <c r="D61" s="117"/>
      <c r="E61" s="11"/>
      <c r="F61" s="11"/>
      <c r="G61" s="11"/>
      <c r="H61" s="11"/>
      <c r="I61" s="11"/>
      <c r="J61" s="11"/>
      <c r="K61" s="11"/>
      <c r="L61" s="11"/>
      <c r="M61" s="11"/>
      <c r="N61" s="84"/>
      <c r="O61" s="86" t="s">
        <v>167</v>
      </c>
      <c r="P61" s="175" t="str">
        <f>IFERROR(VLOOKUP(O61,'PAGE 1'!$AS$127:$BS$159,26,FALSE),"")</f>
        <v/>
      </c>
      <c r="Q61" s="77"/>
      <c r="R61" s="81"/>
      <c r="S61" s="81"/>
      <c r="T61" s="156"/>
      <c r="U61" s="79">
        <f t="shared" si="8"/>
        <v>0</v>
      </c>
      <c r="V61" s="11"/>
      <c r="W61" s="11"/>
      <c r="X61" s="11"/>
      <c r="Y61" s="11"/>
      <c r="Z61" s="11"/>
    </row>
    <row r="62">
      <c r="A62" s="11"/>
      <c r="B62" s="141"/>
      <c r="C62" s="117"/>
      <c r="D62" s="117"/>
      <c r="E62" s="11"/>
      <c r="F62" s="11"/>
      <c r="G62" s="11"/>
      <c r="H62" s="11"/>
      <c r="I62" s="11"/>
      <c r="J62" s="11"/>
      <c r="K62" s="11"/>
      <c r="L62" s="11"/>
      <c r="M62" s="11"/>
      <c r="N62" s="11"/>
      <c r="O62" s="86" t="s">
        <v>168</v>
      </c>
      <c r="P62" s="175" t="str">
        <f>IFERROR(VLOOKUP(O62,'PAGE 1'!$AS$127:$BS$159,26,FALSE),"")</f>
        <v/>
      </c>
      <c r="Q62" s="77"/>
      <c r="R62" s="81"/>
      <c r="S62" s="81"/>
      <c r="T62" s="156"/>
      <c r="U62" s="79">
        <f t="shared" si="8"/>
        <v>0</v>
      </c>
      <c r="V62" s="11"/>
      <c r="W62" s="11"/>
      <c r="X62" s="11"/>
      <c r="Y62" s="11"/>
      <c r="Z62" s="11"/>
    </row>
    <row r="63">
      <c r="A63" s="11"/>
      <c r="B63" s="141"/>
      <c r="C63" s="117"/>
      <c r="D63" s="117"/>
      <c r="E63" s="11"/>
      <c r="F63" s="11"/>
      <c r="G63" s="11"/>
      <c r="H63" s="11"/>
      <c r="I63" s="11"/>
      <c r="J63" s="11"/>
      <c r="K63" s="11"/>
      <c r="L63" s="11"/>
      <c r="M63" s="11"/>
      <c r="N63" s="11"/>
      <c r="O63" s="86" t="s">
        <v>169</v>
      </c>
      <c r="P63" s="175" t="str">
        <f>IFERROR(VLOOKUP(O63,'PAGE 1'!$AS$127:$BS$159,26,FALSE),"")</f>
        <v/>
      </c>
      <c r="Q63" s="77"/>
      <c r="R63" s="81"/>
      <c r="S63" s="81"/>
      <c r="T63" s="156"/>
      <c r="U63" s="79">
        <f t="shared" si="8"/>
        <v>0</v>
      </c>
      <c r="V63" s="11"/>
      <c r="W63" s="11"/>
      <c r="X63" s="11"/>
      <c r="Y63" s="11"/>
      <c r="Z63" s="11"/>
    </row>
    <row r="64">
      <c r="A64" s="11"/>
      <c r="B64" s="141"/>
      <c r="C64" s="117"/>
      <c r="D64" s="117"/>
      <c r="E64" s="11"/>
      <c r="F64" s="11"/>
      <c r="G64" s="11"/>
      <c r="H64" s="11"/>
      <c r="I64" s="11"/>
      <c r="J64" s="11"/>
      <c r="K64" s="11"/>
      <c r="L64" s="11"/>
      <c r="M64" s="11"/>
      <c r="N64" s="11"/>
      <c r="O64" s="86" t="s">
        <v>170</v>
      </c>
      <c r="P64" s="175" t="str">
        <f>IFERROR(VLOOKUP(O64,'PAGE 1'!$AS$127:$BS$159,26,FALSE),"")</f>
        <v/>
      </c>
      <c r="Q64" s="77"/>
      <c r="R64" s="81"/>
      <c r="S64" s="81"/>
      <c r="T64" s="156"/>
      <c r="U64" s="79">
        <f t="shared" si="8"/>
        <v>0</v>
      </c>
      <c r="V64" s="11"/>
      <c r="W64" s="11"/>
      <c r="X64" s="11"/>
      <c r="Y64" s="11"/>
      <c r="Z64" s="11"/>
    </row>
    <row r="65">
      <c r="A65" s="11"/>
      <c r="B65" s="141"/>
      <c r="C65" s="117"/>
      <c r="D65" s="117"/>
      <c r="E65" s="11"/>
      <c r="F65" s="11"/>
      <c r="G65" s="11"/>
      <c r="H65" s="11"/>
      <c r="I65" s="11"/>
      <c r="J65" s="11"/>
      <c r="K65" s="11"/>
      <c r="L65" s="11"/>
      <c r="M65" s="11"/>
      <c r="N65" s="11"/>
      <c r="O65" s="195" t="s">
        <v>171</v>
      </c>
      <c r="P65" s="187" t="str">
        <f>IFERROR(VLOOKUP(O65,'PAGE 1'!$AS$127:$BS$159,26,FALSE),"")</f>
        <v/>
      </c>
      <c r="Q65" s="196"/>
      <c r="R65" s="188"/>
      <c r="S65" s="188"/>
      <c r="T65" s="189"/>
      <c r="U65" s="190">
        <f t="shared" si="8"/>
        <v>0</v>
      </c>
      <c r="V65" s="11"/>
      <c r="W65" s="11"/>
      <c r="X65" s="11"/>
      <c r="Y65" s="11"/>
      <c r="Z65" s="11"/>
    </row>
    <row r="66">
      <c r="A66" s="11"/>
      <c r="B66" s="141"/>
      <c r="C66" s="117"/>
      <c r="D66" s="117"/>
      <c r="E66" s="11"/>
      <c r="F66" s="11"/>
      <c r="G66" s="11"/>
      <c r="H66" s="11"/>
      <c r="I66" s="11"/>
      <c r="J66" s="11"/>
      <c r="K66" s="11"/>
      <c r="L66" s="11"/>
      <c r="M66" s="11"/>
      <c r="N66" s="11"/>
      <c r="O66" s="11"/>
      <c r="P66" s="117"/>
      <c r="Q66" s="11"/>
      <c r="R66" s="11"/>
      <c r="S66" s="11"/>
      <c r="T66" s="11"/>
      <c r="U66" s="11"/>
      <c r="V66" s="11"/>
      <c r="W66" s="11"/>
      <c r="X66" s="11"/>
      <c r="Y66" s="11"/>
      <c r="Z66" s="11"/>
    </row>
    <row r="67">
      <c r="A67" s="11"/>
      <c r="B67" s="141"/>
      <c r="C67" s="117"/>
      <c r="D67" s="117"/>
      <c r="E67" s="11"/>
      <c r="F67" s="11"/>
      <c r="G67" s="11"/>
      <c r="H67" s="11"/>
      <c r="I67" s="11"/>
      <c r="J67" s="11"/>
      <c r="K67" s="11"/>
      <c r="L67" s="11"/>
      <c r="M67" s="11"/>
      <c r="N67" s="11"/>
      <c r="O67" s="114"/>
      <c r="P67" s="94" t="s">
        <v>172</v>
      </c>
      <c r="Q67" s="197">
        <f t="shared" ref="Q67:R67" si="9">SUM(H8:H31,H49:H59,Q8:Q40,Q43:Q52,Q56:Q65)</f>
        <v>0</v>
      </c>
      <c r="R67" s="197">
        <f t="shared" si="9"/>
        <v>0</v>
      </c>
      <c r="S67" s="197">
        <f>SUM(J8:J30,J49:J59,S8:S40,S43:S52,S56:S65)</f>
        <v>0</v>
      </c>
      <c r="T67" s="11"/>
      <c r="U67" s="11"/>
      <c r="V67" s="11"/>
      <c r="W67" s="11"/>
      <c r="X67" s="11"/>
      <c r="Y67" s="11"/>
      <c r="Z67" s="11"/>
    </row>
    <row r="68">
      <c r="A68" s="11"/>
      <c r="B68" s="141"/>
      <c r="C68" s="117"/>
      <c r="D68" s="117"/>
      <c r="E68" s="11"/>
      <c r="F68" s="11"/>
      <c r="G68" s="11"/>
      <c r="H68" s="11"/>
      <c r="I68" s="11"/>
      <c r="J68" s="11"/>
      <c r="K68" s="11"/>
      <c r="L68" s="11"/>
      <c r="M68" s="11"/>
      <c r="N68" s="11"/>
      <c r="O68" s="114"/>
      <c r="P68" s="94" t="s">
        <v>173</v>
      </c>
      <c r="Q68" s="198">
        <f>CulturePoints</f>
        <v>100</v>
      </c>
      <c r="R68" s="198">
        <f>CareerPoints</f>
        <v>100</v>
      </c>
      <c r="S68" s="198">
        <f>BonusPoints</f>
        <v>200</v>
      </c>
      <c r="T68" s="11"/>
      <c r="U68" s="11"/>
      <c r="V68" s="11"/>
      <c r="W68" s="11"/>
      <c r="X68" s="11"/>
      <c r="Y68" s="11"/>
      <c r="Z68" s="11"/>
    </row>
    <row r="69">
      <c r="A69" s="11"/>
      <c r="B69" s="141"/>
      <c r="C69" s="117"/>
      <c r="D69" s="117"/>
      <c r="E69" s="11"/>
      <c r="F69" s="11"/>
      <c r="G69" s="11"/>
      <c r="H69" s="11"/>
      <c r="I69" s="11"/>
      <c r="J69" s="11"/>
      <c r="K69" s="11"/>
      <c r="L69" s="11"/>
      <c r="M69" s="11"/>
      <c r="N69" s="11"/>
      <c r="O69" s="11"/>
      <c r="P69" s="94" t="s">
        <v>174</v>
      </c>
      <c r="Q69" s="199">
        <f t="shared" ref="Q69:S69" si="10">Q68-Q67</f>
        <v>100</v>
      </c>
      <c r="R69" s="199">
        <f t="shared" si="10"/>
        <v>100</v>
      </c>
      <c r="S69" s="199">
        <f t="shared" si="10"/>
        <v>200</v>
      </c>
      <c r="T69" s="11"/>
      <c r="U69" s="11"/>
      <c r="V69" s="11"/>
      <c r="W69" s="11"/>
      <c r="X69" s="11"/>
      <c r="Y69" s="11"/>
      <c r="Z69" s="11"/>
    </row>
    <row r="70">
      <c r="A70" s="11"/>
      <c r="B70" s="141"/>
      <c r="C70" s="117"/>
      <c r="D70" s="117"/>
      <c r="E70" s="11"/>
      <c r="F70" s="11"/>
      <c r="G70" s="11"/>
      <c r="H70" s="11"/>
      <c r="I70" s="11"/>
      <c r="J70" s="11"/>
      <c r="K70" s="11"/>
      <c r="L70" s="11"/>
      <c r="M70" s="11"/>
      <c r="N70" s="11"/>
      <c r="O70" s="11"/>
      <c r="P70" s="117"/>
      <c r="Q70" s="11"/>
      <c r="R70" s="11"/>
      <c r="S70" s="11"/>
      <c r="T70" s="11"/>
      <c r="U70" s="11"/>
      <c r="V70" s="11"/>
      <c r="W70" s="11"/>
      <c r="X70" s="11"/>
      <c r="Y70" s="11"/>
      <c r="Z70" s="11"/>
    </row>
    <row r="71">
      <c r="A71" s="11"/>
      <c r="B71" s="141"/>
      <c r="C71" s="117"/>
      <c r="D71" s="117"/>
      <c r="E71" s="11"/>
      <c r="F71" s="11"/>
      <c r="G71" s="11"/>
      <c r="H71" s="11"/>
      <c r="I71" s="11"/>
      <c r="J71" s="11"/>
      <c r="K71" s="11"/>
      <c r="L71" s="11"/>
      <c r="M71" s="11"/>
      <c r="N71" s="11"/>
      <c r="O71" s="11"/>
      <c r="P71" s="117"/>
      <c r="Q71" s="11"/>
      <c r="R71" s="11"/>
      <c r="S71" s="11"/>
      <c r="T71" s="11"/>
      <c r="U71" s="11"/>
      <c r="V71" s="11"/>
      <c r="W71" s="11"/>
      <c r="X71" s="11"/>
      <c r="Y71" s="11"/>
      <c r="Z71" s="11"/>
    </row>
    <row r="72">
      <c r="A72" s="11"/>
      <c r="B72" s="141"/>
      <c r="C72" s="117"/>
      <c r="D72" s="117"/>
      <c r="E72" s="11"/>
      <c r="F72" s="11"/>
      <c r="G72" s="11"/>
      <c r="H72" s="11"/>
      <c r="I72" s="11"/>
      <c r="J72" s="11"/>
      <c r="K72" s="11"/>
      <c r="L72" s="11"/>
      <c r="M72" s="11"/>
      <c r="N72" s="11"/>
      <c r="O72" s="11"/>
      <c r="P72" s="117"/>
      <c r="Q72" s="11"/>
      <c r="R72" s="11"/>
      <c r="S72" s="11"/>
      <c r="T72" s="11"/>
      <c r="U72" s="11"/>
      <c r="V72" s="11"/>
      <c r="W72" s="11"/>
      <c r="X72" s="11"/>
      <c r="Y72" s="11"/>
      <c r="Z72" s="11"/>
    </row>
    <row r="73">
      <c r="A73" s="11"/>
      <c r="B73" s="141"/>
      <c r="C73" s="117"/>
      <c r="D73" s="117"/>
      <c r="E73" s="11"/>
      <c r="F73" s="11"/>
      <c r="G73" s="11"/>
      <c r="H73" s="11"/>
      <c r="I73" s="11"/>
      <c r="J73" s="11"/>
      <c r="K73" s="11"/>
      <c r="L73" s="11"/>
      <c r="M73" s="11"/>
      <c r="N73" s="11"/>
      <c r="O73" s="11"/>
      <c r="P73" s="117"/>
      <c r="Q73" s="11"/>
      <c r="R73" s="11"/>
      <c r="S73" s="11"/>
      <c r="T73" s="11"/>
      <c r="U73" s="11"/>
      <c r="V73" s="11"/>
      <c r="W73" s="11"/>
      <c r="X73" s="11"/>
      <c r="Y73" s="11"/>
      <c r="Z73" s="11"/>
    </row>
    <row r="74">
      <c r="A74" s="11"/>
      <c r="B74" s="141"/>
      <c r="C74" s="117"/>
      <c r="D74" s="117"/>
      <c r="E74" s="11"/>
      <c r="F74" s="11"/>
      <c r="G74" s="11"/>
      <c r="H74" s="11"/>
      <c r="I74" s="11"/>
      <c r="J74" s="11"/>
      <c r="K74" s="11"/>
      <c r="L74" s="11"/>
      <c r="M74" s="11"/>
      <c r="N74" s="11"/>
      <c r="O74" s="11"/>
      <c r="P74" s="117"/>
      <c r="Q74" s="11"/>
      <c r="R74" s="11"/>
      <c r="S74" s="11"/>
      <c r="T74" s="11"/>
      <c r="U74" s="11"/>
      <c r="V74" s="11"/>
      <c r="W74" s="11"/>
      <c r="X74" s="11"/>
      <c r="Y74" s="11"/>
      <c r="Z74" s="11"/>
    </row>
    <row r="75">
      <c r="A75" s="11"/>
      <c r="B75" s="141"/>
      <c r="C75" s="117"/>
      <c r="D75" s="117"/>
      <c r="E75" s="11"/>
      <c r="F75" s="11"/>
      <c r="G75" s="11"/>
      <c r="H75" s="11"/>
      <c r="I75" s="11"/>
      <c r="J75" s="11"/>
      <c r="K75" s="11"/>
      <c r="L75" s="11"/>
      <c r="M75" s="11"/>
      <c r="N75" s="11"/>
      <c r="O75" s="11"/>
      <c r="P75" s="117"/>
      <c r="Q75" s="11"/>
      <c r="R75" s="11"/>
      <c r="S75" s="11"/>
      <c r="T75" s="11"/>
      <c r="U75" s="11"/>
      <c r="V75" s="11"/>
      <c r="W75" s="11"/>
      <c r="X75" s="11"/>
      <c r="Y75" s="11"/>
      <c r="Z75" s="11"/>
    </row>
    <row r="76">
      <c r="A76" s="11"/>
      <c r="B76" s="141"/>
      <c r="C76" s="117"/>
      <c r="D76" s="117"/>
      <c r="E76" s="11"/>
      <c r="F76" s="11"/>
      <c r="G76" s="11"/>
      <c r="H76" s="11"/>
      <c r="I76" s="11"/>
      <c r="J76" s="11"/>
      <c r="K76" s="11"/>
      <c r="L76" s="11"/>
      <c r="M76" s="11"/>
      <c r="N76" s="11"/>
      <c r="O76" s="11"/>
      <c r="P76" s="117"/>
      <c r="Q76" s="11"/>
      <c r="R76" s="11"/>
      <c r="S76" s="11"/>
      <c r="T76" s="11"/>
      <c r="U76" s="11"/>
      <c r="V76" s="11"/>
      <c r="W76" s="11"/>
      <c r="X76" s="11"/>
      <c r="Y76" s="11"/>
      <c r="Z76" s="11"/>
    </row>
    <row r="77">
      <c r="A77" s="11"/>
      <c r="B77" s="141"/>
      <c r="C77" s="117"/>
      <c r="D77" s="117"/>
      <c r="E77" s="11"/>
      <c r="F77" s="11"/>
      <c r="G77" s="11"/>
      <c r="H77" s="11"/>
      <c r="I77" s="11"/>
      <c r="J77" s="11"/>
      <c r="K77" s="11"/>
      <c r="L77" s="11"/>
      <c r="M77" s="11"/>
      <c r="N77" s="11"/>
      <c r="O77" s="11"/>
      <c r="P77" s="117"/>
      <c r="Q77" s="11"/>
      <c r="R77" s="11"/>
      <c r="S77" s="11"/>
      <c r="T77" s="11"/>
      <c r="U77" s="11"/>
      <c r="V77" s="11"/>
      <c r="W77" s="11"/>
      <c r="X77" s="11"/>
      <c r="Y77" s="11"/>
      <c r="Z77" s="11"/>
    </row>
    <row r="78">
      <c r="A78" s="11"/>
      <c r="B78" s="141"/>
      <c r="C78" s="117"/>
      <c r="D78" s="117"/>
      <c r="E78" s="11"/>
      <c r="F78" s="11"/>
      <c r="G78" s="11"/>
      <c r="H78" s="11"/>
      <c r="I78" s="11"/>
      <c r="J78" s="11"/>
      <c r="K78" s="11"/>
      <c r="L78" s="11"/>
      <c r="M78" s="11"/>
      <c r="N78" s="11"/>
      <c r="O78" s="11"/>
      <c r="P78" s="117"/>
      <c r="Q78" s="11"/>
      <c r="R78" s="11"/>
      <c r="S78" s="11"/>
      <c r="T78" s="11"/>
      <c r="U78" s="11"/>
      <c r="V78" s="11"/>
      <c r="W78" s="11"/>
      <c r="X78" s="11"/>
      <c r="Y78" s="11"/>
      <c r="Z78" s="11"/>
    </row>
    <row r="79">
      <c r="A79" s="11"/>
      <c r="B79" s="141"/>
      <c r="C79" s="117"/>
      <c r="D79" s="117"/>
      <c r="E79" s="11"/>
      <c r="F79" s="11"/>
      <c r="G79" s="11"/>
      <c r="H79" s="11"/>
      <c r="I79" s="11"/>
      <c r="J79" s="11"/>
      <c r="K79" s="11"/>
      <c r="L79" s="11"/>
      <c r="M79" s="11"/>
      <c r="N79" s="11"/>
      <c r="O79" s="11"/>
      <c r="P79" s="117"/>
      <c r="Q79" s="11"/>
      <c r="R79" s="11"/>
      <c r="S79" s="11"/>
      <c r="T79" s="11"/>
      <c r="U79" s="11"/>
      <c r="V79" s="11"/>
      <c r="W79" s="11"/>
      <c r="X79" s="11"/>
      <c r="Y79" s="11"/>
      <c r="Z79" s="11"/>
    </row>
    <row r="80">
      <c r="A80" s="11"/>
      <c r="B80" s="141"/>
      <c r="C80" s="117"/>
      <c r="D80" s="117"/>
      <c r="E80" s="11"/>
      <c r="F80" s="11"/>
      <c r="G80" s="11"/>
      <c r="H80" s="11"/>
      <c r="I80" s="11"/>
      <c r="J80" s="11"/>
      <c r="K80" s="11"/>
      <c r="L80" s="11"/>
      <c r="M80" s="11"/>
      <c r="N80" s="11"/>
      <c r="O80" s="11"/>
      <c r="P80" s="117"/>
      <c r="Q80" s="11"/>
      <c r="R80" s="11"/>
      <c r="S80" s="11"/>
      <c r="T80" s="11"/>
      <c r="U80" s="11"/>
      <c r="V80" s="11"/>
      <c r="W80" s="11"/>
      <c r="X80" s="11"/>
      <c r="Y80" s="11"/>
      <c r="Z80" s="11"/>
    </row>
    <row r="81">
      <c r="A81" s="11"/>
      <c r="B81" s="141"/>
      <c r="C81" s="117"/>
      <c r="D81" s="117"/>
      <c r="E81" s="11"/>
      <c r="F81" s="11"/>
      <c r="G81" s="11"/>
      <c r="H81" s="11"/>
      <c r="I81" s="11"/>
      <c r="J81" s="11"/>
      <c r="K81" s="11"/>
      <c r="L81" s="11"/>
      <c r="M81" s="11"/>
      <c r="N81" s="11"/>
      <c r="O81" s="11"/>
      <c r="P81" s="117"/>
      <c r="Q81" s="11"/>
      <c r="R81" s="11"/>
      <c r="S81" s="11"/>
      <c r="T81" s="11"/>
      <c r="U81" s="11"/>
      <c r="V81" s="11"/>
      <c r="W81" s="11"/>
      <c r="X81" s="11"/>
      <c r="Y81" s="11"/>
      <c r="Z81" s="11"/>
    </row>
    <row r="82">
      <c r="A82" s="11"/>
      <c r="B82" s="141"/>
      <c r="C82" s="117"/>
      <c r="D82" s="117"/>
      <c r="E82" s="11"/>
      <c r="F82" s="11"/>
      <c r="G82" s="11"/>
      <c r="H82" s="11"/>
      <c r="I82" s="11"/>
      <c r="J82" s="11"/>
      <c r="K82" s="11"/>
      <c r="L82" s="11"/>
      <c r="M82" s="11"/>
      <c r="N82" s="11"/>
      <c r="O82" s="11"/>
      <c r="P82" s="117"/>
      <c r="Q82" s="11"/>
      <c r="R82" s="11"/>
      <c r="S82" s="11"/>
      <c r="T82" s="11"/>
      <c r="U82" s="11"/>
      <c r="V82" s="11"/>
      <c r="W82" s="11"/>
      <c r="X82" s="11"/>
      <c r="Y82" s="11"/>
      <c r="Z82" s="11"/>
    </row>
    <row r="83">
      <c r="A83" s="11"/>
      <c r="B83" s="141"/>
      <c r="C83" s="117"/>
      <c r="D83" s="117"/>
      <c r="E83" s="11"/>
      <c r="F83" s="11"/>
      <c r="G83" s="11"/>
      <c r="H83" s="11"/>
      <c r="I83" s="11"/>
      <c r="J83" s="11"/>
      <c r="K83" s="11"/>
      <c r="L83" s="11"/>
      <c r="M83" s="11"/>
      <c r="N83" s="11"/>
      <c r="O83" s="11"/>
      <c r="P83" s="117"/>
      <c r="Q83" s="11"/>
      <c r="R83" s="11"/>
      <c r="S83" s="11"/>
      <c r="T83" s="11"/>
      <c r="U83" s="11"/>
      <c r="V83" s="11"/>
      <c r="W83" s="11"/>
      <c r="X83" s="11"/>
      <c r="Y83" s="11"/>
      <c r="Z83" s="11"/>
    </row>
    <row r="84">
      <c r="A84" s="11"/>
      <c r="B84" s="141"/>
      <c r="C84" s="117"/>
      <c r="D84" s="117"/>
      <c r="E84" s="11"/>
      <c r="F84" s="11"/>
      <c r="G84" s="11"/>
      <c r="H84" s="11"/>
      <c r="I84" s="11"/>
      <c r="J84" s="11"/>
      <c r="K84" s="11"/>
      <c r="L84" s="11"/>
      <c r="M84" s="11"/>
      <c r="N84" s="11"/>
      <c r="O84" s="11"/>
      <c r="P84" s="117"/>
      <c r="Q84" s="11"/>
      <c r="R84" s="11"/>
      <c r="S84" s="11"/>
      <c r="T84" s="11"/>
      <c r="U84" s="11"/>
      <c r="V84" s="11"/>
      <c r="W84" s="11"/>
      <c r="X84" s="11"/>
      <c r="Y84" s="11"/>
      <c r="Z84" s="11"/>
    </row>
    <row r="85">
      <c r="A85" s="11"/>
      <c r="B85" s="141"/>
      <c r="C85" s="117"/>
      <c r="D85" s="117"/>
      <c r="E85" s="11"/>
      <c r="F85" s="11"/>
      <c r="G85" s="11"/>
      <c r="H85" s="11"/>
      <c r="I85" s="11"/>
      <c r="J85" s="11"/>
      <c r="K85" s="11"/>
      <c r="L85" s="11"/>
      <c r="M85" s="11"/>
      <c r="N85" s="11"/>
      <c r="O85" s="11"/>
      <c r="P85" s="117"/>
      <c r="Q85" s="11"/>
      <c r="R85" s="11"/>
      <c r="S85" s="11"/>
      <c r="T85" s="11"/>
      <c r="U85" s="11"/>
      <c r="V85" s="11"/>
      <c r="W85" s="11"/>
      <c r="X85" s="11"/>
      <c r="Y85" s="11"/>
      <c r="Z85" s="11"/>
    </row>
    <row r="86">
      <c r="A86" s="11"/>
      <c r="B86" s="141"/>
      <c r="C86" s="117"/>
      <c r="D86" s="117"/>
      <c r="E86" s="11"/>
      <c r="F86" s="11"/>
      <c r="G86" s="11"/>
      <c r="H86" s="11"/>
      <c r="I86" s="11"/>
      <c r="J86" s="11"/>
      <c r="K86" s="11"/>
      <c r="L86" s="11"/>
      <c r="M86" s="11"/>
      <c r="N86" s="11"/>
      <c r="O86" s="11"/>
      <c r="P86" s="117"/>
      <c r="Q86" s="11"/>
      <c r="R86" s="11"/>
      <c r="S86" s="11"/>
      <c r="T86" s="11"/>
      <c r="U86" s="11"/>
      <c r="V86" s="11"/>
      <c r="W86" s="11"/>
      <c r="X86" s="11"/>
      <c r="Y86" s="11"/>
      <c r="Z86" s="11"/>
    </row>
    <row r="87">
      <c r="A87" s="11"/>
      <c r="B87" s="141"/>
      <c r="C87" s="117"/>
      <c r="D87" s="117"/>
      <c r="E87" s="11"/>
      <c r="F87" s="11"/>
      <c r="G87" s="11"/>
      <c r="H87" s="11"/>
      <c r="I87" s="11"/>
      <c r="J87" s="11"/>
      <c r="K87" s="11"/>
      <c r="L87" s="11"/>
      <c r="M87" s="11"/>
      <c r="N87" s="11"/>
      <c r="O87" s="11"/>
      <c r="P87" s="117"/>
      <c r="Q87" s="11"/>
      <c r="R87" s="11"/>
      <c r="S87" s="11"/>
      <c r="T87" s="11"/>
      <c r="U87" s="11"/>
      <c r="V87" s="11"/>
      <c r="W87" s="11"/>
      <c r="X87" s="11"/>
      <c r="Y87" s="11"/>
      <c r="Z87" s="11"/>
    </row>
    <row r="88">
      <c r="A88" s="11"/>
      <c r="B88" s="141"/>
      <c r="C88" s="117"/>
      <c r="D88" s="117"/>
      <c r="E88" s="11"/>
      <c r="F88" s="11"/>
      <c r="G88" s="11"/>
      <c r="H88" s="11"/>
      <c r="I88" s="11"/>
      <c r="J88" s="11"/>
      <c r="K88" s="11"/>
      <c r="L88" s="11"/>
      <c r="M88" s="11"/>
      <c r="N88" s="11"/>
      <c r="O88" s="11"/>
      <c r="P88" s="117"/>
      <c r="Q88" s="11"/>
      <c r="R88" s="11"/>
      <c r="S88" s="11"/>
      <c r="T88" s="11"/>
      <c r="U88" s="11"/>
      <c r="V88" s="11"/>
      <c r="W88" s="11"/>
      <c r="X88" s="11"/>
      <c r="Y88" s="11"/>
      <c r="Z88" s="11"/>
    </row>
    <row r="89">
      <c r="A89" s="11"/>
      <c r="B89" s="141"/>
      <c r="C89" s="117"/>
      <c r="D89" s="117"/>
      <c r="E89" s="11"/>
      <c r="F89" s="11"/>
      <c r="G89" s="11"/>
      <c r="H89" s="11"/>
      <c r="I89" s="11"/>
      <c r="J89" s="11"/>
      <c r="K89" s="11"/>
      <c r="L89" s="11"/>
      <c r="M89" s="11"/>
      <c r="N89" s="11"/>
      <c r="O89" s="11"/>
      <c r="P89" s="117"/>
      <c r="Q89" s="11"/>
      <c r="R89" s="11"/>
      <c r="S89" s="11"/>
      <c r="T89" s="11"/>
      <c r="U89" s="11"/>
      <c r="V89" s="11"/>
      <c r="W89" s="11"/>
      <c r="X89" s="11"/>
      <c r="Y89" s="11"/>
      <c r="Z89" s="11"/>
    </row>
    <row r="90">
      <c r="A90" s="11"/>
      <c r="B90" s="141"/>
      <c r="C90" s="117"/>
      <c r="D90" s="117"/>
      <c r="E90" s="11"/>
      <c r="F90" s="11"/>
      <c r="G90" s="11"/>
      <c r="H90" s="11"/>
      <c r="I90" s="11"/>
      <c r="J90" s="11"/>
      <c r="K90" s="11"/>
      <c r="L90" s="11"/>
      <c r="M90" s="11"/>
      <c r="N90" s="11"/>
      <c r="O90" s="11"/>
      <c r="P90" s="117"/>
      <c r="Q90" s="11"/>
      <c r="R90" s="11"/>
      <c r="S90" s="11"/>
      <c r="T90" s="11"/>
      <c r="U90" s="11"/>
      <c r="V90" s="11"/>
      <c r="W90" s="11"/>
      <c r="X90" s="11"/>
      <c r="Y90" s="11"/>
      <c r="Z90" s="11"/>
    </row>
    <row r="91">
      <c r="A91" s="11"/>
      <c r="B91" s="141"/>
      <c r="C91" s="117"/>
      <c r="D91" s="117"/>
      <c r="E91" s="11"/>
      <c r="F91" s="11"/>
      <c r="G91" s="11"/>
      <c r="H91" s="11"/>
      <c r="I91" s="11"/>
      <c r="J91" s="11"/>
      <c r="K91" s="11"/>
      <c r="L91" s="11"/>
      <c r="M91" s="11"/>
      <c r="N91" s="11"/>
      <c r="O91" s="11"/>
      <c r="P91" s="117"/>
      <c r="Q91" s="11"/>
      <c r="R91" s="11"/>
      <c r="S91" s="11"/>
      <c r="T91" s="11"/>
      <c r="U91" s="11"/>
      <c r="V91" s="11"/>
      <c r="W91" s="11"/>
      <c r="X91" s="11"/>
      <c r="Y91" s="11"/>
      <c r="Z91" s="11"/>
    </row>
    <row r="92">
      <c r="A92" s="11"/>
      <c r="B92" s="141"/>
      <c r="C92" s="117"/>
      <c r="D92" s="117"/>
      <c r="E92" s="11"/>
      <c r="F92" s="11"/>
      <c r="G92" s="11"/>
      <c r="H92" s="11"/>
      <c r="I92" s="11"/>
      <c r="J92" s="11"/>
      <c r="K92" s="11"/>
      <c r="L92" s="11"/>
      <c r="M92" s="11"/>
      <c r="N92" s="11"/>
      <c r="O92" s="11"/>
      <c r="P92" s="117"/>
      <c r="Q92" s="11"/>
      <c r="R92" s="11"/>
      <c r="S92" s="11"/>
      <c r="T92" s="11"/>
      <c r="U92" s="11"/>
      <c r="V92" s="11"/>
      <c r="W92" s="11"/>
      <c r="X92" s="11"/>
      <c r="Y92" s="11"/>
      <c r="Z92" s="11"/>
    </row>
    <row r="93">
      <c r="A93" s="11"/>
      <c r="B93" s="141"/>
      <c r="C93" s="117"/>
      <c r="D93" s="117"/>
      <c r="E93" s="11"/>
      <c r="F93" s="11"/>
      <c r="G93" s="11"/>
      <c r="H93" s="11"/>
      <c r="I93" s="11"/>
      <c r="J93" s="11"/>
      <c r="K93" s="11"/>
      <c r="L93" s="11"/>
      <c r="M93" s="11"/>
      <c r="N93" s="11"/>
      <c r="O93" s="11"/>
      <c r="P93" s="117"/>
      <c r="Q93" s="11"/>
      <c r="R93" s="11"/>
      <c r="S93" s="11"/>
      <c r="T93" s="11"/>
      <c r="U93" s="11"/>
      <c r="V93" s="11"/>
      <c r="W93" s="11"/>
      <c r="X93" s="11"/>
      <c r="Y93" s="11"/>
      <c r="Z93" s="11"/>
    </row>
    <row r="94">
      <c r="A94" s="11"/>
      <c r="B94" s="141"/>
      <c r="C94" s="117"/>
      <c r="D94" s="117"/>
      <c r="E94" s="11"/>
      <c r="F94" s="11"/>
      <c r="G94" s="11"/>
      <c r="H94" s="11"/>
      <c r="I94" s="11"/>
      <c r="J94" s="11"/>
      <c r="K94" s="11"/>
      <c r="L94" s="11"/>
      <c r="M94" s="11"/>
      <c r="N94" s="11"/>
      <c r="O94" s="11"/>
      <c r="P94" s="117"/>
      <c r="Q94" s="11"/>
      <c r="R94" s="11"/>
      <c r="S94" s="11"/>
      <c r="T94" s="11"/>
      <c r="U94" s="11"/>
      <c r="V94" s="11"/>
      <c r="W94" s="11"/>
      <c r="X94" s="11"/>
      <c r="Y94" s="11"/>
      <c r="Z94" s="11"/>
    </row>
    <row r="95">
      <c r="A95" s="11"/>
      <c r="B95" s="141"/>
      <c r="C95" s="117"/>
      <c r="D95" s="117"/>
      <c r="E95" s="11"/>
      <c r="F95" s="11"/>
      <c r="G95" s="11"/>
      <c r="H95" s="11"/>
      <c r="I95" s="11"/>
      <c r="J95" s="11"/>
      <c r="K95" s="11"/>
      <c r="L95" s="11"/>
      <c r="M95" s="11"/>
      <c r="N95" s="11"/>
      <c r="O95" s="11"/>
      <c r="P95" s="117"/>
      <c r="Q95" s="11"/>
      <c r="R95" s="11"/>
      <c r="S95" s="11"/>
      <c r="T95" s="11"/>
      <c r="U95" s="11"/>
      <c r="V95" s="11"/>
      <c r="W95" s="11"/>
      <c r="X95" s="11"/>
      <c r="Y95" s="11"/>
      <c r="Z95" s="11"/>
    </row>
    <row r="96">
      <c r="A96" s="11"/>
      <c r="B96" s="141"/>
      <c r="C96" s="117"/>
      <c r="D96" s="117"/>
      <c r="E96" s="11"/>
      <c r="F96" s="11"/>
      <c r="G96" s="11"/>
      <c r="H96" s="11"/>
      <c r="I96" s="11"/>
      <c r="J96" s="11"/>
      <c r="K96" s="11"/>
      <c r="L96" s="11"/>
      <c r="M96" s="11"/>
      <c r="N96" s="11"/>
      <c r="O96" s="11"/>
      <c r="P96" s="117"/>
      <c r="Q96" s="11"/>
      <c r="R96" s="11"/>
      <c r="S96" s="11"/>
      <c r="T96" s="11"/>
      <c r="U96" s="11"/>
      <c r="V96" s="11"/>
      <c r="W96" s="11"/>
      <c r="X96" s="11"/>
      <c r="Y96" s="11"/>
      <c r="Z96" s="11"/>
    </row>
    <row r="97">
      <c r="A97" s="11"/>
      <c r="B97" s="141"/>
      <c r="C97" s="117"/>
      <c r="D97" s="117"/>
      <c r="E97" s="11"/>
      <c r="F97" s="11"/>
      <c r="G97" s="11"/>
      <c r="H97" s="11"/>
      <c r="I97" s="11"/>
      <c r="J97" s="11"/>
      <c r="K97" s="11"/>
      <c r="L97" s="11"/>
      <c r="M97" s="11"/>
      <c r="N97" s="11"/>
      <c r="O97" s="11"/>
      <c r="P97" s="117"/>
      <c r="Q97" s="11"/>
      <c r="R97" s="11"/>
      <c r="S97" s="11"/>
      <c r="T97" s="11"/>
      <c r="U97" s="11"/>
      <c r="V97" s="11"/>
      <c r="W97" s="11"/>
      <c r="X97" s="11"/>
      <c r="Y97" s="11"/>
      <c r="Z97" s="11"/>
    </row>
    <row r="98">
      <c r="A98" s="11"/>
      <c r="B98" s="141"/>
      <c r="C98" s="117"/>
      <c r="D98" s="117"/>
      <c r="E98" s="11"/>
      <c r="F98" s="11"/>
      <c r="G98" s="11"/>
      <c r="H98" s="11"/>
      <c r="I98" s="11"/>
      <c r="J98" s="11"/>
      <c r="K98" s="11"/>
      <c r="L98" s="11"/>
      <c r="M98" s="11"/>
      <c r="N98" s="11"/>
      <c r="O98" s="11"/>
      <c r="P98" s="117"/>
      <c r="Q98" s="11"/>
      <c r="R98" s="11"/>
      <c r="S98" s="11"/>
      <c r="T98" s="11"/>
      <c r="U98" s="11"/>
      <c r="V98" s="11"/>
      <c r="W98" s="11"/>
      <c r="X98" s="11"/>
      <c r="Y98" s="11"/>
      <c r="Z98" s="11"/>
    </row>
    <row r="99">
      <c r="A99" s="11"/>
      <c r="B99" s="141"/>
      <c r="C99" s="117"/>
      <c r="D99" s="117"/>
      <c r="E99" s="11"/>
      <c r="F99" s="11"/>
      <c r="G99" s="11"/>
      <c r="H99" s="11"/>
      <c r="I99" s="11"/>
      <c r="J99" s="11"/>
      <c r="K99" s="11"/>
      <c r="L99" s="11"/>
      <c r="M99" s="11"/>
      <c r="N99" s="11"/>
      <c r="O99" s="11"/>
      <c r="P99" s="117"/>
      <c r="Q99" s="11"/>
      <c r="R99" s="11"/>
      <c r="S99" s="11"/>
      <c r="T99" s="11"/>
      <c r="U99" s="11"/>
      <c r="V99" s="11"/>
      <c r="W99" s="11"/>
      <c r="X99" s="11"/>
      <c r="Y99" s="11"/>
      <c r="Z99" s="11"/>
    </row>
    <row r="100">
      <c r="A100" s="11"/>
      <c r="B100" s="141"/>
      <c r="C100" s="117"/>
      <c r="D100" s="117"/>
      <c r="E100" s="11"/>
      <c r="F100" s="11"/>
      <c r="G100" s="11"/>
      <c r="H100" s="11"/>
      <c r="I100" s="11"/>
      <c r="J100" s="11"/>
      <c r="K100" s="11"/>
      <c r="L100" s="11"/>
      <c r="M100" s="11"/>
      <c r="N100" s="11"/>
      <c r="O100" s="11"/>
      <c r="P100" s="117"/>
      <c r="Q100" s="11"/>
      <c r="R100" s="11"/>
      <c r="S100" s="11"/>
      <c r="T100" s="11"/>
      <c r="U100" s="11"/>
      <c r="V100" s="11"/>
      <c r="W100" s="11"/>
      <c r="X100" s="11"/>
      <c r="Y100" s="11"/>
      <c r="Z100" s="11"/>
    </row>
    <row r="101">
      <c r="A101" s="11"/>
      <c r="B101" s="141"/>
      <c r="C101" s="117"/>
      <c r="D101" s="117"/>
      <c r="E101" s="11"/>
      <c r="F101" s="11"/>
      <c r="G101" s="11"/>
      <c r="H101" s="11"/>
      <c r="I101" s="11"/>
      <c r="J101" s="11"/>
      <c r="K101" s="11"/>
      <c r="L101" s="11"/>
      <c r="M101" s="11"/>
      <c r="N101" s="11"/>
      <c r="O101" s="11"/>
      <c r="P101" s="117"/>
      <c r="Q101" s="11"/>
      <c r="R101" s="11"/>
      <c r="S101" s="11"/>
      <c r="T101" s="11"/>
      <c r="U101" s="11"/>
      <c r="V101" s="11"/>
      <c r="W101" s="11"/>
      <c r="X101" s="11"/>
      <c r="Y101" s="11"/>
      <c r="Z101" s="11"/>
    </row>
    <row r="102">
      <c r="A102" s="11"/>
      <c r="B102" s="141"/>
      <c r="C102" s="117"/>
      <c r="D102" s="117"/>
      <c r="E102" s="11"/>
      <c r="F102" s="11"/>
      <c r="G102" s="11"/>
      <c r="H102" s="11"/>
      <c r="I102" s="11"/>
      <c r="J102" s="11"/>
      <c r="K102" s="11"/>
      <c r="L102" s="11"/>
      <c r="M102" s="11"/>
      <c r="N102" s="11"/>
      <c r="O102" s="11"/>
      <c r="P102" s="117"/>
      <c r="Q102" s="11"/>
      <c r="R102" s="11"/>
      <c r="S102" s="11"/>
      <c r="T102" s="11"/>
      <c r="U102" s="11"/>
      <c r="V102" s="11"/>
      <c r="W102" s="11"/>
      <c r="X102" s="11"/>
      <c r="Y102" s="11"/>
      <c r="Z102" s="11"/>
    </row>
    <row r="103">
      <c r="A103" s="11"/>
      <c r="B103" s="141"/>
      <c r="C103" s="117"/>
      <c r="D103" s="117"/>
      <c r="E103" s="11"/>
      <c r="F103" s="11"/>
      <c r="G103" s="11"/>
      <c r="H103" s="11"/>
      <c r="I103" s="11"/>
      <c r="J103" s="11"/>
      <c r="K103" s="11"/>
      <c r="L103" s="11"/>
      <c r="M103" s="11"/>
      <c r="N103" s="11"/>
      <c r="O103" s="11"/>
      <c r="P103" s="117"/>
      <c r="Q103" s="11"/>
      <c r="R103" s="11"/>
      <c r="S103" s="11"/>
      <c r="T103" s="11"/>
      <c r="U103" s="11"/>
      <c r="V103" s="11"/>
      <c r="W103" s="11"/>
      <c r="X103" s="11"/>
      <c r="Y103" s="11"/>
      <c r="Z103" s="11"/>
    </row>
    <row r="104">
      <c r="A104" s="11"/>
      <c r="B104" s="141"/>
      <c r="C104" s="117"/>
      <c r="D104" s="117"/>
      <c r="E104" s="11"/>
      <c r="F104" s="11"/>
      <c r="G104" s="11"/>
      <c r="H104" s="11"/>
      <c r="I104" s="11"/>
      <c r="J104" s="11"/>
      <c r="K104" s="11"/>
      <c r="L104" s="11"/>
      <c r="M104" s="11"/>
      <c r="N104" s="11"/>
      <c r="O104" s="11"/>
      <c r="P104" s="117"/>
      <c r="Q104" s="11"/>
      <c r="R104" s="11"/>
      <c r="S104" s="11"/>
      <c r="T104" s="11"/>
      <c r="U104" s="11"/>
      <c r="V104" s="11"/>
      <c r="W104" s="11"/>
      <c r="X104" s="11"/>
      <c r="Y104" s="11"/>
      <c r="Z104" s="11"/>
    </row>
    <row r="105">
      <c r="A105" s="11"/>
      <c r="B105" s="141"/>
      <c r="C105" s="117"/>
      <c r="D105" s="117"/>
      <c r="E105" s="11"/>
      <c r="F105" s="11"/>
      <c r="G105" s="11"/>
      <c r="H105" s="11"/>
      <c r="I105" s="11"/>
      <c r="J105" s="11"/>
      <c r="K105" s="11"/>
      <c r="L105" s="11"/>
      <c r="M105" s="11"/>
      <c r="N105" s="11"/>
      <c r="O105" s="11"/>
      <c r="P105" s="117"/>
      <c r="Q105" s="11"/>
      <c r="R105" s="11"/>
      <c r="S105" s="11"/>
      <c r="T105" s="11"/>
      <c r="U105" s="11"/>
      <c r="V105" s="11"/>
      <c r="W105" s="11"/>
      <c r="X105" s="11"/>
      <c r="Y105" s="11"/>
      <c r="Z105" s="11"/>
    </row>
    <row r="106">
      <c r="A106" s="11"/>
      <c r="B106" s="141"/>
      <c r="C106" s="117"/>
      <c r="D106" s="117"/>
      <c r="E106" s="11"/>
      <c r="F106" s="11"/>
      <c r="G106" s="11"/>
      <c r="H106" s="11"/>
      <c r="I106" s="11"/>
      <c r="J106" s="11"/>
      <c r="K106" s="11"/>
      <c r="L106" s="11"/>
      <c r="M106" s="11"/>
      <c r="N106" s="11"/>
      <c r="O106" s="11"/>
      <c r="P106" s="117"/>
      <c r="Q106" s="11"/>
      <c r="R106" s="11"/>
      <c r="S106" s="11"/>
      <c r="T106" s="11"/>
      <c r="U106" s="11"/>
      <c r="V106" s="11"/>
      <c r="W106" s="11"/>
      <c r="X106" s="11"/>
      <c r="Y106" s="11"/>
      <c r="Z106" s="11"/>
    </row>
    <row r="107">
      <c r="A107" s="11"/>
      <c r="B107" s="141"/>
      <c r="C107" s="117"/>
      <c r="D107" s="117"/>
      <c r="E107" s="11"/>
      <c r="F107" s="11"/>
      <c r="G107" s="11"/>
      <c r="H107" s="11"/>
      <c r="I107" s="11"/>
      <c r="J107" s="11"/>
      <c r="K107" s="11"/>
      <c r="L107" s="11"/>
      <c r="M107" s="11"/>
      <c r="N107" s="11"/>
      <c r="O107" s="11"/>
      <c r="P107" s="117"/>
      <c r="Q107" s="11"/>
      <c r="R107" s="11"/>
      <c r="S107" s="11"/>
      <c r="T107" s="11"/>
      <c r="U107" s="11"/>
      <c r="V107" s="11"/>
      <c r="W107" s="11"/>
      <c r="X107" s="11"/>
      <c r="Y107" s="11"/>
      <c r="Z107" s="11"/>
    </row>
    <row r="108">
      <c r="A108" s="11"/>
      <c r="B108" s="141"/>
      <c r="C108" s="117"/>
      <c r="D108" s="117"/>
      <c r="E108" s="11"/>
      <c r="F108" s="11"/>
      <c r="G108" s="11"/>
      <c r="H108" s="11"/>
      <c r="I108" s="11"/>
      <c r="J108" s="11"/>
      <c r="K108" s="11"/>
      <c r="L108" s="11"/>
      <c r="M108" s="11"/>
      <c r="N108" s="11"/>
      <c r="O108" s="11"/>
      <c r="P108" s="117"/>
      <c r="Q108" s="11"/>
      <c r="R108" s="11"/>
      <c r="S108" s="11"/>
      <c r="T108" s="11"/>
      <c r="U108" s="11"/>
      <c r="V108" s="11"/>
      <c r="W108" s="11"/>
      <c r="X108" s="11"/>
      <c r="Y108" s="11"/>
      <c r="Z108" s="11"/>
    </row>
    <row r="109">
      <c r="A109" s="11"/>
      <c r="B109" s="141"/>
      <c r="C109" s="117"/>
      <c r="D109" s="117"/>
      <c r="E109" s="11"/>
      <c r="F109" s="11"/>
      <c r="G109" s="11"/>
      <c r="H109" s="11"/>
      <c r="I109" s="11"/>
      <c r="J109" s="11"/>
      <c r="K109" s="11"/>
      <c r="L109" s="11"/>
      <c r="M109" s="11"/>
      <c r="N109" s="11"/>
      <c r="O109" s="11"/>
      <c r="P109" s="117"/>
      <c r="Q109" s="11"/>
      <c r="R109" s="11"/>
      <c r="S109" s="11"/>
      <c r="T109" s="11"/>
      <c r="U109" s="11"/>
      <c r="V109" s="11"/>
      <c r="W109" s="11"/>
      <c r="X109" s="11"/>
      <c r="Y109" s="11"/>
      <c r="Z109" s="11"/>
    </row>
    <row r="110">
      <c r="A110" s="11"/>
      <c r="B110" s="141"/>
      <c r="C110" s="117"/>
      <c r="D110" s="117"/>
      <c r="E110" s="11"/>
      <c r="F110" s="11"/>
      <c r="G110" s="11"/>
      <c r="H110" s="11"/>
      <c r="I110" s="11"/>
      <c r="J110" s="11"/>
      <c r="K110" s="11"/>
      <c r="L110" s="11"/>
      <c r="M110" s="11"/>
      <c r="N110" s="11"/>
      <c r="O110" s="11"/>
      <c r="P110" s="117"/>
      <c r="Q110" s="11"/>
      <c r="R110" s="11"/>
      <c r="S110" s="11"/>
      <c r="T110" s="11"/>
      <c r="U110" s="11"/>
      <c r="V110" s="11"/>
      <c r="W110" s="11"/>
      <c r="X110" s="11"/>
      <c r="Y110" s="11"/>
      <c r="Z110" s="11"/>
    </row>
    <row r="111">
      <c r="A111" s="11"/>
      <c r="B111" s="141"/>
      <c r="C111" s="117"/>
      <c r="D111" s="117"/>
      <c r="E111" s="11"/>
      <c r="F111" s="11"/>
      <c r="G111" s="11"/>
      <c r="H111" s="11"/>
      <c r="I111" s="11"/>
      <c r="J111" s="11"/>
      <c r="K111" s="11"/>
      <c r="L111" s="11"/>
      <c r="M111" s="11"/>
      <c r="N111" s="11"/>
      <c r="O111" s="11"/>
      <c r="P111" s="117"/>
      <c r="Q111" s="11"/>
      <c r="R111" s="11"/>
      <c r="S111" s="11"/>
      <c r="T111" s="11"/>
      <c r="U111" s="11"/>
      <c r="V111" s="11"/>
      <c r="W111" s="11"/>
      <c r="X111" s="11"/>
      <c r="Y111" s="11"/>
      <c r="Z111" s="11"/>
    </row>
    <row r="112">
      <c r="A112" s="11"/>
      <c r="B112" s="141"/>
      <c r="C112" s="117"/>
      <c r="D112" s="117"/>
      <c r="E112" s="11"/>
      <c r="F112" s="11"/>
      <c r="G112" s="11"/>
      <c r="H112" s="11"/>
      <c r="I112" s="11"/>
      <c r="J112" s="11"/>
      <c r="K112" s="11"/>
      <c r="L112" s="11"/>
      <c r="M112" s="11"/>
      <c r="N112" s="11"/>
      <c r="O112" s="11"/>
      <c r="P112" s="117"/>
      <c r="Q112" s="11"/>
      <c r="R112" s="11"/>
      <c r="S112" s="11"/>
      <c r="T112" s="11"/>
      <c r="U112" s="11"/>
      <c r="V112" s="11"/>
      <c r="W112" s="11"/>
      <c r="X112" s="11"/>
      <c r="Y112" s="11"/>
      <c r="Z112" s="11"/>
    </row>
    <row r="113">
      <c r="A113" s="11"/>
      <c r="B113" s="141"/>
      <c r="C113" s="117"/>
      <c r="D113" s="117"/>
      <c r="E113" s="11"/>
      <c r="F113" s="11"/>
      <c r="G113" s="11"/>
      <c r="H113" s="11"/>
      <c r="I113" s="11"/>
      <c r="J113" s="11"/>
      <c r="K113" s="11"/>
      <c r="L113" s="11"/>
      <c r="M113" s="11"/>
      <c r="N113" s="11"/>
      <c r="O113" s="11"/>
      <c r="P113" s="117"/>
      <c r="Q113" s="11"/>
      <c r="R113" s="11"/>
      <c r="S113" s="11"/>
      <c r="T113" s="11"/>
      <c r="U113" s="11"/>
      <c r="V113" s="11"/>
      <c r="W113" s="11"/>
      <c r="X113" s="11"/>
      <c r="Y113" s="11"/>
      <c r="Z113" s="11"/>
    </row>
    <row r="114">
      <c r="A114" s="11"/>
      <c r="B114" s="141"/>
      <c r="C114" s="117"/>
      <c r="D114" s="117"/>
      <c r="E114" s="11"/>
      <c r="F114" s="11"/>
      <c r="G114" s="11"/>
      <c r="H114" s="11"/>
      <c r="I114" s="11"/>
      <c r="J114" s="11"/>
      <c r="K114" s="11"/>
      <c r="L114" s="11"/>
      <c r="M114" s="11"/>
      <c r="N114" s="11"/>
      <c r="O114" s="11"/>
      <c r="P114" s="117"/>
      <c r="Q114" s="11"/>
      <c r="R114" s="11"/>
      <c r="S114" s="11"/>
      <c r="T114" s="11"/>
      <c r="U114" s="11"/>
      <c r="V114" s="11"/>
      <c r="W114" s="11"/>
      <c r="X114" s="11"/>
      <c r="Y114" s="11"/>
      <c r="Z114" s="11"/>
    </row>
    <row r="115">
      <c r="A115" s="11"/>
      <c r="B115" s="183" t="s">
        <v>175</v>
      </c>
      <c r="C115" s="186" t="s">
        <v>176</v>
      </c>
      <c r="D115" s="186" t="s">
        <v>177</v>
      </c>
      <c r="E115" s="11"/>
      <c r="F115" s="11"/>
      <c r="G115" s="11"/>
      <c r="H115" s="11"/>
      <c r="I115" s="11"/>
      <c r="J115" s="11"/>
      <c r="K115" s="11"/>
      <c r="L115" s="11"/>
      <c r="M115" s="11"/>
      <c r="N115" s="11"/>
      <c r="O115" s="11"/>
      <c r="P115" s="117"/>
      <c r="Q115" s="11"/>
      <c r="R115" s="11"/>
      <c r="S115" s="11"/>
      <c r="T115" s="11"/>
      <c r="U115" s="11"/>
      <c r="V115" s="11"/>
      <c r="W115" s="11"/>
      <c r="X115" s="11"/>
      <c r="Y115" s="11"/>
      <c r="Z115" s="11"/>
    </row>
    <row r="116">
      <c r="A116" s="11"/>
      <c r="B116" s="183" t="s">
        <v>178</v>
      </c>
      <c r="C116" s="200">
        <f>VLOOKUP($D$36,$B$117:$D$121,2,false)</f>
        <v>200</v>
      </c>
      <c r="D116" s="117">
        <f>VLOOKUP($D$36,$B$117:$D$121,3)</f>
        <v>20</v>
      </c>
      <c r="E116" s="11"/>
      <c r="F116" s="11"/>
      <c r="G116" s="11"/>
      <c r="H116" s="11"/>
      <c r="I116" s="11"/>
      <c r="J116" s="11"/>
      <c r="K116" s="11"/>
      <c r="L116" s="11"/>
      <c r="M116" s="11"/>
      <c r="N116" s="11"/>
      <c r="O116" s="11"/>
      <c r="P116" s="117"/>
      <c r="Q116" s="11"/>
      <c r="R116" s="11"/>
      <c r="S116" s="11"/>
      <c r="T116" s="11"/>
      <c r="U116" s="11"/>
      <c r="V116" s="11"/>
      <c r="W116" s="11"/>
      <c r="X116" s="11"/>
      <c r="Y116" s="11"/>
      <c r="Z116" s="11"/>
    </row>
    <row r="117">
      <c r="A117" s="11"/>
      <c r="B117" s="183" t="s">
        <v>179</v>
      </c>
      <c r="C117" s="186">
        <v>100.0</v>
      </c>
      <c r="D117" s="186">
        <v>10.0</v>
      </c>
      <c r="E117" s="11"/>
      <c r="F117" s="11"/>
      <c r="G117" s="11"/>
      <c r="H117" s="11"/>
      <c r="I117" s="11"/>
      <c r="J117" s="11"/>
      <c r="K117" s="11"/>
      <c r="L117" s="11"/>
      <c r="M117" s="11"/>
      <c r="N117" s="11"/>
      <c r="O117" s="11"/>
      <c r="P117" s="117"/>
      <c r="Q117" s="11"/>
      <c r="R117" s="11"/>
      <c r="S117" s="11"/>
      <c r="T117" s="11"/>
      <c r="U117" s="11"/>
      <c r="V117" s="11"/>
      <c r="W117" s="11"/>
      <c r="X117" s="11"/>
      <c r="Y117" s="11"/>
      <c r="Z117" s="11"/>
    </row>
    <row r="118">
      <c r="A118" s="11"/>
      <c r="B118" s="183" t="s">
        <v>180</v>
      </c>
      <c r="C118" s="186">
        <v>150.0</v>
      </c>
      <c r="D118" s="186">
        <v>15.0</v>
      </c>
      <c r="E118" s="11"/>
      <c r="F118" s="11"/>
      <c r="G118" s="11"/>
      <c r="H118" s="11"/>
      <c r="I118" s="11"/>
      <c r="J118" s="11"/>
      <c r="K118" s="11"/>
      <c r="L118" s="11"/>
      <c r="M118" s="11"/>
      <c r="N118" s="11"/>
      <c r="O118" s="11"/>
      <c r="P118" s="117"/>
      <c r="Q118" s="11"/>
      <c r="R118" s="11"/>
      <c r="S118" s="11"/>
      <c r="T118" s="11"/>
      <c r="U118" s="11"/>
      <c r="V118" s="11"/>
      <c r="W118" s="11"/>
      <c r="X118" s="11"/>
      <c r="Y118" s="11"/>
      <c r="Z118" s="11"/>
    </row>
    <row r="119">
      <c r="A119" s="11"/>
      <c r="B119" s="183" t="s">
        <v>181</v>
      </c>
      <c r="C119" s="186">
        <v>200.0</v>
      </c>
      <c r="D119" s="186">
        <v>20.0</v>
      </c>
      <c r="E119" s="11"/>
      <c r="F119" s="11"/>
      <c r="G119" s="11"/>
      <c r="H119" s="11"/>
      <c r="I119" s="11"/>
      <c r="J119" s="11"/>
      <c r="K119" s="11"/>
      <c r="L119" s="11"/>
      <c r="M119" s="11"/>
      <c r="N119" s="11"/>
      <c r="O119" s="11"/>
      <c r="P119" s="117"/>
      <c r="Q119" s="11"/>
      <c r="R119" s="11"/>
      <c r="S119" s="11"/>
      <c r="T119" s="11"/>
      <c r="U119" s="11"/>
      <c r="V119" s="11"/>
      <c r="W119" s="11"/>
      <c r="X119" s="11"/>
      <c r="Y119" s="11"/>
      <c r="Z119" s="11"/>
    </row>
    <row r="120">
      <c r="A120" s="11"/>
      <c r="B120" s="183" t="s">
        <v>182</v>
      </c>
      <c r="C120" s="186">
        <v>250.0</v>
      </c>
      <c r="D120" s="186">
        <v>25.0</v>
      </c>
      <c r="E120" s="11"/>
      <c r="F120" s="11"/>
      <c r="G120" s="11"/>
      <c r="H120" s="11"/>
      <c r="I120" s="11"/>
      <c r="J120" s="11"/>
      <c r="K120" s="11"/>
      <c r="L120" s="11"/>
      <c r="M120" s="11"/>
      <c r="N120" s="11"/>
      <c r="O120" s="11"/>
      <c r="P120" s="117"/>
      <c r="Q120" s="11"/>
      <c r="R120" s="11"/>
      <c r="S120" s="11"/>
      <c r="T120" s="11"/>
      <c r="U120" s="11"/>
      <c r="V120" s="11"/>
      <c r="W120" s="11"/>
      <c r="X120" s="11"/>
      <c r="Y120" s="11"/>
      <c r="Z120" s="11"/>
    </row>
    <row r="121">
      <c r="A121" s="11"/>
      <c r="B121" s="183" t="s">
        <v>183</v>
      </c>
      <c r="C121" s="186">
        <v>300.0</v>
      </c>
      <c r="D121" s="186">
        <v>30.0</v>
      </c>
      <c r="E121" s="11"/>
      <c r="F121" s="11"/>
      <c r="G121" s="11"/>
      <c r="H121" s="11"/>
      <c r="I121" s="11"/>
      <c r="J121" s="11"/>
      <c r="K121" s="11"/>
      <c r="L121" s="11"/>
      <c r="M121" s="11"/>
      <c r="N121" s="11"/>
      <c r="O121" s="11"/>
      <c r="P121" s="117"/>
      <c r="Q121" s="11"/>
      <c r="R121" s="11"/>
      <c r="S121" s="11"/>
      <c r="T121" s="11"/>
      <c r="U121" s="11"/>
      <c r="V121" s="11"/>
      <c r="W121" s="11"/>
      <c r="X121" s="11"/>
      <c r="Y121" s="11"/>
      <c r="Z121" s="11"/>
    </row>
    <row r="122">
      <c r="A122" s="11"/>
      <c r="B122" s="141"/>
      <c r="C122" s="117"/>
      <c r="D122" s="117"/>
      <c r="E122" s="11"/>
      <c r="F122" s="11"/>
      <c r="G122" s="11"/>
      <c r="H122" s="11"/>
      <c r="I122" s="11"/>
      <c r="J122" s="11"/>
      <c r="K122" s="11"/>
      <c r="L122" s="11"/>
      <c r="M122" s="11"/>
      <c r="N122" s="11"/>
      <c r="O122" s="11"/>
      <c r="P122" s="117"/>
      <c r="Q122" s="11"/>
      <c r="R122" s="11"/>
      <c r="S122" s="11"/>
      <c r="T122" s="11"/>
      <c r="U122" s="11"/>
      <c r="V122" s="11"/>
      <c r="W122" s="11"/>
      <c r="X122" s="11"/>
      <c r="Y122" s="11"/>
      <c r="Z122" s="11"/>
    </row>
    <row r="123">
      <c r="A123" s="11"/>
      <c r="B123" s="141"/>
      <c r="C123" s="117"/>
      <c r="D123" s="117"/>
      <c r="E123" s="11"/>
      <c r="F123" s="11"/>
      <c r="G123" s="11"/>
      <c r="H123" s="11"/>
      <c r="I123" s="11"/>
      <c r="J123" s="11"/>
      <c r="K123" s="11"/>
      <c r="L123" s="11"/>
      <c r="M123" s="11"/>
      <c r="N123" s="11"/>
      <c r="O123" s="11"/>
      <c r="P123" s="117"/>
      <c r="Q123" s="11"/>
      <c r="R123" s="11"/>
      <c r="S123" s="11"/>
      <c r="T123" s="11"/>
      <c r="U123" s="11"/>
      <c r="V123" s="11"/>
      <c r="W123" s="11"/>
      <c r="X123" s="11"/>
      <c r="Y123" s="11"/>
      <c r="Z123" s="11"/>
    </row>
    <row r="124">
      <c r="A124" s="11"/>
      <c r="B124" s="141"/>
      <c r="C124" s="117"/>
      <c r="D124" s="117"/>
      <c r="E124" s="11"/>
      <c r="F124" s="11"/>
      <c r="G124" s="11"/>
      <c r="H124" s="11"/>
      <c r="I124" s="11"/>
      <c r="J124" s="11"/>
      <c r="K124" s="11"/>
      <c r="L124" s="11"/>
      <c r="M124" s="11"/>
      <c r="N124" s="11"/>
      <c r="O124" s="11"/>
      <c r="P124" s="117"/>
      <c r="Q124" s="11"/>
      <c r="R124" s="11"/>
      <c r="S124" s="11"/>
      <c r="T124" s="11"/>
      <c r="U124" s="11"/>
      <c r="V124" s="11"/>
      <c r="W124" s="11"/>
      <c r="X124" s="11"/>
      <c r="Y124" s="11"/>
      <c r="Z124" s="11"/>
    </row>
    <row r="125">
      <c r="A125" s="11"/>
      <c r="B125" s="141"/>
      <c r="C125" s="117"/>
      <c r="D125" s="117"/>
      <c r="E125" s="11"/>
      <c r="F125" s="11"/>
      <c r="G125" s="11"/>
      <c r="H125" s="11"/>
      <c r="I125" s="11"/>
      <c r="J125" s="11"/>
      <c r="K125" s="11"/>
      <c r="L125" s="11"/>
      <c r="M125" s="11"/>
      <c r="N125" s="11"/>
      <c r="O125" s="11"/>
      <c r="P125" s="117"/>
      <c r="Q125" s="11"/>
      <c r="R125" s="11"/>
      <c r="S125" s="11"/>
      <c r="T125" s="11"/>
      <c r="U125" s="11"/>
      <c r="V125" s="11"/>
      <c r="W125" s="11"/>
      <c r="X125" s="11"/>
      <c r="Y125" s="11"/>
      <c r="Z125" s="11"/>
    </row>
    <row r="126">
      <c r="A126" s="11"/>
      <c r="B126" s="141"/>
      <c r="C126" s="117"/>
      <c r="D126" s="117"/>
      <c r="E126" s="11"/>
      <c r="F126" s="11"/>
      <c r="G126" s="11"/>
      <c r="H126" s="11"/>
      <c r="I126" s="11"/>
      <c r="J126" s="11"/>
      <c r="K126" s="11"/>
      <c r="L126" s="11"/>
      <c r="M126" s="11"/>
      <c r="N126" s="11"/>
      <c r="O126" s="11"/>
      <c r="P126" s="117"/>
      <c r="Q126" s="11"/>
      <c r="R126" s="11"/>
      <c r="S126" s="11"/>
      <c r="T126" s="11"/>
      <c r="U126" s="11"/>
      <c r="V126" s="11"/>
      <c r="W126" s="11"/>
      <c r="X126" s="11"/>
      <c r="Y126" s="11"/>
      <c r="Z126" s="11"/>
    </row>
    <row r="127">
      <c r="A127" s="11"/>
      <c r="B127" s="141"/>
      <c r="C127" s="117"/>
      <c r="D127" s="117"/>
      <c r="E127" s="11"/>
      <c r="F127" s="11"/>
      <c r="G127" s="11"/>
      <c r="H127" s="11"/>
      <c r="I127" s="11"/>
      <c r="J127" s="11"/>
      <c r="K127" s="11"/>
      <c r="L127" s="11"/>
      <c r="M127" s="11"/>
      <c r="N127" s="11"/>
      <c r="O127" s="11"/>
      <c r="P127" s="117"/>
      <c r="Q127" s="11"/>
      <c r="R127" s="11"/>
      <c r="S127" s="11"/>
      <c r="T127" s="11"/>
      <c r="U127" s="11"/>
      <c r="V127" s="11"/>
      <c r="W127" s="11"/>
      <c r="X127" s="11"/>
      <c r="Y127" s="11"/>
      <c r="Z127" s="11"/>
    </row>
    <row r="128">
      <c r="A128" s="11"/>
      <c r="B128" s="141"/>
      <c r="C128" s="117"/>
      <c r="D128" s="117"/>
      <c r="E128" s="11"/>
      <c r="F128" s="11"/>
      <c r="G128" s="11"/>
      <c r="H128" s="11"/>
      <c r="I128" s="11"/>
      <c r="J128" s="11"/>
      <c r="K128" s="11"/>
      <c r="L128" s="11"/>
      <c r="M128" s="11"/>
      <c r="N128" s="11"/>
      <c r="O128" s="11"/>
      <c r="P128" s="117"/>
      <c r="Q128" s="11"/>
      <c r="R128" s="11"/>
      <c r="S128" s="11"/>
      <c r="T128" s="11"/>
      <c r="U128" s="11"/>
      <c r="V128" s="11"/>
      <c r="W128" s="11"/>
      <c r="X128" s="11"/>
      <c r="Y128" s="11"/>
      <c r="Z128" s="11"/>
    </row>
    <row r="129">
      <c r="A129" s="11"/>
      <c r="B129" s="141"/>
      <c r="C129" s="117"/>
      <c r="D129" s="117"/>
      <c r="E129" s="11"/>
      <c r="F129" s="11"/>
      <c r="G129" s="11"/>
      <c r="H129" s="11"/>
      <c r="I129" s="11"/>
      <c r="J129" s="11"/>
      <c r="K129" s="11"/>
      <c r="L129" s="11"/>
      <c r="M129" s="11"/>
      <c r="N129" s="11"/>
      <c r="O129" s="11"/>
      <c r="P129" s="117"/>
      <c r="Q129" s="11"/>
      <c r="R129" s="11"/>
      <c r="S129" s="11"/>
      <c r="T129" s="11"/>
      <c r="U129" s="11"/>
      <c r="V129" s="11"/>
      <c r="W129" s="11"/>
      <c r="X129" s="11"/>
      <c r="Y129" s="11"/>
      <c r="Z129" s="11"/>
    </row>
    <row r="130">
      <c r="A130" s="11"/>
      <c r="B130" s="141"/>
      <c r="C130" s="117"/>
      <c r="D130" s="117"/>
      <c r="E130" s="11"/>
      <c r="F130" s="11"/>
      <c r="G130" s="11"/>
      <c r="H130" s="11"/>
      <c r="I130" s="11"/>
      <c r="J130" s="11"/>
      <c r="K130" s="11"/>
      <c r="L130" s="11"/>
      <c r="M130" s="11"/>
      <c r="N130" s="11"/>
      <c r="O130" s="11"/>
      <c r="P130" s="117"/>
      <c r="Q130" s="11"/>
      <c r="R130" s="11"/>
      <c r="S130" s="11"/>
      <c r="T130" s="11"/>
      <c r="U130" s="11"/>
      <c r="V130" s="11"/>
      <c r="W130" s="11"/>
      <c r="X130" s="11"/>
      <c r="Y130" s="11"/>
      <c r="Z130" s="11"/>
    </row>
    <row r="131">
      <c r="A131" s="11"/>
      <c r="B131" s="141"/>
      <c r="C131" s="117"/>
      <c r="D131" s="117"/>
      <c r="E131" s="11"/>
      <c r="F131" s="11"/>
      <c r="G131" s="11"/>
      <c r="H131" s="11"/>
      <c r="I131" s="11"/>
      <c r="J131" s="11"/>
      <c r="K131" s="11"/>
      <c r="L131" s="11"/>
      <c r="M131" s="11"/>
      <c r="N131" s="11"/>
      <c r="O131" s="11"/>
      <c r="P131" s="117"/>
      <c r="Q131" s="11"/>
      <c r="R131" s="11"/>
      <c r="S131" s="11"/>
      <c r="T131" s="11"/>
      <c r="U131" s="11"/>
      <c r="V131" s="11"/>
      <c r="W131" s="11"/>
      <c r="X131" s="11"/>
      <c r="Y131" s="11"/>
      <c r="Z131" s="11"/>
    </row>
    <row r="132">
      <c r="A132" s="11"/>
      <c r="B132" s="141"/>
      <c r="C132" s="117"/>
      <c r="D132" s="117"/>
      <c r="E132" s="11"/>
      <c r="F132" s="11"/>
      <c r="G132" s="11"/>
      <c r="H132" s="11"/>
      <c r="I132" s="11"/>
      <c r="J132" s="11"/>
      <c r="K132" s="11"/>
      <c r="L132" s="11"/>
      <c r="M132" s="11"/>
      <c r="N132" s="11"/>
      <c r="O132" s="11"/>
      <c r="P132" s="117"/>
      <c r="Q132" s="11"/>
      <c r="R132" s="11"/>
      <c r="S132" s="11"/>
      <c r="T132" s="11"/>
      <c r="U132" s="11"/>
      <c r="V132" s="11"/>
      <c r="W132" s="11"/>
      <c r="X132" s="11"/>
      <c r="Y132" s="11"/>
      <c r="Z132" s="11"/>
    </row>
    <row r="133">
      <c r="A133" s="11"/>
      <c r="B133" s="141"/>
      <c r="C133" s="117"/>
      <c r="D133" s="117"/>
      <c r="E133" s="11"/>
      <c r="F133" s="11"/>
      <c r="G133" s="11"/>
      <c r="H133" s="11"/>
      <c r="I133" s="11"/>
      <c r="J133" s="11"/>
      <c r="K133" s="11"/>
      <c r="L133" s="11"/>
      <c r="M133" s="11"/>
      <c r="N133" s="11"/>
      <c r="O133" s="11"/>
      <c r="P133" s="117"/>
      <c r="Q133" s="11"/>
      <c r="R133" s="11"/>
      <c r="S133" s="11"/>
      <c r="T133" s="11"/>
      <c r="U133" s="11"/>
      <c r="V133" s="11"/>
      <c r="W133" s="11"/>
      <c r="X133" s="11"/>
      <c r="Y133" s="11"/>
      <c r="Z133" s="11"/>
    </row>
    <row r="134">
      <c r="A134" s="11"/>
      <c r="B134" s="141"/>
      <c r="C134" s="117"/>
      <c r="D134" s="117"/>
      <c r="E134" s="11"/>
      <c r="F134" s="11"/>
      <c r="G134" s="11"/>
      <c r="H134" s="11"/>
      <c r="I134" s="11"/>
      <c r="J134" s="11"/>
      <c r="K134" s="11"/>
      <c r="L134" s="11"/>
      <c r="M134" s="11"/>
      <c r="N134" s="11"/>
      <c r="O134" s="11"/>
      <c r="P134" s="117"/>
      <c r="Q134" s="11"/>
      <c r="R134" s="11"/>
      <c r="S134" s="11"/>
      <c r="T134" s="11"/>
      <c r="U134" s="11"/>
      <c r="V134" s="11"/>
      <c r="W134" s="11"/>
      <c r="X134" s="11"/>
      <c r="Y134" s="11"/>
      <c r="Z134" s="11"/>
    </row>
    <row r="135">
      <c r="A135" s="11"/>
      <c r="B135" s="141"/>
      <c r="C135" s="117"/>
      <c r="D135" s="117"/>
      <c r="E135" s="11"/>
      <c r="F135" s="11"/>
      <c r="G135" s="11"/>
      <c r="H135" s="11"/>
      <c r="I135" s="11"/>
      <c r="J135" s="11"/>
      <c r="K135" s="11"/>
      <c r="L135" s="11"/>
      <c r="M135" s="11"/>
      <c r="N135" s="11"/>
      <c r="O135" s="11"/>
      <c r="P135" s="117"/>
      <c r="Q135" s="11"/>
      <c r="R135" s="11"/>
      <c r="S135" s="11"/>
      <c r="T135" s="11"/>
      <c r="U135" s="11"/>
      <c r="V135" s="11"/>
      <c r="W135" s="11"/>
      <c r="X135" s="11"/>
      <c r="Y135" s="11"/>
      <c r="Z135" s="11"/>
    </row>
    <row r="136">
      <c r="A136" s="11"/>
      <c r="B136" s="141"/>
      <c r="C136" s="117"/>
      <c r="D136" s="117"/>
      <c r="E136" s="11"/>
      <c r="F136" s="11"/>
      <c r="G136" s="11"/>
      <c r="H136" s="11"/>
      <c r="I136" s="11"/>
      <c r="J136" s="11"/>
      <c r="K136" s="11"/>
      <c r="L136" s="11"/>
      <c r="M136" s="11"/>
      <c r="N136" s="11"/>
      <c r="O136" s="11"/>
      <c r="P136" s="117"/>
      <c r="Q136" s="11"/>
      <c r="R136" s="11"/>
      <c r="S136" s="11"/>
      <c r="T136" s="11"/>
      <c r="U136" s="11"/>
      <c r="V136" s="11"/>
      <c r="W136" s="11"/>
      <c r="X136" s="11"/>
      <c r="Y136" s="11"/>
      <c r="Z136" s="11"/>
    </row>
    <row r="137">
      <c r="A137" s="11"/>
      <c r="B137" s="141"/>
      <c r="C137" s="117"/>
      <c r="D137" s="117"/>
      <c r="E137" s="11"/>
      <c r="F137" s="11"/>
      <c r="G137" s="11"/>
      <c r="H137" s="11"/>
      <c r="I137" s="11"/>
      <c r="J137" s="11"/>
      <c r="K137" s="11"/>
      <c r="L137" s="11"/>
      <c r="M137" s="11"/>
      <c r="N137" s="11"/>
      <c r="O137" s="11"/>
      <c r="P137" s="117"/>
      <c r="Q137" s="11"/>
      <c r="R137" s="11"/>
      <c r="S137" s="11"/>
      <c r="T137" s="11"/>
      <c r="U137" s="11"/>
      <c r="V137" s="11"/>
      <c r="W137" s="11"/>
      <c r="X137" s="11"/>
      <c r="Y137" s="11"/>
      <c r="Z137" s="11"/>
    </row>
    <row r="138">
      <c r="A138" s="11"/>
      <c r="B138" s="141"/>
      <c r="C138" s="117"/>
      <c r="D138" s="117"/>
      <c r="E138" s="11"/>
      <c r="F138" s="11"/>
      <c r="G138" s="11"/>
      <c r="H138" s="11"/>
      <c r="I138" s="11"/>
      <c r="J138" s="11"/>
      <c r="K138" s="11"/>
      <c r="L138" s="11"/>
      <c r="M138" s="11"/>
      <c r="N138" s="11"/>
      <c r="O138" s="11"/>
      <c r="P138" s="117"/>
      <c r="Q138" s="11"/>
      <c r="R138" s="11"/>
      <c r="S138" s="11"/>
      <c r="T138" s="11"/>
      <c r="U138" s="11"/>
      <c r="V138" s="11"/>
      <c r="W138" s="11"/>
      <c r="X138" s="11"/>
      <c r="Y138" s="11"/>
      <c r="Z138" s="11"/>
    </row>
    <row r="139">
      <c r="A139" s="11"/>
      <c r="B139" s="141"/>
      <c r="C139" s="117"/>
      <c r="D139" s="117"/>
      <c r="E139" s="11"/>
      <c r="F139" s="11"/>
      <c r="G139" s="11"/>
      <c r="H139" s="11"/>
      <c r="I139" s="11"/>
      <c r="J139" s="11"/>
      <c r="K139" s="11"/>
      <c r="L139" s="11"/>
      <c r="M139" s="11"/>
      <c r="N139" s="11"/>
      <c r="O139" s="11"/>
      <c r="P139" s="117"/>
      <c r="Q139" s="11"/>
      <c r="R139" s="11"/>
      <c r="S139" s="11"/>
      <c r="T139" s="11"/>
      <c r="U139" s="11"/>
      <c r="V139" s="11"/>
      <c r="W139" s="11"/>
      <c r="X139" s="11"/>
      <c r="Y139" s="11"/>
      <c r="Z139" s="11"/>
    </row>
    <row r="140">
      <c r="A140" s="11"/>
      <c r="B140" s="141"/>
      <c r="C140" s="117"/>
      <c r="D140" s="117"/>
      <c r="E140" s="11"/>
      <c r="F140" s="11"/>
      <c r="G140" s="11"/>
      <c r="H140" s="11"/>
      <c r="I140" s="11"/>
      <c r="J140" s="11"/>
      <c r="K140" s="11"/>
      <c r="L140" s="11"/>
      <c r="M140" s="11"/>
      <c r="N140" s="11"/>
      <c r="O140" s="11"/>
      <c r="P140" s="117"/>
      <c r="Q140" s="11"/>
      <c r="R140" s="11"/>
      <c r="S140" s="11"/>
      <c r="T140" s="11"/>
      <c r="U140" s="11"/>
      <c r="V140" s="11"/>
      <c r="W140" s="11"/>
      <c r="X140" s="11"/>
      <c r="Y140" s="11"/>
      <c r="Z140" s="11"/>
    </row>
    <row r="141">
      <c r="A141" s="11"/>
      <c r="B141" s="141"/>
      <c r="C141" s="117"/>
      <c r="D141" s="117"/>
      <c r="E141" s="11"/>
      <c r="F141" s="11"/>
      <c r="G141" s="11"/>
      <c r="H141" s="11"/>
      <c r="I141" s="11"/>
      <c r="J141" s="11"/>
      <c r="K141" s="11"/>
      <c r="L141" s="11"/>
      <c r="M141" s="11"/>
      <c r="N141" s="11"/>
      <c r="O141" s="11"/>
      <c r="P141" s="117"/>
      <c r="Q141" s="11"/>
      <c r="R141" s="11"/>
      <c r="S141" s="11"/>
      <c r="T141" s="11"/>
      <c r="U141" s="11"/>
      <c r="V141" s="11"/>
      <c r="W141" s="11"/>
      <c r="X141" s="11"/>
      <c r="Y141" s="11"/>
      <c r="Z141" s="11"/>
    </row>
    <row r="142">
      <c r="A142" s="11"/>
      <c r="B142" s="141"/>
      <c r="C142" s="117"/>
      <c r="D142" s="117"/>
      <c r="E142" s="11"/>
      <c r="F142" s="11"/>
      <c r="G142" s="11"/>
      <c r="H142" s="11"/>
      <c r="I142" s="11"/>
      <c r="J142" s="11"/>
      <c r="K142" s="11"/>
      <c r="L142" s="11"/>
      <c r="M142" s="11"/>
      <c r="N142" s="11"/>
      <c r="O142" s="11"/>
      <c r="P142" s="117"/>
      <c r="Q142" s="11"/>
      <c r="R142" s="11"/>
      <c r="S142" s="11"/>
      <c r="T142" s="11"/>
      <c r="U142" s="11"/>
      <c r="V142" s="11"/>
      <c r="W142" s="11"/>
      <c r="X142" s="11"/>
      <c r="Y142" s="11"/>
      <c r="Z142" s="11"/>
    </row>
    <row r="143">
      <c r="A143" s="11"/>
      <c r="B143" s="141"/>
      <c r="C143" s="117"/>
      <c r="D143" s="117"/>
      <c r="E143" s="11"/>
      <c r="F143" s="11"/>
      <c r="G143" s="11"/>
      <c r="H143" s="11"/>
      <c r="I143" s="11"/>
      <c r="J143" s="11"/>
      <c r="K143" s="11"/>
      <c r="L143" s="11"/>
      <c r="M143" s="11"/>
      <c r="N143" s="11"/>
      <c r="O143" s="11"/>
      <c r="P143" s="117"/>
      <c r="Q143" s="11"/>
      <c r="R143" s="11"/>
      <c r="S143" s="11"/>
      <c r="T143" s="11"/>
      <c r="U143" s="11"/>
      <c r="V143" s="11"/>
      <c r="W143" s="11"/>
      <c r="X143" s="11"/>
      <c r="Y143" s="11"/>
      <c r="Z143" s="11"/>
    </row>
    <row r="144">
      <c r="A144" s="11"/>
      <c r="B144" s="141"/>
      <c r="C144" s="117"/>
      <c r="D144" s="117"/>
      <c r="E144" s="11"/>
      <c r="F144" s="11"/>
      <c r="G144" s="11"/>
      <c r="H144" s="11"/>
      <c r="I144" s="11"/>
      <c r="J144" s="11"/>
      <c r="K144" s="11"/>
      <c r="L144" s="11"/>
      <c r="M144" s="11"/>
      <c r="N144" s="11"/>
      <c r="O144" s="11"/>
      <c r="P144" s="117"/>
      <c r="Q144" s="11"/>
      <c r="R144" s="11"/>
      <c r="S144" s="11"/>
      <c r="T144" s="11"/>
      <c r="U144" s="11"/>
      <c r="V144" s="11"/>
      <c r="W144" s="11"/>
      <c r="X144" s="11"/>
      <c r="Y144" s="11"/>
      <c r="Z144" s="11"/>
    </row>
    <row r="145">
      <c r="A145" s="11"/>
      <c r="B145" s="141"/>
      <c r="C145" s="117"/>
      <c r="D145" s="117"/>
      <c r="E145" s="11"/>
      <c r="F145" s="11"/>
      <c r="G145" s="11"/>
      <c r="H145" s="11"/>
      <c r="I145" s="11"/>
      <c r="J145" s="11"/>
      <c r="K145" s="11"/>
      <c r="L145" s="11"/>
      <c r="M145" s="11"/>
      <c r="N145" s="11"/>
      <c r="O145" s="11"/>
      <c r="P145" s="117"/>
      <c r="Q145" s="11"/>
      <c r="R145" s="11"/>
      <c r="S145" s="11"/>
      <c r="T145" s="11"/>
      <c r="U145" s="11"/>
      <c r="V145" s="11"/>
      <c r="W145" s="11"/>
      <c r="X145" s="11"/>
      <c r="Y145" s="11"/>
      <c r="Z145" s="11"/>
    </row>
    <row r="146">
      <c r="A146" s="11"/>
      <c r="B146" s="141"/>
      <c r="C146" s="117"/>
      <c r="D146" s="117"/>
      <c r="E146" s="11"/>
      <c r="F146" s="11"/>
      <c r="G146" s="11"/>
      <c r="H146" s="11"/>
      <c r="I146" s="11"/>
      <c r="J146" s="11"/>
      <c r="K146" s="11"/>
      <c r="L146" s="11"/>
      <c r="M146" s="11"/>
      <c r="N146" s="11"/>
      <c r="O146" s="11"/>
      <c r="P146" s="117"/>
      <c r="Q146" s="11"/>
      <c r="R146" s="11"/>
      <c r="S146" s="11"/>
      <c r="T146" s="11"/>
      <c r="U146" s="11"/>
      <c r="V146" s="11"/>
      <c r="W146" s="11"/>
      <c r="X146" s="11"/>
      <c r="Y146" s="11"/>
      <c r="Z146" s="11"/>
    </row>
    <row r="147">
      <c r="A147" s="11"/>
      <c r="B147" s="141"/>
      <c r="C147" s="117"/>
      <c r="D147" s="117"/>
      <c r="E147" s="11"/>
      <c r="F147" s="11"/>
      <c r="G147" s="11"/>
      <c r="H147" s="11"/>
      <c r="I147" s="11"/>
      <c r="J147" s="11"/>
      <c r="K147" s="11"/>
      <c r="L147" s="11"/>
      <c r="M147" s="11"/>
      <c r="N147" s="11"/>
      <c r="O147" s="11"/>
      <c r="P147" s="117"/>
      <c r="Q147" s="11"/>
      <c r="R147" s="11"/>
      <c r="S147" s="11"/>
      <c r="T147" s="11"/>
      <c r="U147" s="11"/>
      <c r="V147" s="11"/>
      <c r="W147" s="11"/>
      <c r="X147" s="11"/>
      <c r="Y147" s="11"/>
      <c r="Z147" s="11"/>
    </row>
    <row r="148">
      <c r="A148" s="11"/>
      <c r="B148" s="141"/>
      <c r="C148" s="117"/>
      <c r="D148" s="117"/>
      <c r="E148" s="11"/>
      <c r="F148" s="11"/>
      <c r="G148" s="11"/>
      <c r="H148" s="11"/>
      <c r="I148" s="11"/>
      <c r="J148" s="11"/>
      <c r="K148" s="11"/>
      <c r="L148" s="11"/>
      <c r="M148" s="11"/>
      <c r="N148" s="11"/>
      <c r="O148" s="11"/>
      <c r="P148" s="117"/>
      <c r="Q148" s="11"/>
      <c r="R148" s="11"/>
      <c r="S148" s="11"/>
      <c r="T148" s="11"/>
      <c r="U148" s="11"/>
      <c r="V148" s="11"/>
      <c r="W148" s="11"/>
      <c r="X148" s="11"/>
      <c r="Y148" s="11"/>
      <c r="Z148" s="11"/>
    </row>
    <row r="149">
      <c r="A149" s="11"/>
      <c r="B149" s="141"/>
      <c r="C149" s="117"/>
      <c r="D149" s="117"/>
      <c r="E149" s="11"/>
      <c r="F149" s="11"/>
      <c r="G149" s="11"/>
      <c r="H149" s="11"/>
      <c r="I149" s="11"/>
      <c r="J149" s="11"/>
      <c r="K149" s="11"/>
      <c r="L149" s="11"/>
      <c r="M149" s="11"/>
      <c r="N149" s="11"/>
      <c r="O149" s="11"/>
      <c r="P149" s="117"/>
      <c r="Q149" s="11"/>
      <c r="R149" s="11"/>
      <c r="S149" s="11"/>
      <c r="T149" s="11"/>
      <c r="U149" s="11"/>
      <c r="V149" s="11"/>
      <c r="W149" s="11"/>
      <c r="X149" s="11"/>
      <c r="Y149" s="11"/>
      <c r="Z149" s="11"/>
    </row>
    <row r="150">
      <c r="A150" s="11"/>
      <c r="B150" s="141"/>
      <c r="C150" s="117"/>
      <c r="D150" s="117"/>
      <c r="E150" s="11"/>
      <c r="F150" s="11"/>
      <c r="G150" s="11"/>
      <c r="H150" s="11"/>
      <c r="I150" s="11"/>
      <c r="J150" s="11"/>
      <c r="K150" s="11"/>
      <c r="L150" s="11"/>
      <c r="M150" s="11"/>
      <c r="N150" s="11"/>
      <c r="O150" s="11"/>
      <c r="P150" s="117"/>
      <c r="Q150" s="11"/>
      <c r="R150" s="11"/>
      <c r="S150" s="11"/>
      <c r="T150" s="11"/>
      <c r="U150" s="11"/>
      <c r="V150" s="11"/>
      <c r="W150" s="11"/>
      <c r="X150" s="11"/>
      <c r="Y150" s="11"/>
      <c r="Z150" s="11"/>
    </row>
    <row r="151">
      <c r="A151" s="11"/>
      <c r="B151" s="141"/>
      <c r="C151" s="117"/>
      <c r="D151" s="117"/>
      <c r="E151" s="11"/>
      <c r="F151" s="11"/>
      <c r="G151" s="11"/>
      <c r="H151" s="11"/>
      <c r="I151" s="11"/>
      <c r="J151" s="11"/>
      <c r="K151" s="11"/>
      <c r="L151" s="11"/>
      <c r="M151" s="11"/>
      <c r="N151" s="11"/>
      <c r="O151" s="11"/>
      <c r="P151" s="117"/>
      <c r="Q151" s="11"/>
      <c r="R151" s="11"/>
      <c r="S151" s="11"/>
      <c r="T151" s="11"/>
      <c r="U151" s="11"/>
      <c r="V151" s="11"/>
      <c r="W151" s="11"/>
      <c r="X151" s="11"/>
      <c r="Y151" s="11"/>
      <c r="Z151" s="11"/>
    </row>
    <row r="152">
      <c r="A152" s="11"/>
      <c r="B152" s="141"/>
      <c r="C152" s="117"/>
      <c r="D152" s="117"/>
      <c r="E152" s="11"/>
      <c r="F152" s="11"/>
      <c r="G152" s="11"/>
      <c r="H152" s="11"/>
      <c r="I152" s="11"/>
      <c r="J152" s="11"/>
      <c r="K152" s="11"/>
      <c r="L152" s="11"/>
      <c r="M152" s="11"/>
      <c r="N152" s="11"/>
      <c r="O152" s="11"/>
      <c r="P152" s="117"/>
      <c r="Q152" s="11"/>
      <c r="R152" s="11"/>
      <c r="S152" s="11"/>
      <c r="T152" s="11"/>
      <c r="U152" s="11"/>
      <c r="V152" s="11"/>
      <c r="W152" s="11"/>
      <c r="X152" s="11"/>
      <c r="Y152" s="11"/>
      <c r="Z152" s="11"/>
    </row>
    <row r="153">
      <c r="A153" s="11"/>
      <c r="B153" s="141"/>
      <c r="C153" s="117"/>
      <c r="D153" s="117"/>
      <c r="E153" s="11"/>
      <c r="F153" s="11"/>
      <c r="G153" s="11"/>
      <c r="H153" s="11"/>
      <c r="I153" s="11"/>
      <c r="J153" s="11"/>
      <c r="K153" s="11"/>
      <c r="L153" s="11"/>
      <c r="M153" s="11"/>
      <c r="N153" s="11"/>
      <c r="O153" s="11"/>
      <c r="P153" s="117"/>
      <c r="Q153" s="11"/>
      <c r="R153" s="11"/>
      <c r="S153" s="11"/>
      <c r="T153" s="11"/>
      <c r="U153" s="11"/>
      <c r="V153" s="11"/>
      <c r="W153" s="11"/>
      <c r="X153" s="11"/>
      <c r="Y153" s="11"/>
      <c r="Z153" s="11"/>
    </row>
    <row r="154">
      <c r="A154" s="11"/>
      <c r="B154" s="141"/>
      <c r="C154" s="117"/>
      <c r="D154" s="117"/>
      <c r="E154" s="11"/>
      <c r="F154" s="11"/>
      <c r="G154" s="11"/>
      <c r="H154" s="11"/>
      <c r="I154" s="11"/>
      <c r="J154" s="11"/>
      <c r="K154" s="11"/>
      <c r="L154" s="11"/>
      <c r="M154" s="11"/>
      <c r="N154" s="11"/>
      <c r="O154" s="11"/>
      <c r="P154" s="117"/>
      <c r="Q154" s="11"/>
      <c r="R154" s="11"/>
      <c r="S154" s="11"/>
      <c r="T154" s="11"/>
      <c r="U154" s="11"/>
      <c r="V154" s="11"/>
      <c r="W154" s="11"/>
      <c r="X154" s="11"/>
      <c r="Y154" s="11"/>
      <c r="Z154" s="11"/>
    </row>
    <row r="155">
      <c r="A155" s="11"/>
      <c r="B155" s="141"/>
      <c r="C155" s="117"/>
      <c r="D155" s="117"/>
      <c r="E155" s="11"/>
      <c r="F155" s="11"/>
      <c r="G155" s="11"/>
      <c r="H155" s="11"/>
      <c r="I155" s="11"/>
      <c r="J155" s="11"/>
      <c r="K155" s="11"/>
      <c r="L155" s="11"/>
      <c r="M155" s="11"/>
      <c r="N155" s="11"/>
      <c r="O155" s="11"/>
      <c r="P155" s="117"/>
      <c r="Q155" s="11"/>
      <c r="R155" s="11"/>
      <c r="S155" s="11"/>
      <c r="T155" s="11"/>
      <c r="U155" s="11"/>
      <c r="V155" s="11"/>
      <c r="W155" s="11"/>
      <c r="X155" s="11"/>
      <c r="Y155" s="11"/>
      <c r="Z155" s="11"/>
    </row>
    <row r="156">
      <c r="A156" s="11"/>
      <c r="B156" s="141"/>
      <c r="C156" s="117"/>
      <c r="D156" s="117"/>
      <c r="E156" s="11"/>
      <c r="F156" s="11"/>
      <c r="G156" s="11"/>
      <c r="H156" s="11"/>
      <c r="I156" s="11"/>
      <c r="J156" s="11"/>
      <c r="K156" s="11"/>
      <c r="L156" s="11"/>
      <c r="M156" s="11"/>
      <c r="N156" s="11"/>
      <c r="O156" s="11"/>
      <c r="P156" s="117"/>
      <c r="Q156" s="11"/>
      <c r="R156" s="11"/>
      <c r="S156" s="11"/>
      <c r="T156" s="11"/>
      <c r="U156" s="11"/>
      <c r="V156" s="11"/>
      <c r="W156" s="11"/>
      <c r="X156" s="11"/>
      <c r="Y156" s="11"/>
      <c r="Z156" s="11"/>
    </row>
    <row r="157">
      <c r="A157" s="11"/>
      <c r="B157" s="141"/>
      <c r="C157" s="117"/>
      <c r="D157" s="117"/>
      <c r="E157" s="11"/>
      <c r="F157" s="11"/>
      <c r="G157" s="11"/>
      <c r="H157" s="11"/>
      <c r="I157" s="11"/>
      <c r="J157" s="11"/>
      <c r="K157" s="11"/>
      <c r="L157" s="11"/>
      <c r="M157" s="11"/>
      <c r="N157" s="11"/>
      <c r="O157" s="11"/>
      <c r="P157" s="117"/>
      <c r="Q157" s="11"/>
      <c r="R157" s="11"/>
      <c r="S157" s="11"/>
      <c r="T157" s="11"/>
      <c r="U157" s="11"/>
      <c r="V157" s="11"/>
      <c r="W157" s="11"/>
      <c r="X157" s="11"/>
      <c r="Y157" s="11"/>
      <c r="Z157" s="11"/>
    </row>
    <row r="158">
      <c r="A158" s="11"/>
      <c r="B158" s="141"/>
      <c r="C158" s="117"/>
      <c r="D158" s="117"/>
      <c r="E158" s="11"/>
      <c r="F158" s="11"/>
      <c r="G158" s="11"/>
      <c r="H158" s="11"/>
      <c r="I158" s="11"/>
      <c r="J158" s="11"/>
      <c r="K158" s="11"/>
      <c r="L158" s="11"/>
      <c r="M158" s="11"/>
      <c r="N158" s="11"/>
      <c r="O158" s="11"/>
      <c r="P158" s="117"/>
      <c r="Q158" s="11"/>
      <c r="R158" s="11"/>
      <c r="S158" s="11"/>
      <c r="T158" s="11"/>
      <c r="U158" s="11"/>
      <c r="V158" s="11"/>
      <c r="W158" s="11"/>
      <c r="X158" s="11"/>
      <c r="Y158" s="11"/>
      <c r="Z158" s="11"/>
    </row>
    <row r="159">
      <c r="A159" s="11"/>
      <c r="B159" s="141"/>
      <c r="C159" s="117"/>
      <c r="D159" s="117"/>
      <c r="E159" s="11"/>
      <c r="F159" s="11"/>
      <c r="G159" s="11"/>
      <c r="H159" s="11"/>
      <c r="I159" s="11"/>
      <c r="J159" s="11"/>
      <c r="K159" s="11"/>
      <c r="L159" s="11"/>
      <c r="M159" s="11"/>
      <c r="N159" s="11"/>
      <c r="O159" s="11"/>
      <c r="P159" s="117"/>
      <c r="Q159" s="11"/>
      <c r="R159" s="11"/>
      <c r="S159" s="11"/>
      <c r="T159" s="11"/>
      <c r="U159" s="11"/>
      <c r="V159" s="11"/>
      <c r="W159" s="11"/>
      <c r="X159" s="11"/>
      <c r="Y159" s="11"/>
      <c r="Z159" s="11"/>
    </row>
    <row r="160">
      <c r="A160" s="11"/>
      <c r="B160" s="141"/>
      <c r="C160" s="117"/>
      <c r="D160" s="117"/>
      <c r="E160" s="11"/>
      <c r="F160" s="11"/>
      <c r="G160" s="11"/>
      <c r="H160" s="11"/>
      <c r="I160" s="11"/>
      <c r="J160" s="11"/>
      <c r="K160" s="11"/>
      <c r="L160" s="11"/>
      <c r="M160" s="11"/>
      <c r="N160" s="11"/>
      <c r="O160" s="11"/>
      <c r="P160" s="117"/>
      <c r="Q160" s="11"/>
      <c r="R160" s="11"/>
      <c r="S160" s="11"/>
      <c r="T160" s="11"/>
      <c r="U160" s="11"/>
      <c r="V160" s="11"/>
      <c r="W160" s="11"/>
      <c r="X160" s="11"/>
      <c r="Y160" s="11"/>
      <c r="Z160" s="11"/>
    </row>
    <row r="161">
      <c r="A161" s="11"/>
      <c r="B161" s="141"/>
      <c r="C161" s="117"/>
      <c r="D161" s="117"/>
      <c r="E161" s="11"/>
      <c r="F161" s="11"/>
      <c r="G161" s="11"/>
      <c r="H161" s="11"/>
      <c r="I161" s="11"/>
      <c r="J161" s="11"/>
      <c r="K161" s="11"/>
      <c r="L161" s="11"/>
      <c r="M161" s="11"/>
      <c r="N161" s="11"/>
      <c r="O161" s="11"/>
      <c r="P161" s="117"/>
      <c r="Q161" s="11"/>
      <c r="R161" s="11"/>
      <c r="S161" s="11"/>
      <c r="T161" s="11"/>
      <c r="U161" s="11"/>
      <c r="V161" s="11"/>
      <c r="W161" s="11"/>
      <c r="X161" s="11"/>
      <c r="Y161" s="11"/>
      <c r="Z161" s="11"/>
    </row>
    <row r="162">
      <c r="A162" s="11"/>
      <c r="B162" s="141"/>
      <c r="C162" s="117"/>
      <c r="D162" s="117"/>
      <c r="E162" s="11"/>
      <c r="F162" s="11"/>
      <c r="G162" s="11"/>
      <c r="H162" s="11"/>
      <c r="I162" s="11"/>
      <c r="J162" s="11"/>
      <c r="K162" s="11"/>
      <c r="L162" s="11"/>
      <c r="M162" s="11"/>
      <c r="N162" s="11"/>
      <c r="O162" s="11"/>
      <c r="P162" s="117"/>
      <c r="Q162" s="11"/>
      <c r="R162" s="11"/>
      <c r="S162" s="11"/>
      <c r="T162" s="11"/>
      <c r="U162" s="11"/>
      <c r="V162" s="11"/>
      <c r="W162" s="11"/>
      <c r="X162" s="11"/>
      <c r="Y162" s="11"/>
      <c r="Z162" s="11"/>
    </row>
    <row r="163">
      <c r="A163" s="11"/>
      <c r="B163" s="141"/>
      <c r="C163" s="117"/>
      <c r="D163" s="117"/>
      <c r="E163" s="11"/>
      <c r="F163" s="11"/>
      <c r="G163" s="11"/>
      <c r="H163" s="11"/>
      <c r="I163" s="11"/>
      <c r="J163" s="11"/>
      <c r="K163" s="11"/>
      <c r="L163" s="11"/>
      <c r="M163" s="11"/>
      <c r="N163" s="11"/>
      <c r="O163" s="11"/>
      <c r="P163" s="117"/>
      <c r="Q163" s="11"/>
      <c r="R163" s="11"/>
      <c r="S163" s="11"/>
      <c r="T163" s="11"/>
      <c r="U163" s="11"/>
      <c r="V163" s="11"/>
      <c r="W163" s="11"/>
      <c r="X163" s="11"/>
      <c r="Y163" s="11"/>
      <c r="Z163" s="11"/>
    </row>
    <row r="164">
      <c r="A164" s="11"/>
      <c r="B164" s="141"/>
      <c r="C164" s="117"/>
      <c r="D164" s="117"/>
      <c r="E164" s="11"/>
      <c r="F164" s="11"/>
      <c r="G164" s="11"/>
      <c r="H164" s="11"/>
      <c r="I164" s="11"/>
      <c r="J164" s="11"/>
      <c r="K164" s="11"/>
      <c r="L164" s="11"/>
      <c r="M164" s="11"/>
      <c r="N164" s="11"/>
      <c r="O164" s="11"/>
      <c r="P164" s="117"/>
      <c r="Q164" s="11"/>
      <c r="R164" s="11"/>
      <c r="S164" s="11"/>
      <c r="T164" s="11"/>
      <c r="U164" s="11"/>
      <c r="V164" s="11"/>
      <c r="W164" s="11"/>
      <c r="X164" s="11"/>
      <c r="Y164" s="11"/>
      <c r="Z164" s="11"/>
    </row>
    <row r="165">
      <c r="A165" s="11"/>
      <c r="B165" s="141"/>
      <c r="C165" s="117"/>
      <c r="D165" s="117"/>
      <c r="E165" s="11"/>
      <c r="F165" s="11"/>
      <c r="G165" s="11"/>
      <c r="H165" s="11"/>
      <c r="I165" s="11"/>
      <c r="J165" s="11"/>
      <c r="K165" s="11"/>
      <c r="L165" s="11"/>
      <c r="M165" s="11"/>
      <c r="N165" s="11"/>
      <c r="O165" s="11"/>
      <c r="P165" s="117"/>
      <c r="Q165" s="11"/>
      <c r="R165" s="11"/>
      <c r="S165" s="11"/>
      <c r="T165" s="11"/>
      <c r="U165" s="11"/>
      <c r="V165" s="11"/>
      <c r="W165" s="11"/>
      <c r="X165" s="11"/>
      <c r="Y165" s="11"/>
      <c r="Z165" s="11"/>
    </row>
    <row r="166">
      <c r="A166" s="11"/>
      <c r="B166" s="141"/>
      <c r="C166" s="117"/>
      <c r="D166" s="117"/>
      <c r="E166" s="11"/>
      <c r="F166" s="11"/>
      <c r="G166" s="11"/>
      <c r="H166" s="11"/>
      <c r="I166" s="11"/>
      <c r="J166" s="11"/>
      <c r="K166" s="11"/>
      <c r="L166" s="11"/>
      <c r="M166" s="11"/>
      <c r="N166" s="11"/>
      <c r="O166" s="11"/>
      <c r="P166" s="117"/>
      <c r="Q166" s="11"/>
      <c r="R166" s="11"/>
      <c r="S166" s="11"/>
      <c r="T166" s="11"/>
      <c r="U166" s="11"/>
      <c r="V166" s="11"/>
      <c r="W166" s="11"/>
      <c r="X166" s="11"/>
      <c r="Y166" s="11"/>
      <c r="Z166" s="11"/>
    </row>
    <row r="167">
      <c r="A167" s="11"/>
      <c r="B167" s="141"/>
      <c r="C167" s="117"/>
      <c r="D167" s="117"/>
      <c r="E167" s="11"/>
      <c r="F167" s="11"/>
      <c r="G167" s="11"/>
      <c r="H167" s="11"/>
      <c r="I167" s="11"/>
      <c r="J167" s="11"/>
      <c r="K167" s="11"/>
      <c r="L167" s="11"/>
      <c r="M167" s="11"/>
      <c r="N167" s="11"/>
      <c r="O167" s="11"/>
      <c r="P167" s="117"/>
      <c r="Q167" s="11"/>
      <c r="R167" s="11"/>
      <c r="S167" s="11"/>
      <c r="T167" s="11"/>
      <c r="U167" s="11"/>
      <c r="V167" s="11"/>
      <c r="W167" s="11"/>
      <c r="X167" s="11"/>
      <c r="Y167" s="11"/>
      <c r="Z167" s="11"/>
    </row>
    <row r="168">
      <c r="A168" s="11"/>
      <c r="B168" s="141"/>
      <c r="C168" s="117"/>
      <c r="D168" s="117"/>
      <c r="E168" s="11"/>
      <c r="F168" s="11"/>
      <c r="G168" s="11"/>
      <c r="H168" s="11"/>
      <c r="I168" s="11"/>
      <c r="J168" s="11"/>
      <c r="K168" s="11"/>
      <c r="L168" s="11"/>
      <c r="M168" s="11"/>
      <c r="N168" s="11"/>
      <c r="O168" s="11"/>
      <c r="P168" s="117"/>
      <c r="Q168" s="11"/>
      <c r="R168" s="11"/>
      <c r="S168" s="11"/>
      <c r="T168" s="11"/>
      <c r="U168" s="11"/>
      <c r="V168" s="11"/>
      <c r="W168" s="11"/>
      <c r="X168" s="11"/>
      <c r="Y168" s="11"/>
      <c r="Z168" s="11"/>
    </row>
    <row r="169">
      <c r="A169" s="11"/>
      <c r="B169" s="141"/>
      <c r="C169" s="117"/>
      <c r="D169" s="117"/>
      <c r="E169" s="11"/>
      <c r="F169" s="11"/>
      <c r="G169" s="11"/>
      <c r="H169" s="11"/>
      <c r="I169" s="11"/>
      <c r="J169" s="11"/>
      <c r="K169" s="11"/>
      <c r="L169" s="11"/>
      <c r="M169" s="11"/>
      <c r="N169" s="11"/>
      <c r="O169" s="11"/>
      <c r="P169" s="117"/>
      <c r="Q169" s="11"/>
      <c r="R169" s="11"/>
      <c r="S169" s="11"/>
      <c r="T169" s="11"/>
      <c r="U169" s="11"/>
      <c r="V169" s="11"/>
      <c r="W169" s="11"/>
      <c r="X169" s="11"/>
      <c r="Y169" s="11"/>
      <c r="Z169" s="11"/>
    </row>
    <row r="170">
      <c r="A170" s="11"/>
      <c r="B170" s="141"/>
      <c r="C170" s="117"/>
      <c r="D170" s="117"/>
      <c r="E170" s="11"/>
      <c r="F170" s="11"/>
      <c r="G170" s="11"/>
      <c r="H170" s="11"/>
      <c r="I170" s="11"/>
      <c r="J170" s="11"/>
      <c r="K170" s="11"/>
      <c r="L170" s="11"/>
      <c r="M170" s="11"/>
      <c r="N170" s="11"/>
      <c r="O170" s="11"/>
      <c r="P170" s="117"/>
      <c r="Q170" s="11"/>
      <c r="R170" s="11"/>
      <c r="S170" s="11"/>
      <c r="T170" s="11"/>
      <c r="U170" s="11"/>
      <c r="V170" s="11"/>
      <c r="W170" s="11"/>
      <c r="X170" s="11"/>
      <c r="Y170" s="11"/>
      <c r="Z170" s="11"/>
    </row>
    <row r="171">
      <c r="A171" s="11"/>
      <c r="B171" s="141"/>
      <c r="C171" s="117"/>
      <c r="D171" s="117"/>
      <c r="E171" s="11"/>
      <c r="F171" s="11"/>
      <c r="G171" s="11"/>
      <c r="H171" s="11"/>
      <c r="I171" s="11"/>
      <c r="J171" s="11"/>
      <c r="K171" s="11"/>
      <c r="L171" s="11"/>
      <c r="M171" s="11"/>
      <c r="N171" s="11"/>
      <c r="O171" s="11"/>
      <c r="P171" s="117"/>
      <c r="Q171" s="11"/>
      <c r="R171" s="11"/>
      <c r="S171" s="11"/>
      <c r="T171" s="11"/>
      <c r="U171" s="11"/>
      <c r="V171" s="11"/>
      <c r="W171" s="11"/>
      <c r="X171" s="11"/>
      <c r="Y171" s="11"/>
      <c r="Z171" s="11"/>
    </row>
    <row r="172">
      <c r="A172" s="11"/>
      <c r="B172" s="141"/>
      <c r="C172" s="117"/>
      <c r="D172" s="117"/>
      <c r="E172" s="11"/>
      <c r="F172" s="11"/>
      <c r="G172" s="11"/>
      <c r="H172" s="11"/>
      <c r="I172" s="11"/>
      <c r="J172" s="11"/>
      <c r="K172" s="11"/>
      <c r="L172" s="11"/>
      <c r="M172" s="11"/>
      <c r="N172" s="11"/>
      <c r="O172" s="11"/>
      <c r="P172" s="117"/>
      <c r="Q172" s="11"/>
      <c r="R172" s="11"/>
      <c r="S172" s="11"/>
      <c r="T172" s="11"/>
      <c r="U172" s="11"/>
      <c r="V172" s="11"/>
      <c r="W172" s="11"/>
      <c r="X172" s="11"/>
      <c r="Y172" s="11"/>
      <c r="Z172" s="11"/>
    </row>
    <row r="173">
      <c r="A173" s="11"/>
      <c r="B173" s="141"/>
      <c r="C173" s="117"/>
      <c r="D173" s="117"/>
      <c r="E173" s="11"/>
      <c r="F173" s="11"/>
      <c r="G173" s="11"/>
      <c r="H173" s="11"/>
      <c r="I173" s="11"/>
      <c r="J173" s="11"/>
      <c r="K173" s="11"/>
      <c r="L173" s="11"/>
      <c r="M173" s="11"/>
      <c r="N173" s="11"/>
      <c r="O173" s="11"/>
      <c r="P173" s="117"/>
      <c r="Q173" s="11"/>
      <c r="R173" s="11"/>
      <c r="S173" s="11"/>
      <c r="T173" s="11"/>
      <c r="U173" s="11"/>
      <c r="V173" s="11"/>
      <c r="W173" s="11"/>
      <c r="X173" s="11"/>
      <c r="Y173" s="11"/>
      <c r="Z173" s="11"/>
    </row>
    <row r="174">
      <c r="A174" s="11"/>
      <c r="B174" s="141"/>
      <c r="C174" s="117"/>
      <c r="D174" s="117"/>
      <c r="E174" s="11"/>
      <c r="F174" s="11"/>
      <c r="G174" s="11"/>
      <c r="H174" s="11"/>
      <c r="I174" s="11"/>
      <c r="J174" s="11"/>
      <c r="K174" s="11"/>
      <c r="L174" s="11"/>
      <c r="M174" s="11"/>
      <c r="N174" s="11"/>
      <c r="O174" s="11"/>
      <c r="P174" s="117"/>
      <c r="Q174" s="11"/>
      <c r="R174" s="11"/>
      <c r="S174" s="11"/>
      <c r="T174" s="11"/>
      <c r="U174" s="11"/>
      <c r="V174" s="11"/>
      <c r="W174" s="11"/>
      <c r="X174" s="11"/>
      <c r="Y174" s="11"/>
      <c r="Z174" s="11"/>
    </row>
    <row r="175">
      <c r="A175" s="11"/>
      <c r="B175" s="141"/>
      <c r="C175" s="117"/>
      <c r="D175" s="117"/>
      <c r="E175" s="11"/>
      <c r="F175" s="11"/>
      <c r="G175" s="11"/>
      <c r="H175" s="11"/>
      <c r="I175" s="11"/>
      <c r="J175" s="11"/>
      <c r="K175" s="11"/>
      <c r="L175" s="11"/>
      <c r="M175" s="11"/>
      <c r="N175" s="11"/>
      <c r="O175" s="11"/>
      <c r="P175" s="117"/>
      <c r="Q175" s="11"/>
      <c r="R175" s="11"/>
      <c r="S175" s="11"/>
      <c r="T175" s="11"/>
      <c r="U175" s="11"/>
      <c r="V175" s="11"/>
      <c r="W175" s="11"/>
      <c r="X175" s="11"/>
      <c r="Y175" s="11"/>
      <c r="Z175" s="11"/>
    </row>
    <row r="176">
      <c r="A176" s="11"/>
      <c r="B176" s="141"/>
      <c r="C176" s="117"/>
      <c r="D176" s="117"/>
      <c r="E176" s="11"/>
      <c r="F176" s="11"/>
      <c r="G176" s="11"/>
      <c r="H176" s="11"/>
      <c r="I176" s="11"/>
      <c r="J176" s="11"/>
      <c r="K176" s="11"/>
      <c r="L176" s="11"/>
      <c r="M176" s="11"/>
      <c r="N176" s="11"/>
      <c r="O176" s="11"/>
      <c r="P176" s="117"/>
      <c r="Q176" s="11"/>
      <c r="R176" s="11"/>
      <c r="S176" s="11"/>
      <c r="T176" s="11"/>
      <c r="U176" s="11"/>
      <c r="V176" s="11"/>
      <c r="W176" s="11"/>
      <c r="X176" s="11"/>
      <c r="Y176" s="11"/>
      <c r="Z176" s="11"/>
    </row>
    <row r="177">
      <c r="A177" s="11"/>
      <c r="B177" s="141"/>
      <c r="C177" s="117"/>
      <c r="D177" s="117"/>
      <c r="E177" s="11"/>
      <c r="F177" s="11"/>
      <c r="G177" s="11"/>
      <c r="H177" s="11"/>
      <c r="I177" s="11"/>
      <c r="J177" s="11"/>
      <c r="K177" s="11"/>
      <c r="L177" s="11"/>
      <c r="M177" s="11"/>
      <c r="N177" s="11"/>
      <c r="O177" s="11"/>
      <c r="P177" s="117"/>
      <c r="Q177" s="11"/>
      <c r="R177" s="11"/>
      <c r="S177" s="11"/>
      <c r="T177" s="11"/>
      <c r="U177" s="11"/>
      <c r="V177" s="11"/>
      <c r="W177" s="11"/>
      <c r="X177" s="11"/>
      <c r="Y177" s="11"/>
      <c r="Z177" s="11"/>
    </row>
    <row r="178">
      <c r="A178" s="11"/>
      <c r="B178" s="141"/>
      <c r="C178" s="117"/>
      <c r="D178" s="117"/>
      <c r="E178" s="11"/>
      <c r="F178" s="11"/>
      <c r="G178" s="11"/>
      <c r="H178" s="11"/>
      <c r="I178" s="11"/>
      <c r="J178" s="11"/>
      <c r="K178" s="11"/>
      <c r="L178" s="11"/>
      <c r="M178" s="11"/>
      <c r="N178" s="11"/>
      <c r="O178" s="11"/>
      <c r="P178" s="117"/>
      <c r="Q178" s="11"/>
      <c r="R178" s="11"/>
      <c r="S178" s="11"/>
      <c r="T178" s="11"/>
      <c r="U178" s="11"/>
      <c r="V178" s="11"/>
      <c r="W178" s="11"/>
      <c r="X178" s="11"/>
      <c r="Y178" s="11"/>
      <c r="Z178" s="11"/>
    </row>
    <row r="179">
      <c r="A179" s="11"/>
      <c r="B179" s="141"/>
      <c r="C179" s="117"/>
      <c r="D179" s="117"/>
      <c r="E179" s="11"/>
      <c r="F179" s="11"/>
      <c r="G179" s="11"/>
      <c r="H179" s="11"/>
      <c r="I179" s="11"/>
      <c r="J179" s="11"/>
      <c r="K179" s="11"/>
      <c r="L179" s="11"/>
      <c r="M179" s="11"/>
      <c r="N179" s="11"/>
      <c r="O179" s="11"/>
      <c r="P179" s="117"/>
      <c r="Q179" s="11"/>
      <c r="R179" s="11"/>
      <c r="S179" s="11"/>
      <c r="T179" s="11"/>
      <c r="U179" s="11"/>
      <c r="V179" s="11"/>
      <c r="W179" s="11"/>
      <c r="X179" s="11"/>
      <c r="Y179" s="11"/>
      <c r="Z179" s="11"/>
    </row>
    <row r="180">
      <c r="A180" s="11"/>
      <c r="B180" s="141"/>
      <c r="C180" s="117"/>
      <c r="D180" s="117"/>
      <c r="E180" s="11"/>
      <c r="F180" s="11"/>
      <c r="G180" s="11"/>
      <c r="H180" s="11"/>
      <c r="I180" s="11"/>
      <c r="J180" s="11"/>
      <c r="K180" s="11"/>
      <c r="L180" s="11"/>
      <c r="M180" s="11"/>
      <c r="N180" s="11"/>
      <c r="O180" s="11"/>
      <c r="P180" s="117"/>
      <c r="Q180" s="11"/>
      <c r="R180" s="11"/>
      <c r="S180" s="11"/>
      <c r="T180" s="11"/>
      <c r="U180" s="11"/>
      <c r="V180" s="11"/>
      <c r="W180" s="11"/>
      <c r="X180" s="11"/>
      <c r="Y180" s="11"/>
      <c r="Z180" s="11"/>
    </row>
    <row r="181">
      <c r="A181" s="11"/>
      <c r="B181" s="141"/>
      <c r="C181" s="117"/>
      <c r="D181" s="117"/>
      <c r="E181" s="11"/>
      <c r="F181" s="11"/>
      <c r="G181" s="11"/>
      <c r="H181" s="11"/>
      <c r="I181" s="11"/>
      <c r="J181" s="11"/>
      <c r="K181" s="11"/>
      <c r="L181" s="11"/>
      <c r="M181" s="11"/>
      <c r="N181" s="11"/>
      <c r="O181" s="11"/>
      <c r="P181" s="117"/>
      <c r="Q181" s="11"/>
      <c r="R181" s="11"/>
      <c r="S181" s="11"/>
      <c r="T181" s="11"/>
      <c r="U181" s="11"/>
      <c r="V181" s="11"/>
      <c r="W181" s="11"/>
      <c r="X181" s="11"/>
      <c r="Y181" s="11"/>
      <c r="Z181" s="11"/>
    </row>
    <row r="182">
      <c r="A182" s="11"/>
      <c r="B182" s="141"/>
      <c r="C182" s="117"/>
      <c r="D182" s="117"/>
      <c r="E182" s="11"/>
      <c r="F182" s="11"/>
      <c r="G182" s="11"/>
      <c r="H182" s="11"/>
      <c r="I182" s="11"/>
      <c r="J182" s="11"/>
      <c r="K182" s="11"/>
      <c r="L182" s="11"/>
      <c r="M182" s="11"/>
      <c r="N182" s="11"/>
      <c r="O182" s="11"/>
      <c r="P182" s="117"/>
      <c r="Q182" s="11"/>
      <c r="R182" s="11"/>
      <c r="S182" s="11"/>
      <c r="T182" s="11"/>
      <c r="U182" s="11"/>
      <c r="V182" s="11"/>
      <c r="W182" s="11"/>
      <c r="X182" s="11"/>
      <c r="Y182" s="11"/>
      <c r="Z182" s="11"/>
    </row>
    <row r="183">
      <c r="A183" s="11"/>
      <c r="B183" s="141"/>
      <c r="C183" s="117"/>
      <c r="D183" s="117"/>
      <c r="E183" s="11"/>
      <c r="F183" s="11"/>
      <c r="G183" s="11"/>
      <c r="H183" s="11"/>
      <c r="I183" s="11"/>
      <c r="J183" s="11"/>
      <c r="K183" s="11"/>
      <c r="L183" s="11"/>
      <c r="M183" s="11"/>
      <c r="N183" s="11"/>
      <c r="O183" s="11"/>
      <c r="P183" s="117"/>
      <c r="Q183" s="11"/>
      <c r="R183" s="11"/>
      <c r="S183" s="11"/>
      <c r="T183" s="11"/>
      <c r="U183" s="11"/>
      <c r="V183" s="11"/>
      <c r="W183" s="11"/>
      <c r="X183" s="11"/>
      <c r="Y183" s="11"/>
      <c r="Z183" s="11"/>
    </row>
    <row r="184">
      <c r="A184" s="11"/>
      <c r="B184" s="141"/>
      <c r="C184" s="117"/>
      <c r="D184" s="117"/>
      <c r="E184" s="11"/>
      <c r="F184" s="11"/>
      <c r="G184" s="11"/>
      <c r="H184" s="11"/>
      <c r="I184" s="11"/>
      <c r="J184" s="11"/>
      <c r="K184" s="11"/>
      <c r="L184" s="11"/>
      <c r="M184" s="11"/>
      <c r="N184" s="11"/>
      <c r="O184" s="11"/>
      <c r="P184" s="117"/>
      <c r="Q184" s="11"/>
      <c r="R184" s="11"/>
      <c r="S184" s="11"/>
      <c r="T184" s="11"/>
      <c r="U184" s="11"/>
      <c r="V184" s="11"/>
      <c r="W184" s="11"/>
      <c r="X184" s="11"/>
      <c r="Y184" s="11"/>
      <c r="Z184" s="11"/>
    </row>
    <row r="185">
      <c r="A185" s="11"/>
      <c r="B185" s="141"/>
      <c r="C185" s="117"/>
      <c r="D185" s="117"/>
      <c r="E185" s="11"/>
      <c r="F185" s="11"/>
      <c r="G185" s="11"/>
      <c r="H185" s="11"/>
      <c r="I185" s="11"/>
      <c r="J185" s="11"/>
      <c r="K185" s="11"/>
      <c r="L185" s="11"/>
      <c r="M185" s="11"/>
      <c r="N185" s="11"/>
      <c r="O185" s="11"/>
      <c r="P185" s="117"/>
      <c r="Q185" s="11"/>
      <c r="R185" s="11"/>
      <c r="S185" s="11"/>
      <c r="T185" s="11"/>
      <c r="U185" s="11"/>
      <c r="V185" s="11"/>
      <c r="W185" s="11"/>
      <c r="X185" s="11"/>
      <c r="Y185" s="11"/>
      <c r="Z185" s="11"/>
    </row>
    <row r="186">
      <c r="A186" s="11"/>
      <c r="B186" s="141"/>
      <c r="C186" s="117"/>
      <c r="D186" s="117"/>
      <c r="E186" s="11"/>
      <c r="F186" s="11"/>
      <c r="G186" s="11"/>
      <c r="H186" s="11"/>
      <c r="I186" s="11"/>
      <c r="J186" s="11"/>
      <c r="K186" s="11"/>
      <c r="L186" s="11"/>
      <c r="M186" s="11"/>
      <c r="N186" s="11"/>
      <c r="O186" s="11"/>
      <c r="P186" s="117"/>
      <c r="Q186" s="11"/>
      <c r="R186" s="11"/>
      <c r="S186" s="11"/>
      <c r="T186" s="11"/>
      <c r="U186" s="11"/>
      <c r="V186" s="11"/>
      <c r="W186" s="11"/>
      <c r="X186" s="11"/>
      <c r="Y186" s="11"/>
      <c r="Z186" s="11"/>
    </row>
    <row r="187">
      <c r="A187" s="11"/>
      <c r="B187" s="141"/>
      <c r="C187" s="117"/>
      <c r="D187" s="117"/>
      <c r="E187" s="11"/>
      <c r="F187" s="11"/>
      <c r="G187" s="11"/>
      <c r="H187" s="11"/>
      <c r="I187" s="11"/>
      <c r="J187" s="11"/>
      <c r="K187" s="11"/>
      <c r="L187" s="11"/>
      <c r="M187" s="11"/>
      <c r="N187" s="11"/>
      <c r="O187" s="11"/>
      <c r="P187" s="117"/>
      <c r="Q187" s="11"/>
      <c r="R187" s="11"/>
      <c r="S187" s="11"/>
      <c r="T187" s="11"/>
      <c r="U187" s="11"/>
      <c r="V187" s="11"/>
      <c r="W187" s="11"/>
      <c r="X187" s="11"/>
      <c r="Y187" s="11"/>
      <c r="Z187" s="11"/>
    </row>
    <row r="188">
      <c r="A188" s="11"/>
      <c r="B188" s="141"/>
      <c r="C188" s="117"/>
      <c r="D188" s="117"/>
      <c r="E188" s="11"/>
      <c r="F188" s="11"/>
      <c r="G188" s="11"/>
      <c r="H188" s="11"/>
      <c r="I188" s="11"/>
      <c r="J188" s="11"/>
      <c r="K188" s="11"/>
      <c r="L188" s="11"/>
      <c r="M188" s="11"/>
      <c r="N188" s="11"/>
      <c r="O188" s="11"/>
      <c r="P188" s="117"/>
      <c r="Q188" s="11"/>
      <c r="R188" s="11"/>
      <c r="S188" s="11"/>
      <c r="T188" s="11"/>
      <c r="U188" s="11"/>
      <c r="V188" s="11"/>
      <c r="W188" s="11"/>
      <c r="X188" s="11"/>
      <c r="Y188" s="11"/>
      <c r="Z188" s="11"/>
    </row>
    <row r="189">
      <c r="A189" s="11"/>
      <c r="B189" s="141"/>
      <c r="C189" s="117"/>
      <c r="D189" s="117"/>
      <c r="E189" s="11"/>
      <c r="F189" s="11"/>
      <c r="G189" s="11"/>
      <c r="H189" s="11"/>
      <c r="I189" s="11"/>
      <c r="J189" s="11"/>
      <c r="K189" s="11"/>
      <c r="L189" s="11"/>
      <c r="M189" s="11"/>
      <c r="N189" s="11"/>
      <c r="O189" s="11"/>
      <c r="P189" s="117"/>
      <c r="Q189" s="11"/>
      <c r="R189" s="11"/>
      <c r="S189" s="11"/>
      <c r="T189" s="11"/>
      <c r="U189" s="11"/>
      <c r="V189" s="11"/>
      <c r="W189" s="11"/>
      <c r="X189" s="11"/>
      <c r="Y189" s="11"/>
      <c r="Z189" s="11"/>
    </row>
    <row r="190">
      <c r="A190" s="11"/>
      <c r="B190" s="141"/>
      <c r="C190" s="117"/>
      <c r="D190" s="117"/>
      <c r="E190" s="11"/>
      <c r="F190" s="11"/>
      <c r="G190" s="11"/>
      <c r="H190" s="11"/>
      <c r="I190" s="11"/>
      <c r="J190" s="11"/>
      <c r="K190" s="11"/>
      <c r="L190" s="11"/>
      <c r="M190" s="11"/>
      <c r="N190" s="11"/>
      <c r="O190" s="11"/>
      <c r="P190" s="117"/>
      <c r="Q190" s="11"/>
      <c r="R190" s="11"/>
      <c r="S190" s="11"/>
      <c r="T190" s="11"/>
      <c r="U190" s="11"/>
      <c r="V190" s="11"/>
      <c r="W190" s="11"/>
      <c r="X190" s="11"/>
      <c r="Y190" s="11"/>
      <c r="Z190" s="11"/>
    </row>
    <row r="191">
      <c r="A191" s="11"/>
      <c r="B191" s="141"/>
      <c r="C191" s="117"/>
      <c r="D191" s="117"/>
      <c r="E191" s="11"/>
      <c r="F191" s="11"/>
      <c r="G191" s="11"/>
      <c r="H191" s="11"/>
      <c r="I191" s="11"/>
      <c r="J191" s="11"/>
      <c r="K191" s="11"/>
      <c r="L191" s="11"/>
      <c r="M191" s="11"/>
      <c r="N191" s="11"/>
      <c r="O191" s="11"/>
      <c r="P191" s="117"/>
      <c r="Q191" s="11"/>
      <c r="R191" s="11"/>
      <c r="S191" s="11"/>
      <c r="T191" s="11"/>
      <c r="U191" s="11"/>
      <c r="V191" s="11"/>
      <c r="W191" s="11"/>
      <c r="X191" s="11"/>
      <c r="Y191" s="11"/>
      <c r="Z191" s="11"/>
    </row>
    <row r="192">
      <c r="A192" s="11"/>
      <c r="B192" s="141"/>
      <c r="C192" s="117"/>
      <c r="D192" s="117"/>
      <c r="E192" s="11"/>
      <c r="F192" s="11"/>
      <c r="G192" s="11"/>
      <c r="H192" s="11"/>
      <c r="I192" s="11"/>
      <c r="J192" s="11"/>
      <c r="K192" s="11"/>
      <c r="L192" s="11"/>
      <c r="M192" s="11"/>
      <c r="N192" s="11"/>
      <c r="O192" s="11"/>
      <c r="P192" s="117"/>
      <c r="Q192" s="11"/>
      <c r="R192" s="11"/>
      <c r="S192" s="11"/>
      <c r="T192" s="11"/>
      <c r="U192" s="11"/>
      <c r="V192" s="11"/>
      <c r="W192" s="11"/>
      <c r="X192" s="11"/>
      <c r="Y192" s="11"/>
      <c r="Z192" s="11"/>
    </row>
    <row r="193">
      <c r="A193" s="11"/>
      <c r="B193" s="141"/>
      <c r="C193" s="117"/>
      <c r="D193" s="117"/>
      <c r="E193" s="11"/>
      <c r="F193" s="11"/>
      <c r="G193" s="11"/>
      <c r="H193" s="11"/>
      <c r="I193" s="11"/>
      <c r="J193" s="11"/>
      <c r="K193" s="11"/>
      <c r="L193" s="11"/>
      <c r="M193" s="11"/>
      <c r="N193" s="11"/>
      <c r="O193" s="11"/>
      <c r="P193" s="117"/>
      <c r="Q193" s="11"/>
      <c r="R193" s="11"/>
      <c r="S193" s="11"/>
      <c r="T193" s="11"/>
      <c r="U193" s="11"/>
      <c r="V193" s="11"/>
      <c r="W193" s="11"/>
      <c r="X193" s="11"/>
      <c r="Y193" s="11"/>
      <c r="Z193" s="11"/>
    </row>
    <row r="194">
      <c r="A194" s="11"/>
      <c r="B194" s="141"/>
      <c r="C194" s="117"/>
      <c r="D194" s="117"/>
      <c r="E194" s="11"/>
      <c r="F194" s="11"/>
      <c r="G194" s="11"/>
      <c r="H194" s="11"/>
      <c r="I194" s="11"/>
      <c r="J194" s="11"/>
      <c r="K194" s="11"/>
      <c r="L194" s="11"/>
      <c r="M194" s="11"/>
      <c r="N194" s="11"/>
      <c r="O194" s="11"/>
      <c r="P194" s="117"/>
      <c r="Q194" s="11"/>
      <c r="R194" s="11"/>
      <c r="S194" s="11"/>
      <c r="T194" s="11"/>
      <c r="U194" s="11"/>
      <c r="V194" s="11"/>
      <c r="W194" s="11"/>
      <c r="X194" s="11"/>
      <c r="Y194" s="11"/>
      <c r="Z194" s="11"/>
    </row>
    <row r="195">
      <c r="A195" s="11"/>
      <c r="B195" s="141"/>
      <c r="C195" s="117"/>
      <c r="D195" s="117"/>
      <c r="E195" s="11"/>
      <c r="F195" s="11"/>
      <c r="G195" s="11"/>
      <c r="H195" s="11"/>
      <c r="I195" s="11"/>
      <c r="J195" s="11"/>
      <c r="K195" s="11"/>
      <c r="L195" s="11"/>
      <c r="M195" s="11"/>
      <c r="N195" s="11"/>
      <c r="O195" s="11"/>
      <c r="P195" s="117"/>
      <c r="Q195" s="11"/>
      <c r="R195" s="11"/>
      <c r="S195" s="11"/>
      <c r="T195" s="11"/>
      <c r="U195" s="11"/>
      <c r="V195" s="11"/>
      <c r="W195" s="11"/>
      <c r="X195" s="11"/>
      <c r="Y195" s="11"/>
      <c r="Z195" s="11"/>
    </row>
    <row r="196">
      <c r="A196" s="11"/>
      <c r="B196" s="141"/>
      <c r="C196" s="117"/>
      <c r="D196" s="117"/>
      <c r="E196" s="11"/>
      <c r="F196" s="11"/>
      <c r="G196" s="11"/>
      <c r="H196" s="11"/>
      <c r="I196" s="11"/>
      <c r="J196" s="11"/>
      <c r="K196" s="11"/>
      <c r="L196" s="11"/>
      <c r="M196" s="11"/>
      <c r="N196" s="11"/>
      <c r="O196" s="11"/>
      <c r="P196" s="117"/>
      <c r="Q196" s="11"/>
      <c r="R196" s="11"/>
      <c r="S196" s="11"/>
      <c r="T196" s="11"/>
      <c r="U196" s="11"/>
      <c r="V196" s="11"/>
      <c r="W196" s="11"/>
      <c r="X196" s="11"/>
      <c r="Y196" s="11"/>
      <c r="Z196" s="11"/>
    </row>
    <row r="197">
      <c r="A197" s="11"/>
      <c r="B197" s="141"/>
      <c r="C197" s="117"/>
      <c r="D197" s="117"/>
      <c r="E197" s="11"/>
      <c r="F197" s="11"/>
      <c r="G197" s="11"/>
      <c r="H197" s="11"/>
      <c r="I197" s="11"/>
      <c r="J197" s="11"/>
      <c r="K197" s="11"/>
      <c r="L197" s="11"/>
      <c r="M197" s="11"/>
      <c r="N197" s="11"/>
      <c r="O197" s="11"/>
      <c r="P197" s="117"/>
      <c r="Q197" s="11"/>
      <c r="R197" s="11"/>
      <c r="S197" s="11"/>
      <c r="T197" s="11"/>
      <c r="U197" s="11"/>
      <c r="V197" s="11"/>
      <c r="W197" s="11"/>
      <c r="X197" s="11"/>
      <c r="Y197" s="11"/>
      <c r="Z197" s="11"/>
    </row>
    <row r="198">
      <c r="A198" s="11"/>
      <c r="B198" s="141"/>
      <c r="C198" s="117"/>
      <c r="D198" s="117"/>
      <c r="E198" s="11"/>
      <c r="F198" s="11"/>
      <c r="G198" s="11"/>
      <c r="H198" s="11"/>
      <c r="I198" s="11"/>
      <c r="J198" s="11"/>
      <c r="K198" s="11"/>
      <c r="L198" s="11"/>
      <c r="M198" s="11"/>
      <c r="N198" s="11"/>
      <c r="O198" s="11"/>
      <c r="P198" s="117"/>
      <c r="Q198" s="11"/>
      <c r="R198" s="11"/>
      <c r="S198" s="11"/>
      <c r="T198" s="11"/>
      <c r="U198" s="11"/>
      <c r="V198" s="11"/>
      <c r="W198" s="11"/>
      <c r="X198" s="11"/>
      <c r="Y198" s="11"/>
      <c r="Z198" s="11"/>
    </row>
    <row r="199">
      <c r="A199" s="11"/>
      <c r="B199" s="141"/>
      <c r="C199" s="117"/>
      <c r="D199" s="117"/>
      <c r="E199" s="11"/>
      <c r="F199" s="11"/>
      <c r="G199" s="11"/>
      <c r="H199" s="11"/>
      <c r="I199" s="11"/>
      <c r="J199" s="11"/>
      <c r="K199" s="11"/>
      <c r="L199" s="11"/>
      <c r="M199" s="11"/>
      <c r="N199" s="11"/>
      <c r="O199" s="11"/>
      <c r="P199" s="117"/>
      <c r="Q199" s="11"/>
      <c r="R199" s="11"/>
      <c r="S199" s="11"/>
      <c r="T199" s="11"/>
      <c r="U199" s="11"/>
      <c r="V199" s="11"/>
      <c r="W199" s="11"/>
      <c r="X199" s="11"/>
      <c r="Y199" s="11"/>
      <c r="Z199" s="11"/>
    </row>
    <row r="200">
      <c r="A200" s="11"/>
      <c r="B200" s="141"/>
      <c r="C200" s="117"/>
      <c r="D200" s="117"/>
      <c r="E200" s="11"/>
      <c r="F200" s="11"/>
      <c r="G200" s="11"/>
      <c r="H200" s="11"/>
      <c r="I200" s="11"/>
      <c r="J200" s="11"/>
      <c r="K200" s="11"/>
      <c r="L200" s="11"/>
      <c r="M200" s="11"/>
      <c r="N200" s="11"/>
      <c r="O200" s="11"/>
      <c r="P200" s="117"/>
      <c r="Q200" s="11"/>
      <c r="R200" s="11"/>
      <c r="S200" s="11"/>
      <c r="T200" s="11"/>
      <c r="U200" s="11"/>
      <c r="V200" s="11"/>
      <c r="W200" s="11"/>
      <c r="X200" s="11"/>
      <c r="Y200" s="11"/>
      <c r="Z200" s="11"/>
    </row>
    <row r="201">
      <c r="A201" s="11"/>
      <c r="B201" s="141"/>
      <c r="C201" s="117"/>
      <c r="D201" s="117"/>
      <c r="E201" s="11"/>
      <c r="F201" s="11"/>
      <c r="G201" s="11"/>
      <c r="H201" s="11"/>
      <c r="I201" s="11"/>
      <c r="J201" s="11"/>
      <c r="K201" s="11"/>
      <c r="L201" s="11"/>
      <c r="M201" s="11"/>
      <c r="N201" s="11"/>
      <c r="O201" s="11"/>
      <c r="P201" s="117"/>
      <c r="Q201" s="11"/>
      <c r="R201" s="11"/>
      <c r="S201" s="11"/>
      <c r="T201" s="11"/>
      <c r="U201" s="11"/>
      <c r="V201" s="11"/>
      <c r="W201" s="11"/>
      <c r="X201" s="11"/>
      <c r="Y201" s="11"/>
      <c r="Z201" s="11"/>
    </row>
    <row r="202">
      <c r="A202" s="11"/>
      <c r="B202" s="141"/>
      <c r="C202" s="117"/>
      <c r="D202" s="117"/>
      <c r="E202" s="11"/>
      <c r="F202" s="11"/>
      <c r="G202" s="11"/>
      <c r="H202" s="11"/>
      <c r="I202" s="11"/>
      <c r="J202" s="11"/>
      <c r="K202" s="11"/>
      <c r="L202" s="11"/>
      <c r="M202" s="11"/>
      <c r="N202" s="11"/>
      <c r="O202" s="11"/>
      <c r="P202" s="117"/>
      <c r="Q202" s="11"/>
      <c r="R202" s="11"/>
      <c r="S202" s="11"/>
      <c r="T202" s="11"/>
      <c r="U202" s="11"/>
      <c r="V202" s="11"/>
      <c r="W202" s="11"/>
      <c r="X202" s="11"/>
      <c r="Y202" s="11"/>
      <c r="Z202" s="11"/>
    </row>
    <row r="203">
      <c r="A203" s="11"/>
      <c r="B203" s="141"/>
      <c r="C203" s="117"/>
      <c r="D203" s="117"/>
      <c r="E203" s="11"/>
      <c r="F203" s="11"/>
      <c r="G203" s="11"/>
      <c r="H203" s="11"/>
      <c r="I203" s="11"/>
      <c r="J203" s="11"/>
      <c r="K203" s="11"/>
      <c r="L203" s="11"/>
      <c r="M203" s="11"/>
      <c r="N203" s="11"/>
      <c r="O203" s="11"/>
      <c r="P203" s="117"/>
      <c r="Q203" s="11"/>
      <c r="R203" s="11"/>
      <c r="S203" s="11"/>
      <c r="T203" s="11"/>
      <c r="U203" s="11"/>
      <c r="V203" s="11"/>
      <c r="W203" s="11"/>
      <c r="X203" s="11"/>
      <c r="Y203" s="11"/>
      <c r="Z203" s="11"/>
    </row>
    <row r="204">
      <c r="A204" s="11"/>
      <c r="B204" s="141"/>
      <c r="C204" s="117"/>
      <c r="D204" s="117"/>
      <c r="E204" s="11"/>
      <c r="F204" s="11"/>
      <c r="G204" s="11"/>
      <c r="H204" s="11"/>
      <c r="I204" s="11"/>
      <c r="J204" s="11"/>
      <c r="K204" s="11"/>
      <c r="L204" s="11"/>
      <c r="M204" s="11"/>
      <c r="N204" s="11"/>
      <c r="O204" s="11"/>
      <c r="P204" s="117"/>
      <c r="Q204" s="11"/>
      <c r="R204" s="11"/>
      <c r="S204" s="11"/>
      <c r="T204" s="11"/>
      <c r="U204" s="11"/>
      <c r="V204" s="11"/>
      <c r="W204" s="11"/>
      <c r="X204" s="11"/>
      <c r="Y204" s="11"/>
      <c r="Z204" s="11"/>
    </row>
    <row r="205">
      <c r="A205" s="11"/>
      <c r="B205" s="141"/>
      <c r="C205" s="117"/>
      <c r="D205" s="117"/>
      <c r="E205" s="11"/>
      <c r="F205" s="11"/>
      <c r="G205" s="11"/>
      <c r="H205" s="11"/>
      <c r="I205" s="11"/>
      <c r="J205" s="11"/>
      <c r="K205" s="11"/>
      <c r="L205" s="11"/>
      <c r="M205" s="11"/>
      <c r="N205" s="11"/>
      <c r="O205" s="11"/>
      <c r="P205" s="117"/>
      <c r="Q205" s="11"/>
      <c r="R205" s="11"/>
      <c r="S205" s="11"/>
      <c r="T205" s="11"/>
      <c r="U205" s="11"/>
      <c r="V205" s="11"/>
      <c r="W205" s="11"/>
      <c r="X205" s="11"/>
      <c r="Y205" s="11"/>
      <c r="Z205" s="11"/>
    </row>
    <row r="206">
      <c r="A206" s="11"/>
      <c r="B206" s="141"/>
      <c r="C206" s="117"/>
      <c r="D206" s="117"/>
      <c r="E206" s="11"/>
      <c r="F206" s="11"/>
      <c r="G206" s="11"/>
      <c r="H206" s="11"/>
      <c r="I206" s="11"/>
      <c r="J206" s="11"/>
      <c r="K206" s="11"/>
      <c r="L206" s="11"/>
      <c r="M206" s="11"/>
      <c r="N206" s="11"/>
      <c r="O206" s="11"/>
      <c r="P206" s="117"/>
      <c r="Q206" s="11"/>
      <c r="R206" s="11"/>
      <c r="S206" s="11"/>
      <c r="T206" s="11"/>
      <c r="U206" s="11"/>
      <c r="V206" s="11"/>
      <c r="W206" s="11"/>
      <c r="X206" s="11"/>
      <c r="Y206" s="11"/>
      <c r="Z206" s="11"/>
    </row>
    <row r="207">
      <c r="A207" s="11"/>
      <c r="B207" s="141"/>
      <c r="C207" s="117"/>
      <c r="D207" s="117"/>
      <c r="E207" s="11"/>
      <c r="F207" s="11"/>
      <c r="G207" s="11"/>
      <c r="H207" s="11"/>
      <c r="I207" s="11"/>
      <c r="J207" s="11"/>
      <c r="K207" s="11"/>
      <c r="L207" s="11"/>
      <c r="M207" s="11"/>
      <c r="N207" s="11"/>
      <c r="O207" s="11"/>
      <c r="P207" s="117"/>
      <c r="Q207" s="11"/>
      <c r="R207" s="11"/>
      <c r="S207" s="11"/>
      <c r="T207" s="11"/>
      <c r="U207" s="11"/>
      <c r="V207" s="11"/>
      <c r="W207" s="11"/>
      <c r="X207" s="11"/>
      <c r="Y207" s="11"/>
      <c r="Z207" s="11"/>
    </row>
    <row r="208">
      <c r="A208" s="11"/>
      <c r="B208" s="141"/>
      <c r="C208" s="117"/>
      <c r="D208" s="117"/>
      <c r="E208" s="11"/>
      <c r="F208" s="11"/>
      <c r="G208" s="11"/>
      <c r="H208" s="11"/>
      <c r="I208" s="11"/>
      <c r="J208" s="11"/>
      <c r="K208" s="11"/>
      <c r="L208" s="11"/>
      <c r="M208" s="11"/>
      <c r="N208" s="11"/>
      <c r="O208" s="11"/>
      <c r="P208" s="117"/>
      <c r="Q208" s="11"/>
      <c r="R208" s="11"/>
      <c r="S208" s="11"/>
      <c r="T208" s="11"/>
      <c r="U208" s="11"/>
      <c r="V208" s="11"/>
      <c r="W208" s="11"/>
      <c r="X208" s="11"/>
      <c r="Y208" s="11"/>
      <c r="Z208" s="11"/>
    </row>
    <row r="209">
      <c r="A209" s="11"/>
      <c r="B209" s="141"/>
      <c r="C209" s="117"/>
      <c r="D209" s="117"/>
      <c r="E209" s="11"/>
      <c r="F209" s="11"/>
      <c r="G209" s="11"/>
      <c r="H209" s="11"/>
      <c r="I209" s="11"/>
      <c r="J209" s="11"/>
      <c r="K209" s="11"/>
      <c r="L209" s="11"/>
      <c r="M209" s="11"/>
      <c r="N209" s="11"/>
      <c r="O209" s="11"/>
      <c r="P209" s="117"/>
      <c r="Q209" s="11"/>
      <c r="R209" s="11"/>
      <c r="S209" s="11"/>
      <c r="T209" s="11"/>
      <c r="U209" s="11"/>
      <c r="V209" s="11"/>
      <c r="W209" s="11"/>
      <c r="X209" s="11"/>
      <c r="Y209" s="11"/>
      <c r="Z209" s="11"/>
    </row>
    <row r="210">
      <c r="A210" s="11"/>
      <c r="B210" s="141"/>
      <c r="C210" s="117"/>
      <c r="D210" s="117"/>
      <c r="E210" s="11"/>
      <c r="F210" s="11"/>
      <c r="G210" s="11"/>
      <c r="H210" s="11"/>
      <c r="I210" s="11"/>
      <c r="J210" s="11"/>
      <c r="K210" s="11"/>
      <c r="L210" s="11"/>
      <c r="M210" s="11"/>
      <c r="N210" s="11"/>
      <c r="O210" s="11"/>
      <c r="P210" s="117"/>
      <c r="Q210" s="11"/>
      <c r="R210" s="11"/>
      <c r="S210" s="11"/>
      <c r="T210" s="11"/>
      <c r="U210" s="11"/>
      <c r="V210" s="11"/>
      <c r="W210" s="11"/>
      <c r="X210" s="11"/>
      <c r="Y210" s="11"/>
      <c r="Z210" s="11"/>
    </row>
    <row r="211">
      <c r="A211" s="11"/>
      <c r="B211" s="141"/>
      <c r="C211" s="117"/>
      <c r="D211" s="117"/>
      <c r="E211" s="11"/>
      <c r="F211" s="11"/>
      <c r="G211" s="11"/>
      <c r="H211" s="11"/>
      <c r="I211" s="11"/>
      <c r="J211" s="11"/>
      <c r="K211" s="11"/>
      <c r="L211" s="11"/>
      <c r="M211" s="11"/>
      <c r="N211" s="11"/>
      <c r="O211" s="11"/>
      <c r="P211" s="117"/>
      <c r="Q211" s="11"/>
      <c r="R211" s="11"/>
      <c r="S211" s="11"/>
      <c r="T211" s="11"/>
      <c r="U211" s="11"/>
      <c r="V211" s="11"/>
      <c r="W211" s="11"/>
      <c r="X211" s="11"/>
      <c r="Y211" s="11"/>
      <c r="Z211" s="11"/>
    </row>
    <row r="212">
      <c r="A212" s="11"/>
      <c r="B212" s="141"/>
      <c r="C212" s="117"/>
      <c r="D212" s="117"/>
      <c r="E212" s="11"/>
      <c r="F212" s="11"/>
      <c r="G212" s="11"/>
      <c r="H212" s="11"/>
      <c r="I212" s="11"/>
      <c r="J212" s="11"/>
      <c r="K212" s="11"/>
      <c r="L212" s="11"/>
      <c r="M212" s="11"/>
      <c r="N212" s="11"/>
      <c r="O212" s="11"/>
      <c r="P212" s="117"/>
      <c r="Q212" s="11"/>
      <c r="R212" s="11"/>
      <c r="S212" s="11"/>
      <c r="T212" s="11"/>
      <c r="U212" s="11"/>
      <c r="V212" s="11"/>
      <c r="W212" s="11"/>
      <c r="X212" s="11"/>
      <c r="Y212" s="11"/>
      <c r="Z212" s="11"/>
    </row>
    <row r="213">
      <c r="A213" s="11"/>
      <c r="B213" s="141"/>
      <c r="C213" s="117"/>
      <c r="D213" s="117"/>
      <c r="E213" s="11"/>
      <c r="F213" s="11"/>
      <c r="G213" s="11"/>
      <c r="H213" s="11"/>
      <c r="I213" s="11"/>
      <c r="J213" s="11"/>
      <c r="K213" s="11"/>
      <c r="L213" s="11"/>
      <c r="M213" s="11"/>
      <c r="N213" s="11"/>
      <c r="O213" s="11"/>
      <c r="P213" s="117"/>
      <c r="Q213" s="11"/>
      <c r="R213" s="11"/>
      <c r="S213" s="11"/>
      <c r="T213" s="11"/>
      <c r="U213" s="11"/>
      <c r="V213" s="11"/>
      <c r="W213" s="11"/>
      <c r="X213" s="11"/>
      <c r="Y213" s="11"/>
      <c r="Z213" s="11"/>
    </row>
    <row r="214">
      <c r="A214" s="11"/>
      <c r="B214" s="141"/>
      <c r="C214" s="117"/>
      <c r="D214" s="117"/>
      <c r="E214" s="11"/>
      <c r="F214" s="11"/>
      <c r="G214" s="11"/>
      <c r="H214" s="11"/>
      <c r="I214" s="11"/>
      <c r="J214" s="11"/>
      <c r="K214" s="11"/>
      <c r="L214" s="11"/>
      <c r="M214" s="11"/>
      <c r="N214" s="11"/>
      <c r="O214" s="11"/>
      <c r="P214" s="117"/>
      <c r="Q214" s="11"/>
      <c r="R214" s="11"/>
      <c r="S214" s="11"/>
      <c r="T214" s="11"/>
      <c r="U214" s="11"/>
      <c r="V214" s="11"/>
      <c r="W214" s="11"/>
      <c r="X214" s="11"/>
      <c r="Y214" s="11"/>
      <c r="Z214" s="11"/>
    </row>
    <row r="215">
      <c r="A215" s="11"/>
      <c r="B215" s="141"/>
      <c r="C215" s="117"/>
      <c r="D215" s="117"/>
      <c r="E215" s="11"/>
      <c r="F215" s="11"/>
      <c r="G215" s="11"/>
      <c r="H215" s="11"/>
      <c r="I215" s="11"/>
      <c r="J215" s="11"/>
      <c r="K215" s="11"/>
      <c r="L215" s="11"/>
      <c r="M215" s="11"/>
      <c r="N215" s="11"/>
      <c r="O215" s="11"/>
      <c r="P215" s="117"/>
      <c r="Q215" s="11"/>
      <c r="R215" s="11"/>
      <c r="S215" s="11"/>
      <c r="T215" s="11"/>
      <c r="U215" s="11"/>
      <c r="V215" s="11"/>
      <c r="W215" s="11"/>
      <c r="X215" s="11"/>
      <c r="Y215" s="11"/>
      <c r="Z215" s="11"/>
    </row>
    <row r="216">
      <c r="A216" s="11"/>
      <c r="B216" s="141"/>
      <c r="C216" s="117"/>
      <c r="D216" s="117"/>
      <c r="E216" s="11"/>
      <c r="F216" s="11"/>
      <c r="G216" s="11"/>
      <c r="H216" s="11"/>
      <c r="I216" s="11"/>
      <c r="J216" s="11"/>
      <c r="K216" s="11"/>
      <c r="L216" s="11"/>
      <c r="M216" s="11"/>
      <c r="N216" s="11"/>
      <c r="O216" s="11"/>
      <c r="P216" s="117"/>
      <c r="Q216" s="11"/>
      <c r="R216" s="11"/>
      <c r="S216" s="11"/>
      <c r="T216" s="11"/>
      <c r="U216" s="11"/>
      <c r="V216" s="11"/>
      <c r="W216" s="11"/>
      <c r="X216" s="11"/>
      <c r="Y216" s="11"/>
      <c r="Z216" s="11"/>
    </row>
    <row r="217">
      <c r="A217" s="11"/>
      <c r="B217" s="141"/>
      <c r="C217" s="117"/>
      <c r="D217" s="117"/>
      <c r="E217" s="11"/>
      <c r="F217" s="11"/>
      <c r="G217" s="11"/>
      <c r="H217" s="11"/>
      <c r="I217" s="11"/>
      <c r="J217" s="11"/>
      <c r="K217" s="11"/>
      <c r="L217" s="11"/>
      <c r="M217" s="11"/>
      <c r="N217" s="11"/>
      <c r="O217" s="11"/>
      <c r="P217" s="117"/>
      <c r="Q217" s="11"/>
      <c r="R217" s="11"/>
      <c r="S217" s="11"/>
      <c r="T217" s="11"/>
      <c r="U217" s="11"/>
      <c r="V217" s="11"/>
      <c r="W217" s="11"/>
      <c r="X217" s="11"/>
      <c r="Y217" s="11"/>
      <c r="Z217" s="11"/>
    </row>
    <row r="218">
      <c r="A218" s="11"/>
      <c r="B218" s="141"/>
      <c r="C218" s="117"/>
      <c r="D218" s="117"/>
      <c r="E218" s="11"/>
      <c r="F218" s="11"/>
      <c r="G218" s="11"/>
      <c r="H218" s="11"/>
      <c r="I218" s="11"/>
      <c r="J218" s="11"/>
      <c r="K218" s="11"/>
      <c r="L218" s="11"/>
      <c r="M218" s="11"/>
      <c r="N218" s="11"/>
      <c r="O218" s="11"/>
      <c r="P218" s="117"/>
      <c r="Q218" s="11"/>
      <c r="R218" s="11"/>
      <c r="S218" s="11"/>
      <c r="T218" s="11"/>
      <c r="U218" s="11"/>
      <c r="V218" s="11"/>
      <c r="W218" s="11"/>
      <c r="X218" s="11"/>
      <c r="Y218" s="11"/>
      <c r="Z218" s="11"/>
    </row>
    <row r="219">
      <c r="A219" s="11"/>
      <c r="B219" s="141"/>
      <c r="C219" s="117"/>
      <c r="D219" s="117"/>
      <c r="E219" s="11"/>
      <c r="F219" s="11"/>
      <c r="G219" s="11"/>
      <c r="H219" s="11"/>
      <c r="I219" s="11"/>
      <c r="J219" s="11"/>
      <c r="K219" s="11"/>
      <c r="L219" s="11"/>
      <c r="M219" s="11"/>
      <c r="N219" s="11"/>
      <c r="O219" s="11"/>
      <c r="P219" s="117"/>
      <c r="Q219" s="11"/>
      <c r="R219" s="11"/>
      <c r="S219" s="11"/>
      <c r="T219" s="11"/>
      <c r="U219" s="11"/>
      <c r="V219" s="11"/>
      <c r="W219" s="11"/>
      <c r="X219" s="11"/>
      <c r="Y219" s="11"/>
      <c r="Z219" s="11"/>
    </row>
    <row r="220">
      <c r="A220" s="11"/>
      <c r="B220" s="141"/>
      <c r="C220" s="117"/>
      <c r="D220" s="117"/>
      <c r="E220" s="11"/>
      <c r="F220" s="11"/>
      <c r="G220" s="11"/>
      <c r="H220" s="11"/>
      <c r="I220" s="11"/>
      <c r="J220" s="11"/>
      <c r="K220" s="11"/>
      <c r="L220" s="11"/>
      <c r="M220" s="11"/>
      <c r="N220" s="11"/>
      <c r="O220" s="11"/>
      <c r="P220" s="117"/>
      <c r="Q220" s="11"/>
      <c r="R220" s="11"/>
      <c r="S220" s="11"/>
      <c r="T220" s="11"/>
      <c r="U220" s="11"/>
      <c r="V220" s="11"/>
      <c r="W220" s="11"/>
      <c r="X220" s="11"/>
      <c r="Y220" s="11"/>
      <c r="Z220" s="11"/>
    </row>
    <row r="221">
      <c r="A221" s="11"/>
      <c r="B221" s="141"/>
      <c r="C221" s="117"/>
      <c r="D221" s="117"/>
      <c r="E221" s="11"/>
      <c r="F221" s="11"/>
      <c r="G221" s="11"/>
      <c r="H221" s="11"/>
      <c r="I221" s="11"/>
      <c r="J221" s="11"/>
      <c r="K221" s="11"/>
      <c r="L221" s="11"/>
      <c r="M221" s="11"/>
      <c r="N221" s="11"/>
      <c r="O221" s="11"/>
      <c r="P221" s="117"/>
      <c r="Q221" s="11"/>
      <c r="R221" s="11"/>
      <c r="S221" s="11"/>
      <c r="T221" s="11"/>
      <c r="U221" s="11"/>
      <c r="V221" s="11"/>
      <c r="W221" s="11"/>
      <c r="X221" s="11"/>
      <c r="Y221" s="11"/>
      <c r="Z221" s="11"/>
    </row>
    <row r="222">
      <c r="A222" s="11"/>
      <c r="B222" s="141"/>
      <c r="C222" s="117"/>
      <c r="D222" s="117"/>
      <c r="E222" s="11"/>
      <c r="F222" s="11"/>
      <c r="G222" s="11"/>
      <c r="H222" s="11"/>
      <c r="I222" s="11"/>
      <c r="J222" s="11"/>
      <c r="K222" s="11"/>
      <c r="L222" s="11"/>
      <c r="M222" s="11"/>
      <c r="N222" s="11"/>
      <c r="O222" s="11"/>
      <c r="P222" s="117"/>
      <c r="Q222" s="11"/>
      <c r="R222" s="11"/>
      <c r="S222" s="11"/>
      <c r="T222" s="11"/>
      <c r="U222" s="11"/>
      <c r="V222" s="11"/>
      <c r="W222" s="11"/>
      <c r="X222" s="11"/>
      <c r="Y222" s="11"/>
      <c r="Z222" s="11"/>
    </row>
    <row r="223">
      <c r="A223" s="11"/>
      <c r="B223" s="141"/>
      <c r="C223" s="117"/>
      <c r="D223" s="117"/>
      <c r="E223" s="11"/>
      <c r="F223" s="11"/>
      <c r="G223" s="11"/>
      <c r="H223" s="11"/>
      <c r="I223" s="11"/>
      <c r="J223" s="11"/>
      <c r="K223" s="11"/>
      <c r="L223" s="11"/>
      <c r="M223" s="11"/>
      <c r="N223" s="11"/>
      <c r="O223" s="11"/>
      <c r="P223" s="117"/>
      <c r="Q223" s="11"/>
      <c r="R223" s="11"/>
      <c r="S223" s="11"/>
      <c r="T223" s="11"/>
      <c r="U223" s="11"/>
      <c r="V223" s="11"/>
      <c r="W223" s="11"/>
      <c r="X223" s="11"/>
      <c r="Y223" s="11"/>
      <c r="Z223" s="11"/>
    </row>
    <row r="224">
      <c r="A224" s="11"/>
      <c r="B224" s="141"/>
      <c r="C224" s="117"/>
      <c r="D224" s="117"/>
      <c r="E224" s="11"/>
      <c r="F224" s="11"/>
      <c r="G224" s="11"/>
      <c r="H224" s="11"/>
      <c r="I224" s="11"/>
      <c r="J224" s="11"/>
      <c r="K224" s="11"/>
      <c r="L224" s="11"/>
      <c r="M224" s="11"/>
      <c r="N224" s="11"/>
      <c r="O224" s="11"/>
      <c r="P224" s="117"/>
      <c r="Q224" s="11"/>
      <c r="R224" s="11"/>
      <c r="S224" s="11"/>
      <c r="T224" s="11"/>
      <c r="U224" s="11"/>
      <c r="V224" s="11"/>
      <c r="W224" s="11"/>
      <c r="X224" s="11"/>
      <c r="Y224" s="11"/>
      <c r="Z224" s="11"/>
    </row>
    <row r="225">
      <c r="A225" s="11"/>
      <c r="B225" s="141"/>
      <c r="C225" s="117"/>
      <c r="D225" s="117"/>
      <c r="E225" s="11"/>
      <c r="F225" s="11"/>
      <c r="G225" s="11"/>
      <c r="H225" s="11"/>
      <c r="I225" s="11"/>
      <c r="J225" s="11"/>
      <c r="K225" s="11"/>
      <c r="L225" s="11"/>
      <c r="M225" s="11"/>
      <c r="N225" s="11"/>
      <c r="O225" s="11"/>
      <c r="P225" s="117"/>
      <c r="Q225" s="11"/>
      <c r="R225" s="11"/>
      <c r="S225" s="11"/>
      <c r="T225" s="11"/>
      <c r="U225" s="11"/>
      <c r="V225" s="11"/>
      <c r="W225" s="11"/>
      <c r="X225" s="11"/>
      <c r="Y225" s="11"/>
      <c r="Z225" s="11"/>
    </row>
    <row r="226">
      <c r="A226" s="11"/>
      <c r="B226" s="141"/>
      <c r="C226" s="117"/>
      <c r="D226" s="117"/>
      <c r="E226" s="11"/>
      <c r="F226" s="11"/>
      <c r="G226" s="11"/>
      <c r="H226" s="11"/>
      <c r="I226" s="11"/>
      <c r="J226" s="11"/>
      <c r="K226" s="11"/>
      <c r="L226" s="11"/>
      <c r="M226" s="11"/>
      <c r="N226" s="11"/>
      <c r="O226" s="11"/>
      <c r="P226" s="117"/>
      <c r="Q226" s="11"/>
      <c r="R226" s="11"/>
      <c r="S226" s="11"/>
      <c r="T226" s="11"/>
      <c r="U226" s="11"/>
      <c r="V226" s="11"/>
      <c r="W226" s="11"/>
      <c r="X226" s="11"/>
      <c r="Y226" s="11"/>
      <c r="Z226" s="11"/>
    </row>
    <row r="227">
      <c r="A227" s="11"/>
      <c r="B227" s="141"/>
      <c r="C227" s="117"/>
      <c r="D227" s="117"/>
      <c r="E227" s="11"/>
      <c r="F227" s="11"/>
      <c r="G227" s="11"/>
      <c r="H227" s="11"/>
      <c r="I227" s="11"/>
      <c r="J227" s="11"/>
      <c r="K227" s="11"/>
      <c r="L227" s="11"/>
      <c r="M227" s="11"/>
      <c r="N227" s="11"/>
      <c r="O227" s="11"/>
      <c r="P227" s="117"/>
      <c r="Q227" s="11"/>
      <c r="R227" s="11"/>
      <c r="S227" s="11"/>
      <c r="T227" s="11"/>
      <c r="U227" s="11"/>
      <c r="V227" s="11"/>
      <c r="W227" s="11"/>
      <c r="X227" s="11"/>
      <c r="Y227" s="11"/>
      <c r="Z227" s="11"/>
    </row>
    <row r="228">
      <c r="A228" s="11"/>
      <c r="B228" s="141"/>
      <c r="C228" s="117"/>
      <c r="D228" s="117"/>
      <c r="E228" s="11"/>
      <c r="F228" s="11"/>
      <c r="G228" s="11"/>
      <c r="H228" s="11"/>
      <c r="I228" s="11"/>
      <c r="J228" s="11"/>
      <c r="K228" s="11"/>
      <c r="L228" s="11"/>
      <c r="M228" s="11"/>
      <c r="N228" s="11"/>
      <c r="O228" s="11"/>
      <c r="P228" s="117"/>
      <c r="Q228" s="11"/>
      <c r="R228" s="11"/>
      <c r="S228" s="11"/>
      <c r="T228" s="11"/>
      <c r="U228" s="11"/>
      <c r="V228" s="11"/>
      <c r="W228" s="11"/>
      <c r="X228" s="11"/>
      <c r="Y228" s="11"/>
      <c r="Z228" s="11"/>
    </row>
    <row r="229">
      <c r="A229" s="11"/>
      <c r="B229" s="141"/>
      <c r="C229" s="117"/>
      <c r="D229" s="117"/>
      <c r="E229" s="11"/>
      <c r="F229" s="11"/>
      <c r="G229" s="11"/>
      <c r="H229" s="11"/>
      <c r="I229" s="11"/>
      <c r="J229" s="11"/>
      <c r="K229" s="11"/>
      <c r="L229" s="11"/>
      <c r="M229" s="11"/>
      <c r="N229" s="11"/>
      <c r="O229" s="11"/>
      <c r="P229" s="117"/>
      <c r="Q229" s="11"/>
      <c r="R229" s="11"/>
      <c r="S229" s="11"/>
      <c r="T229" s="11"/>
      <c r="U229" s="11"/>
      <c r="V229" s="11"/>
      <c r="W229" s="11"/>
      <c r="X229" s="11"/>
      <c r="Y229" s="11"/>
      <c r="Z229" s="11"/>
    </row>
    <row r="230">
      <c r="A230" s="11"/>
      <c r="B230" s="141"/>
      <c r="C230" s="117"/>
      <c r="D230" s="117"/>
      <c r="E230" s="11"/>
      <c r="F230" s="11"/>
      <c r="G230" s="11"/>
      <c r="H230" s="11"/>
      <c r="I230" s="11"/>
      <c r="J230" s="11"/>
      <c r="K230" s="11"/>
      <c r="L230" s="11"/>
      <c r="M230" s="11"/>
      <c r="N230" s="11"/>
      <c r="O230" s="11"/>
      <c r="P230" s="117"/>
      <c r="Q230" s="11"/>
      <c r="R230" s="11"/>
      <c r="S230" s="11"/>
      <c r="T230" s="11"/>
      <c r="U230" s="11"/>
      <c r="V230" s="11"/>
      <c r="W230" s="11"/>
      <c r="X230" s="11"/>
      <c r="Y230" s="11"/>
      <c r="Z230" s="11"/>
    </row>
    <row r="231">
      <c r="A231" s="11"/>
      <c r="B231" s="141"/>
      <c r="C231" s="117"/>
      <c r="D231" s="117"/>
      <c r="E231" s="11"/>
      <c r="F231" s="11"/>
      <c r="G231" s="11"/>
      <c r="H231" s="11"/>
      <c r="I231" s="11"/>
      <c r="J231" s="11"/>
      <c r="K231" s="11"/>
      <c r="L231" s="11"/>
      <c r="M231" s="11"/>
      <c r="N231" s="11"/>
      <c r="O231" s="11"/>
      <c r="P231" s="117"/>
      <c r="Q231" s="11"/>
      <c r="R231" s="11"/>
      <c r="S231" s="11"/>
      <c r="T231" s="11"/>
      <c r="U231" s="11"/>
      <c r="V231" s="11"/>
      <c r="W231" s="11"/>
      <c r="X231" s="11"/>
      <c r="Y231" s="11"/>
      <c r="Z231" s="11"/>
    </row>
    <row r="232">
      <c r="A232" s="11"/>
      <c r="B232" s="141"/>
      <c r="C232" s="117"/>
      <c r="D232" s="117"/>
      <c r="E232" s="11"/>
      <c r="F232" s="11"/>
      <c r="G232" s="11"/>
      <c r="H232" s="11"/>
      <c r="I232" s="11"/>
      <c r="J232" s="11"/>
      <c r="K232" s="11"/>
      <c r="L232" s="11"/>
      <c r="M232" s="11"/>
      <c r="N232" s="11"/>
      <c r="O232" s="11"/>
      <c r="P232" s="117"/>
      <c r="Q232" s="11"/>
      <c r="R232" s="11"/>
      <c r="S232" s="11"/>
      <c r="T232" s="11"/>
      <c r="U232" s="11"/>
      <c r="V232" s="11"/>
      <c r="W232" s="11"/>
      <c r="X232" s="11"/>
      <c r="Y232" s="11"/>
      <c r="Z232" s="11"/>
    </row>
    <row r="233">
      <c r="A233" s="11"/>
      <c r="B233" s="141"/>
      <c r="C233" s="117"/>
      <c r="D233" s="117"/>
      <c r="E233" s="11"/>
      <c r="F233" s="11"/>
      <c r="G233" s="11"/>
      <c r="H233" s="11"/>
      <c r="I233" s="11"/>
      <c r="J233" s="11"/>
      <c r="K233" s="11"/>
      <c r="L233" s="11"/>
      <c r="M233" s="11"/>
      <c r="N233" s="11"/>
      <c r="O233" s="11"/>
      <c r="P233" s="117"/>
      <c r="Q233" s="11"/>
      <c r="R233" s="11"/>
      <c r="S233" s="11"/>
      <c r="T233" s="11"/>
      <c r="U233" s="11"/>
      <c r="V233" s="11"/>
      <c r="W233" s="11"/>
      <c r="X233" s="11"/>
      <c r="Y233" s="11"/>
      <c r="Z233" s="11"/>
    </row>
    <row r="234">
      <c r="A234" s="11"/>
      <c r="B234" s="141"/>
      <c r="C234" s="117"/>
      <c r="D234" s="117"/>
      <c r="E234" s="11"/>
      <c r="F234" s="11"/>
      <c r="G234" s="11"/>
      <c r="H234" s="11"/>
      <c r="I234" s="11"/>
      <c r="J234" s="11"/>
      <c r="K234" s="11"/>
      <c r="L234" s="11"/>
      <c r="M234" s="11"/>
      <c r="N234" s="11"/>
      <c r="O234" s="11"/>
      <c r="P234" s="117"/>
      <c r="Q234" s="11"/>
      <c r="R234" s="11"/>
      <c r="S234" s="11"/>
      <c r="T234" s="11"/>
      <c r="U234" s="11"/>
      <c r="V234" s="11"/>
      <c r="W234" s="11"/>
      <c r="X234" s="11"/>
      <c r="Y234" s="11"/>
      <c r="Z234" s="11"/>
    </row>
    <row r="235">
      <c r="A235" s="11"/>
      <c r="B235" s="141"/>
      <c r="C235" s="117"/>
      <c r="D235" s="117"/>
      <c r="E235" s="11"/>
      <c r="F235" s="11"/>
      <c r="G235" s="11"/>
      <c r="H235" s="11"/>
      <c r="I235" s="11"/>
      <c r="J235" s="11"/>
      <c r="K235" s="11"/>
      <c r="L235" s="11"/>
      <c r="M235" s="11"/>
      <c r="N235" s="11"/>
      <c r="O235" s="11"/>
      <c r="P235" s="117"/>
      <c r="Q235" s="11"/>
      <c r="R235" s="11"/>
      <c r="S235" s="11"/>
      <c r="T235" s="11"/>
      <c r="U235" s="11"/>
      <c r="V235" s="11"/>
      <c r="W235" s="11"/>
      <c r="X235" s="11"/>
      <c r="Y235" s="11"/>
      <c r="Z235" s="11"/>
    </row>
    <row r="236">
      <c r="A236" s="11"/>
      <c r="B236" s="141"/>
      <c r="C236" s="117"/>
      <c r="D236" s="117"/>
      <c r="E236" s="11"/>
      <c r="F236" s="11"/>
      <c r="G236" s="11"/>
      <c r="H236" s="11"/>
      <c r="I236" s="11"/>
      <c r="J236" s="11"/>
      <c r="K236" s="11"/>
      <c r="L236" s="11"/>
      <c r="M236" s="11"/>
      <c r="N236" s="11"/>
      <c r="O236" s="11"/>
      <c r="P236" s="117"/>
      <c r="Q236" s="11"/>
      <c r="R236" s="11"/>
      <c r="S236" s="11"/>
      <c r="T236" s="11"/>
      <c r="U236" s="11"/>
      <c r="V236" s="11"/>
      <c r="W236" s="11"/>
      <c r="X236" s="11"/>
      <c r="Y236" s="11"/>
      <c r="Z236" s="11"/>
    </row>
    <row r="237">
      <c r="A237" s="11"/>
      <c r="B237" s="141"/>
      <c r="C237" s="117"/>
      <c r="D237" s="117"/>
      <c r="E237" s="11"/>
      <c r="F237" s="11"/>
      <c r="G237" s="11"/>
      <c r="H237" s="11"/>
      <c r="I237" s="11"/>
      <c r="J237" s="11"/>
      <c r="K237" s="11"/>
      <c r="L237" s="11"/>
      <c r="M237" s="11"/>
      <c r="N237" s="11"/>
      <c r="O237" s="11"/>
      <c r="P237" s="117"/>
      <c r="Q237" s="11"/>
      <c r="R237" s="11"/>
      <c r="S237" s="11"/>
      <c r="T237" s="11"/>
      <c r="U237" s="11"/>
      <c r="V237" s="11"/>
      <c r="W237" s="11"/>
      <c r="X237" s="11"/>
      <c r="Y237" s="11"/>
      <c r="Z237" s="11"/>
    </row>
    <row r="238">
      <c r="A238" s="11"/>
      <c r="B238" s="141"/>
      <c r="C238" s="117"/>
      <c r="D238" s="117"/>
      <c r="E238" s="11"/>
      <c r="F238" s="11"/>
      <c r="G238" s="11"/>
      <c r="H238" s="11"/>
      <c r="I238" s="11"/>
      <c r="J238" s="11"/>
      <c r="K238" s="11"/>
      <c r="L238" s="11"/>
      <c r="M238" s="11"/>
      <c r="N238" s="11"/>
      <c r="O238" s="11"/>
      <c r="P238" s="117"/>
      <c r="Q238" s="11"/>
      <c r="R238" s="11"/>
      <c r="S238" s="11"/>
      <c r="T238" s="11"/>
      <c r="U238" s="11"/>
      <c r="V238" s="11"/>
      <c r="W238" s="11"/>
      <c r="X238" s="11"/>
      <c r="Y238" s="11"/>
      <c r="Z238" s="11"/>
    </row>
    <row r="239">
      <c r="A239" s="11"/>
      <c r="B239" s="141"/>
      <c r="C239" s="117"/>
      <c r="D239" s="117"/>
      <c r="E239" s="11"/>
      <c r="F239" s="11"/>
      <c r="G239" s="11"/>
      <c r="H239" s="11"/>
      <c r="I239" s="11"/>
      <c r="J239" s="11"/>
      <c r="K239" s="11"/>
      <c r="L239" s="11"/>
      <c r="M239" s="11"/>
      <c r="N239" s="11"/>
      <c r="O239" s="11"/>
      <c r="P239" s="117"/>
      <c r="Q239" s="11"/>
      <c r="R239" s="11"/>
      <c r="S239" s="11"/>
      <c r="T239" s="11"/>
      <c r="U239" s="11"/>
      <c r="V239" s="11"/>
      <c r="W239" s="11"/>
      <c r="X239" s="11"/>
      <c r="Y239" s="11"/>
      <c r="Z239" s="11"/>
    </row>
    <row r="240">
      <c r="A240" s="11"/>
      <c r="B240" s="141"/>
      <c r="C240" s="117"/>
      <c r="D240" s="117"/>
      <c r="E240" s="11"/>
      <c r="F240" s="11"/>
      <c r="G240" s="11"/>
      <c r="H240" s="11"/>
      <c r="I240" s="11"/>
      <c r="J240" s="11"/>
      <c r="K240" s="11"/>
      <c r="L240" s="11"/>
      <c r="M240" s="11"/>
      <c r="N240" s="11"/>
      <c r="O240" s="11"/>
      <c r="P240" s="117"/>
      <c r="Q240" s="11"/>
      <c r="R240" s="11"/>
      <c r="S240" s="11"/>
      <c r="T240" s="11"/>
      <c r="U240" s="11"/>
      <c r="V240" s="11"/>
      <c r="W240" s="11"/>
      <c r="X240" s="11"/>
      <c r="Y240" s="11"/>
      <c r="Z240" s="11"/>
    </row>
    <row r="241">
      <c r="A241" s="11"/>
      <c r="B241" s="141"/>
      <c r="C241" s="117"/>
      <c r="D241" s="117"/>
      <c r="E241" s="11"/>
      <c r="F241" s="11"/>
      <c r="G241" s="11"/>
      <c r="H241" s="11"/>
      <c r="I241" s="11"/>
      <c r="J241" s="11"/>
      <c r="K241" s="11"/>
      <c r="L241" s="11"/>
      <c r="M241" s="11"/>
      <c r="N241" s="11"/>
      <c r="O241" s="11"/>
      <c r="P241" s="117"/>
      <c r="Q241" s="11"/>
      <c r="R241" s="11"/>
      <c r="S241" s="11"/>
      <c r="T241" s="11"/>
      <c r="U241" s="11"/>
      <c r="V241" s="11"/>
      <c r="W241" s="11"/>
      <c r="X241" s="11"/>
      <c r="Y241" s="11"/>
      <c r="Z241" s="11"/>
    </row>
    <row r="242">
      <c r="A242" s="11"/>
      <c r="B242" s="141"/>
      <c r="C242" s="117"/>
      <c r="D242" s="117"/>
      <c r="E242" s="11"/>
      <c r="F242" s="11"/>
      <c r="G242" s="11"/>
      <c r="H242" s="11"/>
      <c r="I242" s="11"/>
      <c r="J242" s="11"/>
      <c r="K242" s="11"/>
      <c r="L242" s="11"/>
      <c r="M242" s="11"/>
      <c r="N242" s="11"/>
      <c r="O242" s="11"/>
      <c r="P242" s="117"/>
      <c r="Q242" s="11"/>
      <c r="R242" s="11"/>
      <c r="S242" s="11"/>
      <c r="T242" s="11"/>
      <c r="U242" s="11"/>
      <c r="V242" s="11"/>
      <c r="W242" s="11"/>
      <c r="X242" s="11"/>
      <c r="Y242" s="11"/>
      <c r="Z242" s="11"/>
    </row>
    <row r="243">
      <c r="A243" s="11"/>
      <c r="B243" s="141"/>
      <c r="C243" s="117"/>
      <c r="D243" s="117"/>
      <c r="E243" s="11"/>
      <c r="F243" s="11"/>
      <c r="G243" s="11"/>
      <c r="H243" s="11"/>
      <c r="I243" s="11"/>
      <c r="J243" s="11"/>
      <c r="K243" s="11"/>
      <c r="L243" s="11"/>
      <c r="M243" s="11"/>
      <c r="N243" s="11"/>
      <c r="O243" s="11"/>
      <c r="P243" s="117"/>
      <c r="Q243" s="11"/>
      <c r="R243" s="11"/>
      <c r="S243" s="11"/>
      <c r="T243" s="11"/>
      <c r="U243" s="11"/>
      <c r="V243" s="11"/>
      <c r="W243" s="11"/>
      <c r="X243" s="11"/>
      <c r="Y243" s="11"/>
      <c r="Z243" s="11"/>
    </row>
    <row r="244">
      <c r="A244" s="11"/>
      <c r="B244" s="141"/>
      <c r="C244" s="117"/>
      <c r="D244" s="117"/>
      <c r="E244" s="11"/>
      <c r="F244" s="11"/>
      <c r="G244" s="11"/>
      <c r="H244" s="11"/>
      <c r="I244" s="11"/>
      <c r="J244" s="11"/>
      <c r="K244" s="11"/>
      <c r="L244" s="11"/>
      <c r="M244" s="11"/>
      <c r="N244" s="11"/>
      <c r="O244" s="11"/>
      <c r="P244" s="117"/>
      <c r="Q244" s="11"/>
      <c r="R244" s="11"/>
      <c r="S244" s="11"/>
      <c r="T244" s="11"/>
      <c r="U244" s="11"/>
      <c r="V244" s="11"/>
      <c r="W244" s="11"/>
      <c r="X244" s="11"/>
      <c r="Y244" s="11"/>
      <c r="Z244" s="11"/>
    </row>
    <row r="245">
      <c r="A245" s="11"/>
      <c r="B245" s="141"/>
      <c r="C245" s="117"/>
      <c r="D245" s="117"/>
      <c r="E245" s="11"/>
      <c r="F245" s="11"/>
      <c r="G245" s="11"/>
      <c r="H245" s="11"/>
      <c r="I245" s="11"/>
      <c r="J245" s="11"/>
      <c r="K245" s="11"/>
      <c r="L245" s="11"/>
      <c r="M245" s="11"/>
      <c r="N245" s="11"/>
      <c r="O245" s="11"/>
      <c r="P245" s="117"/>
      <c r="Q245" s="11"/>
      <c r="R245" s="11"/>
      <c r="S245" s="11"/>
      <c r="T245" s="11"/>
      <c r="U245" s="11"/>
      <c r="V245" s="11"/>
      <c r="W245" s="11"/>
      <c r="X245" s="11"/>
      <c r="Y245" s="11"/>
      <c r="Z245" s="11"/>
    </row>
    <row r="246">
      <c r="A246" s="11"/>
      <c r="B246" s="141"/>
      <c r="C246" s="117"/>
      <c r="D246" s="117"/>
      <c r="E246" s="11"/>
      <c r="F246" s="11"/>
      <c r="G246" s="11"/>
      <c r="H246" s="11"/>
      <c r="I246" s="11"/>
      <c r="J246" s="11"/>
      <c r="K246" s="11"/>
      <c r="L246" s="11"/>
      <c r="M246" s="11"/>
      <c r="N246" s="11"/>
      <c r="O246" s="11"/>
      <c r="P246" s="117"/>
      <c r="Q246" s="11"/>
      <c r="R246" s="11"/>
      <c r="S246" s="11"/>
      <c r="T246" s="11"/>
      <c r="U246" s="11"/>
      <c r="V246" s="11"/>
      <c r="W246" s="11"/>
      <c r="X246" s="11"/>
      <c r="Y246" s="11"/>
      <c r="Z246" s="11"/>
    </row>
    <row r="247">
      <c r="A247" s="11"/>
      <c r="B247" s="141"/>
      <c r="C247" s="117"/>
      <c r="D247" s="117"/>
      <c r="E247" s="11"/>
      <c r="F247" s="11"/>
      <c r="G247" s="11"/>
      <c r="H247" s="11"/>
      <c r="I247" s="11"/>
      <c r="J247" s="11"/>
      <c r="K247" s="11"/>
      <c r="L247" s="11"/>
      <c r="M247" s="11"/>
      <c r="N247" s="11"/>
      <c r="O247" s="11"/>
      <c r="P247" s="117"/>
      <c r="Q247" s="11"/>
      <c r="R247" s="11"/>
      <c r="S247" s="11"/>
      <c r="T247" s="11"/>
      <c r="U247" s="11"/>
      <c r="V247" s="11"/>
      <c r="W247" s="11"/>
      <c r="X247" s="11"/>
      <c r="Y247" s="11"/>
      <c r="Z247" s="11"/>
    </row>
    <row r="248">
      <c r="A248" s="11"/>
      <c r="B248" s="141"/>
      <c r="C248" s="117"/>
      <c r="D248" s="117"/>
      <c r="E248" s="11"/>
      <c r="F248" s="11"/>
      <c r="G248" s="11"/>
      <c r="H248" s="11"/>
      <c r="I248" s="11"/>
      <c r="J248" s="11"/>
      <c r="K248" s="11"/>
      <c r="L248" s="11"/>
      <c r="M248" s="11"/>
      <c r="N248" s="11"/>
      <c r="O248" s="11"/>
      <c r="P248" s="117"/>
      <c r="Q248" s="11"/>
      <c r="R248" s="11"/>
      <c r="S248" s="11"/>
      <c r="T248" s="11"/>
      <c r="U248" s="11"/>
      <c r="V248" s="11"/>
      <c r="W248" s="11"/>
      <c r="X248" s="11"/>
      <c r="Y248" s="11"/>
      <c r="Z248" s="11"/>
    </row>
    <row r="249">
      <c r="A249" s="11"/>
      <c r="B249" s="141"/>
      <c r="C249" s="117"/>
      <c r="D249" s="117"/>
      <c r="E249" s="11"/>
      <c r="F249" s="11"/>
      <c r="G249" s="11"/>
      <c r="H249" s="11"/>
      <c r="I249" s="11"/>
      <c r="J249" s="11"/>
      <c r="K249" s="11"/>
      <c r="L249" s="11"/>
      <c r="M249" s="11"/>
      <c r="N249" s="11"/>
      <c r="O249" s="11"/>
      <c r="P249" s="117"/>
      <c r="Q249" s="11"/>
      <c r="R249" s="11"/>
      <c r="S249" s="11"/>
      <c r="T249" s="11"/>
      <c r="U249" s="11"/>
      <c r="V249" s="11"/>
      <c r="W249" s="11"/>
      <c r="X249" s="11"/>
      <c r="Y249" s="11"/>
      <c r="Z249" s="11"/>
    </row>
    <row r="250">
      <c r="A250" s="11"/>
      <c r="B250" s="141"/>
      <c r="C250" s="117"/>
      <c r="D250" s="117"/>
      <c r="E250" s="11"/>
      <c r="F250" s="11"/>
      <c r="G250" s="11"/>
      <c r="H250" s="11"/>
      <c r="I250" s="11"/>
      <c r="J250" s="11"/>
      <c r="K250" s="11"/>
      <c r="L250" s="11"/>
      <c r="M250" s="11"/>
      <c r="N250" s="11"/>
      <c r="O250" s="11"/>
      <c r="P250" s="117"/>
      <c r="Q250" s="11"/>
      <c r="R250" s="11"/>
      <c r="S250" s="11"/>
      <c r="T250" s="11"/>
      <c r="U250" s="11"/>
      <c r="V250" s="11"/>
      <c r="W250" s="11"/>
      <c r="X250" s="11"/>
      <c r="Y250" s="11"/>
      <c r="Z250" s="11"/>
    </row>
    <row r="251">
      <c r="A251" s="11"/>
      <c r="B251" s="141"/>
      <c r="C251" s="117"/>
      <c r="D251" s="117"/>
      <c r="E251" s="11"/>
      <c r="F251" s="11"/>
      <c r="G251" s="11"/>
      <c r="H251" s="11"/>
      <c r="I251" s="11"/>
      <c r="J251" s="11"/>
      <c r="K251" s="11"/>
      <c r="L251" s="11"/>
      <c r="M251" s="11"/>
      <c r="N251" s="11"/>
      <c r="O251" s="11"/>
      <c r="P251" s="117"/>
      <c r="Q251" s="11"/>
      <c r="R251" s="11"/>
      <c r="S251" s="11"/>
      <c r="T251" s="11"/>
      <c r="U251" s="11"/>
      <c r="V251" s="11"/>
      <c r="W251" s="11"/>
      <c r="X251" s="11"/>
      <c r="Y251" s="11"/>
      <c r="Z251" s="11"/>
    </row>
    <row r="252">
      <c r="A252" s="11"/>
      <c r="B252" s="141"/>
      <c r="C252" s="117"/>
      <c r="D252" s="117"/>
      <c r="E252" s="11"/>
      <c r="F252" s="11"/>
      <c r="G252" s="11"/>
      <c r="H252" s="11"/>
      <c r="I252" s="11"/>
      <c r="J252" s="11"/>
      <c r="K252" s="11"/>
      <c r="L252" s="11"/>
      <c r="M252" s="11"/>
      <c r="N252" s="11"/>
      <c r="O252" s="11"/>
      <c r="P252" s="117"/>
      <c r="Q252" s="11"/>
      <c r="R252" s="11"/>
      <c r="S252" s="11"/>
      <c r="T252" s="11"/>
      <c r="U252" s="11"/>
      <c r="V252" s="11"/>
      <c r="W252" s="11"/>
      <c r="X252" s="11"/>
      <c r="Y252" s="11"/>
      <c r="Z252" s="11"/>
    </row>
    <row r="253">
      <c r="A253" s="11"/>
      <c r="B253" s="141"/>
      <c r="C253" s="117"/>
      <c r="D253" s="117"/>
      <c r="E253" s="11"/>
      <c r="F253" s="11"/>
      <c r="G253" s="11"/>
      <c r="H253" s="11"/>
      <c r="I253" s="11"/>
      <c r="J253" s="11"/>
      <c r="K253" s="11"/>
      <c r="L253" s="11"/>
      <c r="M253" s="11"/>
      <c r="N253" s="11"/>
      <c r="O253" s="11"/>
      <c r="P253" s="117"/>
      <c r="Q253" s="11"/>
      <c r="R253" s="11"/>
      <c r="S253" s="11"/>
      <c r="T253" s="11"/>
      <c r="U253" s="11"/>
      <c r="V253" s="11"/>
      <c r="W253" s="11"/>
      <c r="X253" s="11"/>
      <c r="Y253" s="11"/>
      <c r="Z253" s="11"/>
    </row>
    <row r="254">
      <c r="A254" s="11"/>
      <c r="B254" s="141"/>
      <c r="C254" s="117"/>
      <c r="D254" s="117"/>
      <c r="E254" s="11"/>
      <c r="F254" s="11"/>
      <c r="G254" s="11"/>
      <c r="H254" s="11"/>
      <c r="I254" s="11"/>
      <c r="J254" s="11"/>
      <c r="K254" s="11"/>
      <c r="L254" s="11"/>
      <c r="M254" s="11"/>
      <c r="N254" s="11"/>
      <c r="O254" s="11"/>
      <c r="P254" s="117"/>
      <c r="Q254" s="11"/>
      <c r="R254" s="11"/>
      <c r="S254" s="11"/>
      <c r="T254" s="11"/>
      <c r="U254" s="11"/>
      <c r="V254" s="11"/>
      <c r="W254" s="11"/>
      <c r="X254" s="11"/>
      <c r="Y254" s="11"/>
      <c r="Z254" s="11"/>
    </row>
    <row r="255">
      <c r="A255" s="11"/>
      <c r="B255" s="141"/>
      <c r="C255" s="117"/>
      <c r="D255" s="117"/>
      <c r="E255" s="11"/>
      <c r="F255" s="11"/>
      <c r="G255" s="11"/>
      <c r="H255" s="11"/>
      <c r="I255" s="11"/>
      <c r="J255" s="11"/>
      <c r="K255" s="11"/>
      <c r="L255" s="11"/>
      <c r="M255" s="11"/>
      <c r="N255" s="11"/>
      <c r="O255" s="11"/>
      <c r="P255" s="117"/>
      <c r="Q255" s="11"/>
      <c r="R255" s="11"/>
      <c r="S255" s="11"/>
      <c r="T255" s="11"/>
      <c r="U255" s="11"/>
      <c r="V255" s="11"/>
      <c r="W255" s="11"/>
      <c r="X255" s="11"/>
      <c r="Y255" s="11"/>
      <c r="Z255" s="11"/>
    </row>
    <row r="256">
      <c r="A256" s="11"/>
      <c r="B256" s="141"/>
      <c r="C256" s="117"/>
      <c r="D256" s="117"/>
      <c r="E256" s="11"/>
      <c r="F256" s="11"/>
      <c r="G256" s="11"/>
      <c r="H256" s="11"/>
      <c r="I256" s="11"/>
      <c r="J256" s="11"/>
      <c r="K256" s="11"/>
      <c r="L256" s="11"/>
      <c r="M256" s="11"/>
      <c r="N256" s="11"/>
      <c r="O256" s="11"/>
      <c r="P256" s="117"/>
      <c r="Q256" s="11"/>
      <c r="R256" s="11"/>
      <c r="S256" s="11"/>
      <c r="T256" s="11"/>
      <c r="U256" s="11"/>
      <c r="V256" s="11"/>
      <c r="W256" s="11"/>
      <c r="X256" s="11"/>
      <c r="Y256" s="11"/>
      <c r="Z256" s="11"/>
    </row>
    <row r="257">
      <c r="A257" s="11"/>
      <c r="B257" s="141"/>
      <c r="C257" s="117"/>
      <c r="D257" s="117"/>
      <c r="E257" s="11"/>
      <c r="F257" s="11"/>
      <c r="G257" s="11"/>
      <c r="H257" s="11"/>
      <c r="I257" s="11"/>
      <c r="J257" s="11"/>
      <c r="K257" s="11"/>
      <c r="L257" s="11"/>
      <c r="M257" s="11"/>
      <c r="N257" s="11"/>
      <c r="O257" s="11"/>
      <c r="P257" s="117"/>
      <c r="Q257" s="11"/>
      <c r="R257" s="11"/>
      <c r="S257" s="11"/>
      <c r="T257" s="11"/>
      <c r="U257" s="11"/>
      <c r="V257" s="11"/>
      <c r="W257" s="11"/>
      <c r="X257" s="11"/>
      <c r="Y257" s="11"/>
      <c r="Z257" s="11"/>
    </row>
    <row r="258">
      <c r="A258" s="11"/>
      <c r="B258" s="141"/>
      <c r="C258" s="117"/>
      <c r="D258" s="117"/>
      <c r="E258" s="11"/>
      <c r="F258" s="11"/>
      <c r="G258" s="11"/>
      <c r="H258" s="11"/>
      <c r="I258" s="11"/>
      <c r="J258" s="11"/>
      <c r="K258" s="11"/>
      <c r="L258" s="11"/>
      <c r="M258" s="11"/>
      <c r="N258" s="11"/>
      <c r="O258" s="11"/>
      <c r="P258" s="117"/>
      <c r="Q258" s="11"/>
      <c r="R258" s="11"/>
      <c r="S258" s="11"/>
      <c r="T258" s="11"/>
      <c r="U258" s="11"/>
      <c r="V258" s="11"/>
      <c r="W258" s="11"/>
      <c r="X258" s="11"/>
      <c r="Y258" s="11"/>
      <c r="Z258" s="11"/>
    </row>
    <row r="259">
      <c r="A259" s="11"/>
      <c r="B259" s="141"/>
      <c r="C259" s="117"/>
      <c r="D259" s="117"/>
      <c r="E259" s="11"/>
      <c r="F259" s="11"/>
      <c r="G259" s="11"/>
      <c r="H259" s="11"/>
      <c r="I259" s="11"/>
      <c r="J259" s="11"/>
      <c r="K259" s="11"/>
      <c r="L259" s="11"/>
      <c r="M259" s="11"/>
      <c r="N259" s="11"/>
      <c r="O259" s="11"/>
      <c r="P259" s="117"/>
      <c r="Q259" s="11"/>
      <c r="R259" s="11"/>
      <c r="S259" s="11"/>
      <c r="T259" s="11"/>
      <c r="U259" s="11"/>
      <c r="V259" s="11"/>
      <c r="W259" s="11"/>
      <c r="X259" s="11"/>
      <c r="Y259" s="11"/>
      <c r="Z259" s="11"/>
    </row>
    <row r="260">
      <c r="A260" s="11"/>
      <c r="B260" s="141"/>
      <c r="C260" s="117"/>
      <c r="D260" s="117"/>
      <c r="E260" s="11"/>
      <c r="F260" s="11"/>
      <c r="G260" s="11"/>
      <c r="H260" s="11"/>
      <c r="I260" s="11"/>
      <c r="J260" s="11"/>
      <c r="K260" s="11"/>
      <c r="L260" s="11"/>
      <c r="M260" s="11"/>
      <c r="N260" s="11"/>
      <c r="O260" s="11"/>
      <c r="P260" s="117"/>
      <c r="Q260" s="11"/>
      <c r="R260" s="11"/>
      <c r="S260" s="11"/>
      <c r="T260" s="11"/>
      <c r="U260" s="11"/>
      <c r="V260" s="11"/>
      <c r="W260" s="11"/>
      <c r="X260" s="11"/>
      <c r="Y260" s="11"/>
      <c r="Z260" s="11"/>
    </row>
    <row r="261">
      <c r="A261" s="11"/>
      <c r="B261" s="141"/>
      <c r="C261" s="117"/>
      <c r="D261" s="117"/>
      <c r="E261" s="11"/>
      <c r="F261" s="11"/>
      <c r="G261" s="11"/>
      <c r="H261" s="11"/>
      <c r="I261" s="11"/>
      <c r="J261" s="11"/>
      <c r="K261" s="11"/>
      <c r="L261" s="11"/>
      <c r="M261" s="11"/>
      <c r="N261" s="11"/>
      <c r="O261" s="11"/>
      <c r="P261" s="117"/>
      <c r="Q261" s="11"/>
      <c r="R261" s="11"/>
      <c r="S261" s="11"/>
      <c r="T261" s="11"/>
      <c r="U261" s="11"/>
      <c r="V261" s="11"/>
      <c r="W261" s="11"/>
      <c r="X261" s="11"/>
      <c r="Y261" s="11"/>
      <c r="Z261" s="11"/>
    </row>
    <row r="262">
      <c r="A262" s="11"/>
      <c r="B262" s="141"/>
      <c r="C262" s="117"/>
      <c r="D262" s="117"/>
      <c r="E262" s="11"/>
      <c r="F262" s="11"/>
      <c r="G262" s="11"/>
      <c r="H262" s="11"/>
      <c r="I262" s="11"/>
      <c r="J262" s="11"/>
      <c r="K262" s="11"/>
      <c r="L262" s="11"/>
      <c r="M262" s="11"/>
      <c r="N262" s="11"/>
      <c r="O262" s="11"/>
      <c r="P262" s="117"/>
      <c r="Q262" s="11"/>
      <c r="R262" s="11"/>
      <c r="S262" s="11"/>
      <c r="T262" s="11"/>
      <c r="U262" s="11"/>
      <c r="V262" s="11"/>
      <c r="W262" s="11"/>
      <c r="X262" s="11"/>
      <c r="Y262" s="11"/>
      <c r="Z262" s="11"/>
    </row>
    <row r="263">
      <c r="A263" s="11"/>
      <c r="B263" s="141"/>
      <c r="C263" s="117"/>
      <c r="D263" s="117"/>
      <c r="E263" s="11"/>
      <c r="F263" s="11"/>
      <c r="G263" s="11"/>
      <c r="H263" s="11"/>
      <c r="I263" s="11"/>
      <c r="J263" s="11"/>
      <c r="K263" s="11"/>
      <c r="L263" s="11"/>
      <c r="M263" s="11"/>
      <c r="N263" s="11"/>
      <c r="O263" s="11"/>
      <c r="P263" s="117"/>
      <c r="Q263" s="11"/>
      <c r="R263" s="11"/>
      <c r="S263" s="11"/>
      <c r="T263" s="11"/>
      <c r="U263" s="11"/>
      <c r="V263" s="11"/>
      <c r="W263" s="11"/>
      <c r="X263" s="11"/>
      <c r="Y263" s="11"/>
      <c r="Z263" s="11"/>
    </row>
    <row r="264">
      <c r="A264" s="11"/>
      <c r="B264" s="141"/>
      <c r="C264" s="117"/>
      <c r="D264" s="117"/>
      <c r="E264" s="11"/>
      <c r="F264" s="11"/>
      <c r="G264" s="11"/>
      <c r="H264" s="11"/>
      <c r="I264" s="11"/>
      <c r="J264" s="11"/>
      <c r="K264" s="11"/>
      <c r="L264" s="11"/>
      <c r="M264" s="11"/>
      <c r="N264" s="11"/>
      <c r="O264" s="11"/>
      <c r="P264" s="117"/>
      <c r="Q264" s="11"/>
      <c r="R264" s="11"/>
      <c r="S264" s="11"/>
      <c r="T264" s="11"/>
      <c r="U264" s="11"/>
      <c r="V264" s="11"/>
      <c r="W264" s="11"/>
      <c r="X264" s="11"/>
      <c r="Y264" s="11"/>
      <c r="Z264" s="11"/>
    </row>
    <row r="265">
      <c r="A265" s="11"/>
      <c r="B265" s="141"/>
      <c r="C265" s="117"/>
      <c r="D265" s="117"/>
      <c r="E265" s="11"/>
      <c r="F265" s="11"/>
      <c r="G265" s="11"/>
      <c r="H265" s="11"/>
      <c r="I265" s="11"/>
      <c r="J265" s="11"/>
      <c r="K265" s="11"/>
      <c r="L265" s="11"/>
      <c r="M265" s="11"/>
      <c r="N265" s="11"/>
      <c r="O265" s="11"/>
      <c r="P265" s="117"/>
      <c r="Q265" s="11"/>
      <c r="R265" s="11"/>
      <c r="S265" s="11"/>
      <c r="T265" s="11"/>
      <c r="U265" s="11"/>
      <c r="V265" s="11"/>
      <c r="W265" s="11"/>
      <c r="X265" s="11"/>
      <c r="Y265" s="11"/>
      <c r="Z265" s="11"/>
    </row>
    <row r="266">
      <c r="A266" s="11"/>
      <c r="B266" s="141"/>
      <c r="C266" s="117"/>
      <c r="D266" s="117"/>
      <c r="E266" s="11"/>
      <c r="F266" s="11"/>
      <c r="G266" s="11"/>
      <c r="H266" s="11"/>
      <c r="I266" s="11"/>
      <c r="J266" s="11"/>
      <c r="K266" s="11"/>
      <c r="L266" s="11"/>
      <c r="M266" s="11"/>
      <c r="N266" s="11"/>
      <c r="O266" s="11"/>
      <c r="P266" s="117"/>
      <c r="Q266" s="11"/>
      <c r="R266" s="11"/>
      <c r="S266" s="11"/>
      <c r="T266" s="11"/>
      <c r="U266" s="11"/>
      <c r="V266" s="11"/>
      <c r="W266" s="11"/>
      <c r="X266" s="11"/>
      <c r="Y266" s="11"/>
      <c r="Z266" s="11"/>
    </row>
    <row r="267">
      <c r="A267" s="11"/>
      <c r="B267" s="141"/>
      <c r="C267" s="117"/>
      <c r="D267" s="117"/>
      <c r="E267" s="11"/>
      <c r="F267" s="11"/>
      <c r="G267" s="11"/>
      <c r="H267" s="11"/>
      <c r="I267" s="11"/>
      <c r="J267" s="11"/>
      <c r="K267" s="11"/>
      <c r="L267" s="11"/>
      <c r="M267" s="11"/>
      <c r="N267" s="11"/>
      <c r="O267" s="11"/>
      <c r="P267" s="117"/>
      <c r="Q267" s="11"/>
      <c r="R267" s="11"/>
      <c r="S267" s="11"/>
      <c r="T267" s="11"/>
      <c r="U267" s="11"/>
      <c r="V267" s="11"/>
      <c r="W267" s="11"/>
      <c r="X267" s="11"/>
      <c r="Y267" s="11"/>
      <c r="Z267" s="11"/>
    </row>
    <row r="268">
      <c r="A268" s="11"/>
      <c r="B268" s="141"/>
      <c r="C268" s="117"/>
      <c r="D268" s="117"/>
      <c r="E268" s="11"/>
      <c r="F268" s="11"/>
      <c r="G268" s="11"/>
      <c r="H268" s="11"/>
      <c r="I268" s="11"/>
      <c r="J268" s="11"/>
      <c r="K268" s="11"/>
      <c r="L268" s="11"/>
      <c r="M268" s="11"/>
      <c r="N268" s="11"/>
      <c r="O268" s="11"/>
      <c r="P268" s="117"/>
      <c r="Q268" s="11"/>
      <c r="R268" s="11"/>
      <c r="S268" s="11"/>
      <c r="T268" s="11"/>
      <c r="U268" s="11"/>
      <c r="V268" s="11"/>
      <c r="W268" s="11"/>
      <c r="X268" s="11"/>
      <c r="Y268" s="11"/>
      <c r="Z268" s="11"/>
    </row>
    <row r="269">
      <c r="A269" s="11"/>
      <c r="B269" s="141"/>
      <c r="C269" s="117"/>
      <c r="D269" s="117"/>
      <c r="E269" s="11"/>
      <c r="F269" s="11"/>
      <c r="G269" s="11"/>
      <c r="H269" s="11"/>
      <c r="I269" s="11"/>
      <c r="J269" s="11"/>
      <c r="K269" s="11"/>
      <c r="L269" s="11"/>
      <c r="M269" s="11"/>
      <c r="N269" s="11"/>
      <c r="O269" s="11"/>
      <c r="P269" s="117"/>
      <c r="Q269" s="11"/>
      <c r="R269" s="11"/>
      <c r="S269" s="11"/>
      <c r="T269" s="11"/>
      <c r="U269" s="11"/>
      <c r="V269" s="11"/>
      <c r="W269" s="11"/>
      <c r="X269" s="11"/>
      <c r="Y269" s="11"/>
      <c r="Z269" s="11"/>
    </row>
    <row r="270">
      <c r="A270" s="11"/>
      <c r="B270" s="141"/>
      <c r="C270" s="117"/>
      <c r="D270" s="117"/>
      <c r="E270" s="11"/>
      <c r="F270" s="11"/>
      <c r="G270" s="11"/>
      <c r="H270" s="11"/>
      <c r="I270" s="11"/>
      <c r="J270" s="11"/>
      <c r="K270" s="11"/>
      <c r="L270" s="11"/>
      <c r="M270" s="11"/>
      <c r="N270" s="11"/>
      <c r="O270" s="11"/>
      <c r="P270" s="117"/>
      <c r="Q270" s="11"/>
      <c r="R270" s="11"/>
      <c r="S270" s="11"/>
      <c r="T270" s="11"/>
      <c r="U270" s="11"/>
      <c r="V270" s="11"/>
      <c r="W270" s="11"/>
      <c r="X270" s="11"/>
      <c r="Y270" s="11"/>
      <c r="Z270" s="11"/>
    </row>
    <row r="271">
      <c r="A271" s="11"/>
      <c r="B271" s="141"/>
      <c r="C271" s="117"/>
      <c r="D271" s="117"/>
      <c r="E271" s="11"/>
      <c r="F271" s="11"/>
      <c r="G271" s="11"/>
      <c r="H271" s="11"/>
      <c r="I271" s="11"/>
      <c r="J271" s="11"/>
      <c r="K271" s="11"/>
      <c r="L271" s="11"/>
      <c r="M271" s="11"/>
      <c r="N271" s="11"/>
      <c r="O271" s="11"/>
      <c r="P271" s="117"/>
      <c r="Q271" s="11"/>
      <c r="R271" s="11"/>
      <c r="S271" s="11"/>
      <c r="T271" s="11"/>
      <c r="U271" s="11"/>
      <c r="V271" s="11"/>
      <c r="W271" s="11"/>
      <c r="X271" s="11"/>
      <c r="Y271" s="11"/>
      <c r="Z271" s="11"/>
    </row>
    <row r="272">
      <c r="A272" s="11"/>
      <c r="B272" s="141"/>
      <c r="C272" s="117"/>
      <c r="D272" s="117"/>
      <c r="E272" s="11"/>
      <c r="F272" s="11"/>
      <c r="G272" s="11"/>
      <c r="H272" s="11"/>
      <c r="I272" s="11"/>
      <c r="J272" s="11"/>
      <c r="K272" s="11"/>
      <c r="L272" s="11"/>
      <c r="M272" s="11"/>
      <c r="N272" s="11"/>
      <c r="O272" s="11"/>
      <c r="P272" s="117"/>
      <c r="Q272" s="11"/>
      <c r="R272" s="11"/>
      <c r="S272" s="11"/>
      <c r="T272" s="11"/>
      <c r="U272" s="11"/>
      <c r="V272" s="11"/>
      <c r="W272" s="11"/>
      <c r="X272" s="11"/>
      <c r="Y272" s="11"/>
      <c r="Z272" s="11"/>
    </row>
    <row r="273">
      <c r="A273" s="11"/>
      <c r="B273" s="141"/>
      <c r="C273" s="117"/>
      <c r="D273" s="117"/>
      <c r="E273" s="11"/>
      <c r="F273" s="11"/>
      <c r="G273" s="11"/>
      <c r="H273" s="11"/>
      <c r="I273" s="11"/>
      <c r="J273" s="11"/>
      <c r="K273" s="11"/>
      <c r="L273" s="11"/>
      <c r="M273" s="11"/>
      <c r="N273" s="11"/>
      <c r="O273" s="11"/>
      <c r="P273" s="117"/>
      <c r="Q273" s="11"/>
      <c r="R273" s="11"/>
      <c r="S273" s="11"/>
      <c r="T273" s="11"/>
      <c r="U273" s="11"/>
      <c r="V273" s="11"/>
      <c r="W273" s="11"/>
      <c r="X273" s="11"/>
      <c r="Y273" s="11"/>
      <c r="Z273" s="11"/>
    </row>
    <row r="274">
      <c r="A274" s="11"/>
      <c r="B274" s="141"/>
      <c r="C274" s="117"/>
      <c r="D274" s="117"/>
      <c r="E274" s="11"/>
      <c r="F274" s="11"/>
      <c r="G274" s="11"/>
      <c r="H274" s="11"/>
      <c r="I274" s="11"/>
      <c r="J274" s="11"/>
      <c r="K274" s="11"/>
      <c r="L274" s="11"/>
      <c r="M274" s="11"/>
      <c r="N274" s="11"/>
      <c r="O274" s="11"/>
      <c r="P274" s="117"/>
      <c r="Q274" s="11"/>
      <c r="R274" s="11"/>
      <c r="S274" s="11"/>
      <c r="T274" s="11"/>
      <c r="U274" s="11"/>
      <c r="V274" s="11"/>
      <c r="W274" s="11"/>
      <c r="X274" s="11"/>
      <c r="Y274" s="11"/>
      <c r="Z274" s="11"/>
    </row>
    <row r="275">
      <c r="A275" s="11"/>
      <c r="B275" s="141"/>
      <c r="C275" s="117"/>
      <c r="D275" s="117"/>
      <c r="E275" s="11"/>
      <c r="F275" s="11"/>
      <c r="G275" s="11"/>
      <c r="H275" s="11"/>
      <c r="I275" s="11"/>
      <c r="J275" s="11"/>
      <c r="K275" s="11"/>
      <c r="L275" s="11"/>
      <c r="M275" s="11"/>
      <c r="N275" s="11"/>
      <c r="O275" s="11"/>
      <c r="P275" s="117"/>
      <c r="Q275" s="11"/>
      <c r="R275" s="11"/>
      <c r="S275" s="11"/>
      <c r="T275" s="11"/>
      <c r="U275" s="11"/>
      <c r="V275" s="11"/>
      <c r="W275" s="11"/>
      <c r="X275" s="11"/>
      <c r="Y275" s="11"/>
      <c r="Z275" s="11"/>
    </row>
    <row r="276">
      <c r="A276" s="11"/>
      <c r="B276" s="141"/>
      <c r="C276" s="117"/>
      <c r="D276" s="117"/>
      <c r="E276" s="11"/>
      <c r="F276" s="11"/>
      <c r="G276" s="11"/>
      <c r="H276" s="11"/>
      <c r="I276" s="11"/>
      <c r="J276" s="11"/>
      <c r="K276" s="11"/>
      <c r="L276" s="11"/>
      <c r="M276" s="11"/>
      <c r="N276" s="11"/>
      <c r="O276" s="11"/>
      <c r="P276" s="117"/>
      <c r="Q276" s="11"/>
      <c r="R276" s="11"/>
      <c r="S276" s="11"/>
      <c r="T276" s="11"/>
      <c r="U276" s="11"/>
      <c r="V276" s="11"/>
      <c r="W276" s="11"/>
      <c r="X276" s="11"/>
      <c r="Y276" s="11"/>
      <c r="Z276" s="11"/>
    </row>
    <row r="277">
      <c r="A277" s="11"/>
      <c r="B277" s="141"/>
      <c r="C277" s="117"/>
      <c r="D277" s="117"/>
      <c r="E277" s="11"/>
      <c r="F277" s="11"/>
      <c r="G277" s="11"/>
      <c r="H277" s="11"/>
      <c r="I277" s="11"/>
      <c r="J277" s="11"/>
      <c r="K277" s="11"/>
      <c r="L277" s="11"/>
      <c r="M277" s="11"/>
      <c r="N277" s="11"/>
      <c r="O277" s="11"/>
      <c r="P277" s="117"/>
      <c r="Q277" s="11"/>
      <c r="R277" s="11"/>
      <c r="S277" s="11"/>
      <c r="T277" s="11"/>
      <c r="U277" s="11"/>
      <c r="V277" s="11"/>
      <c r="W277" s="11"/>
      <c r="X277" s="11"/>
      <c r="Y277" s="11"/>
      <c r="Z277" s="11"/>
    </row>
    <row r="278">
      <c r="A278" s="11"/>
      <c r="B278" s="141"/>
      <c r="C278" s="117"/>
      <c r="D278" s="117"/>
      <c r="E278" s="11"/>
      <c r="F278" s="11"/>
      <c r="G278" s="11"/>
      <c r="H278" s="11"/>
      <c r="I278" s="11"/>
      <c r="J278" s="11"/>
      <c r="K278" s="11"/>
      <c r="L278" s="11"/>
      <c r="M278" s="11"/>
      <c r="N278" s="11"/>
      <c r="O278" s="11"/>
      <c r="P278" s="117"/>
      <c r="Q278" s="11"/>
      <c r="R278" s="11"/>
      <c r="S278" s="11"/>
      <c r="T278" s="11"/>
      <c r="U278" s="11"/>
      <c r="V278" s="11"/>
      <c r="W278" s="11"/>
      <c r="X278" s="11"/>
      <c r="Y278" s="11"/>
      <c r="Z278" s="11"/>
    </row>
    <row r="279">
      <c r="A279" s="11"/>
      <c r="B279" s="141"/>
      <c r="C279" s="117"/>
      <c r="D279" s="117"/>
      <c r="E279" s="11"/>
      <c r="F279" s="11"/>
      <c r="G279" s="11"/>
      <c r="H279" s="11"/>
      <c r="I279" s="11"/>
      <c r="J279" s="11"/>
      <c r="K279" s="11"/>
      <c r="L279" s="11"/>
      <c r="M279" s="11"/>
      <c r="N279" s="11"/>
      <c r="O279" s="11"/>
      <c r="P279" s="117"/>
      <c r="Q279" s="11"/>
      <c r="R279" s="11"/>
      <c r="S279" s="11"/>
      <c r="T279" s="11"/>
      <c r="U279" s="11"/>
      <c r="V279" s="11"/>
      <c r="W279" s="11"/>
      <c r="X279" s="11"/>
      <c r="Y279" s="11"/>
      <c r="Z279" s="11"/>
    </row>
    <row r="280">
      <c r="A280" s="11"/>
      <c r="B280" s="141"/>
      <c r="C280" s="117"/>
      <c r="D280" s="117"/>
      <c r="E280" s="11"/>
      <c r="F280" s="11"/>
      <c r="G280" s="11"/>
      <c r="H280" s="11"/>
      <c r="I280" s="11"/>
      <c r="J280" s="11"/>
      <c r="K280" s="11"/>
      <c r="L280" s="11"/>
      <c r="M280" s="11"/>
      <c r="N280" s="11"/>
      <c r="O280" s="11"/>
      <c r="P280" s="117"/>
      <c r="Q280" s="11"/>
      <c r="R280" s="11"/>
      <c r="S280" s="11"/>
      <c r="T280" s="11"/>
      <c r="U280" s="11"/>
      <c r="V280" s="11"/>
      <c r="W280" s="11"/>
      <c r="X280" s="11"/>
      <c r="Y280" s="11"/>
      <c r="Z280" s="11"/>
    </row>
    <row r="281">
      <c r="A281" s="11"/>
      <c r="B281" s="141"/>
      <c r="C281" s="117"/>
      <c r="D281" s="117"/>
      <c r="E281" s="11"/>
      <c r="F281" s="11"/>
      <c r="G281" s="11"/>
      <c r="H281" s="11"/>
      <c r="I281" s="11"/>
      <c r="J281" s="11"/>
      <c r="K281" s="11"/>
      <c r="L281" s="11"/>
      <c r="M281" s="11"/>
      <c r="N281" s="11"/>
      <c r="O281" s="11"/>
      <c r="P281" s="117"/>
      <c r="Q281" s="11"/>
      <c r="R281" s="11"/>
      <c r="S281" s="11"/>
      <c r="T281" s="11"/>
      <c r="U281" s="11"/>
      <c r="V281" s="11"/>
      <c r="W281" s="11"/>
      <c r="X281" s="11"/>
      <c r="Y281" s="11"/>
      <c r="Z281" s="11"/>
    </row>
    <row r="282">
      <c r="A282" s="11"/>
      <c r="B282" s="141"/>
      <c r="C282" s="117"/>
      <c r="D282" s="117"/>
      <c r="E282" s="11"/>
      <c r="F282" s="11"/>
      <c r="G282" s="11"/>
      <c r="H282" s="11"/>
      <c r="I282" s="11"/>
      <c r="J282" s="11"/>
      <c r="K282" s="11"/>
      <c r="L282" s="11"/>
      <c r="M282" s="11"/>
      <c r="N282" s="11"/>
      <c r="O282" s="11"/>
      <c r="P282" s="117"/>
      <c r="Q282" s="11"/>
      <c r="R282" s="11"/>
      <c r="S282" s="11"/>
      <c r="T282" s="11"/>
      <c r="U282" s="11"/>
      <c r="V282" s="11"/>
      <c r="W282" s="11"/>
      <c r="X282" s="11"/>
      <c r="Y282" s="11"/>
      <c r="Z282" s="11"/>
    </row>
    <row r="283">
      <c r="A283" s="11"/>
      <c r="B283" s="141"/>
      <c r="C283" s="117"/>
      <c r="D283" s="117"/>
      <c r="E283" s="11"/>
      <c r="F283" s="11"/>
      <c r="G283" s="11"/>
      <c r="H283" s="11"/>
      <c r="I283" s="11"/>
      <c r="J283" s="11"/>
      <c r="K283" s="11"/>
      <c r="L283" s="11"/>
      <c r="M283" s="11"/>
      <c r="N283" s="11"/>
      <c r="O283" s="11"/>
      <c r="P283" s="117"/>
      <c r="Q283" s="11"/>
      <c r="R283" s="11"/>
      <c r="S283" s="11"/>
      <c r="T283" s="11"/>
      <c r="U283" s="11"/>
      <c r="V283" s="11"/>
      <c r="W283" s="11"/>
      <c r="X283" s="11"/>
      <c r="Y283" s="11"/>
      <c r="Z283" s="11"/>
    </row>
    <row r="284">
      <c r="A284" s="11"/>
      <c r="B284" s="141"/>
      <c r="C284" s="117"/>
      <c r="D284" s="117"/>
      <c r="E284" s="11"/>
      <c r="F284" s="11"/>
      <c r="G284" s="11"/>
      <c r="H284" s="11"/>
      <c r="I284" s="11"/>
      <c r="J284" s="11"/>
      <c r="K284" s="11"/>
      <c r="L284" s="11"/>
      <c r="M284" s="11"/>
      <c r="N284" s="11"/>
      <c r="O284" s="11"/>
      <c r="P284" s="117"/>
      <c r="Q284" s="11"/>
      <c r="R284" s="11"/>
      <c r="S284" s="11"/>
      <c r="T284" s="11"/>
      <c r="U284" s="11"/>
      <c r="V284" s="11"/>
      <c r="W284" s="11"/>
      <c r="X284" s="11"/>
      <c r="Y284" s="11"/>
      <c r="Z284" s="11"/>
    </row>
    <row r="285">
      <c r="A285" s="11"/>
      <c r="B285" s="141"/>
      <c r="C285" s="117"/>
      <c r="D285" s="117"/>
      <c r="E285" s="11"/>
      <c r="F285" s="11"/>
      <c r="G285" s="11"/>
      <c r="H285" s="11"/>
      <c r="I285" s="11"/>
      <c r="J285" s="11"/>
      <c r="K285" s="11"/>
      <c r="L285" s="11"/>
      <c r="M285" s="11"/>
      <c r="N285" s="11"/>
      <c r="O285" s="11"/>
      <c r="P285" s="117"/>
      <c r="Q285" s="11"/>
      <c r="R285" s="11"/>
      <c r="S285" s="11"/>
      <c r="T285" s="11"/>
      <c r="U285" s="11"/>
      <c r="V285" s="11"/>
      <c r="W285" s="11"/>
      <c r="X285" s="11"/>
      <c r="Y285" s="11"/>
      <c r="Z285" s="11"/>
    </row>
    <row r="286">
      <c r="A286" s="11"/>
      <c r="B286" s="141"/>
      <c r="C286" s="117"/>
      <c r="D286" s="117"/>
      <c r="E286" s="11"/>
      <c r="F286" s="11"/>
      <c r="G286" s="11"/>
      <c r="H286" s="11"/>
      <c r="I286" s="11"/>
      <c r="J286" s="11"/>
      <c r="K286" s="11"/>
      <c r="L286" s="11"/>
      <c r="M286" s="11"/>
      <c r="N286" s="11"/>
      <c r="O286" s="11"/>
      <c r="P286" s="117"/>
      <c r="Q286" s="11"/>
      <c r="R286" s="11"/>
      <c r="S286" s="11"/>
      <c r="T286" s="11"/>
      <c r="U286" s="11"/>
      <c r="V286" s="11"/>
      <c r="W286" s="11"/>
      <c r="X286" s="11"/>
      <c r="Y286" s="11"/>
      <c r="Z286" s="11"/>
    </row>
    <row r="287">
      <c r="A287" s="11"/>
      <c r="B287" s="141"/>
      <c r="C287" s="117"/>
      <c r="D287" s="117"/>
      <c r="E287" s="11"/>
      <c r="F287" s="11"/>
      <c r="G287" s="11"/>
      <c r="H287" s="11"/>
      <c r="I287" s="11"/>
      <c r="J287" s="11"/>
      <c r="K287" s="11"/>
      <c r="L287" s="11"/>
      <c r="M287" s="11"/>
      <c r="N287" s="11"/>
      <c r="O287" s="11"/>
      <c r="P287" s="117"/>
      <c r="Q287" s="11"/>
      <c r="R287" s="11"/>
      <c r="S287" s="11"/>
      <c r="T287" s="11"/>
      <c r="U287" s="11"/>
      <c r="V287" s="11"/>
      <c r="W287" s="11"/>
      <c r="X287" s="11"/>
      <c r="Y287" s="11"/>
      <c r="Z287" s="11"/>
    </row>
    <row r="288">
      <c r="A288" s="11"/>
      <c r="B288" s="141"/>
      <c r="C288" s="117"/>
      <c r="D288" s="117"/>
      <c r="E288" s="11"/>
      <c r="F288" s="11"/>
      <c r="G288" s="11"/>
      <c r="H288" s="11"/>
      <c r="I288" s="11"/>
      <c r="J288" s="11"/>
      <c r="K288" s="11"/>
      <c r="L288" s="11"/>
      <c r="M288" s="11"/>
      <c r="N288" s="11"/>
      <c r="O288" s="11"/>
      <c r="P288" s="117"/>
      <c r="Q288" s="11"/>
      <c r="R288" s="11"/>
      <c r="S288" s="11"/>
      <c r="T288" s="11"/>
      <c r="U288" s="11"/>
      <c r="V288" s="11"/>
      <c r="W288" s="11"/>
      <c r="X288" s="11"/>
      <c r="Y288" s="11"/>
      <c r="Z288" s="11"/>
    </row>
    <row r="289">
      <c r="A289" s="11"/>
      <c r="B289" s="141"/>
      <c r="C289" s="117"/>
      <c r="D289" s="117"/>
      <c r="E289" s="11"/>
      <c r="F289" s="11"/>
      <c r="G289" s="11"/>
      <c r="H289" s="11"/>
      <c r="I289" s="11"/>
      <c r="J289" s="11"/>
      <c r="K289" s="11"/>
      <c r="L289" s="11"/>
      <c r="M289" s="11"/>
      <c r="N289" s="11"/>
      <c r="O289" s="11"/>
      <c r="P289" s="117"/>
      <c r="Q289" s="11"/>
      <c r="R289" s="11"/>
      <c r="S289" s="11"/>
      <c r="T289" s="11"/>
      <c r="U289" s="11"/>
      <c r="V289" s="11"/>
      <c r="W289" s="11"/>
      <c r="X289" s="11"/>
      <c r="Y289" s="11"/>
      <c r="Z289" s="11"/>
    </row>
    <row r="290">
      <c r="A290" s="11"/>
      <c r="B290" s="141"/>
      <c r="C290" s="117"/>
      <c r="D290" s="117"/>
      <c r="E290" s="11"/>
      <c r="F290" s="11"/>
      <c r="G290" s="11"/>
      <c r="H290" s="11"/>
      <c r="I290" s="11"/>
      <c r="J290" s="11"/>
      <c r="K290" s="11"/>
      <c r="L290" s="11"/>
      <c r="M290" s="11"/>
      <c r="N290" s="11"/>
      <c r="O290" s="11"/>
      <c r="P290" s="117"/>
      <c r="Q290" s="11"/>
      <c r="R290" s="11"/>
      <c r="S290" s="11"/>
      <c r="T290" s="11"/>
      <c r="U290" s="11"/>
      <c r="V290" s="11"/>
      <c r="W290" s="11"/>
      <c r="X290" s="11"/>
      <c r="Y290" s="11"/>
      <c r="Z290" s="11"/>
    </row>
    <row r="291">
      <c r="A291" s="11"/>
      <c r="B291" s="141"/>
      <c r="C291" s="117"/>
      <c r="D291" s="117"/>
      <c r="E291" s="11"/>
      <c r="F291" s="11"/>
      <c r="G291" s="11"/>
      <c r="H291" s="11"/>
      <c r="I291" s="11"/>
      <c r="J291" s="11"/>
      <c r="K291" s="11"/>
      <c r="L291" s="11"/>
      <c r="M291" s="11"/>
      <c r="N291" s="11"/>
      <c r="O291" s="11"/>
      <c r="P291" s="117"/>
      <c r="Q291" s="11"/>
      <c r="R291" s="11"/>
      <c r="S291" s="11"/>
      <c r="T291" s="11"/>
      <c r="U291" s="11"/>
      <c r="V291" s="11"/>
      <c r="W291" s="11"/>
      <c r="X291" s="11"/>
      <c r="Y291" s="11"/>
      <c r="Z291" s="11"/>
    </row>
    <row r="292">
      <c r="A292" s="11"/>
      <c r="B292" s="141"/>
      <c r="C292" s="117"/>
      <c r="D292" s="117"/>
      <c r="E292" s="11"/>
      <c r="F292" s="11"/>
      <c r="G292" s="11"/>
      <c r="H292" s="11"/>
      <c r="I292" s="11"/>
      <c r="J292" s="11"/>
      <c r="K292" s="11"/>
      <c r="L292" s="11"/>
      <c r="M292" s="11"/>
      <c r="N292" s="11"/>
      <c r="O292" s="11"/>
      <c r="P292" s="117"/>
      <c r="Q292" s="11"/>
      <c r="R292" s="11"/>
      <c r="S292" s="11"/>
      <c r="T292" s="11"/>
      <c r="U292" s="11"/>
      <c r="V292" s="11"/>
      <c r="W292" s="11"/>
      <c r="X292" s="11"/>
      <c r="Y292" s="11"/>
      <c r="Z292" s="11"/>
    </row>
    <row r="293">
      <c r="A293" s="11"/>
      <c r="B293" s="141"/>
      <c r="C293" s="117"/>
      <c r="D293" s="117"/>
      <c r="E293" s="11"/>
      <c r="F293" s="11"/>
      <c r="G293" s="11"/>
      <c r="H293" s="11"/>
      <c r="I293" s="11"/>
      <c r="J293" s="11"/>
      <c r="K293" s="11"/>
      <c r="L293" s="11"/>
      <c r="M293" s="11"/>
      <c r="N293" s="11"/>
      <c r="O293" s="11"/>
      <c r="P293" s="117"/>
      <c r="Q293" s="11"/>
      <c r="R293" s="11"/>
      <c r="S293" s="11"/>
      <c r="T293" s="11"/>
      <c r="U293" s="11"/>
      <c r="V293" s="11"/>
      <c r="W293" s="11"/>
      <c r="X293" s="11"/>
      <c r="Y293" s="11"/>
      <c r="Z293" s="11"/>
    </row>
    <row r="294">
      <c r="A294" s="11"/>
      <c r="B294" s="141"/>
      <c r="C294" s="117"/>
      <c r="D294" s="117"/>
      <c r="E294" s="11"/>
      <c r="F294" s="11"/>
      <c r="G294" s="11"/>
      <c r="H294" s="11"/>
      <c r="I294" s="11"/>
      <c r="J294" s="11"/>
      <c r="K294" s="11"/>
      <c r="L294" s="11"/>
      <c r="M294" s="11"/>
      <c r="N294" s="11"/>
      <c r="O294" s="11"/>
      <c r="P294" s="117"/>
      <c r="Q294" s="11"/>
      <c r="R294" s="11"/>
      <c r="S294" s="11"/>
      <c r="T294" s="11"/>
      <c r="U294" s="11"/>
      <c r="V294" s="11"/>
      <c r="W294" s="11"/>
      <c r="X294" s="11"/>
      <c r="Y294" s="11"/>
      <c r="Z294" s="11"/>
    </row>
    <row r="295">
      <c r="A295" s="11"/>
      <c r="B295" s="141"/>
      <c r="C295" s="117"/>
      <c r="D295" s="117"/>
      <c r="E295" s="11"/>
      <c r="F295" s="11"/>
      <c r="G295" s="11"/>
      <c r="H295" s="11"/>
      <c r="I295" s="11"/>
      <c r="J295" s="11"/>
      <c r="K295" s="11"/>
      <c r="L295" s="11"/>
      <c r="M295" s="11"/>
      <c r="N295" s="11"/>
      <c r="O295" s="11"/>
      <c r="P295" s="117"/>
      <c r="Q295" s="11"/>
      <c r="R295" s="11"/>
      <c r="S295" s="11"/>
      <c r="T295" s="11"/>
      <c r="U295" s="11"/>
      <c r="V295" s="11"/>
      <c r="W295" s="11"/>
      <c r="X295" s="11"/>
      <c r="Y295" s="11"/>
      <c r="Z295" s="11"/>
    </row>
    <row r="296">
      <c r="A296" s="11"/>
      <c r="B296" s="141"/>
      <c r="C296" s="117"/>
      <c r="D296" s="117"/>
      <c r="E296" s="11"/>
      <c r="F296" s="11"/>
      <c r="G296" s="11"/>
      <c r="H296" s="11"/>
      <c r="I296" s="11"/>
      <c r="J296" s="11"/>
      <c r="K296" s="11"/>
      <c r="L296" s="11"/>
      <c r="M296" s="11"/>
      <c r="N296" s="11"/>
      <c r="O296" s="11"/>
      <c r="P296" s="117"/>
      <c r="Q296" s="11"/>
      <c r="R296" s="11"/>
      <c r="S296" s="11"/>
      <c r="T296" s="11"/>
      <c r="U296" s="11"/>
      <c r="V296" s="11"/>
      <c r="W296" s="11"/>
      <c r="X296" s="11"/>
      <c r="Y296" s="11"/>
      <c r="Z296" s="11"/>
    </row>
    <row r="297">
      <c r="A297" s="11"/>
      <c r="B297" s="141"/>
      <c r="C297" s="117"/>
      <c r="D297" s="117"/>
      <c r="E297" s="11"/>
      <c r="F297" s="11"/>
      <c r="G297" s="11"/>
      <c r="H297" s="11"/>
      <c r="I297" s="11"/>
      <c r="J297" s="11"/>
      <c r="K297" s="11"/>
      <c r="L297" s="11"/>
      <c r="M297" s="11"/>
      <c r="N297" s="11"/>
      <c r="O297" s="11"/>
      <c r="P297" s="117"/>
      <c r="Q297" s="11"/>
      <c r="R297" s="11"/>
      <c r="S297" s="11"/>
      <c r="T297" s="11"/>
      <c r="U297" s="11"/>
      <c r="V297" s="11"/>
      <c r="W297" s="11"/>
      <c r="X297" s="11"/>
      <c r="Y297" s="11"/>
      <c r="Z297" s="11"/>
    </row>
    <row r="298">
      <c r="A298" s="11"/>
      <c r="B298" s="141"/>
      <c r="C298" s="117"/>
      <c r="D298" s="117"/>
      <c r="E298" s="11"/>
      <c r="F298" s="11"/>
      <c r="G298" s="11"/>
      <c r="H298" s="11"/>
      <c r="I298" s="11"/>
      <c r="J298" s="11"/>
      <c r="K298" s="11"/>
      <c r="L298" s="11"/>
      <c r="M298" s="11"/>
      <c r="N298" s="11"/>
      <c r="O298" s="11"/>
      <c r="P298" s="117"/>
      <c r="Q298" s="11"/>
      <c r="R298" s="11"/>
      <c r="S298" s="11"/>
      <c r="T298" s="11"/>
      <c r="U298" s="11"/>
      <c r="V298" s="11"/>
      <c r="W298" s="11"/>
      <c r="X298" s="11"/>
      <c r="Y298" s="11"/>
      <c r="Z298" s="11"/>
    </row>
    <row r="299">
      <c r="A299" s="11"/>
      <c r="B299" s="141"/>
      <c r="C299" s="117"/>
      <c r="D299" s="117"/>
      <c r="E299" s="11"/>
      <c r="F299" s="11"/>
      <c r="G299" s="11"/>
      <c r="H299" s="11"/>
      <c r="I299" s="11"/>
      <c r="J299" s="11"/>
      <c r="K299" s="11"/>
      <c r="L299" s="11"/>
      <c r="M299" s="11"/>
      <c r="N299" s="11"/>
      <c r="O299" s="11"/>
      <c r="P299" s="117"/>
      <c r="Q299" s="11"/>
      <c r="R299" s="11"/>
      <c r="S299" s="11"/>
      <c r="T299" s="11"/>
      <c r="U299" s="11"/>
      <c r="V299" s="11"/>
      <c r="W299" s="11"/>
      <c r="X299" s="11"/>
      <c r="Y299" s="11"/>
      <c r="Z299" s="11"/>
    </row>
    <row r="300">
      <c r="A300" s="11"/>
      <c r="B300" s="141"/>
      <c r="C300" s="117"/>
      <c r="D300" s="117"/>
      <c r="E300" s="11"/>
      <c r="F300" s="11"/>
      <c r="G300" s="11"/>
      <c r="H300" s="11"/>
      <c r="I300" s="11"/>
      <c r="J300" s="11"/>
      <c r="K300" s="11"/>
      <c r="L300" s="11"/>
      <c r="M300" s="11"/>
      <c r="N300" s="11"/>
      <c r="O300" s="11"/>
      <c r="P300" s="117"/>
      <c r="Q300" s="11"/>
      <c r="R300" s="11"/>
      <c r="S300" s="11"/>
      <c r="T300" s="11"/>
      <c r="U300" s="11"/>
      <c r="V300" s="11"/>
      <c r="W300" s="11"/>
      <c r="X300" s="11"/>
      <c r="Y300" s="11"/>
      <c r="Z300" s="11"/>
    </row>
    <row r="301">
      <c r="A301" s="11"/>
      <c r="B301" s="141"/>
      <c r="C301" s="117"/>
      <c r="D301" s="117"/>
      <c r="E301" s="11"/>
      <c r="F301" s="11"/>
      <c r="G301" s="11"/>
      <c r="H301" s="11"/>
      <c r="I301" s="11"/>
      <c r="J301" s="11"/>
      <c r="K301" s="11"/>
      <c r="L301" s="11"/>
      <c r="M301" s="11"/>
      <c r="N301" s="11"/>
      <c r="O301" s="11"/>
      <c r="P301" s="117"/>
      <c r="Q301" s="11"/>
      <c r="R301" s="11"/>
      <c r="S301" s="11"/>
      <c r="T301" s="11"/>
      <c r="U301" s="11"/>
      <c r="V301" s="11"/>
      <c r="W301" s="11"/>
      <c r="X301" s="11"/>
      <c r="Y301" s="11"/>
      <c r="Z301" s="11"/>
    </row>
    <row r="302">
      <c r="A302" s="11"/>
      <c r="B302" s="141"/>
      <c r="C302" s="117"/>
      <c r="D302" s="117"/>
      <c r="E302" s="11"/>
      <c r="F302" s="11"/>
      <c r="G302" s="11"/>
      <c r="H302" s="11"/>
      <c r="I302" s="11"/>
      <c r="J302" s="11"/>
      <c r="K302" s="11"/>
      <c r="L302" s="11"/>
      <c r="M302" s="11"/>
      <c r="N302" s="11"/>
      <c r="O302" s="11"/>
      <c r="P302" s="117"/>
      <c r="Q302" s="11"/>
      <c r="R302" s="11"/>
      <c r="S302" s="11"/>
      <c r="T302" s="11"/>
      <c r="U302" s="11"/>
      <c r="V302" s="11"/>
      <c r="W302" s="11"/>
      <c r="X302" s="11"/>
      <c r="Y302" s="11"/>
      <c r="Z302" s="11"/>
    </row>
    <row r="303">
      <c r="A303" s="11"/>
      <c r="B303" s="141"/>
      <c r="C303" s="117"/>
      <c r="D303" s="117"/>
      <c r="E303" s="11"/>
      <c r="F303" s="11"/>
      <c r="G303" s="11"/>
      <c r="H303" s="11"/>
      <c r="I303" s="11"/>
      <c r="J303" s="11"/>
      <c r="K303" s="11"/>
      <c r="L303" s="11"/>
      <c r="M303" s="11"/>
      <c r="N303" s="11"/>
      <c r="O303" s="11"/>
      <c r="P303" s="117"/>
      <c r="Q303" s="11"/>
      <c r="R303" s="11"/>
      <c r="S303" s="11"/>
      <c r="T303" s="11"/>
      <c r="U303" s="11"/>
      <c r="V303" s="11"/>
      <c r="W303" s="11"/>
      <c r="X303" s="11"/>
      <c r="Y303" s="11"/>
      <c r="Z303" s="11"/>
    </row>
    <row r="304">
      <c r="A304" s="11"/>
      <c r="B304" s="141"/>
      <c r="C304" s="117"/>
      <c r="D304" s="117"/>
      <c r="E304" s="11"/>
      <c r="F304" s="11"/>
      <c r="G304" s="11"/>
      <c r="H304" s="11"/>
      <c r="I304" s="11"/>
      <c r="J304" s="11"/>
      <c r="K304" s="11"/>
      <c r="L304" s="11"/>
      <c r="M304" s="11"/>
      <c r="N304" s="11"/>
      <c r="O304" s="11"/>
      <c r="P304" s="117"/>
      <c r="Q304" s="11"/>
      <c r="R304" s="11"/>
      <c r="S304" s="11"/>
      <c r="T304" s="11"/>
      <c r="U304" s="11"/>
      <c r="V304" s="11"/>
      <c r="W304" s="11"/>
      <c r="X304" s="11"/>
      <c r="Y304" s="11"/>
      <c r="Z304" s="11"/>
    </row>
    <row r="305">
      <c r="A305" s="11"/>
      <c r="B305" s="141"/>
      <c r="C305" s="117"/>
      <c r="D305" s="117"/>
      <c r="E305" s="11"/>
      <c r="F305" s="11"/>
      <c r="G305" s="11"/>
      <c r="H305" s="11"/>
      <c r="I305" s="11"/>
      <c r="J305" s="11"/>
      <c r="K305" s="11"/>
      <c r="L305" s="11"/>
      <c r="M305" s="11"/>
      <c r="N305" s="11"/>
      <c r="O305" s="11"/>
      <c r="P305" s="117"/>
      <c r="Q305" s="11"/>
      <c r="R305" s="11"/>
      <c r="S305" s="11"/>
      <c r="T305" s="11"/>
      <c r="U305" s="11"/>
      <c r="V305" s="11"/>
      <c r="W305" s="11"/>
      <c r="X305" s="11"/>
      <c r="Y305" s="11"/>
      <c r="Z305" s="11"/>
    </row>
    <row r="306">
      <c r="A306" s="11"/>
      <c r="B306" s="141"/>
      <c r="C306" s="117"/>
      <c r="D306" s="117"/>
      <c r="E306" s="11"/>
      <c r="F306" s="11"/>
      <c r="G306" s="11"/>
      <c r="H306" s="11"/>
      <c r="I306" s="11"/>
      <c r="J306" s="11"/>
      <c r="K306" s="11"/>
      <c r="L306" s="11"/>
      <c r="M306" s="11"/>
      <c r="N306" s="11"/>
      <c r="O306" s="11"/>
      <c r="P306" s="117"/>
      <c r="Q306" s="11"/>
      <c r="R306" s="11"/>
      <c r="S306" s="11"/>
      <c r="T306" s="11"/>
      <c r="U306" s="11"/>
      <c r="V306" s="11"/>
      <c r="W306" s="11"/>
      <c r="X306" s="11"/>
      <c r="Y306" s="11"/>
      <c r="Z306" s="11"/>
    </row>
    <row r="307">
      <c r="A307" s="11"/>
      <c r="B307" s="141"/>
      <c r="C307" s="117"/>
      <c r="D307" s="117"/>
      <c r="E307" s="11"/>
      <c r="F307" s="11"/>
      <c r="G307" s="11"/>
      <c r="H307" s="11"/>
      <c r="I307" s="11"/>
      <c r="J307" s="11"/>
      <c r="K307" s="11"/>
      <c r="L307" s="11"/>
      <c r="M307" s="11"/>
      <c r="N307" s="11"/>
      <c r="O307" s="11"/>
      <c r="P307" s="117"/>
      <c r="Q307" s="11"/>
      <c r="R307" s="11"/>
      <c r="S307" s="11"/>
      <c r="T307" s="11"/>
      <c r="U307" s="11"/>
      <c r="V307" s="11"/>
      <c r="W307" s="11"/>
      <c r="X307" s="11"/>
      <c r="Y307" s="11"/>
      <c r="Z307" s="11"/>
    </row>
    <row r="308">
      <c r="A308" s="11"/>
      <c r="B308" s="141"/>
      <c r="C308" s="117"/>
      <c r="D308" s="117"/>
      <c r="E308" s="11"/>
      <c r="F308" s="11"/>
      <c r="G308" s="11"/>
      <c r="H308" s="11"/>
      <c r="I308" s="11"/>
      <c r="J308" s="11"/>
      <c r="K308" s="11"/>
      <c r="L308" s="11"/>
      <c r="M308" s="11"/>
      <c r="N308" s="11"/>
      <c r="O308" s="11"/>
      <c r="P308" s="117"/>
      <c r="Q308" s="11"/>
      <c r="R308" s="11"/>
      <c r="S308" s="11"/>
      <c r="T308" s="11"/>
      <c r="U308" s="11"/>
      <c r="V308" s="11"/>
      <c r="W308" s="11"/>
      <c r="X308" s="11"/>
      <c r="Y308" s="11"/>
      <c r="Z308" s="11"/>
    </row>
    <row r="309">
      <c r="A309" s="11"/>
      <c r="B309" s="141"/>
      <c r="C309" s="117"/>
      <c r="D309" s="117"/>
      <c r="E309" s="11"/>
      <c r="F309" s="11"/>
      <c r="G309" s="11"/>
      <c r="H309" s="11"/>
      <c r="I309" s="11"/>
      <c r="J309" s="11"/>
      <c r="K309" s="11"/>
      <c r="L309" s="11"/>
      <c r="M309" s="11"/>
      <c r="N309" s="11"/>
      <c r="O309" s="11"/>
      <c r="P309" s="117"/>
      <c r="Q309" s="11"/>
      <c r="R309" s="11"/>
      <c r="S309" s="11"/>
      <c r="T309" s="11"/>
      <c r="U309" s="11"/>
      <c r="V309" s="11"/>
      <c r="W309" s="11"/>
      <c r="X309" s="11"/>
      <c r="Y309" s="11"/>
      <c r="Z309" s="11"/>
    </row>
    <row r="310">
      <c r="A310" s="11"/>
      <c r="B310" s="141"/>
      <c r="C310" s="117"/>
      <c r="D310" s="117"/>
      <c r="E310" s="11"/>
      <c r="F310" s="11"/>
      <c r="G310" s="11"/>
      <c r="H310" s="11"/>
      <c r="I310" s="11"/>
      <c r="J310" s="11"/>
      <c r="K310" s="11"/>
      <c r="L310" s="11"/>
      <c r="M310" s="11"/>
      <c r="N310" s="11"/>
      <c r="O310" s="11"/>
      <c r="P310" s="117"/>
      <c r="Q310" s="11"/>
      <c r="R310" s="11"/>
      <c r="S310" s="11"/>
      <c r="T310" s="11"/>
      <c r="U310" s="11"/>
      <c r="V310" s="11"/>
      <c r="W310" s="11"/>
      <c r="X310" s="11"/>
      <c r="Y310" s="11"/>
      <c r="Z310" s="11"/>
    </row>
    <row r="311">
      <c r="A311" s="11"/>
      <c r="B311" s="141"/>
      <c r="C311" s="117"/>
      <c r="D311" s="117"/>
      <c r="E311" s="11"/>
      <c r="F311" s="11"/>
      <c r="G311" s="11"/>
      <c r="H311" s="11"/>
      <c r="I311" s="11"/>
      <c r="J311" s="11"/>
      <c r="K311" s="11"/>
      <c r="L311" s="11"/>
      <c r="M311" s="11"/>
      <c r="N311" s="11"/>
      <c r="O311" s="11"/>
      <c r="P311" s="117"/>
      <c r="Q311" s="11"/>
      <c r="R311" s="11"/>
      <c r="S311" s="11"/>
      <c r="T311" s="11"/>
      <c r="U311" s="11"/>
      <c r="V311" s="11"/>
      <c r="W311" s="11"/>
      <c r="X311" s="11"/>
      <c r="Y311" s="11"/>
      <c r="Z311" s="11"/>
    </row>
    <row r="312">
      <c r="A312" s="11"/>
      <c r="B312" s="141"/>
      <c r="C312" s="117"/>
      <c r="D312" s="117"/>
      <c r="E312" s="11"/>
      <c r="F312" s="11"/>
      <c r="G312" s="11"/>
      <c r="H312" s="11"/>
      <c r="I312" s="11"/>
      <c r="J312" s="11"/>
      <c r="K312" s="11"/>
      <c r="L312" s="11"/>
      <c r="M312" s="11"/>
      <c r="N312" s="11"/>
      <c r="O312" s="11"/>
      <c r="P312" s="117"/>
      <c r="Q312" s="11"/>
      <c r="R312" s="11"/>
      <c r="S312" s="11"/>
      <c r="T312" s="11"/>
      <c r="U312" s="11"/>
      <c r="V312" s="11"/>
      <c r="W312" s="11"/>
      <c r="X312" s="11"/>
      <c r="Y312" s="11"/>
      <c r="Z312" s="11"/>
    </row>
    <row r="313">
      <c r="A313" s="11"/>
      <c r="B313" s="141"/>
      <c r="C313" s="117"/>
      <c r="D313" s="117"/>
      <c r="E313" s="11"/>
      <c r="F313" s="11"/>
      <c r="G313" s="11"/>
      <c r="H313" s="11"/>
      <c r="I313" s="11"/>
      <c r="J313" s="11"/>
      <c r="K313" s="11"/>
      <c r="L313" s="11"/>
      <c r="M313" s="11"/>
      <c r="N313" s="11"/>
      <c r="O313" s="11"/>
      <c r="P313" s="117"/>
      <c r="Q313" s="11"/>
      <c r="R313" s="11"/>
      <c r="S313" s="11"/>
      <c r="T313" s="11"/>
      <c r="U313" s="11"/>
      <c r="V313" s="11"/>
      <c r="W313" s="11"/>
      <c r="X313" s="11"/>
      <c r="Y313" s="11"/>
      <c r="Z313" s="11"/>
    </row>
    <row r="314">
      <c r="A314" s="11"/>
      <c r="B314" s="141"/>
      <c r="C314" s="117"/>
      <c r="D314" s="117"/>
      <c r="E314" s="11"/>
      <c r="F314" s="11"/>
      <c r="G314" s="11"/>
      <c r="H314" s="11"/>
      <c r="I314" s="11"/>
      <c r="J314" s="11"/>
      <c r="K314" s="11"/>
      <c r="L314" s="11"/>
      <c r="M314" s="11"/>
      <c r="N314" s="11"/>
      <c r="O314" s="11"/>
      <c r="P314" s="117"/>
      <c r="Q314" s="11"/>
      <c r="R314" s="11"/>
      <c r="S314" s="11"/>
      <c r="T314" s="11"/>
      <c r="U314" s="11"/>
      <c r="V314" s="11"/>
      <c r="W314" s="11"/>
      <c r="X314" s="11"/>
      <c r="Y314" s="11"/>
      <c r="Z314" s="11"/>
    </row>
    <row r="315">
      <c r="A315" s="11"/>
      <c r="B315" s="141"/>
      <c r="C315" s="117"/>
      <c r="D315" s="117"/>
      <c r="E315" s="11"/>
      <c r="F315" s="11"/>
      <c r="G315" s="11"/>
      <c r="H315" s="11"/>
      <c r="I315" s="11"/>
      <c r="J315" s="11"/>
      <c r="K315" s="11"/>
      <c r="L315" s="11"/>
      <c r="M315" s="11"/>
      <c r="N315" s="11"/>
      <c r="O315" s="11"/>
      <c r="P315" s="117"/>
      <c r="Q315" s="11"/>
      <c r="R315" s="11"/>
      <c r="S315" s="11"/>
      <c r="T315" s="11"/>
      <c r="U315" s="11"/>
      <c r="V315" s="11"/>
      <c r="W315" s="11"/>
      <c r="X315" s="11"/>
      <c r="Y315" s="11"/>
      <c r="Z315" s="11"/>
    </row>
    <row r="316">
      <c r="A316" s="11"/>
      <c r="B316" s="141"/>
      <c r="C316" s="117"/>
      <c r="D316" s="117"/>
      <c r="E316" s="11"/>
      <c r="F316" s="11"/>
      <c r="G316" s="11"/>
      <c r="H316" s="11"/>
      <c r="I316" s="11"/>
      <c r="J316" s="11"/>
      <c r="K316" s="11"/>
      <c r="L316" s="11"/>
      <c r="M316" s="11"/>
      <c r="N316" s="11"/>
      <c r="O316" s="11"/>
      <c r="P316" s="117"/>
      <c r="Q316" s="11"/>
      <c r="R316" s="11"/>
      <c r="S316" s="11"/>
      <c r="T316" s="11"/>
      <c r="U316" s="11"/>
      <c r="V316" s="11"/>
      <c r="W316" s="11"/>
      <c r="X316" s="11"/>
      <c r="Y316" s="11"/>
      <c r="Z316" s="11"/>
    </row>
    <row r="317">
      <c r="A317" s="11"/>
      <c r="B317" s="141"/>
      <c r="C317" s="117"/>
      <c r="D317" s="117"/>
      <c r="E317" s="11"/>
      <c r="F317" s="11"/>
      <c r="G317" s="11"/>
      <c r="H317" s="11"/>
      <c r="I317" s="11"/>
      <c r="J317" s="11"/>
      <c r="K317" s="11"/>
      <c r="L317" s="11"/>
      <c r="M317" s="11"/>
      <c r="N317" s="11"/>
      <c r="O317" s="11"/>
      <c r="P317" s="117"/>
      <c r="Q317" s="11"/>
      <c r="R317" s="11"/>
      <c r="S317" s="11"/>
      <c r="T317" s="11"/>
      <c r="U317" s="11"/>
      <c r="V317" s="11"/>
      <c r="W317" s="11"/>
      <c r="X317" s="11"/>
      <c r="Y317" s="11"/>
      <c r="Z317" s="11"/>
    </row>
    <row r="318">
      <c r="A318" s="11"/>
      <c r="B318" s="141"/>
      <c r="C318" s="117"/>
      <c r="D318" s="117"/>
      <c r="E318" s="11"/>
      <c r="F318" s="11"/>
      <c r="G318" s="11"/>
      <c r="H318" s="11"/>
      <c r="I318" s="11"/>
      <c r="J318" s="11"/>
      <c r="K318" s="11"/>
      <c r="L318" s="11"/>
      <c r="M318" s="11"/>
      <c r="N318" s="11"/>
      <c r="O318" s="11"/>
      <c r="P318" s="117"/>
      <c r="Q318" s="11"/>
      <c r="R318" s="11"/>
      <c r="S318" s="11"/>
      <c r="T318" s="11"/>
      <c r="U318" s="11"/>
      <c r="V318" s="11"/>
      <c r="W318" s="11"/>
      <c r="X318" s="11"/>
      <c r="Y318" s="11"/>
      <c r="Z318" s="11"/>
    </row>
    <row r="319">
      <c r="A319" s="11"/>
      <c r="B319" s="141"/>
      <c r="C319" s="117"/>
      <c r="D319" s="117"/>
      <c r="E319" s="11"/>
      <c r="F319" s="11"/>
      <c r="G319" s="11"/>
      <c r="H319" s="11"/>
      <c r="I319" s="11"/>
      <c r="J319" s="11"/>
      <c r="K319" s="11"/>
      <c r="L319" s="11"/>
      <c r="M319" s="11"/>
      <c r="N319" s="11"/>
      <c r="O319" s="11"/>
      <c r="P319" s="117"/>
      <c r="Q319" s="11"/>
      <c r="R319" s="11"/>
      <c r="S319" s="11"/>
      <c r="T319" s="11"/>
      <c r="U319" s="11"/>
      <c r="V319" s="11"/>
      <c r="W319" s="11"/>
      <c r="X319" s="11"/>
      <c r="Y319" s="11"/>
      <c r="Z319" s="11"/>
    </row>
    <row r="320">
      <c r="A320" s="11"/>
      <c r="B320" s="141"/>
      <c r="C320" s="117"/>
      <c r="D320" s="117"/>
      <c r="E320" s="11"/>
      <c r="F320" s="11"/>
      <c r="G320" s="11"/>
      <c r="H320" s="11"/>
      <c r="I320" s="11"/>
      <c r="J320" s="11"/>
      <c r="K320" s="11"/>
      <c r="L320" s="11"/>
      <c r="M320" s="11"/>
      <c r="N320" s="11"/>
      <c r="O320" s="11"/>
      <c r="P320" s="117"/>
      <c r="Q320" s="11"/>
      <c r="R320" s="11"/>
      <c r="S320" s="11"/>
      <c r="T320" s="11"/>
      <c r="U320" s="11"/>
      <c r="V320" s="11"/>
      <c r="W320" s="11"/>
      <c r="X320" s="11"/>
      <c r="Y320" s="11"/>
      <c r="Z320" s="11"/>
    </row>
    <row r="321">
      <c r="A321" s="11"/>
      <c r="B321" s="141"/>
      <c r="C321" s="117"/>
      <c r="D321" s="117"/>
      <c r="E321" s="11"/>
      <c r="F321" s="11"/>
      <c r="G321" s="11"/>
      <c r="H321" s="11"/>
      <c r="I321" s="11"/>
      <c r="J321" s="11"/>
      <c r="K321" s="11"/>
      <c r="L321" s="11"/>
      <c r="M321" s="11"/>
      <c r="N321" s="11"/>
      <c r="O321" s="11"/>
      <c r="P321" s="117"/>
      <c r="Q321" s="11"/>
      <c r="R321" s="11"/>
      <c r="S321" s="11"/>
      <c r="T321" s="11"/>
      <c r="U321" s="11"/>
      <c r="V321" s="11"/>
      <c r="W321" s="11"/>
      <c r="X321" s="11"/>
      <c r="Y321" s="11"/>
      <c r="Z321" s="11"/>
    </row>
    <row r="322">
      <c r="A322" s="11"/>
      <c r="B322" s="141"/>
      <c r="C322" s="117"/>
      <c r="D322" s="117"/>
      <c r="E322" s="11"/>
      <c r="F322" s="11"/>
      <c r="G322" s="11"/>
      <c r="H322" s="11"/>
      <c r="I322" s="11"/>
      <c r="J322" s="11"/>
      <c r="K322" s="11"/>
      <c r="L322" s="11"/>
      <c r="M322" s="11"/>
      <c r="N322" s="11"/>
      <c r="O322" s="11"/>
      <c r="P322" s="117"/>
      <c r="Q322" s="11"/>
      <c r="R322" s="11"/>
      <c r="S322" s="11"/>
      <c r="T322" s="11"/>
      <c r="U322" s="11"/>
      <c r="V322" s="11"/>
      <c r="W322" s="11"/>
      <c r="X322" s="11"/>
      <c r="Y322" s="11"/>
      <c r="Z322" s="11"/>
    </row>
    <row r="323">
      <c r="A323" s="11"/>
      <c r="B323" s="141"/>
      <c r="C323" s="117"/>
      <c r="D323" s="117"/>
      <c r="E323" s="11"/>
      <c r="F323" s="11"/>
      <c r="G323" s="11"/>
      <c r="H323" s="11"/>
      <c r="I323" s="11"/>
      <c r="J323" s="11"/>
      <c r="K323" s="11"/>
      <c r="L323" s="11"/>
      <c r="M323" s="11"/>
      <c r="N323" s="11"/>
      <c r="O323" s="11"/>
      <c r="P323" s="117"/>
      <c r="Q323" s="11"/>
      <c r="R323" s="11"/>
      <c r="S323" s="11"/>
      <c r="T323" s="11"/>
      <c r="U323" s="11"/>
      <c r="V323" s="11"/>
      <c r="W323" s="11"/>
      <c r="X323" s="11"/>
      <c r="Y323" s="11"/>
      <c r="Z323" s="11"/>
    </row>
    <row r="324">
      <c r="A324" s="11"/>
      <c r="B324" s="141"/>
      <c r="C324" s="117"/>
      <c r="D324" s="117"/>
      <c r="E324" s="11"/>
      <c r="F324" s="11"/>
      <c r="G324" s="11"/>
      <c r="H324" s="11"/>
      <c r="I324" s="11"/>
      <c r="J324" s="11"/>
      <c r="K324" s="11"/>
      <c r="L324" s="11"/>
      <c r="M324" s="11"/>
      <c r="N324" s="11"/>
      <c r="O324" s="11"/>
      <c r="P324" s="117"/>
      <c r="Q324" s="11"/>
      <c r="R324" s="11"/>
      <c r="S324" s="11"/>
      <c r="T324" s="11"/>
      <c r="U324" s="11"/>
      <c r="V324" s="11"/>
      <c r="W324" s="11"/>
      <c r="X324" s="11"/>
      <c r="Y324" s="11"/>
      <c r="Z324" s="11"/>
    </row>
    <row r="325">
      <c r="A325" s="11"/>
      <c r="B325" s="141"/>
      <c r="C325" s="117"/>
      <c r="D325" s="117"/>
      <c r="E325" s="11"/>
      <c r="F325" s="11"/>
      <c r="G325" s="11"/>
      <c r="H325" s="11"/>
      <c r="I325" s="11"/>
      <c r="J325" s="11"/>
      <c r="K325" s="11"/>
      <c r="L325" s="11"/>
      <c r="M325" s="11"/>
      <c r="N325" s="11"/>
      <c r="O325" s="11"/>
      <c r="P325" s="117"/>
      <c r="Q325" s="11"/>
      <c r="R325" s="11"/>
      <c r="S325" s="11"/>
      <c r="T325" s="11"/>
      <c r="U325" s="11"/>
      <c r="V325" s="11"/>
      <c r="W325" s="11"/>
      <c r="X325" s="11"/>
      <c r="Y325" s="11"/>
      <c r="Z325" s="11"/>
    </row>
    <row r="326">
      <c r="A326" s="11"/>
      <c r="B326" s="141"/>
      <c r="C326" s="117"/>
      <c r="D326" s="117"/>
      <c r="E326" s="11"/>
      <c r="F326" s="11"/>
      <c r="G326" s="11"/>
      <c r="H326" s="11"/>
      <c r="I326" s="11"/>
      <c r="J326" s="11"/>
      <c r="K326" s="11"/>
      <c r="L326" s="11"/>
      <c r="M326" s="11"/>
      <c r="N326" s="11"/>
      <c r="O326" s="11"/>
      <c r="P326" s="117"/>
      <c r="Q326" s="11"/>
      <c r="R326" s="11"/>
      <c r="S326" s="11"/>
      <c r="T326" s="11"/>
      <c r="U326" s="11"/>
      <c r="V326" s="11"/>
      <c r="W326" s="11"/>
      <c r="X326" s="11"/>
      <c r="Y326" s="11"/>
      <c r="Z326" s="11"/>
    </row>
    <row r="327">
      <c r="A327" s="11"/>
      <c r="B327" s="141"/>
      <c r="C327" s="117"/>
      <c r="D327" s="117"/>
      <c r="E327" s="11"/>
      <c r="F327" s="11"/>
      <c r="G327" s="11"/>
      <c r="H327" s="11"/>
      <c r="I327" s="11"/>
      <c r="J327" s="11"/>
      <c r="K327" s="11"/>
      <c r="L327" s="11"/>
      <c r="M327" s="11"/>
      <c r="N327" s="11"/>
      <c r="O327" s="11"/>
      <c r="P327" s="117"/>
      <c r="Q327" s="11"/>
      <c r="R327" s="11"/>
      <c r="S327" s="11"/>
      <c r="T327" s="11"/>
      <c r="U327" s="11"/>
      <c r="V327" s="11"/>
      <c r="W327" s="11"/>
      <c r="X327" s="11"/>
      <c r="Y327" s="11"/>
      <c r="Z327" s="11"/>
    </row>
    <row r="328">
      <c r="A328" s="11"/>
      <c r="B328" s="141"/>
      <c r="C328" s="117"/>
      <c r="D328" s="117"/>
      <c r="E328" s="11"/>
      <c r="F328" s="11"/>
      <c r="G328" s="11"/>
      <c r="H328" s="11"/>
      <c r="I328" s="11"/>
      <c r="J328" s="11"/>
      <c r="K328" s="11"/>
      <c r="L328" s="11"/>
      <c r="M328" s="11"/>
      <c r="N328" s="11"/>
      <c r="O328" s="11"/>
      <c r="P328" s="117"/>
      <c r="Q328" s="11"/>
      <c r="R328" s="11"/>
      <c r="S328" s="11"/>
      <c r="T328" s="11"/>
      <c r="U328" s="11"/>
      <c r="V328" s="11"/>
      <c r="W328" s="11"/>
      <c r="X328" s="11"/>
      <c r="Y328" s="11"/>
      <c r="Z328" s="11"/>
    </row>
    <row r="329">
      <c r="A329" s="11"/>
      <c r="B329" s="141"/>
      <c r="C329" s="117"/>
      <c r="D329" s="117"/>
      <c r="E329" s="11"/>
      <c r="F329" s="11"/>
      <c r="G329" s="11"/>
      <c r="H329" s="11"/>
      <c r="I329" s="11"/>
      <c r="J329" s="11"/>
      <c r="K329" s="11"/>
      <c r="L329" s="11"/>
      <c r="M329" s="11"/>
      <c r="N329" s="11"/>
      <c r="O329" s="11"/>
      <c r="P329" s="117"/>
      <c r="Q329" s="11"/>
      <c r="R329" s="11"/>
      <c r="S329" s="11"/>
      <c r="T329" s="11"/>
      <c r="U329" s="11"/>
      <c r="V329" s="11"/>
      <c r="W329" s="11"/>
      <c r="X329" s="11"/>
      <c r="Y329" s="11"/>
      <c r="Z329" s="11"/>
    </row>
    <row r="330">
      <c r="A330" s="11"/>
      <c r="B330" s="141"/>
      <c r="C330" s="117"/>
      <c r="D330" s="117"/>
      <c r="E330" s="11"/>
      <c r="F330" s="11"/>
      <c r="G330" s="11"/>
      <c r="H330" s="11"/>
      <c r="I330" s="11"/>
      <c r="J330" s="11"/>
      <c r="K330" s="11"/>
      <c r="L330" s="11"/>
      <c r="M330" s="11"/>
      <c r="N330" s="11"/>
      <c r="O330" s="11"/>
      <c r="P330" s="117"/>
      <c r="Q330" s="11"/>
      <c r="R330" s="11"/>
      <c r="S330" s="11"/>
      <c r="T330" s="11"/>
      <c r="U330" s="11"/>
      <c r="V330" s="11"/>
      <c r="W330" s="11"/>
      <c r="X330" s="11"/>
      <c r="Y330" s="11"/>
      <c r="Z330" s="11"/>
    </row>
    <row r="331">
      <c r="A331" s="11"/>
      <c r="B331" s="141"/>
      <c r="C331" s="117"/>
      <c r="D331" s="117"/>
      <c r="E331" s="11"/>
      <c r="F331" s="11"/>
      <c r="G331" s="11"/>
      <c r="H331" s="11"/>
      <c r="I331" s="11"/>
      <c r="J331" s="11"/>
      <c r="K331" s="11"/>
      <c r="L331" s="11"/>
      <c r="M331" s="11"/>
      <c r="N331" s="11"/>
      <c r="O331" s="11"/>
      <c r="P331" s="117"/>
      <c r="Q331" s="11"/>
      <c r="R331" s="11"/>
      <c r="S331" s="11"/>
      <c r="T331" s="11"/>
      <c r="U331" s="11"/>
      <c r="V331" s="11"/>
      <c r="W331" s="11"/>
      <c r="X331" s="11"/>
      <c r="Y331" s="11"/>
      <c r="Z331" s="11"/>
    </row>
    <row r="332">
      <c r="A332" s="11"/>
      <c r="B332" s="141"/>
      <c r="C332" s="117"/>
      <c r="D332" s="117"/>
      <c r="E332" s="11"/>
      <c r="F332" s="11"/>
      <c r="G332" s="11"/>
      <c r="H332" s="11"/>
      <c r="I332" s="11"/>
      <c r="J332" s="11"/>
      <c r="K332" s="11"/>
      <c r="L332" s="11"/>
      <c r="M332" s="11"/>
      <c r="N332" s="11"/>
      <c r="O332" s="11"/>
      <c r="P332" s="117"/>
      <c r="Q332" s="11"/>
      <c r="R332" s="11"/>
      <c r="S332" s="11"/>
      <c r="T332" s="11"/>
      <c r="U332" s="11"/>
      <c r="V332" s="11"/>
      <c r="W332" s="11"/>
      <c r="X332" s="11"/>
      <c r="Y332" s="11"/>
      <c r="Z332" s="11"/>
    </row>
    <row r="333">
      <c r="A333" s="11"/>
      <c r="B333" s="141"/>
      <c r="C333" s="117"/>
      <c r="D333" s="117"/>
      <c r="E333" s="11"/>
      <c r="F333" s="11"/>
      <c r="G333" s="11"/>
      <c r="H333" s="11"/>
      <c r="I333" s="11"/>
      <c r="J333" s="11"/>
      <c r="K333" s="11"/>
      <c r="L333" s="11"/>
      <c r="M333" s="11"/>
      <c r="N333" s="11"/>
      <c r="O333" s="11"/>
      <c r="P333" s="117"/>
      <c r="Q333" s="11"/>
      <c r="R333" s="11"/>
      <c r="S333" s="11"/>
      <c r="T333" s="11"/>
      <c r="U333" s="11"/>
      <c r="V333" s="11"/>
      <c r="W333" s="11"/>
      <c r="X333" s="11"/>
      <c r="Y333" s="11"/>
      <c r="Z333" s="11"/>
    </row>
    <row r="334">
      <c r="A334" s="11"/>
      <c r="B334" s="141"/>
      <c r="C334" s="117"/>
      <c r="D334" s="117"/>
      <c r="E334" s="11"/>
      <c r="F334" s="11"/>
      <c r="G334" s="11"/>
      <c r="H334" s="11"/>
      <c r="I334" s="11"/>
      <c r="J334" s="11"/>
      <c r="K334" s="11"/>
      <c r="L334" s="11"/>
      <c r="M334" s="11"/>
      <c r="N334" s="11"/>
      <c r="O334" s="11"/>
      <c r="P334" s="117"/>
      <c r="Q334" s="11"/>
      <c r="R334" s="11"/>
      <c r="S334" s="11"/>
      <c r="T334" s="11"/>
      <c r="U334" s="11"/>
      <c r="V334" s="11"/>
      <c r="W334" s="11"/>
      <c r="X334" s="11"/>
      <c r="Y334" s="11"/>
      <c r="Z334" s="11"/>
    </row>
    <row r="335">
      <c r="A335" s="11"/>
      <c r="B335" s="141"/>
      <c r="C335" s="117"/>
      <c r="D335" s="117"/>
      <c r="E335" s="11"/>
      <c r="F335" s="11"/>
      <c r="G335" s="11"/>
      <c r="H335" s="11"/>
      <c r="I335" s="11"/>
      <c r="J335" s="11"/>
      <c r="K335" s="11"/>
      <c r="L335" s="11"/>
      <c r="M335" s="11"/>
      <c r="N335" s="11"/>
      <c r="O335" s="11"/>
      <c r="P335" s="117"/>
      <c r="Q335" s="11"/>
      <c r="R335" s="11"/>
      <c r="S335" s="11"/>
      <c r="T335" s="11"/>
      <c r="U335" s="11"/>
      <c r="V335" s="11"/>
      <c r="W335" s="11"/>
      <c r="X335" s="11"/>
      <c r="Y335" s="11"/>
      <c r="Z335" s="11"/>
    </row>
    <row r="336">
      <c r="A336" s="11"/>
      <c r="B336" s="141"/>
      <c r="C336" s="117"/>
      <c r="D336" s="117"/>
      <c r="E336" s="11"/>
      <c r="F336" s="11"/>
      <c r="G336" s="11"/>
      <c r="H336" s="11"/>
      <c r="I336" s="11"/>
      <c r="J336" s="11"/>
      <c r="K336" s="11"/>
      <c r="L336" s="11"/>
      <c r="M336" s="11"/>
      <c r="N336" s="11"/>
      <c r="O336" s="11"/>
      <c r="P336" s="117"/>
      <c r="Q336" s="11"/>
      <c r="R336" s="11"/>
      <c r="S336" s="11"/>
      <c r="T336" s="11"/>
      <c r="U336" s="11"/>
      <c r="V336" s="11"/>
      <c r="W336" s="11"/>
      <c r="X336" s="11"/>
      <c r="Y336" s="11"/>
      <c r="Z336" s="11"/>
    </row>
    <row r="337">
      <c r="A337" s="11"/>
      <c r="B337" s="141"/>
      <c r="C337" s="117"/>
      <c r="D337" s="117"/>
      <c r="E337" s="11"/>
      <c r="F337" s="11"/>
      <c r="G337" s="11"/>
      <c r="H337" s="11"/>
      <c r="I337" s="11"/>
      <c r="J337" s="11"/>
      <c r="K337" s="11"/>
      <c r="L337" s="11"/>
      <c r="M337" s="11"/>
      <c r="N337" s="11"/>
      <c r="O337" s="11"/>
      <c r="P337" s="117"/>
      <c r="Q337" s="11"/>
      <c r="R337" s="11"/>
      <c r="S337" s="11"/>
      <c r="T337" s="11"/>
      <c r="U337" s="11"/>
      <c r="V337" s="11"/>
      <c r="W337" s="11"/>
      <c r="X337" s="11"/>
      <c r="Y337" s="11"/>
      <c r="Z337" s="11"/>
    </row>
    <row r="338">
      <c r="A338" s="11"/>
      <c r="B338" s="141"/>
      <c r="C338" s="117"/>
      <c r="D338" s="117"/>
      <c r="E338" s="11"/>
      <c r="F338" s="11"/>
      <c r="G338" s="11"/>
      <c r="H338" s="11"/>
      <c r="I338" s="11"/>
      <c r="J338" s="11"/>
      <c r="K338" s="11"/>
      <c r="L338" s="11"/>
      <c r="M338" s="11"/>
      <c r="N338" s="11"/>
      <c r="O338" s="11"/>
      <c r="P338" s="117"/>
      <c r="Q338" s="11"/>
      <c r="R338" s="11"/>
      <c r="S338" s="11"/>
      <c r="T338" s="11"/>
      <c r="U338" s="11"/>
      <c r="V338" s="11"/>
      <c r="W338" s="11"/>
      <c r="X338" s="11"/>
      <c r="Y338" s="11"/>
      <c r="Z338" s="11"/>
    </row>
    <row r="339">
      <c r="A339" s="11"/>
      <c r="B339" s="141"/>
      <c r="C339" s="117"/>
      <c r="D339" s="117"/>
      <c r="E339" s="11"/>
      <c r="F339" s="11"/>
      <c r="G339" s="11"/>
      <c r="H339" s="11"/>
      <c r="I339" s="11"/>
      <c r="J339" s="11"/>
      <c r="K339" s="11"/>
      <c r="L339" s="11"/>
      <c r="M339" s="11"/>
      <c r="N339" s="11"/>
      <c r="O339" s="11"/>
      <c r="P339" s="117"/>
      <c r="Q339" s="11"/>
      <c r="R339" s="11"/>
      <c r="S339" s="11"/>
      <c r="T339" s="11"/>
      <c r="U339" s="11"/>
      <c r="V339" s="11"/>
      <c r="W339" s="11"/>
      <c r="X339" s="11"/>
      <c r="Y339" s="11"/>
      <c r="Z339" s="11"/>
    </row>
    <row r="340">
      <c r="A340" s="11"/>
      <c r="B340" s="141"/>
      <c r="C340" s="117"/>
      <c r="D340" s="117"/>
      <c r="E340" s="11"/>
      <c r="F340" s="11"/>
      <c r="G340" s="11"/>
      <c r="H340" s="11"/>
      <c r="I340" s="11"/>
      <c r="J340" s="11"/>
      <c r="K340" s="11"/>
      <c r="L340" s="11"/>
      <c r="M340" s="11"/>
      <c r="N340" s="11"/>
      <c r="O340" s="11"/>
      <c r="P340" s="117"/>
      <c r="Q340" s="11"/>
      <c r="R340" s="11"/>
      <c r="S340" s="11"/>
      <c r="T340" s="11"/>
      <c r="U340" s="11"/>
      <c r="V340" s="11"/>
      <c r="W340" s="11"/>
      <c r="X340" s="11"/>
      <c r="Y340" s="11"/>
      <c r="Z340" s="11"/>
    </row>
    <row r="341">
      <c r="A341" s="11"/>
      <c r="B341" s="141"/>
      <c r="C341" s="117"/>
      <c r="D341" s="117"/>
      <c r="E341" s="11"/>
      <c r="F341" s="11"/>
      <c r="G341" s="11"/>
      <c r="H341" s="11"/>
      <c r="I341" s="11"/>
      <c r="J341" s="11"/>
      <c r="K341" s="11"/>
      <c r="L341" s="11"/>
      <c r="M341" s="11"/>
      <c r="N341" s="11"/>
      <c r="O341" s="11"/>
      <c r="P341" s="117"/>
      <c r="Q341" s="11"/>
      <c r="R341" s="11"/>
      <c r="S341" s="11"/>
      <c r="T341" s="11"/>
      <c r="U341" s="11"/>
      <c r="V341" s="11"/>
      <c r="W341" s="11"/>
      <c r="X341" s="11"/>
      <c r="Y341" s="11"/>
      <c r="Z341" s="11"/>
    </row>
    <row r="342">
      <c r="A342" s="11"/>
      <c r="B342" s="141"/>
      <c r="C342" s="117"/>
      <c r="D342" s="117"/>
      <c r="E342" s="11"/>
      <c r="F342" s="11"/>
      <c r="G342" s="11"/>
      <c r="H342" s="11"/>
      <c r="I342" s="11"/>
      <c r="J342" s="11"/>
      <c r="K342" s="11"/>
      <c r="L342" s="11"/>
      <c r="M342" s="11"/>
      <c r="N342" s="11"/>
      <c r="O342" s="11"/>
      <c r="P342" s="117"/>
      <c r="Q342" s="11"/>
      <c r="R342" s="11"/>
      <c r="S342" s="11"/>
      <c r="T342" s="11"/>
      <c r="U342" s="11"/>
      <c r="V342" s="11"/>
      <c r="W342" s="11"/>
      <c r="X342" s="11"/>
      <c r="Y342" s="11"/>
      <c r="Z342" s="11"/>
    </row>
    <row r="343">
      <c r="A343" s="11"/>
      <c r="B343" s="141"/>
      <c r="C343" s="117"/>
      <c r="D343" s="117"/>
      <c r="E343" s="11"/>
      <c r="F343" s="11"/>
      <c r="G343" s="11"/>
      <c r="H343" s="11"/>
      <c r="I343" s="11"/>
      <c r="J343" s="11"/>
      <c r="K343" s="11"/>
      <c r="L343" s="11"/>
      <c r="M343" s="11"/>
      <c r="N343" s="11"/>
      <c r="O343" s="11"/>
      <c r="P343" s="117"/>
      <c r="Q343" s="11"/>
      <c r="R343" s="11"/>
      <c r="S343" s="11"/>
      <c r="T343" s="11"/>
      <c r="U343" s="11"/>
      <c r="V343" s="11"/>
      <c r="W343" s="11"/>
      <c r="X343" s="11"/>
      <c r="Y343" s="11"/>
      <c r="Z343" s="11"/>
    </row>
    <row r="344">
      <c r="A344" s="11"/>
      <c r="B344" s="141"/>
      <c r="C344" s="117"/>
      <c r="D344" s="117"/>
      <c r="E344" s="11"/>
      <c r="F344" s="11"/>
      <c r="G344" s="11"/>
      <c r="H344" s="11"/>
      <c r="I344" s="11"/>
      <c r="J344" s="11"/>
      <c r="K344" s="11"/>
      <c r="L344" s="11"/>
      <c r="M344" s="11"/>
      <c r="N344" s="11"/>
      <c r="O344" s="11"/>
      <c r="P344" s="117"/>
      <c r="Q344" s="11"/>
      <c r="R344" s="11"/>
      <c r="S344" s="11"/>
      <c r="T344" s="11"/>
      <c r="U344" s="11"/>
      <c r="V344" s="11"/>
      <c r="W344" s="11"/>
      <c r="X344" s="11"/>
      <c r="Y344" s="11"/>
      <c r="Z344" s="11"/>
    </row>
    <row r="345">
      <c r="A345" s="11"/>
      <c r="B345" s="141"/>
      <c r="C345" s="117"/>
      <c r="D345" s="117"/>
      <c r="E345" s="11"/>
      <c r="F345" s="11"/>
      <c r="G345" s="11"/>
      <c r="H345" s="11"/>
      <c r="I345" s="11"/>
      <c r="J345" s="11"/>
      <c r="K345" s="11"/>
      <c r="L345" s="11"/>
      <c r="M345" s="11"/>
      <c r="N345" s="11"/>
      <c r="O345" s="11"/>
      <c r="P345" s="117"/>
      <c r="Q345" s="11"/>
      <c r="R345" s="11"/>
      <c r="S345" s="11"/>
      <c r="T345" s="11"/>
      <c r="U345" s="11"/>
      <c r="V345" s="11"/>
      <c r="W345" s="11"/>
      <c r="X345" s="11"/>
      <c r="Y345" s="11"/>
      <c r="Z345" s="11"/>
    </row>
    <row r="346">
      <c r="A346" s="11"/>
      <c r="B346" s="141"/>
      <c r="C346" s="117"/>
      <c r="D346" s="117"/>
      <c r="E346" s="11"/>
      <c r="F346" s="11"/>
      <c r="G346" s="11"/>
      <c r="H346" s="11"/>
      <c r="I346" s="11"/>
      <c r="J346" s="11"/>
      <c r="K346" s="11"/>
      <c r="L346" s="11"/>
      <c r="M346" s="11"/>
      <c r="N346" s="11"/>
      <c r="O346" s="11"/>
      <c r="P346" s="117"/>
      <c r="Q346" s="11"/>
      <c r="R346" s="11"/>
      <c r="S346" s="11"/>
      <c r="T346" s="11"/>
      <c r="U346" s="11"/>
      <c r="V346" s="11"/>
      <c r="W346" s="11"/>
      <c r="X346" s="11"/>
      <c r="Y346" s="11"/>
      <c r="Z346" s="11"/>
    </row>
    <row r="347">
      <c r="A347" s="11"/>
      <c r="B347" s="141"/>
      <c r="C347" s="117"/>
      <c r="D347" s="117"/>
      <c r="E347" s="11"/>
      <c r="F347" s="11"/>
      <c r="G347" s="11"/>
      <c r="H347" s="11"/>
      <c r="I347" s="11"/>
      <c r="J347" s="11"/>
      <c r="K347" s="11"/>
      <c r="L347" s="11"/>
      <c r="M347" s="11"/>
      <c r="N347" s="11"/>
      <c r="O347" s="11"/>
      <c r="P347" s="117"/>
      <c r="Q347" s="11"/>
      <c r="R347" s="11"/>
      <c r="S347" s="11"/>
      <c r="T347" s="11"/>
      <c r="U347" s="11"/>
      <c r="V347" s="11"/>
      <c r="W347" s="11"/>
      <c r="X347" s="11"/>
      <c r="Y347" s="11"/>
      <c r="Z347" s="11"/>
    </row>
    <row r="348">
      <c r="A348" s="11"/>
      <c r="B348" s="141"/>
      <c r="C348" s="117"/>
      <c r="D348" s="117"/>
      <c r="E348" s="11"/>
      <c r="F348" s="11"/>
      <c r="G348" s="11"/>
      <c r="H348" s="11"/>
      <c r="I348" s="11"/>
      <c r="J348" s="11"/>
      <c r="K348" s="11"/>
      <c r="L348" s="11"/>
      <c r="M348" s="11"/>
      <c r="N348" s="11"/>
      <c r="O348" s="11"/>
      <c r="P348" s="117"/>
      <c r="Q348" s="11"/>
      <c r="R348" s="11"/>
      <c r="S348" s="11"/>
      <c r="T348" s="11"/>
      <c r="U348" s="11"/>
      <c r="V348" s="11"/>
      <c r="W348" s="11"/>
      <c r="X348" s="11"/>
      <c r="Y348" s="11"/>
      <c r="Z348" s="11"/>
    </row>
    <row r="349">
      <c r="A349" s="11"/>
      <c r="B349" s="141"/>
      <c r="C349" s="117"/>
      <c r="D349" s="117"/>
      <c r="E349" s="11"/>
      <c r="F349" s="11"/>
      <c r="G349" s="11"/>
      <c r="H349" s="11"/>
      <c r="I349" s="11"/>
      <c r="J349" s="11"/>
      <c r="K349" s="11"/>
      <c r="L349" s="11"/>
      <c r="M349" s="11"/>
      <c r="N349" s="11"/>
      <c r="O349" s="11"/>
      <c r="P349" s="117"/>
      <c r="Q349" s="11"/>
      <c r="R349" s="11"/>
      <c r="S349" s="11"/>
      <c r="T349" s="11"/>
      <c r="U349" s="11"/>
      <c r="V349" s="11"/>
      <c r="W349" s="11"/>
      <c r="X349" s="11"/>
      <c r="Y349" s="11"/>
      <c r="Z349" s="11"/>
    </row>
    <row r="350">
      <c r="A350" s="11"/>
      <c r="B350" s="141"/>
      <c r="C350" s="117"/>
      <c r="D350" s="117"/>
      <c r="E350" s="11"/>
      <c r="F350" s="11"/>
      <c r="G350" s="11"/>
      <c r="H350" s="11"/>
      <c r="I350" s="11"/>
      <c r="J350" s="11"/>
      <c r="K350" s="11"/>
      <c r="L350" s="11"/>
      <c r="M350" s="11"/>
      <c r="N350" s="11"/>
      <c r="O350" s="11"/>
      <c r="P350" s="117"/>
      <c r="Q350" s="11"/>
      <c r="R350" s="11"/>
      <c r="S350" s="11"/>
      <c r="T350" s="11"/>
      <c r="U350" s="11"/>
      <c r="V350" s="11"/>
      <c r="W350" s="11"/>
      <c r="X350" s="11"/>
      <c r="Y350" s="11"/>
      <c r="Z350" s="11"/>
    </row>
    <row r="351">
      <c r="A351" s="11"/>
      <c r="B351" s="141"/>
      <c r="C351" s="117"/>
      <c r="D351" s="117"/>
      <c r="E351" s="11"/>
      <c r="F351" s="11"/>
      <c r="G351" s="11"/>
      <c r="H351" s="11"/>
      <c r="I351" s="11"/>
      <c r="J351" s="11"/>
      <c r="K351" s="11"/>
      <c r="L351" s="11"/>
      <c r="M351" s="11"/>
      <c r="N351" s="11"/>
      <c r="O351" s="11"/>
      <c r="P351" s="117"/>
      <c r="Q351" s="11"/>
      <c r="R351" s="11"/>
      <c r="S351" s="11"/>
      <c r="T351" s="11"/>
      <c r="U351" s="11"/>
      <c r="V351" s="11"/>
      <c r="W351" s="11"/>
      <c r="X351" s="11"/>
      <c r="Y351" s="11"/>
      <c r="Z351" s="11"/>
    </row>
    <row r="352">
      <c r="A352" s="11"/>
      <c r="B352" s="141"/>
      <c r="C352" s="117"/>
      <c r="D352" s="117"/>
      <c r="E352" s="11"/>
      <c r="F352" s="11"/>
      <c r="G352" s="11"/>
      <c r="H352" s="11"/>
      <c r="I352" s="11"/>
      <c r="J352" s="11"/>
      <c r="K352" s="11"/>
      <c r="L352" s="11"/>
      <c r="M352" s="11"/>
      <c r="N352" s="11"/>
      <c r="O352" s="11"/>
      <c r="P352" s="117"/>
      <c r="Q352" s="11"/>
      <c r="R352" s="11"/>
      <c r="S352" s="11"/>
      <c r="T352" s="11"/>
      <c r="U352" s="11"/>
      <c r="V352" s="11"/>
      <c r="W352" s="11"/>
      <c r="X352" s="11"/>
      <c r="Y352" s="11"/>
      <c r="Z352" s="11"/>
    </row>
    <row r="353">
      <c r="A353" s="11"/>
      <c r="B353" s="141"/>
      <c r="C353" s="117"/>
      <c r="D353" s="117"/>
      <c r="E353" s="11"/>
      <c r="F353" s="11"/>
      <c r="G353" s="11"/>
      <c r="H353" s="11"/>
      <c r="I353" s="11"/>
      <c r="J353" s="11"/>
      <c r="K353" s="11"/>
      <c r="L353" s="11"/>
      <c r="M353" s="11"/>
      <c r="N353" s="11"/>
      <c r="O353" s="11"/>
      <c r="P353" s="117"/>
      <c r="Q353" s="11"/>
      <c r="R353" s="11"/>
      <c r="S353" s="11"/>
      <c r="T353" s="11"/>
      <c r="U353" s="11"/>
      <c r="V353" s="11"/>
      <c r="W353" s="11"/>
      <c r="X353" s="11"/>
      <c r="Y353" s="11"/>
      <c r="Z353" s="11"/>
    </row>
    <row r="354">
      <c r="A354" s="11"/>
      <c r="B354" s="141"/>
      <c r="C354" s="117"/>
      <c r="D354" s="117"/>
      <c r="E354" s="11"/>
      <c r="F354" s="11"/>
      <c r="G354" s="11"/>
      <c r="H354" s="11"/>
      <c r="I354" s="11"/>
      <c r="J354" s="11"/>
      <c r="K354" s="11"/>
      <c r="L354" s="11"/>
      <c r="M354" s="11"/>
      <c r="N354" s="11"/>
      <c r="O354" s="11"/>
      <c r="P354" s="117"/>
      <c r="Q354" s="11"/>
      <c r="R354" s="11"/>
      <c r="S354" s="11"/>
      <c r="T354" s="11"/>
      <c r="U354" s="11"/>
      <c r="V354" s="11"/>
      <c r="W354" s="11"/>
      <c r="X354" s="11"/>
      <c r="Y354" s="11"/>
      <c r="Z354" s="11"/>
    </row>
    <row r="355">
      <c r="A355" s="11"/>
      <c r="B355" s="141"/>
      <c r="C355" s="117"/>
      <c r="D355" s="117"/>
      <c r="E355" s="11"/>
      <c r="F355" s="11"/>
      <c r="G355" s="11"/>
      <c r="H355" s="11"/>
      <c r="I355" s="11"/>
      <c r="J355" s="11"/>
      <c r="K355" s="11"/>
      <c r="L355" s="11"/>
      <c r="M355" s="11"/>
      <c r="N355" s="11"/>
      <c r="O355" s="11"/>
      <c r="P355" s="117"/>
      <c r="Q355" s="11"/>
      <c r="R355" s="11"/>
      <c r="S355" s="11"/>
      <c r="T355" s="11"/>
      <c r="U355" s="11"/>
      <c r="V355" s="11"/>
      <c r="W355" s="11"/>
      <c r="X355" s="11"/>
      <c r="Y355" s="11"/>
      <c r="Z355" s="11"/>
    </row>
    <row r="356">
      <c r="A356" s="11"/>
      <c r="B356" s="141"/>
      <c r="C356" s="117"/>
      <c r="D356" s="117"/>
      <c r="E356" s="11"/>
      <c r="F356" s="11"/>
      <c r="G356" s="11"/>
      <c r="H356" s="11"/>
      <c r="I356" s="11"/>
      <c r="J356" s="11"/>
      <c r="K356" s="11"/>
      <c r="L356" s="11"/>
      <c r="M356" s="11"/>
      <c r="N356" s="11"/>
      <c r="O356" s="11"/>
      <c r="P356" s="117"/>
      <c r="Q356" s="11"/>
      <c r="R356" s="11"/>
      <c r="S356" s="11"/>
      <c r="T356" s="11"/>
      <c r="U356" s="11"/>
      <c r="V356" s="11"/>
      <c r="W356" s="11"/>
      <c r="X356" s="11"/>
      <c r="Y356" s="11"/>
      <c r="Z356" s="11"/>
    </row>
    <row r="357">
      <c r="A357" s="11"/>
      <c r="B357" s="141"/>
      <c r="C357" s="117"/>
      <c r="D357" s="117"/>
      <c r="E357" s="11"/>
      <c r="F357" s="11"/>
      <c r="G357" s="11"/>
      <c r="H357" s="11"/>
      <c r="I357" s="11"/>
      <c r="J357" s="11"/>
      <c r="K357" s="11"/>
      <c r="L357" s="11"/>
      <c r="M357" s="11"/>
      <c r="N357" s="11"/>
      <c r="O357" s="11"/>
      <c r="P357" s="117"/>
      <c r="Q357" s="11"/>
      <c r="R357" s="11"/>
      <c r="S357" s="11"/>
      <c r="T357" s="11"/>
      <c r="U357" s="11"/>
      <c r="V357" s="11"/>
      <c r="W357" s="11"/>
      <c r="X357" s="11"/>
      <c r="Y357" s="11"/>
      <c r="Z357" s="11"/>
    </row>
    <row r="358">
      <c r="A358" s="11"/>
      <c r="B358" s="141"/>
      <c r="C358" s="117"/>
      <c r="D358" s="117"/>
      <c r="E358" s="11"/>
      <c r="F358" s="11"/>
      <c r="G358" s="11"/>
      <c r="H358" s="11"/>
      <c r="I358" s="11"/>
      <c r="J358" s="11"/>
      <c r="K358" s="11"/>
      <c r="L358" s="11"/>
      <c r="M358" s="11"/>
      <c r="N358" s="11"/>
      <c r="O358" s="11"/>
      <c r="P358" s="117"/>
      <c r="Q358" s="11"/>
      <c r="R358" s="11"/>
      <c r="S358" s="11"/>
      <c r="T358" s="11"/>
      <c r="U358" s="11"/>
      <c r="V358" s="11"/>
      <c r="W358" s="11"/>
      <c r="X358" s="11"/>
      <c r="Y358" s="11"/>
      <c r="Z358" s="11"/>
    </row>
    <row r="359">
      <c r="A359" s="11"/>
      <c r="B359" s="141"/>
      <c r="C359" s="117"/>
      <c r="D359" s="117"/>
      <c r="E359" s="11"/>
      <c r="F359" s="11"/>
      <c r="G359" s="11"/>
      <c r="H359" s="11"/>
      <c r="I359" s="11"/>
      <c r="J359" s="11"/>
      <c r="K359" s="11"/>
      <c r="L359" s="11"/>
      <c r="M359" s="11"/>
      <c r="N359" s="11"/>
      <c r="O359" s="11"/>
      <c r="P359" s="117"/>
      <c r="Q359" s="11"/>
      <c r="R359" s="11"/>
      <c r="S359" s="11"/>
      <c r="T359" s="11"/>
      <c r="U359" s="11"/>
      <c r="V359" s="11"/>
      <c r="W359" s="11"/>
      <c r="X359" s="11"/>
      <c r="Y359" s="11"/>
      <c r="Z359" s="11"/>
    </row>
    <row r="360">
      <c r="A360" s="11"/>
      <c r="B360" s="141"/>
      <c r="C360" s="117"/>
      <c r="D360" s="117"/>
      <c r="E360" s="11"/>
      <c r="F360" s="11"/>
      <c r="G360" s="11"/>
      <c r="H360" s="11"/>
      <c r="I360" s="11"/>
      <c r="J360" s="11"/>
      <c r="K360" s="11"/>
      <c r="L360" s="11"/>
      <c r="M360" s="11"/>
      <c r="N360" s="11"/>
      <c r="O360" s="11"/>
      <c r="P360" s="117"/>
      <c r="Q360" s="11"/>
      <c r="R360" s="11"/>
      <c r="S360" s="11"/>
      <c r="T360" s="11"/>
      <c r="U360" s="11"/>
      <c r="V360" s="11"/>
      <c r="W360" s="11"/>
      <c r="X360" s="11"/>
      <c r="Y360" s="11"/>
      <c r="Z360" s="11"/>
    </row>
    <row r="361">
      <c r="A361" s="11"/>
      <c r="B361" s="141"/>
      <c r="C361" s="117"/>
      <c r="D361" s="117"/>
      <c r="E361" s="11"/>
      <c r="F361" s="11"/>
      <c r="G361" s="11"/>
      <c r="H361" s="11"/>
      <c r="I361" s="11"/>
      <c r="J361" s="11"/>
      <c r="K361" s="11"/>
      <c r="L361" s="11"/>
      <c r="M361" s="11"/>
      <c r="N361" s="11"/>
      <c r="O361" s="11"/>
      <c r="P361" s="117"/>
      <c r="Q361" s="11"/>
      <c r="R361" s="11"/>
      <c r="S361" s="11"/>
      <c r="T361" s="11"/>
      <c r="U361" s="11"/>
      <c r="V361" s="11"/>
      <c r="W361" s="11"/>
      <c r="X361" s="11"/>
      <c r="Y361" s="11"/>
      <c r="Z361" s="11"/>
    </row>
    <row r="362">
      <c r="A362" s="11"/>
      <c r="B362" s="141"/>
      <c r="C362" s="117"/>
      <c r="D362" s="117"/>
      <c r="E362" s="11"/>
      <c r="F362" s="11"/>
      <c r="G362" s="11"/>
      <c r="H362" s="11"/>
      <c r="I362" s="11"/>
      <c r="J362" s="11"/>
      <c r="K362" s="11"/>
      <c r="L362" s="11"/>
      <c r="M362" s="11"/>
      <c r="N362" s="11"/>
      <c r="O362" s="11"/>
      <c r="P362" s="117"/>
      <c r="Q362" s="11"/>
      <c r="R362" s="11"/>
      <c r="S362" s="11"/>
      <c r="T362" s="11"/>
      <c r="U362" s="11"/>
      <c r="V362" s="11"/>
      <c r="W362" s="11"/>
      <c r="X362" s="11"/>
      <c r="Y362" s="11"/>
      <c r="Z362" s="11"/>
    </row>
    <row r="363">
      <c r="A363" s="11"/>
      <c r="B363" s="141"/>
      <c r="C363" s="117"/>
      <c r="D363" s="117"/>
      <c r="E363" s="11"/>
      <c r="F363" s="11"/>
      <c r="G363" s="11"/>
      <c r="H363" s="11"/>
      <c r="I363" s="11"/>
      <c r="J363" s="11"/>
      <c r="K363" s="11"/>
      <c r="L363" s="11"/>
      <c r="M363" s="11"/>
      <c r="N363" s="11"/>
      <c r="O363" s="11"/>
      <c r="P363" s="117"/>
      <c r="Q363" s="11"/>
      <c r="R363" s="11"/>
      <c r="S363" s="11"/>
      <c r="T363" s="11"/>
      <c r="U363" s="11"/>
      <c r="V363" s="11"/>
      <c r="W363" s="11"/>
      <c r="X363" s="11"/>
      <c r="Y363" s="11"/>
      <c r="Z363" s="11"/>
    </row>
    <row r="364">
      <c r="A364" s="11"/>
      <c r="B364" s="141"/>
      <c r="C364" s="117"/>
      <c r="D364" s="117"/>
      <c r="E364" s="11"/>
      <c r="F364" s="11"/>
      <c r="G364" s="11"/>
      <c r="H364" s="11"/>
      <c r="I364" s="11"/>
      <c r="J364" s="11"/>
      <c r="K364" s="11"/>
      <c r="L364" s="11"/>
      <c r="M364" s="11"/>
      <c r="N364" s="11"/>
      <c r="O364" s="11"/>
      <c r="P364" s="117"/>
      <c r="Q364" s="11"/>
      <c r="R364" s="11"/>
      <c r="S364" s="11"/>
      <c r="T364" s="11"/>
      <c r="U364" s="11"/>
      <c r="V364" s="11"/>
      <c r="W364" s="11"/>
      <c r="X364" s="11"/>
      <c r="Y364" s="11"/>
      <c r="Z364" s="11"/>
    </row>
    <row r="365">
      <c r="A365" s="11"/>
      <c r="B365" s="141"/>
      <c r="C365" s="117"/>
      <c r="D365" s="117"/>
      <c r="E365" s="11"/>
      <c r="F365" s="11"/>
      <c r="G365" s="11"/>
      <c r="H365" s="11"/>
      <c r="I365" s="11"/>
      <c r="J365" s="11"/>
      <c r="K365" s="11"/>
      <c r="L365" s="11"/>
      <c r="M365" s="11"/>
      <c r="N365" s="11"/>
      <c r="O365" s="11"/>
      <c r="P365" s="117"/>
      <c r="Q365" s="11"/>
      <c r="R365" s="11"/>
      <c r="S365" s="11"/>
      <c r="T365" s="11"/>
      <c r="U365" s="11"/>
      <c r="V365" s="11"/>
      <c r="W365" s="11"/>
      <c r="X365" s="11"/>
      <c r="Y365" s="11"/>
      <c r="Z365" s="11"/>
    </row>
    <row r="366">
      <c r="A366" s="11"/>
      <c r="B366" s="141"/>
      <c r="C366" s="117"/>
      <c r="D366" s="117"/>
      <c r="E366" s="11"/>
      <c r="F366" s="11"/>
      <c r="G366" s="11"/>
      <c r="H366" s="11"/>
      <c r="I366" s="11"/>
      <c r="J366" s="11"/>
      <c r="K366" s="11"/>
      <c r="L366" s="11"/>
      <c r="M366" s="11"/>
      <c r="N366" s="11"/>
      <c r="O366" s="11"/>
      <c r="P366" s="117"/>
      <c r="Q366" s="11"/>
      <c r="R366" s="11"/>
      <c r="S366" s="11"/>
      <c r="T366" s="11"/>
      <c r="U366" s="11"/>
      <c r="V366" s="11"/>
      <c r="W366" s="11"/>
      <c r="X366" s="11"/>
      <c r="Y366" s="11"/>
      <c r="Z366" s="11"/>
    </row>
    <row r="367">
      <c r="A367" s="11"/>
      <c r="B367" s="141"/>
      <c r="C367" s="117"/>
      <c r="D367" s="117"/>
      <c r="E367" s="11"/>
      <c r="F367" s="11"/>
      <c r="G367" s="11"/>
      <c r="H367" s="11"/>
      <c r="I367" s="11"/>
      <c r="J367" s="11"/>
      <c r="K367" s="11"/>
      <c r="L367" s="11"/>
      <c r="M367" s="11"/>
      <c r="N367" s="11"/>
      <c r="O367" s="11"/>
      <c r="P367" s="117"/>
      <c r="Q367" s="11"/>
      <c r="R367" s="11"/>
      <c r="S367" s="11"/>
      <c r="T367" s="11"/>
      <c r="U367" s="11"/>
      <c r="V367" s="11"/>
      <c r="W367" s="11"/>
      <c r="X367" s="11"/>
      <c r="Y367" s="11"/>
      <c r="Z367" s="11"/>
    </row>
    <row r="368">
      <c r="A368" s="11"/>
      <c r="B368" s="141"/>
      <c r="C368" s="117"/>
      <c r="D368" s="117"/>
      <c r="E368" s="11"/>
      <c r="F368" s="11"/>
      <c r="G368" s="11"/>
      <c r="H368" s="11"/>
      <c r="I368" s="11"/>
      <c r="J368" s="11"/>
      <c r="K368" s="11"/>
      <c r="L368" s="11"/>
      <c r="M368" s="11"/>
      <c r="N368" s="11"/>
      <c r="O368" s="11"/>
      <c r="P368" s="117"/>
      <c r="Q368" s="11"/>
      <c r="R368" s="11"/>
      <c r="S368" s="11"/>
      <c r="T368" s="11"/>
      <c r="U368" s="11"/>
      <c r="V368" s="11"/>
      <c r="W368" s="11"/>
      <c r="X368" s="11"/>
      <c r="Y368" s="11"/>
      <c r="Z368" s="11"/>
    </row>
    <row r="369">
      <c r="A369" s="11"/>
      <c r="B369" s="141"/>
      <c r="C369" s="117"/>
      <c r="D369" s="117"/>
      <c r="E369" s="11"/>
      <c r="F369" s="11"/>
      <c r="G369" s="11"/>
      <c r="H369" s="11"/>
      <c r="I369" s="11"/>
      <c r="J369" s="11"/>
      <c r="K369" s="11"/>
      <c r="L369" s="11"/>
      <c r="M369" s="11"/>
      <c r="N369" s="11"/>
      <c r="O369" s="11"/>
      <c r="P369" s="117"/>
      <c r="Q369" s="11"/>
      <c r="R369" s="11"/>
      <c r="S369" s="11"/>
      <c r="T369" s="11"/>
      <c r="U369" s="11"/>
      <c r="V369" s="11"/>
      <c r="W369" s="11"/>
      <c r="X369" s="11"/>
      <c r="Y369" s="11"/>
      <c r="Z369" s="11"/>
    </row>
    <row r="370">
      <c r="A370" s="11"/>
      <c r="B370" s="141"/>
      <c r="C370" s="117"/>
      <c r="D370" s="117"/>
      <c r="E370" s="11"/>
      <c r="F370" s="11"/>
      <c r="G370" s="11"/>
      <c r="H370" s="11"/>
      <c r="I370" s="11"/>
      <c r="J370" s="11"/>
      <c r="K370" s="11"/>
      <c r="L370" s="11"/>
      <c r="M370" s="11"/>
      <c r="N370" s="11"/>
      <c r="O370" s="11"/>
      <c r="P370" s="117"/>
      <c r="Q370" s="11"/>
      <c r="R370" s="11"/>
      <c r="S370" s="11"/>
      <c r="T370" s="11"/>
      <c r="U370" s="11"/>
      <c r="V370" s="11"/>
      <c r="W370" s="11"/>
      <c r="X370" s="11"/>
      <c r="Y370" s="11"/>
      <c r="Z370" s="11"/>
    </row>
    <row r="371">
      <c r="A371" s="11"/>
      <c r="B371" s="141"/>
      <c r="C371" s="117"/>
      <c r="D371" s="117"/>
      <c r="E371" s="11"/>
      <c r="F371" s="11"/>
      <c r="G371" s="11"/>
      <c r="H371" s="11"/>
      <c r="I371" s="11"/>
      <c r="J371" s="11"/>
      <c r="K371" s="11"/>
      <c r="L371" s="11"/>
      <c r="M371" s="11"/>
      <c r="N371" s="11"/>
      <c r="O371" s="11"/>
      <c r="P371" s="117"/>
      <c r="Q371" s="11"/>
      <c r="R371" s="11"/>
      <c r="S371" s="11"/>
      <c r="T371" s="11"/>
      <c r="U371" s="11"/>
      <c r="V371" s="11"/>
      <c r="W371" s="11"/>
      <c r="X371" s="11"/>
      <c r="Y371" s="11"/>
      <c r="Z371" s="11"/>
    </row>
    <row r="372">
      <c r="A372" s="11"/>
      <c r="B372" s="141"/>
      <c r="C372" s="117"/>
      <c r="D372" s="117"/>
      <c r="E372" s="11"/>
      <c r="F372" s="11"/>
      <c r="G372" s="11"/>
      <c r="H372" s="11"/>
      <c r="I372" s="11"/>
      <c r="J372" s="11"/>
      <c r="K372" s="11"/>
      <c r="L372" s="11"/>
      <c r="M372" s="11"/>
      <c r="N372" s="11"/>
      <c r="O372" s="11"/>
      <c r="P372" s="117"/>
      <c r="Q372" s="11"/>
      <c r="R372" s="11"/>
      <c r="S372" s="11"/>
      <c r="T372" s="11"/>
      <c r="U372" s="11"/>
      <c r="V372" s="11"/>
      <c r="W372" s="11"/>
      <c r="X372" s="11"/>
      <c r="Y372" s="11"/>
      <c r="Z372" s="11"/>
    </row>
    <row r="373">
      <c r="A373" s="11"/>
      <c r="B373" s="141"/>
      <c r="C373" s="117"/>
      <c r="D373" s="117"/>
      <c r="E373" s="11"/>
      <c r="F373" s="11"/>
      <c r="G373" s="11"/>
      <c r="H373" s="11"/>
      <c r="I373" s="11"/>
      <c r="J373" s="11"/>
      <c r="K373" s="11"/>
      <c r="L373" s="11"/>
      <c r="M373" s="11"/>
      <c r="N373" s="11"/>
      <c r="O373" s="11"/>
      <c r="P373" s="117"/>
      <c r="Q373" s="11"/>
      <c r="R373" s="11"/>
      <c r="S373" s="11"/>
      <c r="T373" s="11"/>
      <c r="U373" s="11"/>
      <c r="V373" s="11"/>
      <c r="W373" s="11"/>
      <c r="X373" s="11"/>
      <c r="Y373" s="11"/>
      <c r="Z373" s="11"/>
    </row>
    <row r="374">
      <c r="A374" s="11"/>
      <c r="B374" s="141"/>
      <c r="C374" s="117"/>
      <c r="D374" s="117"/>
      <c r="E374" s="11"/>
      <c r="F374" s="11"/>
      <c r="G374" s="11"/>
      <c r="H374" s="11"/>
      <c r="I374" s="11"/>
      <c r="J374" s="11"/>
      <c r="K374" s="11"/>
      <c r="L374" s="11"/>
      <c r="M374" s="11"/>
      <c r="N374" s="11"/>
      <c r="O374" s="11"/>
      <c r="P374" s="117"/>
      <c r="Q374" s="11"/>
      <c r="R374" s="11"/>
      <c r="S374" s="11"/>
      <c r="T374" s="11"/>
      <c r="U374" s="11"/>
      <c r="V374" s="11"/>
      <c r="W374" s="11"/>
      <c r="X374" s="11"/>
      <c r="Y374" s="11"/>
      <c r="Z374" s="11"/>
    </row>
    <row r="375">
      <c r="A375" s="11"/>
      <c r="B375" s="141"/>
      <c r="C375" s="117"/>
      <c r="D375" s="117"/>
      <c r="E375" s="11"/>
      <c r="F375" s="11"/>
      <c r="G375" s="11"/>
      <c r="H375" s="11"/>
      <c r="I375" s="11"/>
      <c r="J375" s="11"/>
      <c r="K375" s="11"/>
      <c r="L375" s="11"/>
      <c r="M375" s="11"/>
      <c r="N375" s="11"/>
      <c r="O375" s="11"/>
      <c r="P375" s="117"/>
      <c r="Q375" s="11"/>
      <c r="R375" s="11"/>
      <c r="S375" s="11"/>
      <c r="T375" s="11"/>
      <c r="U375" s="11"/>
      <c r="V375" s="11"/>
      <c r="W375" s="11"/>
      <c r="X375" s="11"/>
      <c r="Y375" s="11"/>
      <c r="Z375" s="11"/>
    </row>
    <row r="376">
      <c r="A376" s="11"/>
      <c r="B376" s="141"/>
      <c r="C376" s="117"/>
      <c r="D376" s="117"/>
      <c r="E376" s="11"/>
      <c r="F376" s="11"/>
      <c r="G376" s="11"/>
      <c r="H376" s="11"/>
      <c r="I376" s="11"/>
      <c r="J376" s="11"/>
      <c r="K376" s="11"/>
      <c r="L376" s="11"/>
      <c r="M376" s="11"/>
      <c r="N376" s="11"/>
      <c r="O376" s="11"/>
      <c r="P376" s="117"/>
      <c r="Q376" s="11"/>
      <c r="R376" s="11"/>
      <c r="S376" s="11"/>
      <c r="T376" s="11"/>
      <c r="U376" s="11"/>
      <c r="V376" s="11"/>
      <c r="W376" s="11"/>
      <c r="X376" s="11"/>
      <c r="Y376" s="11"/>
      <c r="Z376" s="11"/>
    </row>
    <row r="377">
      <c r="A377" s="11"/>
      <c r="B377" s="141"/>
      <c r="C377" s="117"/>
      <c r="D377" s="117"/>
      <c r="E377" s="11"/>
      <c r="F377" s="11"/>
      <c r="G377" s="11"/>
      <c r="H377" s="11"/>
      <c r="I377" s="11"/>
      <c r="J377" s="11"/>
      <c r="K377" s="11"/>
      <c r="L377" s="11"/>
      <c r="M377" s="11"/>
      <c r="N377" s="11"/>
      <c r="O377" s="11"/>
      <c r="P377" s="117"/>
      <c r="Q377" s="11"/>
      <c r="R377" s="11"/>
      <c r="S377" s="11"/>
      <c r="T377" s="11"/>
      <c r="U377" s="11"/>
      <c r="V377" s="11"/>
      <c r="W377" s="11"/>
      <c r="X377" s="11"/>
      <c r="Y377" s="11"/>
      <c r="Z377" s="11"/>
    </row>
    <row r="378">
      <c r="A378" s="11"/>
      <c r="B378" s="141"/>
      <c r="C378" s="117"/>
      <c r="D378" s="117"/>
      <c r="E378" s="11"/>
      <c r="F378" s="11"/>
      <c r="G378" s="11"/>
      <c r="H378" s="11"/>
      <c r="I378" s="11"/>
      <c r="J378" s="11"/>
      <c r="K378" s="11"/>
      <c r="L378" s="11"/>
      <c r="M378" s="11"/>
      <c r="N378" s="11"/>
      <c r="O378" s="11"/>
      <c r="P378" s="117"/>
      <c r="Q378" s="11"/>
      <c r="R378" s="11"/>
      <c r="S378" s="11"/>
      <c r="T378" s="11"/>
      <c r="U378" s="11"/>
      <c r="V378" s="11"/>
      <c r="W378" s="11"/>
      <c r="X378" s="11"/>
      <c r="Y378" s="11"/>
      <c r="Z378" s="11"/>
    </row>
    <row r="379">
      <c r="A379" s="11"/>
      <c r="B379" s="141"/>
      <c r="C379" s="117"/>
      <c r="D379" s="117"/>
      <c r="E379" s="11"/>
      <c r="F379" s="11"/>
      <c r="G379" s="11"/>
      <c r="H379" s="11"/>
      <c r="I379" s="11"/>
      <c r="J379" s="11"/>
      <c r="K379" s="11"/>
      <c r="L379" s="11"/>
      <c r="M379" s="11"/>
      <c r="N379" s="11"/>
      <c r="O379" s="11"/>
      <c r="P379" s="117"/>
      <c r="Q379" s="11"/>
      <c r="R379" s="11"/>
      <c r="S379" s="11"/>
      <c r="T379" s="11"/>
      <c r="U379" s="11"/>
      <c r="V379" s="11"/>
      <c r="W379" s="11"/>
      <c r="X379" s="11"/>
      <c r="Y379" s="11"/>
      <c r="Z379" s="11"/>
    </row>
    <row r="380">
      <c r="A380" s="11"/>
      <c r="B380" s="141"/>
      <c r="C380" s="117"/>
      <c r="D380" s="117"/>
      <c r="E380" s="11"/>
      <c r="F380" s="11"/>
      <c r="G380" s="11"/>
      <c r="H380" s="11"/>
      <c r="I380" s="11"/>
      <c r="J380" s="11"/>
      <c r="K380" s="11"/>
      <c r="L380" s="11"/>
      <c r="M380" s="11"/>
      <c r="N380" s="11"/>
      <c r="O380" s="11"/>
      <c r="P380" s="117"/>
      <c r="Q380" s="11"/>
      <c r="R380" s="11"/>
      <c r="S380" s="11"/>
      <c r="T380" s="11"/>
      <c r="U380" s="11"/>
      <c r="V380" s="11"/>
      <c r="W380" s="11"/>
      <c r="X380" s="11"/>
      <c r="Y380" s="11"/>
      <c r="Z380" s="11"/>
    </row>
    <row r="381">
      <c r="A381" s="11"/>
      <c r="B381" s="141"/>
      <c r="C381" s="117"/>
      <c r="D381" s="117"/>
      <c r="E381" s="11"/>
      <c r="F381" s="11"/>
      <c r="G381" s="11"/>
      <c r="H381" s="11"/>
      <c r="I381" s="11"/>
      <c r="J381" s="11"/>
      <c r="K381" s="11"/>
      <c r="L381" s="11"/>
      <c r="M381" s="11"/>
      <c r="N381" s="11"/>
      <c r="O381" s="11"/>
      <c r="P381" s="117"/>
      <c r="Q381" s="11"/>
      <c r="R381" s="11"/>
      <c r="S381" s="11"/>
      <c r="T381" s="11"/>
      <c r="U381" s="11"/>
      <c r="V381" s="11"/>
      <c r="W381" s="11"/>
      <c r="X381" s="11"/>
      <c r="Y381" s="11"/>
      <c r="Z381" s="11"/>
    </row>
    <row r="382">
      <c r="A382" s="11"/>
      <c r="B382" s="141"/>
      <c r="C382" s="117"/>
      <c r="D382" s="117"/>
      <c r="E382" s="11"/>
      <c r="F382" s="11"/>
      <c r="G382" s="11"/>
      <c r="H382" s="11"/>
      <c r="I382" s="11"/>
      <c r="J382" s="11"/>
      <c r="K382" s="11"/>
      <c r="L382" s="11"/>
      <c r="M382" s="11"/>
      <c r="N382" s="11"/>
      <c r="O382" s="11"/>
      <c r="P382" s="117"/>
      <c r="Q382" s="11"/>
      <c r="R382" s="11"/>
      <c r="S382" s="11"/>
      <c r="T382" s="11"/>
      <c r="U382" s="11"/>
      <c r="V382" s="11"/>
      <c r="W382" s="11"/>
      <c r="X382" s="11"/>
      <c r="Y382" s="11"/>
      <c r="Z382" s="11"/>
    </row>
    <row r="383">
      <c r="A383" s="11"/>
      <c r="B383" s="141"/>
      <c r="C383" s="117"/>
      <c r="D383" s="117"/>
      <c r="E383" s="11"/>
      <c r="F383" s="11"/>
      <c r="G383" s="11"/>
      <c r="H383" s="11"/>
      <c r="I383" s="11"/>
      <c r="J383" s="11"/>
      <c r="K383" s="11"/>
      <c r="L383" s="11"/>
      <c r="M383" s="11"/>
      <c r="N383" s="11"/>
      <c r="O383" s="11"/>
      <c r="P383" s="117"/>
      <c r="Q383" s="11"/>
      <c r="R383" s="11"/>
      <c r="S383" s="11"/>
      <c r="T383" s="11"/>
      <c r="U383" s="11"/>
      <c r="V383" s="11"/>
      <c r="W383" s="11"/>
      <c r="X383" s="11"/>
      <c r="Y383" s="11"/>
      <c r="Z383" s="11"/>
    </row>
    <row r="384">
      <c r="A384" s="11"/>
      <c r="B384" s="141"/>
      <c r="C384" s="117"/>
      <c r="D384" s="117"/>
      <c r="E384" s="11"/>
      <c r="F384" s="11"/>
      <c r="G384" s="11"/>
      <c r="H384" s="11"/>
      <c r="I384" s="11"/>
      <c r="J384" s="11"/>
      <c r="K384" s="11"/>
      <c r="L384" s="11"/>
      <c r="M384" s="11"/>
      <c r="N384" s="11"/>
      <c r="O384" s="11"/>
      <c r="P384" s="117"/>
      <c r="Q384" s="11"/>
      <c r="R384" s="11"/>
      <c r="S384" s="11"/>
      <c r="T384" s="11"/>
      <c r="U384" s="11"/>
      <c r="V384" s="11"/>
      <c r="W384" s="11"/>
      <c r="X384" s="11"/>
      <c r="Y384" s="11"/>
      <c r="Z384" s="11"/>
    </row>
    <row r="385">
      <c r="A385" s="11"/>
      <c r="B385" s="141"/>
      <c r="C385" s="117"/>
      <c r="D385" s="117"/>
      <c r="E385" s="11"/>
      <c r="F385" s="11"/>
      <c r="G385" s="11"/>
      <c r="H385" s="11"/>
      <c r="I385" s="11"/>
      <c r="J385" s="11"/>
      <c r="K385" s="11"/>
      <c r="L385" s="11"/>
      <c r="M385" s="11"/>
      <c r="N385" s="11"/>
      <c r="O385" s="11"/>
      <c r="P385" s="117"/>
      <c r="Q385" s="11"/>
      <c r="R385" s="11"/>
      <c r="S385" s="11"/>
      <c r="T385" s="11"/>
      <c r="U385" s="11"/>
      <c r="V385" s="11"/>
      <c r="W385" s="11"/>
      <c r="X385" s="11"/>
      <c r="Y385" s="11"/>
      <c r="Z385" s="11"/>
    </row>
    <row r="386">
      <c r="A386" s="11"/>
      <c r="B386" s="141"/>
      <c r="C386" s="117"/>
      <c r="D386" s="117"/>
      <c r="E386" s="11"/>
      <c r="F386" s="11"/>
      <c r="G386" s="11"/>
      <c r="H386" s="11"/>
      <c r="I386" s="11"/>
      <c r="J386" s="11"/>
      <c r="K386" s="11"/>
      <c r="L386" s="11"/>
      <c r="M386" s="11"/>
      <c r="N386" s="11"/>
      <c r="O386" s="11"/>
      <c r="P386" s="117"/>
      <c r="Q386" s="11"/>
      <c r="R386" s="11"/>
      <c r="S386" s="11"/>
      <c r="T386" s="11"/>
      <c r="U386" s="11"/>
      <c r="V386" s="11"/>
      <c r="W386" s="11"/>
      <c r="X386" s="11"/>
      <c r="Y386" s="11"/>
      <c r="Z386" s="11"/>
    </row>
    <row r="387">
      <c r="A387" s="11"/>
      <c r="B387" s="141"/>
      <c r="C387" s="117"/>
      <c r="D387" s="117"/>
      <c r="E387" s="11"/>
      <c r="F387" s="11"/>
      <c r="G387" s="11"/>
      <c r="H387" s="11"/>
      <c r="I387" s="11"/>
      <c r="J387" s="11"/>
      <c r="K387" s="11"/>
      <c r="L387" s="11"/>
      <c r="M387" s="11"/>
      <c r="N387" s="11"/>
      <c r="O387" s="11"/>
      <c r="P387" s="117"/>
      <c r="Q387" s="11"/>
      <c r="R387" s="11"/>
      <c r="S387" s="11"/>
      <c r="T387" s="11"/>
      <c r="U387" s="11"/>
      <c r="V387" s="11"/>
      <c r="W387" s="11"/>
      <c r="X387" s="11"/>
      <c r="Y387" s="11"/>
      <c r="Z387" s="11"/>
    </row>
    <row r="388">
      <c r="A388" s="11"/>
      <c r="B388" s="141"/>
      <c r="C388" s="117"/>
      <c r="D388" s="117"/>
      <c r="E388" s="11"/>
      <c r="F388" s="11"/>
      <c r="G388" s="11"/>
      <c r="H388" s="11"/>
      <c r="I388" s="11"/>
      <c r="J388" s="11"/>
      <c r="K388" s="11"/>
      <c r="L388" s="11"/>
      <c r="M388" s="11"/>
      <c r="N388" s="11"/>
      <c r="O388" s="11"/>
      <c r="P388" s="117"/>
      <c r="Q388" s="11"/>
      <c r="R388" s="11"/>
      <c r="S388" s="11"/>
      <c r="T388" s="11"/>
      <c r="U388" s="11"/>
      <c r="V388" s="11"/>
      <c r="W388" s="11"/>
      <c r="X388" s="11"/>
      <c r="Y388" s="11"/>
      <c r="Z388" s="11"/>
    </row>
    <row r="389">
      <c r="A389" s="11"/>
      <c r="B389" s="141"/>
      <c r="C389" s="117"/>
      <c r="D389" s="117"/>
      <c r="E389" s="11"/>
      <c r="F389" s="11"/>
      <c r="G389" s="11"/>
      <c r="H389" s="11"/>
      <c r="I389" s="11"/>
      <c r="J389" s="11"/>
      <c r="K389" s="11"/>
      <c r="L389" s="11"/>
      <c r="M389" s="11"/>
      <c r="N389" s="11"/>
      <c r="O389" s="11"/>
      <c r="P389" s="117"/>
      <c r="Q389" s="11"/>
      <c r="R389" s="11"/>
      <c r="S389" s="11"/>
      <c r="T389" s="11"/>
      <c r="U389" s="11"/>
      <c r="V389" s="11"/>
      <c r="W389" s="11"/>
      <c r="X389" s="11"/>
      <c r="Y389" s="11"/>
      <c r="Z389" s="11"/>
    </row>
    <row r="390">
      <c r="A390" s="11"/>
      <c r="B390" s="141"/>
      <c r="C390" s="117"/>
      <c r="D390" s="117"/>
      <c r="E390" s="11"/>
      <c r="F390" s="11"/>
      <c r="G390" s="11"/>
      <c r="H390" s="11"/>
      <c r="I390" s="11"/>
      <c r="J390" s="11"/>
      <c r="K390" s="11"/>
      <c r="L390" s="11"/>
      <c r="M390" s="11"/>
      <c r="N390" s="11"/>
      <c r="O390" s="11"/>
      <c r="P390" s="117"/>
      <c r="Q390" s="11"/>
      <c r="R390" s="11"/>
      <c r="S390" s="11"/>
      <c r="T390" s="11"/>
      <c r="U390" s="11"/>
      <c r="V390" s="11"/>
      <c r="W390" s="11"/>
      <c r="X390" s="11"/>
      <c r="Y390" s="11"/>
      <c r="Z390" s="11"/>
    </row>
    <row r="391">
      <c r="A391" s="11"/>
      <c r="B391" s="141"/>
      <c r="C391" s="117"/>
      <c r="D391" s="117"/>
      <c r="E391" s="11"/>
      <c r="F391" s="11"/>
      <c r="G391" s="11"/>
      <c r="H391" s="11"/>
      <c r="I391" s="11"/>
      <c r="J391" s="11"/>
      <c r="K391" s="11"/>
      <c r="L391" s="11"/>
      <c r="M391" s="11"/>
      <c r="N391" s="11"/>
      <c r="O391" s="11"/>
      <c r="P391" s="117"/>
      <c r="Q391" s="11"/>
      <c r="R391" s="11"/>
      <c r="S391" s="11"/>
      <c r="T391" s="11"/>
      <c r="U391" s="11"/>
      <c r="V391" s="11"/>
      <c r="W391" s="11"/>
      <c r="X391" s="11"/>
      <c r="Y391" s="11"/>
      <c r="Z391" s="11"/>
    </row>
    <row r="392">
      <c r="A392" s="11"/>
      <c r="B392" s="141"/>
      <c r="C392" s="117"/>
      <c r="D392" s="117"/>
      <c r="E392" s="11"/>
      <c r="F392" s="11"/>
      <c r="G392" s="11"/>
      <c r="H392" s="11"/>
      <c r="I392" s="11"/>
      <c r="J392" s="11"/>
      <c r="K392" s="11"/>
      <c r="L392" s="11"/>
      <c r="M392" s="11"/>
      <c r="N392" s="11"/>
      <c r="O392" s="11"/>
      <c r="P392" s="117"/>
      <c r="Q392" s="11"/>
      <c r="R392" s="11"/>
      <c r="S392" s="11"/>
      <c r="T392" s="11"/>
      <c r="U392" s="11"/>
      <c r="V392" s="11"/>
      <c r="W392" s="11"/>
      <c r="X392" s="11"/>
      <c r="Y392" s="11"/>
      <c r="Z392" s="11"/>
    </row>
    <row r="393">
      <c r="A393" s="11"/>
      <c r="B393" s="141"/>
      <c r="C393" s="117"/>
      <c r="D393" s="117"/>
      <c r="E393" s="11"/>
      <c r="F393" s="11"/>
      <c r="G393" s="11"/>
      <c r="H393" s="11"/>
      <c r="I393" s="11"/>
      <c r="J393" s="11"/>
      <c r="K393" s="11"/>
      <c r="L393" s="11"/>
      <c r="M393" s="11"/>
      <c r="N393" s="11"/>
      <c r="O393" s="11"/>
      <c r="P393" s="117"/>
      <c r="Q393" s="11"/>
      <c r="R393" s="11"/>
      <c r="S393" s="11"/>
      <c r="T393" s="11"/>
      <c r="U393" s="11"/>
      <c r="V393" s="11"/>
      <c r="W393" s="11"/>
      <c r="X393" s="11"/>
      <c r="Y393" s="11"/>
      <c r="Z393" s="11"/>
    </row>
    <row r="394">
      <c r="A394" s="11"/>
      <c r="B394" s="141"/>
      <c r="C394" s="117"/>
      <c r="D394" s="117"/>
      <c r="E394" s="11"/>
      <c r="F394" s="11"/>
      <c r="G394" s="11"/>
      <c r="H394" s="11"/>
      <c r="I394" s="11"/>
      <c r="J394" s="11"/>
      <c r="K394" s="11"/>
      <c r="L394" s="11"/>
      <c r="M394" s="11"/>
      <c r="N394" s="11"/>
      <c r="O394" s="11"/>
      <c r="P394" s="117"/>
      <c r="Q394" s="11"/>
      <c r="R394" s="11"/>
      <c r="S394" s="11"/>
      <c r="T394" s="11"/>
      <c r="U394" s="11"/>
      <c r="V394" s="11"/>
      <c r="W394" s="11"/>
      <c r="X394" s="11"/>
      <c r="Y394" s="11"/>
      <c r="Z394" s="11"/>
    </row>
    <row r="395">
      <c r="A395" s="11"/>
      <c r="B395" s="141"/>
      <c r="C395" s="117"/>
      <c r="D395" s="117"/>
      <c r="E395" s="11"/>
      <c r="F395" s="11"/>
      <c r="G395" s="11"/>
      <c r="H395" s="11"/>
      <c r="I395" s="11"/>
      <c r="J395" s="11"/>
      <c r="K395" s="11"/>
      <c r="L395" s="11"/>
      <c r="M395" s="11"/>
      <c r="N395" s="11"/>
      <c r="O395" s="11"/>
      <c r="P395" s="117"/>
      <c r="Q395" s="11"/>
      <c r="R395" s="11"/>
      <c r="S395" s="11"/>
      <c r="T395" s="11"/>
      <c r="U395" s="11"/>
      <c r="V395" s="11"/>
      <c r="W395" s="11"/>
      <c r="X395" s="11"/>
      <c r="Y395" s="11"/>
      <c r="Z395" s="11"/>
    </row>
    <row r="396">
      <c r="A396" s="11"/>
      <c r="B396" s="141"/>
      <c r="C396" s="117"/>
      <c r="D396" s="117"/>
      <c r="E396" s="11"/>
      <c r="F396" s="11"/>
      <c r="G396" s="11"/>
      <c r="H396" s="11"/>
      <c r="I396" s="11"/>
      <c r="J396" s="11"/>
      <c r="K396" s="11"/>
      <c r="L396" s="11"/>
      <c r="M396" s="11"/>
      <c r="N396" s="11"/>
      <c r="O396" s="11"/>
      <c r="P396" s="117"/>
      <c r="Q396" s="11"/>
      <c r="R396" s="11"/>
      <c r="S396" s="11"/>
      <c r="T396" s="11"/>
      <c r="U396" s="11"/>
      <c r="V396" s="11"/>
      <c r="W396" s="11"/>
      <c r="X396" s="11"/>
      <c r="Y396" s="11"/>
      <c r="Z396" s="11"/>
    </row>
    <row r="397">
      <c r="A397" s="11"/>
      <c r="B397" s="141"/>
      <c r="C397" s="117"/>
      <c r="D397" s="117"/>
      <c r="E397" s="11"/>
      <c r="F397" s="11"/>
      <c r="G397" s="11"/>
      <c r="H397" s="11"/>
      <c r="I397" s="11"/>
      <c r="J397" s="11"/>
      <c r="K397" s="11"/>
      <c r="L397" s="11"/>
      <c r="M397" s="11"/>
      <c r="N397" s="11"/>
      <c r="O397" s="11"/>
      <c r="P397" s="117"/>
      <c r="Q397" s="11"/>
      <c r="R397" s="11"/>
      <c r="S397" s="11"/>
      <c r="T397" s="11"/>
      <c r="U397" s="11"/>
      <c r="V397" s="11"/>
      <c r="W397" s="11"/>
      <c r="X397" s="11"/>
      <c r="Y397" s="11"/>
      <c r="Z397" s="11"/>
    </row>
    <row r="398">
      <c r="A398" s="11"/>
      <c r="B398" s="141"/>
      <c r="C398" s="117"/>
      <c r="D398" s="117"/>
      <c r="E398" s="11"/>
      <c r="F398" s="11"/>
      <c r="G398" s="11"/>
      <c r="H398" s="11"/>
      <c r="I398" s="11"/>
      <c r="J398" s="11"/>
      <c r="K398" s="11"/>
      <c r="L398" s="11"/>
      <c r="M398" s="11"/>
      <c r="N398" s="11"/>
      <c r="O398" s="11"/>
      <c r="P398" s="117"/>
      <c r="Q398" s="11"/>
      <c r="R398" s="11"/>
      <c r="S398" s="11"/>
      <c r="T398" s="11"/>
      <c r="U398" s="11"/>
      <c r="V398" s="11"/>
      <c r="W398" s="11"/>
      <c r="X398" s="11"/>
      <c r="Y398" s="11"/>
      <c r="Z398" s="11"/>
    </row>
    <row r="399">
      <c r="A399" s="11"/>
      <c r="B399" s="141"/>
      <c r="C399" s="117"/>
      <c r="D399" s="117"/>
      <c r="E399" s="11"/>
      <c r="F399" s="11"/>
      <c r="G399" s="11"/>
      <c r="H399" s="11"/>
      <c r="I399" s="11"/>
      <c r="J399" s="11"/>
      <c r="K399" s="11"/>
      <c r="L399" s="11"/>
      <c r="M399" s="11"/>
      <c r="N399" s="11"/>
      <c r="O399" s="11"/>
      <c r="P399" s="117"/>
      <c r="Q399" s="11"/>
      <c r="R399" s="11"/>
      <c r="S399" s="11"/>
      <c r="T399" s="11"/>
      <c r="U399" s="11"/>
      <c r="V399" s="11"/>
      <c r="W399" s="11"/>
      <c r="X399" s="11"/>
      <c r="Y399" s="11"/>
      <c r="Z399" s="11"/>
    </row>
    <row r="400">
      <c r="A400" s="11"/>
      <c r="B400" s="141"/>
      <c r="C400" s="117"/>
      <c r="D400" s="117"/>
      <c r="E400" s="11"/>
      <c r="F400" s="11"/>
      <c r="G400" s="11"/>
      <c r="H400" s="11"/>
      <c r="I400" s="11"/>
      <c r="J400" s="11"/>
      <c r="K400" s="11"/>
      <c r="L400" s="11"/>
      <c r="M400" s="11"/>
      <c r="N400" s="11"/>
      <c r="O400" s="11"/>
      <c r="P400" s="117"/>
      <c r="Q400" s="11"/>
      <c r="R400" s="11"/>
      <c r="S400" s="11"/>
      <c r="T400" s="11"/>
      <c r="U400" s="11"/>
      <c r="V400" s="11"/>
      <c r="W400" s="11"/>
      <c r="X400" s="11"/>
      <c r="Y400" s="11"/>
      <c r="Z400" s="11"/>
    </row>
    <row r="401">
      <c r="A401" s="11"/>
      <c r="B401" s="141"/>
      <c r="C401" s="117"/>
      <c r="D401" s="117"/>
      <c r="E401" s="11"/>
      <c r="F401" s="11"/>
      <c r="G401" s="11"/>
      <c r="H401" s="11"/>
      <c r="I401" s="11"/>
      <c r="J401" s="11"/>
      <c r="K401" s="11"/>
      <c r="L401" s="11"/>
      <c r="M401" s="11"/>
      <c r="N401" s="11"/>
      <c r="O401" s="11"/>
      <c r="P401" s="117"/>
      <c r="Q401" s="11"/>
      <c r="R401" s="11"/>
      <c r="S401" s="11"/>
      <c r="T401" s="11"/>
      <c r="U401" s="11"/>
      <c r="V401" s="11"/>
      <c r="W401" s="11"/>
      <c r="X401" s="11"/>
      <c r="Y401" s="11"/>
      <c r="Z401" s="11"/>
    </row>
    <row r="402">
      <c r="A402" s="11"/>
      <c r="B402" s="141"/>
      <c r="C402" s="117"/>
      <c r="D402" s="117"/>
      <c r="E402" s="11"/>
      <c r="F402" s="11"/>
      <c r="G402" s="11"/>
      <c r="H402" s="11"/>
      <c r="I402" s="11"/>
      <c r="J402" s="11"/>
      <c r="K402" s="11"/>
      <c r="L402" s="11"/>
      <c r="M402" s="11"/>
      <c r="N402" s="11"/>
      <c r="O402" s="11"/>
      <c r="P402" s="117"/>
      <c r="Q402" s="11"/>
      <c r="R402" s="11"/>
      <c r="S402" s="11"/>
      <c r="T402" s="11"/>
      <c r="U402" s="11"/>
      <c r="V402" s="11"/>
      <c r="W402" s="11"/>
      <c r="X402" s="11"/>
      <c r="Y402" s="11"/>
      <c r="Z402" s="11"/>
    </row>
    <row r="403">
      <c r="A403" s="11"/>
      <c r="B403" s="141"/>
      <c r="C403" s="117"/>
      <c r="D403" s="117"/>
      <c r="E403" s="11"/>
      <c r="F403" s="11"/>
      <c r="G403" s="11"/>
      <c r="H403" s="11"/>
      <c r="I403" s="11"/>
      <c r="J403" s="11"/>
      <c r="K403" s="11"/>
      <c r="L403" s="11"/>
      <c r="M403" s="11"/>
      <c r="N403" s="11"/>
      <c r="O403" s="11"/>
      <c r="P403" s="117"/>
      <c r="Q403" s="11"/>
      <c r="R403" s="11"/>
      <c r="S403" s="11"/>
      <c r="T403" s="11"/>
      <c r="U403" s="11"/>
      <c r="V403" s="11"/>
      <c r="W403" s="11"/>
      <c r="X403" s="11"/>
      <c r="Y403" s="11"/>
      <c r="Z403" s="11"/>
    </row>
    <row r="404">
      <c r="A404" s="11"/>
      <c r="B404" s="141"/>
      <c r="C404" s="117"/>
      <c r="D404" s="117"/>
      <c r="E404" s="11"/>
      <c r="F404" s="11"/>
      <c r="G404" s="11"/>
      <c r="H404" s="11"/>
      <c r="I404" s="11"/>
      <c r="J404" s="11"/>
      <c r="K404" s="11"/>
      <c r="L404" s="11"/>
      <c r="M404" s="11"/>
      <c r="N404" s="11"/>
      <c r="O404" s="11"/>
      <c r="P404" s="117"/>
      <c r="Q404" s="11"/>
      <c r="R404" s="11"/>
      <c r="S404" s="11"/>
      <c r="T404" s="11"/>
      <c r="U404" s="11"/>
      <c r="V404" s="11"/>
      <c r="W404" s="11"/>
      <c r="X404" s="11"/>
      <c r="Y404" s="11"/>
      <c r="Z404" s="11"/>
    </row>
    <row r="405">
      <c r="A405" s="11"/>
      <c r="B405" s="141"/>
      <c r="C405" s="117"/>
      <c r="D405" s="117"/>
      <c r="E405" s="11"/>
      <c r="F405" s="11"/>
      <c r="G405" s="11"/>
      <c r="H405" s="11"/>
      <c r="I405" s="11"/>
      <c r="J405" s="11"/>
      <c r="K405" s="11"/>
      <c r="L405" s="11"/>
      <c r="M405" s="11"/>
      <c r="N405" s="11"/>
      <c r="O405" s="11"/>
      <c r="P405" s="117"/>
      <c r="Q405" s="11"/>
      <c r="R405" s="11"/>
      <c r="S405" s="11"/>
      <c r="T405" s="11"/>
      <c r="U405" s="11"/>
      <c r="V405" s="11"/>
      <c r="W405" s="11"/>
      <c r="X405" s="11"/>
      <c r="Y405" s="11"/>
      <c r="Z405" s="11"/>
    </row>
    <row r="406">
      <c r="A406" s="11"/>
      <c r="B406" s="141"/>
      <c r="C406" s="117"/>
      <c r="D406" s="117"/>
      <c r="E406" s="11"/>
      <c r="F406" s="11"/>
      <c r="G406" s="11"/>
      <c r="H406" s="11"/>
      <c r="I406" s="11"/>
      <c r="J406" s="11"/>
      <c r="K406" s="11"/>
      <c r="L406" s="11"/>
      <c r="M406" s="11"/>
      <c r="N406" s="11"/>
      <c r="O406" s="11"/>
      <c r="P406" s="117"/>
      <c r="Q406" s="11"/>
      <c r="R406" s="11"/>
      <c r="S406" s="11"/>
      <c r="T406" s="11"/>
      <c r="U406" s="11"/>
      <c r="V406" s="11"/>
      <c r="W406" s="11"/>
      <c r="X406" s="11"/>
      <c r="Y406" s="11"/>
      <c r="Z406" s="11"/>
    </row>
    <row r="407">
      <c r="A407" s="11"/>
      <c r="B407" s="141"/>
      <c r="C407" s="117"/>
      <c r="D407" s="117"/>
      <c r="E407" s="11"/>
      <c r="F407" s="11"/>
      <c r="G407" s="11"/>
      <c r="H407" s="11"/>
      <c r="I407" s="11"/>
      <c r="J407" s="11"/>
      <c r="K407" s="11"/>
      <c r="L407" s="11"/>
      <c r="M407" s="11"/>
      <c r="N407" s="11"/>
      <c r="O407" s="11"/>
      <c r="P407" s="117"/>
      <c r="Q407" s="11"/>
      <c r="R407" s="11"/>
      <c r="S407" s="11"/>
      <c r="T407" s="11"/>
      <c r="U407" s="11"/>
      <c r="V407" s="11"/>
      <c r="W407" s="11"/>
      <c r="X407" s="11"/>
      <c r="Y407" s="11"/>
      <c r="Z407" s="11"/>
    </row>
    <row r="408">
      <c r="A408" s="11"/>
      <c r="B408" s="141"/>
      <c r="C408" s="117"/>
      <c r="D408" s="117"/>
      <c r="E408" s="11"/>
      <c r="F408" s="11"/>
      <c r="G408" s="11"/>
      <c r="H408" s="11"/>
      <c r="I408" s="11"/>
      <c r="J408" s="11"/>
      <c r="K408" s="11"/>
      <c r="L408" s="11"/>
      <c r="M408" s="11"/>
      <c r="N408" s="11"/>
      <c r="O408" s="11"/>
      <c r="P408" s="117"/>
      <c r="Q408" s="11"/>
      <c r="R408" s="11"/>
      <c r="S408" s="11"/>
      <c r="T408" s="11"/>
      <c r="U408" s="11"/>
      <c r="V408" s="11"/>
      <c r="W408" s="11"/>
      <c r="X408" s="11"/>
      <c r="Y408" s="11"/>
      <c r="Z408" s="11"/>
    </row>
    <row r="409">
      <c r="A409" s="11"/>
      <c r="B409" s="141"/>
      <c r="C409" s="117"/>
      <c r="D409" s="117"/>
      <c r="E409" s="11"/>
      <c r="F409" s="11"/>
      <c r="G409" s="11"/>
      <c r="H409" s="11"/>
      <c r="I409" s="11"/>
      <c r="J409" s="11"/>
      <c r="K409" s="11"/>
      <c r="L409" s="11"/>
      <c r="M409" s="11"/>
      <c r="N409" s="11"/>
      <c r="O409" s="11"/>
      <c r="P409" s="117"/>
      <c r="Q409" s="11"/>
      <c r="R409" s="11"/>
      <c r="S409" s="11"/>
      <c r="T409" s="11"/>
      <c r="U409" s="11"/>
      <c r="V409" s="11"/>
      <c r="W409" s="11"/>
      <c r="X409" s="11"/>
      <c r="Y409" s="11"/>
      <c r="Z409" s="11"/>
    </row>
    <row r="410">
      <c r="A410" s="11"/>
      <c r="B410" s="141"/>
      <c r="C410" s="117"/>
      <c r="D410" s="117"/>
      <c r="E410" s="11"/>
      <c r="F410" s="11"/>
      <c r="G410" s="11"/>
      <c r="H410" s="11"/>
      <c r="I410" s="11"/>
      <c r="J410" s="11"/>
      <c r="K410" s="11"/>
      <c r="L410" s="11"/>
      <c r="M410" s="11"/>
      <c r="N410" s="11"/>
      <c r="O410" s="11"/>
      <c r="P410" s="117"/>
      <c r="Q410" s="11"/>
      <c r="R410" s="11"/>
      <c r="S410" s="11"/>
      <c r="T410" s="11"/>
      <c r="U410" s="11"/>
      <c r="V410" s="11"/>
      <c r="W410" s="11"/>
      <c r="X410" s="11"/>
      <c r="Y410" s="11"/>
      <c r="Z410" s="11"/>
    </row>
    <row r="411">
      <c r="A411" s="11"/>
      <c r="B411" s="141"/>
      <c r="C411" s="117"/>
      <c r="D411" s="117"/>
      <c r="E411" s="11"/>
      <c r="F411" s="11"/>
      <c r="G411" s="11"/>
      <c r="H411" s="11"/>
      <c r="I411" s="11"/>
      <c r="J411" s="11"/>
      <c r="K411" s="11"/>
      <c r="L411" s="11"/>
      <c r="M411" s="11"/>
      <c r="N411" s="11"/>
      <c r="O411" s="11"/>
      <c r="P411" s="117"/>
      <c r="Q411" s="11"/>
      <c r="R411" s="11"/>
      <c r="S411" s="11"/>
      <c r="T411" s="11"/>
      <c r="U411" s="11"/>
      <c r="V411" s="11"/>
      <c r="W411" s="11"/>
      <c r="X411" s="11"/>
      <c r="Y411" s="11"/>
      <c r="Z411" s="11"/>
    </row>
    <row r="412">
      <c r="A412" s="11"/>
      <c r="B412" s="141"/>
      <c r="C412" s="117"/>
      <c r="D412" s="117"/>
      <c r="E412" s="11"/>
      <c r="F412" s="11"/>
      <c r="G412" s="11"/>
      <c r="H412" s="11"/>
      <c r="I412" s="11"/>
      <c r="J412" s="11"/>
      <c r="K412" s="11"/>
      <c r="L412" s="11"/>
      <c r="M412" s="11"/>
      <c r="N412" s="11"/>
      <c r="O412" s="11"/>
      <c r="P412" s="117"/>
      <c r="Q412" s="11"/>
      <c r="R412" s="11"/>
      <c r="S412" s="11"/>
      <c r="T412" s="11"/>
      <c r="U412" s="11"/>
      <c r="V412" s="11"/>
      <c r="W412" s="11"/>
      <c r="X412" s="11"/>
      <c r="Y412" s="11"/>
      <c r="Z412" s="11"/>
    </row>
    <row r="413">
      <c r="A413" s="11"/>
      <c r="B413" s="141"/>
      <c r="C413" s="117"/>
      <c r="D413" s="117"/>
      <c r="E413" s="11"/>
      <c r="F413" s="11"/>
      <c r="G413" s="11"/>
      <c r="H413" s="11"/>
      <c r="I413" s="11"/>
      <c r="J413" s="11"/>
      <c r="K413" s="11"/>
      <c r="L413" s="11"/>
      <c r="M413" s="11"/>
      <c r="N413" s="11"/>
      <c r="O413" s="11"/>
      <c r="P413" s="117"/>
      <c r="Q413" s="11"/>
      <c r="R413" s="11"/>
      <c r="S413" s="11"/>
      <c r="T413" s="11"/>
      <c r="U413" s="11"/>
      <c r="V413" s="11"/>
      <c r="W413" s="11"/>
      <c r="X413" s="11"/>
      <c r="Y413" s="11"/>
      <c r="Z413" s="11"/>
    </row>
    <row r="414">
      <c r="A414" s="11"/>
      <c r="B414" s="141"/>
      <c r="C414" s="117"/>
      <c r="D414" s="117"/>
      <c r="E414" s="11"/>
      <c r="F414" s="11"/>
      <c r="G414" s="11"/>
      <c r="H414" s="11"/>
      <c r="I414" s="11"/>
      <c r="J414" s="11"/>
      <c r="K414" s="11"/>
      <c r="L414" s="11"/>
      <c r="M414" s="11"/>
      <c r="N414" s="11"/>
      <c r="O414" s="11"/>
      <c r="P414" s="117"/>
      <c r="Q414" s="11"/>
      <c r="R414" s="11"/>
      <c r="S414" s="11"/>
      <c r="T414" s="11"/>
      <c r="U414" s="11"/>
      <c r="V414" s="11"/>
      <c r="W414" s="11"/>
      <c r="X414" s="11"/>
      <c r="Y414" s="11"/>
      <c r="Z414" s="11"/>
    </row>
    <row r="415">
      <c r="A415" s="11"/>
      <c r="B415" s="141"/>
      <c r="C415" s="117"/>
      <c r="D415" s="117"/>
      <c r="E415" s="11"/>
      <c r="F415" s="11"/>
      <c r="G415" s="11"/>
      <c r="H415" s="11"/>
      <c r="I415" s="11"/>
      <c r="J415" s="11"/>
      <c r="K415" s="11"/>
      <c r="L415" s="11"/>
      <c r="M415" s="11"/>
      <c r="N415" s="11"/>
      <c r="O415" s="11"/>
      <c r="P415" s="117"/>
      <c r="Q415" s="11"/>
      <c r="R415" s="11"/>
      <c r="S415" s="11"/>
      <c r="T415" s="11"/>
      <c r="U415" s="11"/>
      <c r="V415" s="11"/>
      <c r="W415" s="11"/>
      <c r="X415" s="11"/>
      <c r="Y415" s="11"/>
      <c r="Z415" s="11"/>
    </row>
    <row r="416">
      <c r="A416" s="11"/>
      <c r="B416" s="141"/>
      <c r="C416" s="117"/>
      <c r="D416" s="117"/>
      <c r="E416" s="11"/>
      <c r="F416" s="11"/>
      <c r="G416" s="11"/>
      <c r="H416" s="11"/>
      <c r="I416" s="11"/>
      <c r="J416" s="11"/>
      <c r="K416" s="11"/>
      <c r="L416" s="11"/>
      <c r="M416" s="11"/>
      <c r="N416" s="11"/>
      <c r="O416" s="11"/>
      <c r="P416" s="117"/>
      <c r="Q416" s="11"/>
      <c r="R416" s="11"/>
      <c r="S416" s="11"/>
      <c r="T416" s="11"/>
      <c r="U416" s="11"/>
      <c r="V416" s="11"/>
      <c r="W416" s="11"/>
      <c r="X416" s="11"/>
      <c r="Y416" s="11"/>
      <c r="Z416" s="11"/>
    </row>
    <row r="417">
      <c r="A417" s="11"/>
      <c r="B417" s="141"/>
      <c r="C417" s="117"/>
      <c r="D417" s="117"/>
      <c r="E417" s="11"/>
      <c r="F417" s="11"/>
      <c r="G417" s="11"/>
      <c r="H417" s="11"/>
      <c r="I417" s="11"/>
      <c r="J417" s="11"/>
      <c r="K417" s="11"/>
      <c r="L417" s="11"/>
      <c r="M417" s="11"/>
      <c r="N417" s="11"/>
      <c r="O417" s="11"/>
      <c r="P417" s="117"/>
      <c r="Q417" s="11"/>
      <c r="R417" s="11"/>
      <c r="S417" s="11"/>
      <c r="T417" s="11"/>
      <c r="U417" s="11"/>
      <c r="V417" s="11"/>
      <c r="W417" s="11"/>
      <c r="X417" s="11"/>
      <c r="Y417" s="11"/>
      <c r="Z417" s="11"/>
    </row>
    <row r="418">
      <c r="A418" s="11"/>
      <c r="B418" s="141"/>
      <c r="C418" s="117"/>
      <c r="D418" s="117"/>
      <c r="E418" s="11"/>
      <c r="F418" s="11"/>
      <c r="G418" s="11"/>
      <c r="H418" s="11"/>
      <c r="I418" s="11"/>
      <c r="J418" s="11"/>
      <c r="K418" s="11"/>
      <c r="L418" s="11"/>
      <c r="M418" s="11"/>
      <c r="N418" s="11"/>
      <c r="O418" s="11"/>
      <c r="P418" s="117"/>
      <c r="Q418" s="11"/>
      <c r="R418" s="11"/>
      <c r="S418" s="11"/>
      <c r="T418" s="11"/>
      <c r="U418" s="11"/>
      <c r="V418" s="11"/>
      <c r="W418" s="11"/>
      <c r="X418" s="11"/>
      <c r="Y418" s="11"/>
      <c r="Z418" s="11"/>
    </row>
    <row r="419">
      <c r="A419" s="11"/>
      <c r="B419" s="141"/>
      <c r="C419" s="117"/>
      <c r="D419" s="117"/>
      <c r="E419" s="11"/>
      <c r="F419" s="11"/>
      <c r="G419" s="11"/>
      <c r="H419" s="11"/>
      <c r="I419" s="11"/>
      <c r="J419" s="11"/>
      <c r="K419" s="11"/>
      <c r="L419" s="11"/>
      <c r="M419" s="11"/>
      <c r="N419" s="11"/>
      <c r="O419" s="11"/>
      <c r="P419" s="117"/>
      <c r="Q419" s="11"/>
      <c r="R419" s="11"/>
      <c r="S419" s="11"/>
      <c r="T419" s="11"/>
      <c r="U419" s="11"/>
      <c r="V419" s="11"/>
      <c r="W419" s="11"/>
      <c r="X419" s="11"/>
      <c r="Y419" s="11"/>
      <c r="Z419" s="11"/>
    </row>
    <row r="420">
      <c r="A420" s="11"/>
      <c r="B420" s="141"/>
      <c r="C420" s="117"/>
      <c r="D420" s="117"/>
      <c r="E420" s="11"/>
      <c r="F420" s="11"/>
      <c r="G420" s="11"/>
      <c r="H420" s="11"/>
      <c r="I420" s="11"/>
      <c r="J420" s="11"/>
      <c r="K420" s="11"/>
      <c r="L420" s="11"/>
      <c r="M420" s="11"/>
      <c r="N420" s="11"/>
      <c r="O420" s="11"/>
      <c r="P420" s="117"/>
      <c r="Q420" s="11"/>
      <c r="R420" s="11"/>
      <c r="S420" s="11"/>
      <c r="T420" s="11"/>
      <c r="U420" s="11"/>
      <c r="V420" s="11"/>
      <c r="W420" s="11"/>
      <c r="X420" s="11"/>
      <c r="Y420" s="11"/>
      <c r="Z420" s="11"/>
    </row>
    <row r="421">
      <c r="A421" s="11"/>
      <c r="B421" s="141"/>
      <c r="C421" s="117"/>
      <c r="D421" s="117"/>
      <c r="E421" s="11"/>
      <c r="F421" s="11"/>
      <c r="G421" s="11"/>
      <c r="H421" s="11"/>
      <c r="I421" s="11"/>
      <c r="J421" s="11"/>
      <c r="K421" s="11"/>
      <c r="L421" s="11"/>
      <c r="M421" s="11"/>
      <c r="N421" s="11"/>
      <c r="O421" s="11"/>
      <c r="P421" s="117"/>
      <c r="Q421" s="11"/>
      <c r="R421" s="11"/>
      <c r="S421" s="11"/>
      <c r="T421" s="11"/>
      <c r="U421" s="11"/>
      <c r="V421" s="11"/>
      <c r="W421" s="11"/>
      <c r="X421" s="11"/>
      <c r="Y421" s="11"/>
      <c r="Z421" s="11"/>
    </row>
    <row r="422">
      <c r="A422" s="11"/>
      <c r="B422" s="141"/>
      <c r="C422" s="117"/>
      <c r="D422" s="117"/>
      <c r="E422" s="11"/>
      <c r="F422" s="11"/>
      <c r="G422" s="11"/>
      <c r="H422" s="11"/>
      <c r="I422" s="11"/>
      <c r="J422" s="11"/>
      <c r="K422" s="11"/>
      <c r="L422" s="11"/>
      <c r="M422" s="11"/>
      <c r="N422" s="11"/>
      <c r="O422" s="11"/>
      <c r="P422" s="117"/>
      <c r="Q422" s="11"/>
      <c r="R422" s="11"/>
      <c r="S422" s="11"/>
      <c r="T422" s="11"/>
      <c r="U422" s="11"/>
      <c r="V422" s="11"/>
      <c r="W422" s="11"/>
      <c r="X422" s="11"/>
      <c r="Y422" s="11"/>
      <c r="Z422" s="11"/>
    </row>
    <row r="423">
      <c r="A423" s="11"/>
      <c r="B423" s="141"/>
      <c r="C423" s="117"/>
      <c r="D423" s="117"/>
      <c r="E423" s="11"/>
      <c r="F423" s="11"/>
      <c r="G423" s="11"/>
      <c r="H423" s="11"/>
      <c r="I423" s="11"/>
      <c r="J423" s="11"/>
      <c r="K423" s="11"/>
      <c r="L423" s="11"/>
      <c r="M423" s="11"/>
      <c r="N423" s="11"/>
      <c r="O423" s="11"/>
      <c r="P423" s="117"/>
      <c r="Q423" s="11"/>
      <c r="R423" s="11"/>
      <c r="S423" s="11"/>
      <c r="T423" s="11"/>
      <c r="U423" s="11"/>
      <c r="V423" s="11"/>
      <c r="W423" s="11"/>
      <c r="X423" s="11"/>
      <c r="Y423" s="11"/>
      <c r="Z423" s="11"/>
    </row>
    <row r="424">
      <c r="A424" s="11"/>
      <c r="B424" s="141"/>
      <c r="C424" s="117"/>
      <c r="D424" s="117"/>
      <c r="E424" s="11"/>
      <c r="F424" s="11"/>
      <c r="G424" s="11"/>
      <c r="H424" s="11"/>
      <c r="I424" s="11"/>
      <c r="J424" s="11"/>
      <c r="K424" s="11"/>
      <c r="L424" s="11"/>
      <c r="M424" s="11"/>
      <c r="N424" s="11"/>
      <c r="O424" s="11"/>
      <c r="P424" s="117"/>
      <c r="Q424" s="11"/>
      <c r="R424" s="11"/>
      <c r="S424" s="11"/>
      <c r="T424" s="11"/>
      <c r="U424" s="11"/>
      <c r="V424" s="11"/>
      <c r="W424" s="11"/>
      <c r="X424" s="11"/>
      <c r="Y424" s="11"/>
      <c r="Z424" s="11"/>
    </row>
    <row r="425">
      <c r="A425" s="11"/>
      <c r="B425" s="141"/>
      <c r="C425" s="117"/>
      <c r="D425" s="117"/>
      <c r="E425" s="11"/>
      <c r="F425" s="11"/>
      <c r="G425" s="11"/>
      <c r="H425" s="11"/>
      <c r="I425" s="11"/>
      <c r="J425" s="11"/>
      <c r="K425" s="11"/>
      <c r="L425" s="11"/>
      <c r="M425" s="11"/>
      <c r="N425" s="11"/>
      <c r="O425" s="11"/>
      <c r="P425" s="117"/>
      <c r="Q425" s="11"/>
      <c r="R425" s="11"/>
      <c r="S425" s="11"/>
      <c r="T425" s="11"/>
      <c r="U425" s="11"/>
      <c r="V425" s="11"/>
      <c r="W425" s="11"/>
      <c r="X425" s="11"/>
      <c r="Y425" s="11"/>
      <c r="Z425" s="11"/>
    </row>
    <row r="426">
      <c r="A426" s="11"/>
      <c r="B426" s="141"/>
      <c r="C426" s="117"/>
      <c r="D426" s="117"/>
      <c r="E426" s="11"/>
      <c r="F426" s="11"/>
      <c r="G426" s="11"/>
      <c r="H426" s="11"/>
      <c r="I426" s="11"/>
      <c r="J426" s="11"/>
      <c r="K426" s="11"/>
      <c r="L426" s="11"/>
      <c r="M426" s="11"/>
      <c r="N426" s="11"/>
      <c r="O426" s="11"/>
      <c r="P426" s="117"/>
      <c r="Q426" s="11"/>
      <c r="R426" s="11"/>
      <c r="S426" s="11"/>
      <c r="T426" s="11"/>
      <c r="U426" s="11"/>
      <c r="V426" s="11"/>
      <c r="W426" s="11"/>
      <c r="X426" s="11"/>
      <c r="Y426" s="11"/>
      <c r="Z426" s="11"/>
    </row>
    <row r="427">
      <c r="A427" s="11"/>
      <c r="B427" s="141"/>
      <c r="C427" s="117"/>
      <c r="D427" s="117"/>
      <c r="E427" s="11"/>
      <c r="F427" s="11"/>
      <c r="G427" s="11"/>
      <c r="H427" s="11"/>
      <c r="I427" s="11"/>
      <c r="J427" s="11"/>
      <c r="K427" s="11"/>
      <c r="L427" s="11"/>
      <c r="M427" s="11"/>
      <c r="N427" s="11"/>
      <c r="O427" s="11"/>
      <c r="P427" s="117"/>
      <c r="Q427" s="11"/>
      <c r="R427" s="11"/>
      <c r="S427" s="11"/>
      <c r="T427" s="11"/>
      <c r="U427" s="11"/>
      <c r="V427" s="11"/>
      <c r="W427" s="11"/>
      <c r="X427" s="11"/>
      <c r="Y427" s="11"/>
      <c r="Z427" s="11"/>
    </row>
    <row r="428">
      <c r="A428" s="11"/>
      <c r="B428" s="141"/>
      <c r="C428" s="117"/>
      <c r="D428" s="117"/>
      <c r="E428" s="11"/>
      <c r="F428" s="11"/>
      <c r="G428" s="11"/>
      <c r="H428" s="11"/>
      <c r="I428" s="11"/>
      <c r="J428" s="11"/>
      <c r="K428" s="11"/>
      <c r="L428" s="11"/>
      <c r="M428" s="11"/>
      <c r="N428" s="11"/>
      <c r="O428" s="11"/>
      <c r="P428" s="117"/>
      <c r="Q428" s="11"/>
      <c r="R428" s="11"/>
      <c r="S428" s="11"/>
      <c r="T428" s="11"/>
      <c r="U428" s="11"/>
      <c r="V428" s="11"/>
      <c r="W428" s="11"/>
      <c r="X428" s="11"/>
      <c r="Y428" s="11"/>
      <c r="Z428" s="11"/>
    </row>
    <row r="429">
      <c r="A429" s="11"/>
      <c r="B429" s="141"/>
      <c r="C429" s="117"/>
      <c r="D429" s="117"/>
      <c r="E429" s="11"/>
      <c r="F429" s="11"/>
      <c r="G429" s="11"/>
      <c r="H429" s="11"/>
      <c r="I429" s="11"/>
      <c r="J429" s="11"/>
      <c r="K429" s="11"/>
      <c r="L429" s="11"/>
      <c r="M429" s="11"/>
      <c r="N429" s="11"/>
      <c r="O429" s="11"/>
      <c r="P429" s="117"/>
      <c r="Q429" s="11"/>
      <c r="R429" s="11"/>
      <c r="S429" s="11"/>
      <c r="T429" s="11"/>
      <c r="U429" s="11"/>
      <c r="V429" s="11"/>
      <c r="W429" s="11"/>
      <c r="X429" s="11"/>
      <c r="Y429" s="11"/>
      <c r="Z429" s="11"/>
    </row>
    <row r="430">
      <c r="A430" s="11"/>
      <c r="B430" s="141"/>
      <c r="C430" s="117"/>
      <c r="D430" s="117"/>
      <c r="E430" s="11"/>
      <c r="F430" s="11"/>
      <c r="G430" s="11"/>
      <c r="H430" s="11"/>
      <c r="I430" s="11"/>
      <c r="J430" s="11"/>
      <c r="K430" s="11"/>
      <c r="L430" s="11"/>
      <c r="M430" s="11"/>
      <c r="N430" s="11"/>
      <c r="O430" s="11"/>
      <c r="P430" s="117"/>
      <c r="Q430" s="11"/>
      <c r="R430" s="11"/>
      <c r="S430" s="11"/>
      <c r="T430" s="11"/>
      <c r="U430" s="11"/>
      <c r="V430" s="11"/>
      <c r="W430" s="11"/>
      <c r="X430" s="11"/>
      <c r="Y430" s="11"/>
      <c r="Z430" s="11"/>
    </row>
    <row r="431">
      <c r="A431" s="11"/>
      <c r="B431" s="141"/>
      <c r="C431" s="117"/>
      <c r="D431" s="117"/>
      <c r="E431" s="11"/>
      <c r="F431" s="11"/>
      <c r="G431" s="11"/>
      <c r="H431" s="11"/>
      <c r="I431" s="11"/>
      <c r="J431" s="11"/>
      <c r="K431" s="11"/>
      <c r="L431" s="11"/>
      <c r="M431" s="11"/>
      <c r="N431" s="11"/>
      <c r="O431" s="11"/>
      <c r="P431" s="117"/>
      <c r="Q431" s="11"/>
      <c r="R431" s="11"/>
      <c r="S431" s="11"/>
      <c r="T431" s="11"/>
      <c r="U431" s="11"/>
      <c r="V431" s="11"/>
      <c r="W431" s="11"/>
      <c r="X431" s="11"/>
      <c r="Y431" s="11"/>
      <c r="Z431" s="11"/>
    </row>
    <row r="432">
      <c r="A432" s="11"/>
      <c r="B432" s="141"/>
      <c r="C432" s="117"/>
      <c r="D432" s="117"/>
      <c r="E432" s="11"/>
      <c r="F432" s="11"/>
      <c r="G432" s="11"/>
      <c r="H432" s="11"/>
      <c r="I432" s="11"/>
      <c r="J432" s="11"/>
      <c r="K432" s="11"/>
      <c r="L432" s="11"/>
      <c r="M432" s="11"/>
      <c r="N432" s="11"/>
      <c r="O432" s="11"/>
      <c r="P432" s="117"/>
      <c r="Q432" s="11"/>
      <c r="R432" s="11"/>
      <c r="S432" s="11"/>
      <c r="T432" s="11"/>
      <c r="U432" s="11"/>
      <c r="V432" s="11"/>
      <c r="W432" s="11"/>
      <c r="X432" s="11"/>
      <c r="Y432" s="11"/>
      <c r="Z432" s="11"/>
    </row>
    <row r="433">
      <c r="A433" s="11"/>
      <c r="B433" s="141"/>
      <c r="C433" s="117"/>
      <c r="D433" s="117"/>
      <c r="E433" s="11"/>
      <c r="F433" s="11"/>
      <c r="G433" s="11"/>
      <c r="H433" s="11"/>
      <c r="I433" s="11"/>
      <c r="J433" s="11"/>
      <c r="K433" s="11"/>
      <c r="L433" s="11"/>
      <c r="M433" s="11"/>
      <c r="N433" s="11"/>
      <c r="O433" s="11"/>
      <c r="P433" s="117"/>
      <c r="Q433" s="11"/>
      <c r="R433" s="11"/>
      <c r="S433" s="11"/>
      <c r="T433" s="11"/>
      <c r="U433" s="11"/>
      <c r="V433" s="11"/>
      <c r="W433" s="11"/>
      <c r="X433" s="11"/>
      <c r="Y433" s="11"/>
      <c r="Z433" s="11"/>
    </row>
    <row r="434">
      <c r="A434" s="11"/>
      <c r="B434" s="141"/>
      <c r="C434" s="117"/>
      <c r="D434" s="117"/>
      <c r="E434" s="11"/>
      <c r="F434" s="11"/>
      <c r="G434" s="11"/>
      <c r="H434" s="11"/>
      <c r="I434" s="11"/>
      <c r="J434" s="11"/>
      <c r="K434" s="11"/>
      <c r="L434" s="11"/>
      <c r="M434" s="11"/>
      <c r="N434" s="11"/>
      <c r="O434" s="11"/>
      <c r="P434" s="117"/>
      <c r="Q434" s="11"/>
      <c r="R434" s="11"/>
      <c r="S434" s="11"/>
      <c r="T434" s="11"/>
      <c r="U434" s="11"/>
      <c r="V434" s="11"/>
      <c r="W434" s="11"/>
      <c r="X434" s="11"/>
      <c r="Y434" s="11"/>
      <c r="Z434" s="11"/>
    </row>
    <row r="435">
      <c r="A435" s="11"/>
      <c r="B435" s="141"/>
      <c r="C435" s="117"/>
      <c r="D435" s="117"/>
      <c r="E435" s="11"/>
      <c r="F435" s="11"/>
      <c r="G435" s="11"/>
      <c r="H435" s="11"/>
      <c r="I435" s="11"/>
      <c r="J435" s="11"/>
      <c r="K435" s="11"/>
      <c r="L435" s="11"/>
      <c r="M435" s="11"/>
      <c r="N435" s="11"/>
      <c r="O435" s="11"/>
      <c r="P435" s="117"/>
      <c r="Q435" s="11"/>
      <c r="R435" s="11"/>
      <c r="S435" s="11"/>
      <c r="T435" s="11"/>
      <c r="U435" s="11"/>
      <c r="V435" s="11"/>
      <c r="W435" s="11"/>
      <c r="X435" s="11"/>
      <c r="Y435" s="11"/>
      <c r="Z435" s="11"/>
    </row>
    <row r="436">
      <c r="A436" s="11"/>
      <c r="B436" s="141"/>
      <c r="C436" s="117"/>
      <c r="D436" s="117"/>
      <c r="E436" s="11"/>
      <c r="F436" s="11"/>
      <c r="G436" s="11"/>
      <c r="H436" s="11"/>
      <c r="I436" s="11"/>
      <c r="J436" s="11"/>
      <c r="K436" s="11"/>
      <c r="L436" s="11"/>
      <c r="M436" s="11"/>
      <c r="N436" s="11"/>
      <c r="O436" s="11"/>
      <c r="P436" s="117"/>
      <c r="Q436" s="11"/>
      <c r="R436" s="11"/>
      <c r="S436" s="11"/>
      <c r="T436" s="11"/>
      <c r="U436" s="11"/>
      <c r="V436" s="11"/>
      <c r="W436" s="11"/>
      <c r="X436" s="11"/>
      <c r="Y436" s="11"/>
      <c r="Z436" s="11"/>
    </row>
    <row r="437">
      <c r="A437" s="11"/>
      <c r="B437" s="141"/>
      <c r="C437" s="117"/>
      <c r="D437" s="117"/>
      <c r="E437" s="11"/>
      <c r="F437" s="11"/>
      <c r="G437" s="11"/>
      <c r="H437" s="11"/>
      <c r="I437" s="11"/>
      <c r="J437" s="11"/>
      <c r="K437" s="11"/>
      <c r="L437" s="11"/>
      <c r="M437" s="11"/>
      <c r="N437" s="11"/>
      <c r="O437" s="11"/>
      <c r="P437" s="117"/>
      <c r="Q437" s="11"/>
      <c r="R437" s="11"/>
      <c r="S437" s="11"/>
      <c r="T437" s="11"/>
      <c r="U437" s="11"/>
      <c r="V437" s="11"/>
      <c r="W437" s="11"/>
      <c r="X437" s="11"/>
      <c r="Y437" s="11"/>
      <c r="Z437" s="11"/>
    </row>
    <row r="438">
      <c r="A438" s="11"/>
      <c r="B438" s="141"/>
      <c r="C438" s="117"/>
      <c r="D438" s="117"/>
      <c r="E438" s="11"/>
      <c r="F438" s="11"/>
      <c r="G438" s="11"/>
      <c r="H438" s="11"/>
      <c r="I438" s="11"/>
      <c r="J438" s="11"/>
      <c r="K438" s="11"/>
      <c r="L438" s="11"/>
      <c r="M438" s="11"/>
      <c r="N438" s="11"/>
      <c r="O438" s="11"/>
      <c r="P438" s="117"/>
      <c r="Q438" s="11"/>
      <c r="R438" s="11"/>
      <c r="S438" s="11"/>
      <c r="T438" s="11"/>
      <c r="U438" s="11"/>
      <c r="V438" s="11"/>
      <c r="W438" s="11"/>
      <c r="X438" s="11"/>
      <c r="Y438" s="11"/>
      <c r="Z438" s="11"/>
    </row>
    <row r="439">
      <c r="A439" s="11"/>
      <c r="B439" s="141"/>
      <c r="C439" s="117"/>
      <c r="D439" s="117"/>
      <c r="E439" s="11"/>
      <c r="F439" s="11"/>
      <c r="G439" s="11"/>
      <c r="H439" s="11"/>
      <c r="I439" s="11"/>
      <c r="J439" s="11"/>
      <c r="K439" s="11"/>
      <c r="L439" s="11"/>
      <c r="M439" s="11"/>
      <c r="N439" s="11"/>
      <c r="O439" s="11"/>
      <c r="P439" s="117"/>
      <c r="Q439" s="11"/>
      <c r="R439" s="11"/>
      <c r="S439" s="11"/>
      <c r="T439" s="11"/>
      <c r="U439" s="11"/>
      <c r="V439" s="11"/>
      <c r="W439" s="11"/>
      <c r="X439" s="11"/>
      <c r="Y439" s="11"/>
      <c r="Z439" s="11"/>
    </row>
    <row r="440">
      <c r="A440" s="11"/>
      <c r="B440" s="141"/>
      <c r="C440" s="117"/>
      <c r="D440" s="117"/>
      <c r="E440" s="11"/>
      <c r="F440" s="11"/>
      <c r="G440" s="11"/>
      <c r="H440" s="11"/>
      <c r="I440" s="11"/>
      <c r="J440" s="11"/>
      <c r="K440" s="11"/>
      <c r="L440" s="11"/>
      <c r="M440" s="11"/>
      <c r="N440" s="11"/>
      <c r="O440" s="11"/>
      <c r="P440" s="117"/>
      <c r="Q440" s="11"/>
      <c r="R440" s="11"/>
      <c r="S440" s="11"/>
      <c r="T440" s="11"/>
      <c r="U440" s="11"/>
      <c r="V440" s="11"/>
      <c r="W440" s="11"/>
      <c r="X440" s="11"/>
      <c r="Y440" s="11"/>
      <c r="Z440" s="11"/>
    </row>
    <row r="441">
      <c r="A441" s="11"/>
      <c r="B441" s="141"/>
      <c r="C441" s="117"/>
      <c r="D441" s="117"/>
      <c r="E441" s="11"/>
      <c r="F441" s="11"/>
      <c r="G441" s="11"/>
      <c r="H441" s="11"/>
      <c r="I441" s="11"/>
      <c r="J441" s="11"/>
      <c r="K441" s="11"/>
      <c r="L441" s="11"/>
      <c r="M441" s="11"/>
      <c r="N441" s="11"/>
      <c r="O441" s="11"/>
      <c r="P441" s="117"/>
      <c r="Q441" s="11"/>
      <c r="R441" s="11"/>
      <c r="S441" s="11"/>
      <c r="T441" s="11"/>
      <c r="U441" s="11"/>
      <c r="V441" s="11"/>
      <c r="W441" s="11"/>
      <c r="X441" s="11"/>
      <c r="Y441" s="11"/>
      <c r="Z441" s="11"/>
    </row>
    <row r="442">
      <c r="A442" s="11"/>
      <c r="B442" s="141"/>
      <c r="C442" s="117"/>
      <c r="D442" s="117"/>
      <c r="E442" s="11"/>
      <c r="F442" s="11"/>
      <c r="G442" s="11"/>
      <c r="H442" s="11"/>
      <c r="I442" s="11"/>
      <c r="J442" s="11"/>
      <c r="K442" s="11"/>
      <c r="L442" s="11"/>
      <c r="M442" s="11"/>
      <c r="N442" s="11"/>
      <c r="O442" s="11"/>
      <c r="P442" s="117"/>
      <c r="Q442" s="11"/>
      <c r="R442" s="11"/>
      <c r="S442" s="11"/>
      <c r="T442" s="11"/>
      <c r="U442" s="11"/>
      <c r="V442" s="11"/>
      <c r="W442" s="11"/>
      <c r="X442" s="11"/>
      <c r="Y442" s="11"/>
      <c r="Z442" s="11"/>
    </row>
    <row r="443">
      <c r="A443" s="11"/>
      <c r="B443" s="141"/>
      <c r="C443" s="117"/>
      <c r="D443" s="117"/>
      <c r="E443" s="11"/>
      <c r="F443" s="11"/>
      <c r="G443" s="11"/>
      <c r="H443" s="11"/>
      <c r="I443" s="11"/>
      <c r="J443" s="11"/>
      <c r="K443" s="11"/>
      <c r="L443" s="11"/>
      <c r="M443" s="11"/>
      <c r="N443" s="11"/>
      <c r="O443" s="11"/>
      <c r="P443" s="117"/>
      <c r="Q443" s="11"/>
      <c r="R443" s="11"/>
      <c r="S443" s="11"/>
      <c r="T443" s="11"/>
      <c r="U443" s="11"/>
      <c r="V443" s="11"/>
      <c r="W443" s="11"/>
      <c r="X443" s="11"/>
      <c r="Y443" s="11"/>
      <c r="Z443" s="11"/>
    </row>
    <row r="444">
      <c r="A444" s="11"/>
      <c r="B444" s="141"/>
      <c r="C444" s="117"/>
      <c r="D444" s="117"/>
      <c r="E444" s="11"/>
      <c r="F444" s="11"/>
      <c r="G444" s="11"/>
      <c r="H444" s="11"/>
      <c r="I444" s="11"/>
      <c r="J444" s="11"/>
      <c r="K444" s="11"/>
      <c r="L444" s="11"/>
      <c r="M444" s="11"/>
      <c r="N444" s="11"/>
      <c r="O444" s="11"/>
      <c r="P444" s="117"/>
      <c r="Q444" s="11"/>
      <c r="R444" s="11"/>
      <c r="S444" s="11"/>
      <c r="T444" s="11"/>
      <c r="U444" s="11"/>
      <c r="V444" s="11"/>
      <c r="W444" s="11"/>
      <c r="X444" s="11"/>
      <c r="Y444" s="11"/>
      <c r="Z444" s="11"/>
    </row>
    <row r="445">
      <c r="A445" s="11"/>
      <c r="B445" s="141"/>
      <c r="C445" s="117"/>
      <c r="D445" s="117"/>
      <c r="E445" s="11"/>
      <c r="F445" s="11"/>
      <c r="G445" s="11"/>
      <c r="H445" s="11"/>
      <c r="I445" s="11"/>
      <c r="J445" s="11"/>
      <c r="K445" s="11"/>
      <c r="L445" s="11"/>
      <c r="M445" s="11"/>
      <c r="N445" s="11"/>
      <c r="O445" s="11"/>
      <c r="P445" s="117"/>
      <c r="Q445" s="11"/>
      <c r="R445" s="11"/>
      <c r="S445" s="11"/>
      <c r="T445" s="11"/>
      <c r="U445" s="11"/>
      <c r="V445" s="11"/>
      <c r="W445" s="11"/>
      <c r="X445" s="11"/>
      <c r="Y445" s="11"/>
      <c r="Z445" s="11"/>
    </row>
    <row r="446">
      <c r="A446" s="11"/>
      <c r="B446" s="141"/>
      <c r="C446" s="117"/>
      <c r="D446" s="117"/>
      <c r="E446" s="11"/>
      <c r="F446" s="11"/>
      <c r="G446" s="11"/>
      <c r="H446" s="11"/>
      <c r="I446" s="11"/>
      <c r="J446" s="11"/>
      <c r="K446" s="11"/>
      <c r="L446" s="11"/>
      <c r="M446" s="11"/>
      <c r="N446" s="11"/>
      <c r="O446" s="11"/>
      <c r="P446" s="117"/>
      <c r="Q446" s="11"/>
      <c r="R446" s="11"/>
      <c r="S446" s="11"/>
      <c r="T446" s="11"/>
      <c r="U446" s="11"/>
      <c r="V446" s="11"/>
      <c r="W446" s="11"/>
      <c r="X446" s="11"/>
      <c r="Y446" s="11"/>
      <c r="Z446" s="11"/>
    </row>
    <row r="447">
      <c r="A447" s="11"/>
      <c r="B447" s="141"/>
      <c r="C447" s="117"/>
      <c r="D447" s="117"/>
      <c r="E447" s="11"/>
      <c r="F447" s="11"/>
      <c r="G447" s="11"/>
      <c r="H447" s="11"/>
      <c r="I447" s="11"/>
      <c r="J447" s="11"/>
      <c r="K447" s="11"/>
      <c r="L447" s="11"/>
      <c r="M447" s="11"/>
      <c r="N447" s="11"/>
      <c r="O447" s="11"/>
      <c r="P447" s="117"/>
      <c r="Q447" s="11"/>
      <c r="R447" s="11"/>
      <c r="S447" s="11"/>
      <c r="T447" s="11"/>
      <c r="U447" s="11"/>
      <c r="V447" s="11"/>
      <c r="W447" s="11"/>
      <c r="X447" s="11"/>
      <c r="Y447" s="11"/>
      <c r="Z447" s="11"/>
    </row>
    <row r="448">
      <c r="A448" s="11"/>
      <c r="B448" s="141"/>
      <c r="C448" s="117"/>
      <c r="D448" s="117"/>
      <c r="E448" s="11"/>
      <c r="F448" s="11"/>
      <c r="G448" s="11"/>
      <c r="H448" s="11"/>
      <c r="I448" s="11"/>
      <c r="J448" s="11"/>
      <c r="K448" s="11"/>
      <c r="L448" s="11"/>
      <c r="M448" s="11"/>
      <c r="N448" s="11"/>
      <c r="O448" s="11"/>
      <c r="P448" s="117"/>
      <c r="Q448" s="11"/>
      <c r="R448" s="11"/>
      <c r="S448" s="11"/>
      <c r="T448" s="11"/>
      <c r="U448" s="11"/>
      <c r="V448" s="11"/>
      <c r="W448" s="11"/>
      <c r="X448" s="11"/>
      <c r="Y448" s="11"/>
      <c r="Z448" s="11"/>
    </row>
    <row r="449">
      <c r="A449" s="11"/>
      <c r="B449" s="141"/>
      <c r="C449" s="117"/>
      <c r="D449" s="117"/>
      <c r="E449" s="11"/>
      <c r="F449" s="11"/>
      <c r="G449" s="11"/>
      <c r="H449" s="11"/>
      <c r="I449" s="11"/>
      <c r="J449" s="11"/>
      <c r="K449" s="11"/>
      <c r="L449" s="11"/>
      <c r="M449" s="11"/>
      <c r="N449" s="11"/>
      <c r="O449" s="11"/>
      <c r="P449" s="117"/>
      <c r="Q449" s="11"/>
      <c r="R449" s="11"/>
      <c r="S449" s="11"/>
      <c r="T449" s="11"/>
      <c r="U449" s="11"/>
      <c r="V449" s="11"/>
      <c r="W449" s="11"/>
      <c r="X449" s="11"/>
      <c r="Y449" s="11"/>
      <c r="Z449" s="11"/>
    </row>
    <row r="450">
      <c r="A450" s="11"/>
      <c r="B450" s="141"/>
      <c r="C450" s="117"/>
      <c r="D450" s="117"/>
      <c r="E450" s="11"/>
      <c r="F450" s="11"/>
      <c r="G450" s="11"/>
      <c r="H450" s="11"/>
      <c r="I450" s="11"/>
      <c r="J450" s="11"/>
      <c r="K450" s="11"/>
      <c r="L450" s="11"/>
      <c r="M450" s="11"/>
      <c r="N450" s="11"/>
      <c r="O450" s="11"/>
      <c r="P450" s="117"/>
      <c r="Q450" s="11"/>
      <c r="R450" s="11"/>
      <c r="S450" s="11"/>
      <c r="T450" s="11"/>
      <c r="U450" s="11"/>
      <c r="V450" s="11"/>
      <c r="W450" s="11"/>
      <c r="X450" s="11"/>
      <c r="Y450" s="11"/>
      <c r="Z450" s="11"/>
    </row>
    <row r="451">
      <c r="A451" s="11"/>
      <c r="B451" s="141"/>
      <c r="C451" s="117"/>
      <c r="D451" s="117"/>
      <c r="E451" s="11"/>
      <c r="F451" s="11"/>
      <c r="G451" s="11"/>
      <c r="H451" s="11"/>
      <c r="I451" s="11"/>
      <c r="J451" s="11"/>
      <c r="K451" s="11"/>
      <c r="L451" s="11"/>
      <c r="M451" s="11"/>
      <c r="N451" s="11"/>
      <c r="O451" s="11"/>
      <c r="P451" s="117"/>
      <c r="Q451" s="11"/>
      <c r="R451" s="11"/>
      <c r="S451" s="11"/>
      <c r="T451" s="11"/>
      <c r="U451" s="11"/>
      <c r="V451" s="11"/>
      <c r="W451" s="11"/>
      <c r="X451" s="11"/>
      <c r="Y451" s="11"/>
      <c r="Z451" s="11"/>
    </row>
    <row r="452">
      <c r="A452" s="11"/>
      <c r="B452" s="141"/>
      <c r="C452" s="117"/>
      <c r="D452" s="117"/>
      <c r="E452" s="11"/>
      <c r="F452" s="11"/>
      <c r="G452" s="11"/>
      <c r="H452" s="11"/>
      <c r="I452" s="11"/>
      <c r="J452" s="11"/>
      <c r="K452" s="11"/>
      <c r="L452" s="11"/>
      <c r="M452" s="11"/>
      <c r="N452" s="11"/>
      <c r="O452" s="11"/>
      <c r="P452" s="117"/>
      <c r="Q452" s="11"/>
      <c r="R452" s="11"/>
      <c r="S452" s="11"/>
      <c r="T452" s="11"/>
      <c r="U452" s="11"/>
      <c r="V452" s="11"/>
      <c r="W452" s="11"/>
      <c r="X452" s="11"/>
      <c r="Y452" s="11"/>
      <c r="Z452" s="11"/>
    </row>
    <row r="453">
      <c r="A453" s="11"/>
      <c r="B453" s="141"/>
      <c r="C453" s="117"/>
      <c r="D453" s="117"/>
      <c r="E453" s="11"/>
      <c r="F453" s="11"/>
      <c r="G453" s="11"/>
      <c r="H453" s="11"/>
      <c r="I453" s="11"/>
      <c r="J453" s="11"/>
      <c r="K453" s="11"/>
      <c r="L453" s="11"/>
      <c r="M453" s="11"/>
      <c r="N453" s="11"/>
      <c r="O453" s="11"/>
      <c r="P453" s="117"/>
      <c r="Q453" s="11"/>
      <c r="R453" s="11"/>
      <c r="S453" s="11"/>
      <c r="T453" s="11"/>
      <c r="U453" s="11"/>
      <c r="V453" s="11"/>
      <c r="W453" s="11"/>
      <c r="X453" s="11"/>
      <c r="Y453" s="11"/>
      <c r="Z453" s="11"/>
    </row>
    <row r="454">
      <c r="A454" s="11"/>
      <c r="B454" s="141"/>
      <c r="C454" s="117"/>
      <c r="D454" s="117"/>
      <c r="E454" s="11"/>
      <c r="F454" s="11"/>
      <c r="G454" s="11"/>
      <c r="H454" s="11"/>
      <c r="I454" s="11"/>
      <c r="J454" s="11"/>
      <c r="K454" s="11"/>
      <c r="L454" s="11"/>
      <c r="M454" s="11"/>
      <c r="N454" s="11"/>
      <c r="O454" s="11"/>
      <c r="P454" s="117"/>
      <c r="Q454" s="11"/>
      <c r="R454" s="11"/>
      <c r="S454" s="11"/>
      <c r="T454" s="11"/>
      <c r="U454" s="11"/>
      <c r="V454" s="11"/>
      <c r="W454" s="11"/>
      <c r="X454" s="11"/>
      <c r="Y454" s="11"/>
      <c r="Z454" s="11"/>
    </row>
    <row r="455">
      <c r="A455" s="11"/>
      <c r="B455" s="141"/>
      <c r="C455" s="117"/>
      <c r="D455" s="117"/>
      <c r="E455" s="11"/>
      <c r="F455" s="11"/>
      <c r="G455" s="11"/>
      <c r="H455" s="11"/>
      <c r="I455" s="11"/>
      <c r="J455" s="11"/>
      <c r="K455" s="11"/>
      <c r="L455" s="11"/>
      <c r="M455" s="11"/>
      <c r="N455" s="11"/>
      <c r="O455" s="11"/>
      <c r="P455" s="117"/>
      <c r="Q455" s="11"/>
      <c r="R455" s="11"/>
      <c r="S455" s="11"/>
      <c r="T455" s="11"/>
      <c r="U455" s="11"/>
      <c r="V455" s="11"/>
      <c r="W455" s="11"/>
      <c r="X455" s="11"/>
      <c r="Y455" s="11"/>
      <c r="Z455" s="11"/>
    </row>
    <row r="456">
      <c r="A456" s="11"/>
      <c r="B456" s="141"/>
      <c r="C456" s="117"/>
      <c r="D456" s="117"/>
      <c r="E456" s="11"/>
      <c r="F456" s="11"/>
      <c r="G456" s="11"/>
      <c r="H456" s="11"/>
      <c r="I456" s="11"/>
      <c r="J456" s="11"/>
      <c r="K456" s="11"/>
      <c r="L456" s="11"/>
      <c r="M456" s="11"/>
      <c r="N456" s="11"/>
      <c r="O456" s="11"/>
      <c r="P456" s="117"/>
      <c r="Q456" s="11"/>
      <c r="R456" s="11"/>
      <c r="S456" s="11"/>
      <c r="T456" s="11"/>
      <c r="U456" s="11"/>
      <c r="V456" s="11"/>
      <c r="W456" s="11"/>
      <c r="X456" s="11"/>
      <c r="Y456" s="11"/>
      <c r="Z456" s="11"/>
    </row>
    <row r="457">
      <c r="A457" s="11"/>
      <c r="B457" s="141"/>
      <c r="C457" s="117"/>
      <c r="D457" s="117"/>
      <c r="E457" s="11"/>
      <c r="F457" s="11"/>
      <c r="G457" s="11"/>
      <c r="H457" s="11"/>
      <c r="I457" s="11"/>
      <c r="J457" s="11"/>
      <c r="K457" s="11"/>
      <c r="L457" s="11"/>
      <c r="M457" s="11"/>
      <c r="N457" s="11"/>
      <c r="O457" s="11"/>
      <c r="P457" s="117"/>
      <c r="Q457" s="11"/>
      <c r="R457" s="11"/>
      <c r="S457" s="11"/>
      <c r="T457" s="11"/>
      <c r="U457" s="11"/>
      <c r="V457" s="11"/>
      <c r="W457" s="11"/>
      <c r="X457" s="11"/>
      <c r="Y457" s="11"/>
      <c r="Z457" s="11"/>
    </row>
    <row r="458">
      <c r="A458" s="11"/>
      <c r="B458" s="141"/>
      <c r="C458" s="117"/>
      <c r="D458" s="117"/>
      <c r="E458" s="11"/>
      <c r="F458" s="11"/>
      <c r="G458" s="11"/>
      <c r="H458" s="11"/>
      <c r="I458" s="11"/>
      <c r="J458" s="11"/>
      <c r="K458" s="11"/>
      <c r="L458" s="11"/>
      <c r="M458" s="11"/>
      <c r="N458" s="11"/>
      <c r="O458" s="11"/>
      <c r="P458" s="117"/>
      <c r="Q458" s="11"/>
      <c r="R458" s="11"/>
      <c r="S458" s="11"/>
      <c r="T458" s="11"/>
      <c r="U458" s="11"/>
      <c r="V458" s="11"/>
      <c r="W458" s="11"/>
      <c r="X458" s="11"/>
      <c r="Y458" s="11"/>
      <c r="Z458" s="11"/>
    </row>
    <row r="459">
      <c r="A459" s="11"/>
      <c r="B459" s="141"/>
      <c r="C459" s="117"/>
      <c r="D459" s="117"/>
      <c r="E459" s="11"/>
      <c r="F459" s="11"/>
      <c r="G459" s="11"/>
      <c r="H459" s="11"/>
      <c r="I459" s="11"/>
      <c r="J459" s="11"/>
      <c r="K459" s="11"/>
      <c r="L459" s="11"/>
      <c r="M459" s="11"/>
      <c r="N459" s="11"/>
      <c r="O459" s="11"/>
      <c r="P459" s="117"/>
      <c r="Q459" s="11"/>
      <c r="R459" s="11"/>
      <c r="S459" s="11"/>
      <c r="T459" s="11"/>
      <c r="U459" s="11"/>
      <c r="V459" s="11"/>
      <c r="W459" s="11"/>
      <c r="X459" s="11"/>
      <c r="Y459" s="11"/>
      <c r="Z459" s="11"/>
    </row>
    <row r="460">
      <c r="A460" s="11"/>
      <c r="B460" s="141"/>
      <c r="C460" s="117"/>
      <c r="D460" s="117"/>
      <c r="E460" s="11"/>
      <c r="F460" s="11"/>
      <c r="G460" s="11"/>
      <c r="H460" s="11"/>
      <c r="I460" s="11"/>
      <c r="J460" s="11"/>
      <c r="K460" s="11"/>
      <c r="L460" s="11"/>
      <c r="M460" s="11"/>
      <c r="N460" s="11"/>
      <c r="O460" s="11"/>
      <c r="P460" s="117"/>
      <c r="Q460" s="11"/>
      <c r="R460" s="11"/>
      <c r="S460" s="11"/>
      <c r="T460" s="11"/>
      <c r="U460" s="11"/>
      <c r="V460" s="11"/>
      <c r="W460" s="11"/>
      <c r="X460" s="11"/>
      <c r="Y460" s="11"/>
      <c r="Z460" s="11"/>
    </row>
    <row r="461">
      <c r="A461" s="11"/>
      <c r="B461" s="141"/>
      <c r="C461" s="117"/>
      <c r="D461" s="117"/>
      <c r="E461" s="11"/>
      <c r="F461" s="11"/>
      <c r="G461" s="11"/>
      <c r="H461" s="11"/>
      <c r="I461" s="11"/>
      <c r="J461" s="11"/>
      <c r="K461" s="11"/>
      <c r="L461" s="11"/>
      <c r="M461" s="11"/>
      <c r="N461" s="11"/>
      <c r="O461" s="11"/>
      <c r="P461" s="117"/>
      <c r="Q461" s="11"/>
      <c r="R461" s="11"/>
      <c r="S461" s="11"/>
      <c r="T461" s="11"/>
      <c r="U461" s="11"/>
      <c r="V461" s="11"/>
      <c r="W461" s="11"/>
      <c r="X461" s="11"/>
      <c r="Y461" s="11"/>
      <c r="Z461" s="11"/>
    </row>
    <row r="462">
      <c r="A462" s="11"/>
      <c r="B462" s="141"/>
      <c r="C462" s="117"/>
      <c r="D462" s="117"/>
      <c r="E462" s="11"/>
      <c r="F462" s="11"/>
      <c r="G462" s="11"/>
      <c r="H462" s="11"/>
      <c r="I462" s="11"/>
      <c r="J462" s="11"/>
      <c r="K462" s="11"/>
      <c r="L462" s="11"/>
      <c r="M462" s="11"/>
      <c r="N462" s="11"/>
      <c r="O462" s="11"/>
      <c r="P462" s="117"/>
      <c r="Q462" s="11"/>
      <c r="R462" s="11"/>
      <c r="S462" s="11"/>
      <c r="T462" s="11"/>
      <c r="U462" s="11"/>
      <c r="V462" s="11"/>
      <c r="W462" s="11"/>
      <c r="X462" s="11"/>
      <c r="Y462" s="11"/>
      <c r="Z462" s="11"/>
    </row>
    <row r="463">
      <c r="A463" s="11"/>
      <c r="B463" s="141"/>
      <c r="C463" s="117"/>
      <c r="D463" s="117"/>
      <c r="E463" s="11"/>
      <c r="F463" s="11"/>
      <c r="G463" s="11"/>
      <c r="H463" s="11"/>
      <c r="I463" s="11"/>
      <c r="J463" s="11"/>
      <c r="K463" s="11"/>
      <c r="L463" s="11"/>
      <c r="M463" s="11"/>
      <c r="N463" s="11"/>
      <c r="O463" s="11"/>
      <c r="P463" s="117"/>
      <c r="Q463" s="11"/>
      <c r="R463" s="11"/>
      <c r="S463" s="11"/>
      <c r="T463" s="11"/>
      <c r="U463" s="11"/>
      <c r="V463" s="11"/>
      <c r="W463" s="11"/>
      <c r="X463" s="11"/>
      <c r="Y463" s="11"/>
      <c r="Z463" s="11"/>
    </row>
    <row r="464">
      <c r="A464" s="11"/>
      <c r="B464" s="141"/>
      <c r="C464" s="117"/>
      <c r="D464" s="117"/>
      <c r="E464" s="11"/>
      <c r="F464" s="11"/>
      <c r="G464" s="11"/>
      <c r="H464" s="11"/>
      <c r="I464" s="11"/>
      <c r="J464" s="11"/>
      <c r="K464" s="11"/>
      <c r="L464" s="11"/>
      <c r="M464" s="11"/>
      <c r="N464" s="11"/>
      <c r="O464" s="11"/>
      <c r="P464" s="117"/>
      <c r="Q464" s="11"/>
      <c r="R464" s="11"/>
      <c r="S464" s="11"/>
      <c r="T464" s="11"/>
      <c r="U464" s="11"/>
      <c r="V464" s="11"/>
      <c r="W464" s="11"/>
      <c r="X464" s="11"/>
      <c r="Y464" s="11"/>
      <c r="Z464" s="11"/>
    </row>
    <row r="465">
      <c r="A465" s="11"/>
      <c r="B465" s="141"/>
      <c r="C465" s="117"/>
      <c r="D465" s="117"/>
      <c r="E465" s="11"/>
      <c r="F465" s="11"/>
      <c r="G465" s="11"/>
      <c r="H465" s="11"/>
      <c r="I465" s="11"/>
      <c r="J465" s="11"/>
      <c r="K465" s="11"/>
      <c r="L465" s="11"/>
      <c r="M465" s="11"/>
      <c r="N465" s="11"/>
      <c r="O465" s="11"/>
      <c r="P465" s="117"/>
      <c r="Q465" s="11"/>
      <c r="R465" s="11"/>
      <c r="S465" s="11"/>
      <c r="T465" s="11"/>
      <c r="U465" s="11"/>
      <c r="V465" s="11"/>
      <c r="W465" s="11"/>
      <c r="X465" s="11"/>
      <c r="Y465" s="11"/>
      <c r="Z465" s="11"/>
    </row>
    <row r="466">
      <c r="A466" s="11"/>
      <c r="B466" s="141"/>
      <c r="C466" s="117"/>
      <c r="D466" s="117"/>
      <c r="E466" s="11"/>
      <c r="F466" s="11"/>
      <c r="G466" s="11"/>
      <c r="H466" s="11"/>
      <c r="I466" s="11"/>
      <c r="J466" s="11"/>
      <c r="K466" s="11"/>
      <c r="L466" s="11"/>
      <c r="M466" s="11"/>
      <c r="N466" s="11"/>
      <c r="O466" s="11"/>
      <c r="P466" s="117"/>
      <c r="Q466" s="11"/>
      <c r="R466" s="11"/>
      <c r="S466" s="11"/>
      <c r="T466" s="11"/>
      <c r="U466" s="11"/>
      <c r="V466" s="11"/>
      <c r="W466" s="11"/>
      <c r="X466" s="11"/>
      <c r="Y466" s="11"/>
      <c r="Z466" s="11"/>
    </row>
    <row r="467">
      <c r="A467" s="11"/>
      <c r="B467" s="141"/>
      <c r="C467" s="117"/>
      <c r="D467" s="117"/>
      <c r="E467" s="11"/>
      <c r="F467" s="11"/>
      <c r="G467" s="11"/>
      <c r="H467" s="11"/>
      <c r="I467" s="11"/>
      <c r="J467" s="11"/>
      <c r="K467" s="11"/>
      <c r="L467" s="11"/>
      <c r="M467" s="11"/>
      <c r="N467" s="11"/>
      <c r="O467" s="11"/>
      <c r="P467" s="117"/>
      <c r="Q467" s="11"/>
      <c r="R467" s="11"/>
      <c r="S467" s="11"/>
      <c r="T467" s="11"/>
      <c r="U467" s="11"/>
      <c r="V467" s="11"/>
      <c r="W467" s="11"/>
      <c r="X467" s="11"/>
      <c r="Y467" s="11"/>
      <c r="Z467" s="11"/>
    </row>
    <row r="468">
      <c r="A468" s="11"/>
      <c r="B468" s="141"/>
      <c r="C468" s="117"/>
      <c r="D468" s="117"/>
      <c r="E468" s="11"/>
      <c r="F468" s="11"/>
      <c r="G468" s="11"/>
      <c r="H468" s="11"/>
      <c r="I468" s="11"/>
      <c r="J468" s="11"/>
      <c r="K468" s="11"/>
      <c r="L468" s="11"/>
      <c r="M468" s="11"/>
      <c r="N468" s="11"/>
      <c r="O468" s="11"/>
      <c r="P468" s="117"/>
      <c r="Q468" s="11"/>
      <c r="R468" s="11"/>
      <c r="S468" s="11"/>
      <c r="T468" s="11"/>
      <c r="U468" s="11"/>
      <c r="V468" s="11"/>
      <c r="W468" s="11"/>
      <c r="X468" s="11"/>
      <c r="Y468" s="11"/>
      <c r="Z468" s="11"/>
    </row>
    <row r="469">
      <c r="A469" s="11"/>
      <c r="B469" s="141"/>
      <c r="C469" s="117"/>
      <c r="D469" s="117"/>
      <c r="E469" s="11"/>
      <c r="F469" s="11"/>
      <c r="G469" s="11"/>
      <c r="H469" s="11"/>
      <c r="I469" s="11"/>
      <c r="J469" s="11"/>
      <c r="K469" s="11"/>
      <c r="L469" s="11"/>
      <c r="M469" s="11"/>
      <c r="N469" s="11"/>
      <c r="O469" s="11"/>
      <c r="P469" s="117"/>
      <c r="Q469" s="11"/>
      <c r="R469" s="11"/>
      <c r="S469" s="11"/>
      <c r="T469" s="11"/>
      <c r="U469" s="11"/>
      <c r="V469" s="11"/>
      <c r="W469" s="11"/>
      <c r="X469" s="11"/>
      <c r="Y469" s="11"/>
      <c r="Z469" s="11"/>
    </row>
    <row r="470">
      <c r="A470" s="11"/>
      <c r="B470" s="141"/>
      <c r="C470" s="117"/>
      <c r="D470" s="117"/>
      <c r="E470" s="11"/>
      <c r="F470" s="11"/>
      <c r="G470" s="11"/>
      <c r="H470" s="11"/>
      <c r="I470" s="11"/>
      <c r="J470" s="11"/>
      <c r="K470" s="11"/>
      <c r="L470" s="11"/>
      <c r="M470" s="11"/>
      <c r="N470" s="11"/>
      <c r="O470" s="11"/>
      <c r="P470" s="117"/>
      <c r="Q470" s="11"/>
      <c r="R470" s="11"/>
      <c r="S470" s="11"/>
      <c r="T470" s="11"/>
      <c r="U470" s="11"/>
      <c r="V470" s="11"/>
      <c r="W470" s="11"/>
      <c r="X470" s="11"/>
      <c r="Y470" s="11"/>
      <c r="Z470" s="11"/>
    </row>
    <row r="471">
      <c r="A471" s="11"/>
      <c r="B471" s="141"/>
      <c r="C471" s="117"/>
      <c r="D471" s="117"/>
      <c r="E471" s="11"/>
      <c r="F471" s="11"/>
      <c r="G471" s="11"/>
      <c r="H471" s="11"/>
      <c r="I471" s="11"/>
      <c r="J471" s="11"/>
      <c r="K471" s="11"/>
      <c r="L471" s="11"/>
      <c r="M471" s="11"/>
      <c r="N471" s="11"/>
      <c r="O471" s="11"/>
      <c r="P471" s="117"/>
      <c r="Q471" s="11"/>
      <c r="R471" s="11"/>
      <c r="S471" s="11"/>
      <c r="T471" s="11"/>
      <c r="U471" s="11"/>
      <c r="V471" s="11"/>
      <c r="W471" s="11"/>
      <c r="X471" s="11"/>
      <c r="Y471" s="11"/>
      <c r="Z471" s="11"/>
    </row>
    <row r="472">
      <c r="A472" s="11"/>
      <c r="B472" s="141"/>
      <c r="C472" s="117"/>
      <c r="D472" s="117"/>
      <c r="E472" s="11"/>
      <c r="F472" s="11"/>
      <c r="G472" s="11"/>
      <c r="H472" s="11"/>
      <c r="I472" s="11"/>
      <c r="J472" s="11"/>
      <c r="K472" s="11"/>
      <c r="L472" s="11"/>
      <c r="M472" s="11"/>
      <c r="N472" s="11"/>
      <c r="O472" s="11"/>
      <c r="P472" s="117"/>
      <c r="Q472" s="11"/>
      <c r="R472" s="11"/>
      <c r="S472" s="11"/>
      <c r="T472" s="11"/>
      <c r="U472" s="11"/>
      <c r="V472" s="11"/>
      <c r="W472" s="11"/>
      <c r="X472" s="11"/>
      <c r="Y472" s="11"/>
      <c r="Z472" s="11"/>
    </row>
    <row r="473">
      <c r="A473" s="11"/>
      <c r="B473" s="141"/>
      <c r="C473" s="117"/>
      <c r="D473" s="117"/>
      <c r="E473" s="11"/>
      <c r="F473" s="11"/>
      <c r="G473" s="11"/>
      <c r="H473" s="11"/>
      <c r="I473" s="11"/>
      <c r="J473" s="11"/>
      <c r="K473" s="11"/>
      <c r="L473" s="11"/>
      <c r="M473" s="11"/>
      <c r="N473" s="11"/>
      <c r="O473" s="11"/>
      <c r="P473" s="117"/>
      <c r="Q473" s="11"/>
      <c r="R473" s="11"/>
      <c r="S473" s="11"/>
      <c r="T473" s="11"/>
      <c r="U473" s="11"/>
      <c r="V473" s="11"/>
      <c r="W473" s="11"/>
      <c r="X473" s="11"/>
      <c r="Y473" s="11"/>
      <c r="Z473" s="11"/>
    </row>
    <row r="474">
      <c r="A474" s="11"/>
      <c r="B474" s="141"/>
      <c r="C474" s="117"/>
      <c r="D474" s="117"/>
      <c r="E474" s="11"/>
      <c r="F474" s="11"/>
      <c r="G474" s="11"/>
      <c r="H474" s="11"/>
      <c r="I474" s="11"/>
      <c r="J474" s="11"/>
      <c r="K474" s="11"/>
      <c r="L474" s="11"/>
      <c r="M474" s="11"/>
      <c r="N474" s="11"/>
      <c r="O474" s="11"/>
      <c r="P474" s="117"/>
      <c r="Q474" s="11"/>
      <c r="R474" s="11"/>
      <c r="S474" s="11"/>
      <c r="T474" s="11"/>
      <c r="U474" s="11"/>
      <c r="V474" s="11"/>
      <c r="W474" s="11"/>
      <c r="X474" s="11"/>
      <c r="Y474" s="11"/>
      <c r="Z474" s="11"/>
    </row>
    <row r="475">
      <c r="A475" s="11"/>
      <c r="B475" s="141"/>
      <c r="C475" s="117"/>
      <c r="D475" s="117"/>
      <c r="E475" s="11"/>
      <c r="F475" s="11"/>
      <c r="G475" s="11"/>
      <c r="H475" s="11"/>
      <c r="I475" s="11"/>
      <c r="J475" s="11"/>
      <c r="K475" s="11"/>
      <c r="L475" s="11"/>
      <c r="M475" s="11"/>
      <c r="N475" s="11"/>
      <c r="O475" s="11"/>
      <c r="P475" s="117"/>
      <c r="Q475" s="11"/>
      <c r="R475" s="11"/>
      <c r="S475" s="11"/>
      <c r="T475" s="11"/>
      <c r="U475" s="11"/>
      <c r="V475" s="11"/>
      <c r="W475" s="11"/>
      <c r="X475" s="11"/>
      <c r="Y475" s="11"/>
      <c r="Z475" s="11"/>
    </row>
    <row r="476">
      <c r="A476" s="11"/>
      <c r="B476" s="141"/>
      <c r="C476" s="117"/>
      <c r="D476" s="117"/>
      <c r="E476" s="11"/>
      <c r="F476" s="11"/>
      <c r="G476" s="11"/>
      <c r="H476" s="11"/>
      <c r="I476" s="11"/>
      <c r="J476" s="11"/>
      <c r="K476" s="11"/>
      <c r="L476" s="11"/>
      <c r="M476" s="11"/>
      <c r="N476" s="11"/>
      <c r="O476" s="11"/>
      <c r="P476" s="117"/>
      <c r="Q476" s="11"/>
      <c r="R476" s="11"/>
      <c r="S476" s="11"/>
      <c r="T476" s="11"/>
      <c r="U476" s="11"/>
      <c r="V476" s="11"/>
      <c r="W476" s="11"/>
      <c r="X476" s="11"/>
      <c r="Y476" s="11"/>
      <c r="Z476" s="11"/>
    </row>
    <row r="477">
      <c r="A477" s="11"/>
      <c r="B477" s="141"/>
      <c r="C477" s="117"/>
      <c r="D477" s="117"/>
      <c r="E477" s="11"/>
      <c r="F477" s="11"/>
      <c r="G477" s="11"/>
      <c r="H477" s="11"/>
      <c r="I477" s="11"/>
      <c r="J477" s="11"/>
      <c r="K477" s="11"/>
      <c r="L477" s="11"/>
      <c r="M477" s="11"/>
      <c r="N477" s="11"/>
      <c r="O477" s="11"/>
      <c r="P477" s="117"/>
      <c r="Q477" s="11"/>
      <c r="R477" s="11"/>
      <c r="S477" s="11"/>
      <c r="T477" s="11"/>
      <c r="U477" s="11"/>
      <c r="V477" s="11"/>
      <c r="W477" s="11"/>
      <c r="X477" s="11"/>
      <c r="Y477" s="11"/>
      <c r="Z477" s="11"/>
    </row>
    <row r="478">
      <c r="A478" s="11"/>
      <c r="B478" s="141"/>
      <c r="C478" s="117"/>
      <c r="D478" s="117"/>
      <c r="E478" s="11"/>
      <c r="F478" s="11"/>
      <c r="G478" s="11"/>
      <c r="H478" s="11"/>
      <c r="I478" s="11"/>
      <c r="J478" s="11"/>
      <c r="K478" s="11"/>
      <c r="L478" s="11"/>
      <c r="M478" s="11"/>
      <c r="N478" s="11"/>
      <c r="O478" s="11"/>
      <c r="P478" s="117"/>
      <c r="Q478" s="11"/>
      <c r="R478" s="11"/>
      <c r="S478" s="11"/>
      <c r="T478" s="11"/>
      <c r="U478" s="11"/>
      <c r="V478" s="11"/>
      <c r="W478" s="11"/>
      <c r="X478" s="11"/>
      <c r="Y478" s="11"/>
      <c r="Z478" s="11"/>
    </row>
    <row r="479">
      <c r="A479" s="11"/>
      <c r="B479" s="141"/>
      <c r="C479" s="117"/>
      <c r="D479" s="117"/>
      <c r="E479" s="11"/>
      <c r="F479" s="11"/>
      <c r="G479" s="11"/>
      <c r="H479" s="11"/>
      <c r="I479" s="11"/>
      <c r="J479" s="11"/>
      <c r="K479" s="11"/>
      <c r="L479" s="11"/>
      <c r="M479" s="11"/>
      <c r="N479" s="11"/>
      <c r="O479" s="11"/>
      <c r="P479" s="117"/>
      <c r="Q479" s="11"/>
      <c r="R479" s="11"/>
      <c r="S479" s="11"/>
      <c r="T479" s="11"/>
      <c r="U479" s="11"/>
      <c r="V479" s="11"/>
      <c r="W479" s="11"/>
      <c r="X479" s="11"/>
      <c r="Y479" s="11"/>
      <c r="Z479" s="11"/>
    </row>
    <row r="480">
      <c r="A480" s="11"/>
      <c r="B480" s="141"/>
      <c r="C480" s="117"/>
      <c r="D480" s="117"/>
      <c r="E480" s="11"/>
      <c r="F480" s="11"/>
      <c r="G480" s="11"/>
      <c r="H480" s="11"/>
      <c r="I480" s="11"/>
      <c r="J480" s="11"/>
      <c r="K480" s="11"/>
      <c r="L480" s="11"/>
      <c r="M480" s="11"/>
      <c r="N480" s="11"/>
      <c r="O480" s="11"/>
      <c r="P480" s="117"/>
      <c r="Q480" s="11"/>
      <c r="R480" s="11"/>
      <c r="S480" s="11"/>
      <c r="T480" s="11"/>
      <c r="U480" s="11"/>
      <c r="V480" s="11"/>
      <c r="W480" s="11"/>
      <c r="X480" s="11"/>
      <c r="Y480" s="11"/>
      <c r="Z480" s="11"/>
    </row>
    <row r="481">
      <c r="A481" s="11"/>
      <c r="B481" s="141"/>
      <c r="C481" s="117"/>
      <c r="D481" s="117"/>
      <c r="E481" s="11"/>
      <c r="F481" s="11"/>
      <c r="G481" s="11"/>
      <c r="H481" s="11"/>
      <c r="I481" s="11"/>
      <c r="J481" s="11"/>
      <c r="K481" s="11"/>
      <c r="L481" s="11"/>
      <c r="M481" s="11"/>
      <c r="N481" s="11"/>
      <c r="O481" s="11"/>
      <c r="P481" s="117"/>
      <c r="Q481" s="11"/>
      <c r="R481" s="11"/>
      <c r="S481" s="11"/>
      <c r="T481" s="11"/>
      <c r="U481" s="11"/>
      <c r="V481" s="11"/>
      <c r="W481" s="11"/>
      <c r="X481" s="11"/>
      <c r="Y481" s="11"/>
      <c r="Z481" s="11"/>
    </row>
    <row r="482">
      <c r="A482" s="11"/>
      <c r="B482" s="141"/>
      <c r="C482" s="117"/>
      <c r="D482" s="117"/>
      <c r="E482" s="11"/>
      <c r="F482" s="11"/>
      <c r="G482" s="11"/>
      <c r="H482" s="11"/>
      <c r="I482" s="11"/>
      <c r="J482" s="11"/>
      <c r="K482" s="11"/>
      <c r="L482" s="11"/>
      <c r="M482" s="11"/>
      <c r="N482" s="11"/>
      <c r="O482" s="11"/>
      <c r="P482" s="117"/>
      <c r="Q482" s="11"/>
      <c r="R482" s="11"/>
      <c r="S482" s="11"/>
      <c r="T482" s="11"/>
      <c r="U482" s="11"/>
      <c r="V482" s="11"/>
      <c r="W482" s="11"/>
      <c r="X482" s="11"/>
      <c r="Y482" s="11"/>
      <c r="Z482" s="11"/>
    </row>
    <row r="483">
      <c r="A483" s="11"/>
      <c r="B483" s="141"/>
      <c r="C483" s="117"/>
      <c r="D483" s="117"/>
      <c r="E483" s="11"/>
      <c r="F483" s="11"/>
      <c r="G483" s="11"/>
      <c r="H483" s="11"/>
      <c r="I483" s="11"/>
      <c r="J483" s="11"/>
      <c r="K483" s="11"/>
      <c r="L483" s="11"/>
      <c r="M483" s="11"/>
      <c r="N483" s="11"/>
      <c r="O483" s="11"/>
      <c r="P483" s="117"/>
      <c r="Q483" s="11"/>
      <c r="R483" s="11"/>
      <c r="S483" s="11"/>
      <c r="T483" s="11"/>
      <c r="U483" s="11"/>
      <c r="V483" s="11"/>
      <c r="W483" s="11"/>
      <c r="X483" s="11"/>
      <c r="Y483" s="11"/>
      <c r="Z483" s="11"/>
    </row>
    <row r="484">
      <c r="A484" s="11"/>
      <c r="B484" s="141"/>
      <c r="C484" s="117"/>
      <c r="D484" s="117"/>
      <c r="E484" s="11"/>
      <c r="F484" s="11"/>
      <c r="G484" s="11"/>
      <c r="H484" s="11"/>
      <c r="I484" s="11"/>
      <c r="J484" s="11"/>
      <c r="K484" s="11"/>
      <c r="L484" s="11"/>
      <c r="M484" s="11"/>
      <c r="N484" s="11"/>
      <c r="O484" s="11"/>
      <c r="P484" s="117"/>
      <c r="Q484" s="11"/>
      <c r="R484" s="11"/>
      <c r="S484" s="11"/>
      <c r="T484" s="11"/>
      <c r="U484" s="11"/>
      <c r="V484" s="11"/>
      <c r="W484" s="11"/>
      <c r="X484" s="11"/>
      <c r="Y484" s="11"/>
      <c r="Z484" s="11"/>
    </row>
    <row r="485">
      <c r="A485" s="11"/>
      <c r="B485" s="141"/>
      <c r="C485" s="117"/>
      <c r="D485" s="117"/>
      <c r="E485" s="11"/>
      <c r="F485" s="11"/>
      <c r="G485" s="11"/>
      <c r="H485" s="11"/>
      <c r="I485" s="11"/>
      <c r="J485" s="11"/>
      <c r="K485" s="11"/>
      <c r="L485" s="11"/>
      <c r="M485" s="11"/>
      <c r="N485" s="11"/>
      <c r="O485" s="11"/>
      <c r="P485" s="117"/>
      <c r="Q485" s="11"/>
      <c r="R485" s="11"/>
      <c r="S485" s="11"/>
      <c r="T485" s="11"/>
      <c r="U485" s="11"/>
      <c r="V485" s="11"/>
      <c r="W485" s="11"/>
      <c r="X485" s="11"/>
      <c r="Y485" s="11"/>
      <c r="Z485" s="11"/>
    </row>
    <row r="486">
      <c r="A486" s="11"/>
      <c r="B486" s="141"/>
      <c r="C486" s="117"/>
      <c r="D486" s="117"/>
      <c r="E486" s="11"/>
      <c r="F486" s="11"/>
      <c r="G486" s="11"/>
      <c r="H486" s="11"/>
      <c r="I486" s="11"/>
      <c r="J486" s="11"/>
      <c r="K486" s="11"/>
      <c r="L486" s="11"/>
      <c r="M486" s="11"/>
      <c r="N486" s="11"/>
      <c r="O486" s="11"/>
      <c r="P486" s="117"/>
      <c r="Q486" s="11"/>
      <c r="R486" s="11"/>
      <c r="S486" s="11"/>
      <c r="T486" s="11"/>
      <c r="U486" s="11"/>
      <c r="V486" s="11"/>
      <c r="W486" s="11"/>
      <c r="X486" s="11"/>
      <c r="Y486" s="11"/>
      <c r="Z486" s="11"/>
    </row>
    <row r="487">
      <c r="A487" s="11"/>
      <c r="B487" s="141"/>
      <c r="C487" s="117"/>
      <c r="D487" s="117"/>
      <c r="E487" s="11"/>
      <c r="F487" s="11"/>
      <c r="G487" s="11"/>
      <c r="H487" s="11"/>
      <c r="I487" s="11"/>
      <c r="J487" s="11"/>
      <c r="K487" s="11"/>
      <c r="L487" s="11"/>
      <c r="M487" s="11"/>
      <c r="N487" s="11"/>
      <c r="O487" s="11"/>
      <c r="P487" s="117"/>
      <c r="Q487" s="11"/>
      <c r="R487" s="11"/>
      <c r="S487" s="11"/>
      <c r="T487" s="11"/>
      <c r="U487" s="11"/>
      <c r="V487" s="11"/>
      <c r="W487" s="11"/>
      <c r="X487" s="11"/>
      <c r="Y487" s="11"/>
      <c r="Z487" s="11"/>
    </row>
    <row r="488">
      <c r="A488" s="11"/>
      <c r="B488" s="141"/>
      <c r="C488" s="117"/>
      <c r="D488" s="117"/>
      <c r="E488" s="11"/>
      <c r="F488" s="11"/>
      <c r="G488" s="11"/>
      <c r="H488" s="11"/>
      <c r="I488" s="11"/>
      <c r="J488" s="11"/>
      <c r="K488" s="11"/>
      <c r="L488" s="11"/>
      <c r="M488" s="11"/>
      <c r="N488" s="11"/>
      <c r="O488" s="11"/>
      <c r="P488" s="117"/>
      <c r="Q488" s="11"/>
      <c r="R488" s="11"/>
      <c r="S488" s="11"/>
      <c r="T488" s="11"/>
      <c r="U488" s="11"/>
      <c r="V488" s="11"/>
      <c r="W488" s="11"/>
      <c r="X488" s="11"/>
      <c r="Y488" s="11"/>
      <c r="Z488" s="11"/>
    </row>
    <row r="489">
      <c r="A489" s="11"/>
      <c r="B489" s="141"/>
      <c r="C489" s="117"/>
      <c r="D489" s="117"/>
      <c r="E489" s="11"/>
      <c r="F489" s="11"/>
      <c r="G489" s="11"/>
      <c r="H489" s="11"/>
      <c r="I489" s="11"/>
      <c r="J489" s="11"/>
      <c r="K489" s="11"/>
      <c r="L489" s="11"/>
      <c r="M489" s="11"/>
      <c r="N489" s="11"/>
      <c r="O489" s="11"/>
      <c r="P489" s="117"/>
      <c r="Q489" s="11"/>
      <c r="R489" s="11"/>
      <c r="S489" s="11"/>
      <c r="T489" s="11"/>
      <c r="U489" s="11"/>
      <c r="V489" s="11"/>
      <c r="W489" s="11"/>
      <c r="X489" s="11"/>
      <c r="Y489" s="11"/>
      <c r="Z489" s="11"/>
    </row>
    <row r="490">
      <c r="A490" s="11"/>
      <c r="B490" s="141"/>
      <c r="C490" s="117"/>
      <c r="D490" s="117"/>
      <c r="E490" s="11"/>
      <c r="F490" s="11"/>
      <c r="G490" s="11"/>
      <c r="H490" s="11"/>
      <c r="I490" s="11"/>
      <c r="J490" s="11"/>
      <c r="K490" s="11"/>
      <c r="L490" s="11"/>
      <c r="M490" s="11"/>
      <c r="N490" s="11"/>
      <c r="O490" s="11"/>
      <c r="P490" s="117"/>
      <c r="Q490" s="11"/>
      <c r="R490" s="11"/>
      <c r="S490" s="11"/>
      <c r="T490" s="11"/>
      <c r="U490" s="11"/>
      <c r="V490" s="11"/>
      <c r="W490" s="11"/>
      <c r="X490" s="11"/>
      <c r="Y490" s="11"/>
      <c r="Z490" s="11"/>
    </row>
    <row r="491">
      <c r="A491" s="11"/>
      <c r="B491" s="141"/>
      <c r="C491" s="117"/>
      <c r="D491" s="117"/>
      <c r="E491" s="11"/>
      <c r="F491" s="11"/>
      <c r="G491" s="11"/>
      <c r="H491" s="11"/>
      <c r="I491" s="11"/>
      <c r="J491" s="11"/>
      <c r="K491" s="11"/>
      <c r="L491" s="11"/>
      <c r="M491" s="11"/>
      <c r="N491" s="11"/>
      <c r="O491" s="11"/>
      <c r="P491" s="117"/>
      <c r="Q491" s="11"/>
      <c r="R491" s="11"/>
      <c r="S491" s="11"/>
      <c r="T491" s="11"/>
      <c r="U491" s="11"/>
      <c r="V491" s="11"/>
      <c r="W491" s="11"/>
      <c r="X491" s="11"/>
      <c r="Y491" s="11"/>
      <c r="Z491" s="11"/>
    </row>
    <row r="492">
      <c r="A492" s="11"/>
      <c r="B492" s="141"/>
      <c r="C492" s="117"/>
      <c r="D492" s="117"/>
      <c r="E492" s="11"/>
      <c r="F492" s="11"/>
      <c r="G492" s="11"/>
      <c r="H492" s="11"/>
      <c r="I492" s="11"/>
      <c r="J492" s="11"/>
      <c r="K492" s="11"/>
      <c r="L492" s="11"/>
      <c r="M492" s="11"/>
      <c r="N492" s="11"/>
      <c r="O492" s="11"/>
      <c r="P492" s="117"/>
      <c r="Q492" s="11"/>
      <c r="R492" s="11"/>
      <c r="S492" s="11"/>
      <c r="T492" s="11"/>
      <c r="U492" s="11"/>
      <c r="V492" s="11"/>
      <c r="W492" s="11"/>
      <c r="X492" s="11"/>
      <c r="Y492" s="11"/>
      <c r="Z492" s="11"/>
    </row>
    <row r="493">
      <c r="A493" s="11"/>
      <c r="B493" s="141"/>
      <c r="C493" s="117"/>
      <c r="D493" s="117"/>
      <c r="E493" s="11"/>
      <c r="F493" s="11"/>
      <c r="G493" s="11"/>
      <c r="H493" s="11"/>
      <c r="I493" s="11"/>
      <c r="J493" s="11"/>
      <c r="K493" s="11"/>
      <c r="L493" s="11"/>
      <c r="M493" s="11"/>
      <c r="N493" s="11"/>
      <c r="O493" s="11"/>
      <c r="P493" s="117"/>
      <c r="Q493" s="11"/>
      <c r="R493" s="11"/>
      <c r="S493" s="11"/>
      <c r="T493" s="11"/>
      <c r="U493" s="11"/>
      <c r="V493" s="11"/>
      <c r="W493" s="11"/>
      <c r="X493" s="11"/>
      <c r="Y493" s="11"/>
      <c r="Z493" s="11"/>
    </row>
    <row r="494">
      <c r="A494" s="11"/>
      <c r="B494" s="141"/>
      <c r="C494" s="117"/>
      <c r="D494" s="117"/>
      <c r="E494" s="11"/>
      <c r="F494" s="11"/>
      <c r="G494" s="11"/>
      <c r="H494" s="11"/>
      <c r="I494" s="11"/>
      <c r="J494" s="11"/>
      <c r="K494" s="11"/>
      <c r="L494" s="11"/>
      <c r="M494" s="11"/>
      <c r="N494" s="11"/>
      <c r="O494" s="11"/>
      <c r="P494" s="117"/>
      <c r="Q494" s="11"/>
      <c r="R494" s="11"/>
      <c r="S494" s="11"/>
      <c r="T494" s="11"/>
      <c r="U494" s="11"/>
      <c r="V494" s="11"/>
      <c r="W494" s="11"/>
      <c r="X494" s="11"/>
      <c r="Y494" s="11"/>
      <c r="Z494" s="11"/>
    </row>
    <row r="495">
      <c r="A495" s="11"/>
      <c r="B495" s="141"/>
      <c r="C495" s="117"/>
      <c r="D495" s="117"/>
      <c r="E495" s="11"/>
      <c r="F495" s="11"/>
      <c r="G495" s="11"/>
      <c r="H495" s="11"/>
      <c r="I495" s="11"/>
      <c r="J495" s="11"/>
      <c r="K495" s="11"/>
      <c r="L495" s="11"/>
      <c r="M495" s="11"/>
      <c r="N495" s="11"/>
      <c r="O495" s="11"/>
      <c r="P495" s="117"/>
      <c r="Q495" s="11"/>
      <c r="R495" s="11"/>
      <c r="S495" s="11"/>
      <c r="T495" s="11"/>
      <c r="U495" s="11"/>
      <c r="V495" s="11"/>
      <c r="W495" s="11"/>
      <c r="X495" s="11"/>
      <c r="Y495" s="11"/>
      <c r="Z495" s="11"/>
    </row>
    <row r="496">
      <c r="A496" s="11"/>
      <c r="B496" s="141"/>
      <c r="C496" s="117"/>
      <c r="D496" s="117"/>
      <c r="E496" s="11"/>
      <c r="F496" s="11"/>
      <c r="G496" s="11"/>
      <c r="H496" s="11"/>
      <c r="I496" s="11"/>
      <c r="J496" s="11"/>
      <c r="K496" s="11"/>
      <c r="L496" s="11"/>
      <c r="M496" s="11"/>
      <c r="N496" s="11"/>
      <c r="O496" s="11"/>
      <c r="P496" s="117"/>
      <c r="Q496" s="11"/>
      <c r="R496" s="11"/>
      <c r="S496" s="11"/>
      <c r="T496" s="11"/>
      <c r="U496" s="11"/>
      <c r="V496" s="11"/>
      <c r="W496" s="11"/>
      <c r="X496" s="11"/>
      <c r="Y496" s="11"/>
      <c r="Z496" s="11"/>
    </row>
    <row r="497">
      <c r="A497" s="11"/>
      <c r="B497" s="141"/>
      <c r="C497" s="117"/>
      <c r="D497" s="117"/>
      <c r="E497" s="11"/>
      <c r="F497" s="11"/>
      <c r="G497" s="11"/>
      <c r="H497" s="11"/>
      <c r="I497" s="11"/>
      <c r="J497" s="11"/>
      <c r="K497" s="11"/>
      <c r="L497" s="11"/>
      <c r="M497" s="11"/>
      <c r="N497" s="11"/>
      <c r="O497" s="11"/>
      <c r="P497" s="117"/>
      <c r="Q497" s="11"/>
      <c r="R497" s="11"/>
      <c r="S497" s="11"/>
      <c r="T497" s="11"/>
      <c r="U497" s="11"/>
      <c r="V497" s="11"/>
      <c r="W497" s="11"/>
      <c r="X497" s="11"/>
      <c r="Y497" s="11"/>
      <c r="Z497" s="11"/>
    </row>
    <row r="498">
      <c r="A498" s="11"/>
      <c r="B498" s="141"/>
      <c r="C498" s="117"/>
      <c r="D498" s="117"/>
      <c r="E498" s="11"/>
      <c r="F498" s="11"/>
      <c r="G498" s="11"/>
      <c r="H498" s="11"/>
      <c r="I498" s="11"/>
      <c r="J498" s="11"/>
      <c r="K498" s="11"/>
      <c r="L498" s="11"/>
      <c r="M498" s="11"/>
      <c r="N498" s="11"/>
      <c r="O498" s="11"/>
      <c r="P498" s="117"/>
      <c r="Q498" s="11"/>
      <c r="R498" s="11"/>
      <c r="S498" s="11"/>
      <c r="T498" s="11"/>
      <c r="U498" s="11"/>
      <c r="V498" s="11"/>
      <c r="W498" s="11"/>
      <c r="X498" s="11"/>
      <c r="Y498" s="11"/>
      <c r="Z498" s="11"/>
    </row>
    <row r="499">
      <c r="A499" s="11"/>
      <c r="B499" s="141"/>
      <c r="C499" s="117"/>
      <c r="D499" s="117"/>
      <c r="E499" s="11"/>
      <c r="F499" s="11"/>
      <c r="G499" s="11"/>
      <c r="H499" s="11"/>
      <c r="I499" s="11"/>
      <c r="J499" s="11"/>
      <c r="K499" s="11"/>
      <c r="L499" s="11"/>
      <c r="M499" s="11"/>
      <c r="N499" s="11"/>
      <c r="O499" s="11"/>
      <c r="P499" s="117"/>
      <c r="Q499" s="11"/>
      <c r="R499" s="11"/>
      <c r="S499" s="11"/>
      <c r="T499" s="11"/>
      <c r="U499" s="11"/>
      <c r="V499" s="11"/>
      <c r="W499" s="11"/>
      <c r="X499" s="11"/>
      <c r="Y499" s="11"/>
      <c r="Z499" s="11"/>
    </row>
    <row r="500">
      <c r="A500" s="11"/>
      <c r="B500" s="141"/>
      <c r="C500" s="117"/>
      <c r="D500" s="117"/>
      <c r="E500" s="11"/>
      <c r="F500" s="11"/>
      <c r="G500" s="11"/>
      <c r="H500" s="11"/>
      <c r="I500" s="11"/>
      <c r="J500" s="11"/>
      <c r="K500" s="11"/>
      <c r="L500" s="11"/>
      <c r="M500" s="11"/>
      <c r="N500" s="11"/>
      <c r="O500" s="11"/>
      <c r="P500" s="117"/>
      <c r="Q500" s="11"/>
      <c r="R500" s="11"/>
      <c r="S500" s="11"/>
      <c r="T500" s="11"/>
      <c r="U500" s="11"/>
      <c r="V500" s="11"/>
      <c r="W500" s="11"/>
      <c r="X500" s="11"/>
      <c r="Y500" s="11"/>
      <c r="Z500" s="11"/>
    </row>
    <row r="501">
      <c r="A501" s="11"/>
      <c r="B501" s="141"/>
      <c r="C501" s="117"/>
      <c r="D501" s="117"/>
      <c r="E501" s="11"/>
      <c r="F501" s="11"/>
      <c r="G501" s="11"/>
      <c r="H501" s="11"/>
      <c r="I501" s="11"/>
      <c r="J501" s="11"/>
      <c r="K501" s="11"/>
      <c r="L501" s="11"/>
      <c r="M501" s="11"/>
      <c r="N501" s="11"/>
      <c r="O501" s="11"/>
      <c r="P501" s="117"/>
      <c r="Q501" s="11"/>
      <c r="R501" s="11"/>
      <c r="S501" s="11"/>
      <c r="T501" s="11"/>
      <c r="U501" s="11"/>
      <c r="V501" s="11"/>
      <c r="W501" s="11"/>
      <c r="X501" s="11"/>
      <c r="Y501" s="11"/>
      <c r="Z501" s="11"/>
    </row>
    <row r="502">
      <c r="A502" s="11"/>
      <c r="B502" s="141"/>
      <c r="C502" s="117"/>
      <c r="D502" s="117"/>
      <c r="E502" s="11"/>
      <c r="F502" s="11"/>
      <c r="G502" s="11"/>
      <c r="H502" s="11"/>
      <c r="I502" s="11"/>
      <c r="J502" s="11"/>
      <c r="K502" s="11"/>
      <c r="L502" s="11"/>
      <c r="M502" s="11"/>
      <c r="N502" s="11"/>
      <c r="O502" s="11"/>
      <c r="P502" s="117"/>
      <c r="Q502" s="11"/>
      <c r="R502" s="11"/>
      <c r="S502" s="11"/>
      <c r="T502" s="11"/>
      <c r="U502" s="11"/>
      <c r="V502" s="11"/>
      <c r="W502" s="11"/>
      <c r="X502" s="11"/>
      <c r="Y502" s="11"/>
      <c r="Z502" s="11"/>
    </row>
    <row r="503">
      <c r="A503" s="11"/>
      <c r="B503" s="141"/>
      <c r="C503" s="117"/>
      <c r="D503" s="117"/>
      <c r="E503" s="11"/>
      <c r="F503" s="11"/>
      <c r="G503" s="11"/>
      <c r="H503" s="11"/>
      <c r="I503" s="11"/>
      <c r="J503" s="11"/>
      <c r="K503" s="11"/>
      <c r="L503" s="11"/>
      <c r="M503" s="11"/>
      <c r="N503" s="11"/>
      <c r="O503" s="11"/>
      <c r="P503" s="117"/>
      <c r="Q503" s="11"/>
      <c r="R503" s="11"/>
      <c r="S503" s="11"/>
      <c r="T503" s="11"/>
      <c r="U503" s="11"/>
      <c r="V503" s="11"/>
      <c r="W503" s="11"/>
      <c r="X503" s="11"/>
      <c r="Y503" s="11"/>
      <c r="Z503" s="11"/>
    </row>
    <row r="504">
      <c r="A504" s="11"/>
      <c r="B504" s="141"/>
      <c r="C504" s="117"/>
      <c r="D504" s="117"/>
      <c r="E504" s="11"/>
      <c r="F504" s="11"/>
      <c r="G504" s="11"/>
      <c r="H504" s="11"/>
      <c r="I504" s="11"/>
      <c r="J504" s="11"/>
      <c r="K504" s="11"/>
      <c r="L504" s="11"/>
      <c r="M504" s="11"/>
      <c r="N504" s="11"/>
      <c r="O504" s="11"/>
      <c r="P504" s="117"/>
      <c r="Q504" s="11"/>
      <c r="R504" s="11"/>
      <c r="S504" s="11"/>
      <c r="T504" s="11"/>
      <c r="U504" s="11"/>
      <c r="V504" s="11"/>
      <c r="W504" s="11"/>
      <c r="X504" s="11"/>
      <c r="Y504" s="11"/>
      <c r="Z504" s="11"/>
    </row>
    <row r="505">
      <c r="A505" s="11"/>
      <c r="B505" s="141"/>
      <c r="C505" s="117"/>
      <c r="D505" s="117"/>
      <c r="E505" s="11"/>
      <c r="F505" s="11"/>
      <c r="G505" s="11"/>
      <c r="H505" s="11"/>
      <c r="I505" s="11"/>
      <c r="J505" s="11"/>
      <c r="K505" s="11"/>
      <c r="L505" s="11"/>
      <c r="M505" s="11"/>
      <c r="N505" s="11"/>
      <c r="O505" s="11"/>
      <c r="P505" s="117"/>
      <c r="Q505" s="11"/>
      <c r="R505" s="11"/>
      <c r="S505" s="11"/>
      <c r="T505" s="11"/>
      <c r="U505" s="11"/>
      <c r="V505" s="11"/>
      <c r="W505" s="11"/>
      <c r="X505" s="11"/>
      <c r="Y505" s="11"/>
      <c r="Z505" s="11"/>
    </row>
    <row r="506">
      <c r="A506" s="11"/>
      <c r="B506" s="141"/>
      <c r="C506" s="117"/>
      <c r="D506" s="117"/>
      <c r="E506" s="11"/>
      <c r="F506" s="11"/>
      <c r="G506" s="11"/>
      <c r="H506" s="11"/>
      <c r="I506" s="11"/>
      <c r="J506" s="11"/>
      <c r="K506" s="11"/>
      <c r="L506" s="11"/>
      <c r="M506" s="11"/>
      <c r="N506" s="11"/>
      <c r="O506" s="11"/>
      <c r="P506" s="117"/>
      <c r="Q506" s="11"/>
      <c r="R506" s="11"/>
      <c r="S506" s="11"/>
      <c r="T506" s="11"/>
      <c r="U506" s="11"/>
      <c r="V506" s="11"/>
      <c r="W506" s="11"/>
      <c r="X506" s="11"/>
      <c r="Y506" s="11"/>
      <c r="Z506" s="11"/>
    </row>
    <row r="507">
      <c r="A507" s="11"/>
      <c r="B507" s="141"/>
      <c r="C507" s="117"/>
      <c r="D507" s="117"/>
      <c r="E507" s="11"/>
      <c r="F507" s="11"/>
      <c r="G507" s="11"/>
      <c r="H507" s="11"/>
      <c r="I507" s="11"/>
      <c r="J507" s="11"/>
      <c r="K507" s="11"/>
      <c r="L507" s="11"/>
      <c r="M507" s="11"/>
      <c r="N507" s="11"/>
      <c r="O507" s="11"/>
      <c r="P507" s="117"/>
      <c r="Q507" s="11"/>
      <c r="R507" s="11"/>
      <c r="S507" s="11"/>
      <c r="T507" s="11"/>
      <c r="U507" s="11"/>
      <c r="V507" s="11"/>
      <c r="W507" s="11"/>
      <c r="X507" s="11"/>
      <c r="Y507" s="11"/>
      <c r="Z507" s="11"/>
    </row>
    <row r="508">
      <c r="A508" s="11"/>
      <c r="B508" s="141"/>
      <c r="C508" s="117"/>
      <c r="D508" s="117"/>
      <c r="E508" s="11"/>
      <c r="F508" s="11"/>
      <c r="G508" s="11"/>
      <c r="H508" s="11"/>
      <c r="I508" s="11"/>
      <c r="J508" s="11"/>
      <c r="K508" s="11"/>
      <c r="L508" s="11"/>
      <c r="M508" s="11"/>
      <c r="N508" s="11"/>
      <c r="O508" s="11"/>
      <c r="P508" s="117"/>
      <c r="Q508" s="11"/>
      <c r="R508" s="11"/>
      <c r="S508" s="11"/>
      <c r="T508" s="11"/>
      <c r="U508" s="11"/>
      <c r="V508" s="11"/>
      <c r="W508" s="11"/>
      <c r="X508" s="11"/>
      <c r="Y508" s="11"/>
      <c r="Z508" s="11"/>
    </row>
    <row r="509">
      <c r="A509" s="11"/>
      <c r="B509" s="141"/>
      <c r="C509" s="117"/>
      <c r="D509" s="117"/>
      <c r="E509" s="11"/>
      <c r="F509" s="11"/>
      <c r="G509" s="11"/>
      <c r="H509" s="11"/>
      <c r="I509" s="11"/>
      <c r="J509" s="11"/>
      <c r="K509" s="11"/>
      <c r="L509" s="11"/>
      <c r="M509" s="11"/>
      <c r="N509" s="11"/>
      <c r="O509" s="11"/>
      <c r="P509" s="117"/>
      <c r="Q509" s="11"/>
      <c r="R509" s="11"/>
      <c r="S509" s="11"/>
      <c r="T509" s="11"/>
      <c r="U509" s="11"/>
      <c r="V509" s="11"/>
      <c r="W509" s="11"/>
      <c r="X509" s="11"/>
      <c r="Y509" s="11"/>
      <c r="Z509" s="11"/>
    </row>
    <row r="510">
      <c r="A510" s="11"/>
      <c r="B510" s="141"/>
      <c r="C510" s="117"/>
      <c r="D510" s="117"/>
      <c r="E510" s="11"/>
      <c r="F510" s="11"/>
      <c r="G510" s="11"/>
      <c r="H510" s="11"/>
      <c r="I510" s="11"/>
      <c r="J510" s="11"/>
      <c r="K510" s="11"/>
      <c r="L510" s="11"/>
      <c r="M510" s="11"/>
      <c r="N510" s="11"/>
      <c r="O510" s="11"/>
      <c r="P510" s="117"/>
      <c r="Q510" s="11"/>
      <c r="R510" s="11"/>
      <c r="S510" s="11"/>
      <c r="T510" s="11"/>
      <c r="U510" s="11"/>
      <c r="V510" s="11"/>
      <c r="W510" s="11"/>
      <c r="X510" s="11"/>
      <c r="Y510" s="11"/>
      <c r="Z510" s="11"/>
    </row>
    <row r="511">
      <c r="A511" s="11"/>
      <c r="B511" s="141"/>
      <c r="C511" s="117"/>
      <c r="D511" s="117"/>
      <c r="E511" s="11"/>
      <c r="F511" s="11"/>
      <c r="G511" s="11"/>
      <c r="H511" s="11"/>
      <c r="I511" s="11"/>
      <c r="J511" s="11"/>
      <c r="K511" s="11"/>
      <c r="L511" s="11"/>
      <c r="M511" s="11"/>
      <c r="N511" s="11"/>
      <c r="O511" s="11"/>
      <c r="P511" s="117"/>
      <c r="Q511" s="11"/>
      <c r="R511" s="11"/>
      <c r="S511" s="11"/>
      <c r="T511" s="11"/>
      <c r="U511" s="11"/>
      <c r="V511" s="11"/>
      <c r="W511" s="11"/>
      <c r="X511" s="11"/>
      <c r="Y511" s="11"/>
      <c r="Z511" s="11"/>
    </row>
    <row r="512">
      <c r="A512" s="11"/>
      <c r="B512" s="141"/>
      <c r="C512" s="117"/>
      <c r="D512" s="117"/>
      <c r="E512" s="11"/>
      <c r="F512" s="11"/>
      <c r="G512" s="11"/>
      <c r="H512" s="11"/>
      <c r="I512" s="11"/>
      <c r="J512" s="11"/>
      <c r="K512" s="11"/>
      <c r="L512" s="11"/>
      <c r="M512" s="11"/>
      <c r="N512" s="11"/>
      <c r="O512" s="11"/>
      <c r="P512" s="117"/>
      <c r="Q512" s="11"/>
      <c r="R512" s="11"/>
      <c r="S512" s="11"/>
      <c r="T512" s="11"/>
      <c r="U512" s="11"/>
      <c r="V512" s="11"/>
      <c r="W512" s="11"/>
      <c r="X512" s="11"/>
      <c r="Y512" s="11"/>
      <c r="Z512" s="11"/>
    </row>
    <row r="513">
      <c r="A513" s="11"/>
      <c r="B513" s="141"/>
      <c r="C513" s="117"/>
      <c r="D513" s="117"/>
      <c r="E513" s="11"/>
      <c r="F513" s="11"/>
      <c r="G513" s="11"/>
      <c r="H513" s="11"/>
      <c r="I513" s="11"/>
      <c r="J513" s="11"/>
      <c r="K513" s="11"/>
      <c r="L513" s="11"/>
      <c r="M513" s="11"/>
      <c r="N513" s="11"/>
      <c r="O513" s="11"/>
      <c r="P513" s="117"/>
      <c r="Q513" s="11"/>
      <c r="R513" s="11"/>
      <c r="S513" s="11"/>
      <c r="T513" s="11"/>
      <c r="U513" s="11"/>
      <c r="V513" s="11"/>
      <c r="W513" s="11"/>
      <c r="X513" s="11"/>
      <c r="Y513" s="11"/>
      <c r="Z513" s="11"/>
    </row>
    <row r="514">
      <c r="A514" s="11"/>
      <c r="B514" s="141"/>
      <c r="C514" s="117"/>
      <c r="D514" s="117"/>
      <c r="E514" s="11"/>
      <c r="F514" s="11"/>
      <c r="G514" s="11"/>
      <c r="H514" s="11"/>
      <c r="I514" s="11"/>
      <c r="J514" s="11"/>
      <c r="K514" s="11"/>
      <c r="L514" s="11"/>
      <c r="M514" s="11"/>
      <c r="N514" s="11"/>
      <c r="O514" s="11"/>
      <c r="P514" s="117"/>
      <c r="Q514" s="11"/>
      <c r="R514" s="11"/>
      <c r="S514" s="11"/>
      <c r="T514" s="11"/>
      <c r="U514" s="11"/>
      <c r="V514" s="11"/>
      <c r="W514" s="11"/>
      <c r="X514" s="11"/>
      <c r="Y514" s="11"/>
      <c r="Z514" s="11"/>
    </row>
    <row r="515">
      <c r="A515" s="11"/>
      <c r="B515" s="141"/>
      <c r="C515" s="117"/>
      <c r="D515" s="117"/>
      <c r="E515" s="11"/>
      <c r="F515" s="11"/>
      <c r="G515" s="11"/>
      <c r="H515" s="11"/>
      <c r="I515" s="11"/>
      <c r="J515" s="11"/>
      <c r="K515" s="11"/>
      <c r="L515" s="11"/>
      <c r="M515" s="11"/>
      <c r="N515" s="11"/>
      <c r="O515" s="11"/>
      <c r="P515" s="117"/>
      <c r="Q515" s="11"/>
      <c r="R515" s="11"/>
      <c r="S515" s="11"/>
      <c r="T515" s="11"/>
      <c r="U515" s="11"/>
      <c r="V515" s="11"/>
      <c r="W515" s="11"/>
      <c r="X515" s="11"/>
      <c r="Y515" s="11"/>
      <c r="Z515" s="11"/>
    </row>
    <row r="516">
      <c r="A516" s="11"/>
      <c r="B516" s="141"/>
      <c r="C516" s="117"/>
      <c r="D516" s="117"/>
      <c r="E516" s="11"/>
      <c r="F516" s="11"/>
      <c r="G516" s="11"/>
      <c r="H516" s="11"/>
      <c r="I516" s="11"/>
      <c r="J516" s="11"/>
      <c r="K516" s="11"/>
      <c r="L516" s="11"/>
      <c r="M516" s="11"/>
      <c r="N516" s="11"/>
      <c r="O516" s="11"/>
      <c r="P516" s="117"/>
      <c r="Q516" s="11"/>
      <c r="R516" s="11"/>
      <c r="S516" s="11"/>
      <c r="T516" s="11"/>
      <c r="U516" s="11"/>
      <c r="V516" s="11"/>
      <c r="W516" s="11"/>
      <c r="X516" s="11"/>
      <c r="Y516" s="11"/>
      <c r="Z516" s="11"/>
    </row>
    <row r="517">
      <c r="A517" s="11"/>
      <c r="B517" s="141"/>
      <c r="C517" s="117"/>
      <c r="D517" s="117"/>
      <c r="E517" s="11"/>
      <c r="F517" s="11"/>
      <c r="G517" s="11"/>
      <c r="H517" s="11"/>
      <c r="I517" s="11"/>
      <c r="J517" s="11"/>
      <c r="K517" s="11"/>
      <c r="L517" s="11"/>
      <c r="M517" s="11"/>
      <c r="N517" s="11"/>
      <c r="O517" s="11"/>
      <c r="P517" s="117"/>
      <c r="Q517" s="11"/>
      <c r="R517" s="11"/>
      <c r="S517" s="11"/>
      <c r="T517" s="11"/>
      <c r="U517" s="11"/>
      <c r="V517" s="11"/>
      <c r="W517" s="11"/>
      <c r="X517" s="11"/>
      <c r="Y517" s="11"/>
      <c r="Z517" s="11"/>
    </row>
    <row r="518">
      <c r="A518" s="11"/>
      <c r="B518" s="141"/>
      <c r="C518" s="117"/>
      <c r="D518" s="117"/>
      <c r="E518" s="11"/>
      <c r="F518" s="11"/>
      <c r="G518" s="11"/>
      <c r="H518" s="11"/>
      <c r="I518" s="11"/>
      <c r="J518" s="11"/>
      <c r="K518" s="11"/>
      <c r="L518" s="11"/>
      <c r="M518" s="11"/>
      <c r="N518" s="11"/>
      <c r="O518" s="11"/>
      <c r="P518" s="117"/>
      <c r="Q518" s="11"/>
      <c r="R518" s="11"/>
      <c r="S518" s="11"/>
      <c r="T518" s="11"/>
      <c r="U518" s="11"/>
      <c r="V518" s="11"/>
      <c r="W518" s="11"/>
      <c r="X518" s="11"/>
      <c r="Y518" s="11"/>
      <c r="Z518" s="11"/>
    </row>
    <row r="519">
      <c r="A519" s="11"/>
      <c r="B519" s="141"/>
      <c r="C519" s="117"/>
      <c r="D519" s="117"/>
      <c r="E519" s="11"/>
      <c r="F519" s="11"/>
      <c r="G519" s="11"/>
      <c r="H519" s="11"/>
      <c r="I519" s="11"/>
      <c r="J519" s="11"/>
      <c r="K519" s="11"/>
      <c r="L519" s="11"/>
      <c r="M519" s="11"/>
      <c r="N519" s="11"/>
      <c r="O519" s="11"/>
      <c r="P519" s="117"/>
      <c r="Q519" s="11"/>
      <c r="R519" s="11"/>
      <c r="S519" s="11"/>
      <c r="T519" s="11"/>
      <c r="U519" s="11"/>
      <c r="V519" s="11"/>
      <c r="W519" s="11"/>
      <c r="X519" s="11"/>
      <c r="Y519" s="11"/>
      <c r="Z519" s="11"/>
    </row>
    <row r="520">
      <c r="A520" s="11"/>
      <c r="B520" s="141"/>
      <c r="C520" s="117"/>
      <c r="D520" s="117"/>
      <c r="E520" s="11"/>
      <c r="F520" s="11"/>
      <c r="G520" s="11"/>
      <c r="H520" s="11"/>
      <c r="I520" s="11"/>
      <c r="J520" s="11"/>
      <c r="K520" s="11"/>
      <c r="L520" s="11"/>
      <c r="M520" s="11"/>
      <c r="N520" s="11"/>
      <c r="O520" s="11"/>
      <c r="P520" s="117"/>
      <c r="Q520" s="11"/>
      <c r="R520" s="11"/>
      <c r="S520" s="11"/>
      <c r="T520" s="11"/>
      <c r="U520" s="11"/>
      <c r="V520" s="11"/>
      <c r="W520" s="11"/>
      <c r="X520" s="11"/>
      <c r="Y520" s="11"/>
      <c r="Z520" s="11"/>
    </row>
    <row r="521">
      <c r="A521" s="11"/>
      <c r="B521" s="141"/>
      <c r="C521" s="117"/>
      <c r="D521" s="117"/>
      <c r="E521" s="11"/>
      <c r="F521" s="11"/>
      <c r="G521" s="11"/>
      <c r="H521" s="11"/>
      <c r="I521" s="11"/>
      <c r="J521" s="11"/>
      <c r="K521" s="11"/>
      <c r="L521" s="11"/>
      <c r="M521" s="11"/>
      <c r="N521" s="11"/>
      <c r="O521" s="11"/>
      <c r="P521" s="117"/>
      <c r="Q521" s="11"/>
      <c r="R521" s="11"/>
      <c r="S521" s="11"/>
      <c r="T521" s="11"/>
      <c r="U521" s="11"/>
      <c r="V521" s="11"/>
      <c r="W521" s="11"/>
      <c r="X521" s="11"/>
      <c r="Y521" s="11"/>
      <c r="Z521" s="11"/>
    </row>
    <row r="522">
      <c r="A522" s="11"/>
      <c r="B522" s="141"/>
      <c r="C522" s="117"/>
      <c r="D522" s="117"/>
      <c r="E522" s="11"/>
      <c r="F522" s="11"/>
      <c r="G522" s="11"/>
      <c r="H522" s="11"/>
      <c r="I522" s="11"/>
      <c r="J522" s="11"/>
      <c r="K522" s="11"/>
      <c r="L522" s="11"/>
      <c r="M522" s="11"/>
      <c r="N522" s="11"/>
      <c r="O522" s="11"/>
      <c r="P522" s="117"/>
      <c r="Q522" s="11"/>
      <c r="R522" s="11"/>
      <c r="S522" s="11"/>
      <c r="T522" s="11"/>
      <c r="U522" s="11"/>
      <c r="V522" s="11"/>
      <c r="W522" s="11"/>
      <c r="X522" s="11"/>
      <c r="Y522" s="11"/>
      <c r="Z522" s="11"/>
    </row>
    <row r="523">
      <c r="A523" s="11"/>
      <c r="B523" s="141"/>
      <c r="C523" s="117"/>
      <c r="D523" s="117"/>
      <c r="E523" s="11"/>
      <c r="F523" s="11"/>
      <c r="G523" s="11"/>
      <c r="H523" s="11"/>
      <c r="I523" s="11"/>
      <c r="J523" s="11"/>
      <c r="K523" s="11"/>
      <c r="L523" s="11"/>
      <c r="M523" s="11"/>
      <c r="N523" s="11"/>
      <c r="O523" s="11"/>
      <c r="P523" s="117"/>
      <c r="Q523" s="11"/>
      <c r="R523" s="11"/>
      <c r="S523" s="11"/>
      <c r="T523" s="11"/>
      <c r="U523" s="11"/>
      <c r="V523" s="11"/>
      <c r="W523" s="11"/>
      <c r="X523" s="11"/>
      <c r="Y523" s="11"/>
      <c r="Z523" s="11"/>
    </row>
    <row r="524">
      <c r="A524" s="11"/>
      <c r="B524" s="141"/>
      <c r="C524" s="117"/>
      <c r="D524" s="117"/>
      <c r="E524" s="11"/>
      <c r="F524" s="11"/>
      <c r="G524" s="11"/>
      <c r="H524" s="11"/>
      <c r="I524" s="11"/>
      <c r="J524" s="11"/>
      <c r="K524" s="11"/>
      <c r="L524" s="11"/>
      <c r="M524" s="11"/>
      <c r="N524" s="11"/>
      <c r="O524" s="11"/>
      <c r="P524" s="117"/>
      <c r="Q524" s="11"/>
      <c r="R524" s="11"/>
      <c r="S524" s="11"/>
      <c r="T524" s="11"/>
      <c r="U524" s="11"/>
      <c r="V524" s="11"/>
      <c r="W524" s="11"/>
      <c r="X524" s="11"/>
      <c r="Y524" s="11"/>
      <c r="Z524" s="11"/>
    </row>
    <row r="525">
      <c r="A525" s="11"/>
      <c r="B525" s="141"/>
      <c r="C525" s="117"/>
      <c r="D525" s="117"/>
      <c r="E525" s="11"/>
      <c r="F525" s="11"/>
      <c r="G525" s="11"/>
      <c r="H525" s="11"/>
      <c r="I525" s="11"/>
      <c r="J525" s="11"/>
      <c r="K525" s="11"/>
      <c r="L525" s="11"/>
      <c r="M525" s="11"/>
      <c r="N525" s="11"/>
      <c r="O525" s="11"/>
      <c r="P525" s="117"/>
      <c r="Q525" s="11"/>
      <c r="R525" s="11"/>
      <c r="S525" s="11"/>
      <c r="T525" s="11"/>
      <c r="U525" s="11"/>
      <c r="V525" s="11"/>
      <c r="W525" s="11"/>
      <c r="X525" s="11"/>
      <c r="Y525" s="11"/>
      <c r="Z525" s="11"/>
    </row>
    <row r="526">
      <c r="A526" s="11"/>
      <c r="B526" s="141"/>
      <c r="C526" s="117"/>
      <c r="D526" s="117"/>
      <c r="E526" s="11"/>
      <c r="F526" s="11"/>
      <c r="G526" s="11"/>
      <c r="H526" s="11"/>
      <c r="I526" s="11"/>
      <c r="J526" s="11"/>
      <c r="K526" s="11"/>
      <c r="L526" s="11"/>
      <c r="M526" s="11"/>
      <c r="N526" s="11"/>
      <c r="O526" s="11"/>
      <c r="P526" s="117"/>
      <c r="Q526" s="11"/>
      <c r="R526" s="11"/>
      <c r="S526" s="11"/>
      <c r="T526" s="11"/>
      <c r="U526" s="11"/>
      <c r="V526" s="11"/>
      <c r="W526" s="11"/>
      <c r="X526" s="11"/>
      <c r="Y526" s="11"/>
      <c r="Z526" s="11"/>
    </row>
    <row r="527">
      <c r="A527" s="11"/>
      <c r="B527" s="141"/>
      <c r="C527" s="117"/>
      <c r="D527" s="117"/>
      <c r="E527" s="11"/>
      <c r="F527" s="11"/>
      <c r="G527" s="11"/>
      <c r="H527" s="11"/>
      <c r="I527" s="11"/>
      <c r="J527" s="11"/>
      <c r="K527" s="11"/>
      <c r="L527" s="11"/>
      <c r="M527" s="11"/>
      <c r="N527" s="11"/>
      <c r="O527" s="11"/>
      <c r="P527" s="117"/>
      <c r="Q527" s="11"/>
      <c r="R527" s="11"/>
      <c r="S527" s="11"/>
      <c r="T527" s="11"/>
      <c r="U527" s="11"/>
      <c r="V527" s="11"/>
      <c r="W527" s="11"/>
      <c r="X527" s="11"/>
      <c r="Y527" s="11"/>
      <c r="Z527" s="11"/>
    </row>
    <row r="528">
      <c r="A528" s="11"/>
      <c r="B528" s="141"/>
      <c r="C528" s="117"/>
      <c r="D528" s="117"/>
      <c r="E528" s="11"/>
      <c r="F528" s="11"/>
      <c r="G528" s="11"/>
      <c r="H528" s="11"/>
      <c r="I528" s="11"/>
      <c r="J528" s="11"/>
      <c r="K528" s="11"/>
      <c r="L528" s="11"/>
      <c r="M528" s="11"/>
      <c r="N528" s="11"/>
      <c r="O528" s="11"/>
      <c r="P528" s="117"/>
      <c r="Q528" s="11"/>
      <c r="R528" s="11"/>
      <c r="S528" s="11"/>
      <c r="T528" s="11"/>
      <c r="U528" s="11"/>
      <c r="V528" s="11"/>
      <c r="W528" s="11"/>
      <c r="X528" s="11"/>
      <c r="Y528" s="11"/>
      <c r="Z528" s="11"/>
    </row>
    <row r="529">
      <c r="A529" s="11"/>
      <c r="B529" s="141"/>
      <c r="C529" s="117"/>
      <c r="D529" s="117"/>
      <c r="E529" s="11"/>
      <c r="F529" s="11"/>
      <c r="G529" s="11"/>
      <c r="H529" s="11"/>
      <c r="I529" s="11"/>
      <c r="J529" s="11"/>
      <c r="K529" s="11"/>
      <c r="L529" s="11"/>
      <c r="M529" s="11"/>
      <c r="N529" s="11"/>
      <c r="O529" s="11"/>
      <c r="P529" s="117"/>
      <c r="Q529" s="11"/>
      <c r="R529" s="11"/>
      <c r="S529" s="11"/>
      <c r="T529" s="11"/>
      <c r="U529" s="11"/>
      <c r="V529" s="11"/>
      <c r="W529" s="11"/>
      <c r="X529" s="11"/>
      <c r="Y529" s="11"/>
      <c r="Z529" s="11"/>
    </row>
    <row r="530">
      <c r="A530" s="11"/>
      <c r="B530" s="141"/>
      <c r="C530" s="117"/>
      <c r="D530" s="117"/>
      <c r="E530" s="11"/>
      <c r="F530" s="11"/>
      <c r="G530" s="11"/>
      <c r="H530" s="11"/>
      <c r="I530" s="11"/>
      <c r="J530" s="11"/>
      <c r="K530" s="11"/>
      <c r="L530" s="11"/>
      <c r="M530" s="11"/>
      <c r="N530" s="11"/>
      <c r="O530" s="11"/>
      <c r="P530" s="117"/>
      <c r="Q530" s="11"/>
      <c r="R530" s="11"/>
      <c r="S530" s="11"/>
      <c r="T530" s="11"/>
      <c r="U530" s="11"/>
      <c r="V530" s="11"/>
      <c r="W530" s="11"/>
      <c r="X530" s="11"/>
      <c r="Y530" s="11"/>
      <c r="Z530" s="11"/>
    </row>
    <row r="531">
      <c r="A531" s="11"/>
      <c r="B531" s="141"/>
      <c r="C531" s="117"/>
      <c r="D531" s="117"/>
      <c r="E531" s="11"/>
      <c r="F531" s="11"/>
      <c r="G531" s="11"/>
      <c r="H531" s="11"/>
      <c r="I531" s="11"/>
      <c r="J531" s="11"/>
      <c r="K531" s="11"/>
      <c r="L531" s="11"/>
      <c r="M531" s="11"/>
      <c r="N531" s="11"/>
      <c r="O531" s="11"/>
      <c r="P531" s="117"/>
      <c r="Q531" s="11"/>
      <c r="R531" s="11"/>
      <c r="S531" s="11"/>
      <c r="T531" s="11"/>
      <c r="U531" s="11"/>
      <c r="V531" s="11"/>
      <c r="W531" s="11"/>
      <c r="X531" s="11"/>
      <c r="Y531" s="11"/>
      <c r="Z531" s="11"/>
    </row>
    <row r="532">
      <c r="A532" s="11"/>
      <c r="B532" s="141"/>
      <c r="C532" s="117"/>
      <c r="D532" s="117"/>
      <c r="E532" s="11"/>
      <c r="F532" s="11"/>
      <c r="G532" s="11"/>
      <c r="H532" s="11"/>
      <c r="I532" s="11"/>
      <c r="J532" s="11"/>
      <c r="K532" s="11"/>
      <c r="L532" s="11"/>
      <c r="M532" s="11"/>
      <c r="N532" s="11"/>
      <c r="O532" s="11"/>
      <c r="P532" s="117"/>
      <c r="Q532" s="11"/>
      <c r="R532" s="11"/>
      <c r="S532" s="11"/>
      <c r="T532" s="11"/>
      <c r="U532" s="11"/>
      <c r="V532" s="11"/>
      <c r="W532" s="11"/>
      <c r="X532" s="11"/>
      <c r="Y532" s="11"/>
      <c r="Z532" s="11"/>
    </row>
    <row r="533">
      <c r="A533" s="11"/>
      <c r="B533" s="141"/>
      <c r="C533" s="117"/>
      <c r="D533" s="117"/>
      <c r="E533" s="11"/>
      <c r="F533" s="11"/>
      <c r="G533" s="11"/>
      <c r="H533" s="11"/>
      <c r="I533" s="11"/>
      <c r="J533" s="11"/>
      <c r="K533" s="11"/>
      <c r="L533" s="11"/>
      <c r="M533" s="11"/>
      <c r="N533" s="11"/>
      <c r="O533" s="11"/>
      <c r="P533" s="117"/>
      <c r="Q533" s="11"/>
      <c r="R533" s="11"/>
      <c r="S533" s="11"/>
      <c r="T533" s="11"/>
      <c r="U533" s="11"/>
      <c r="V533" s="11"/>
      <c r="W533" s="11"/>
      <c r="X533" s="11"/>
      <c r="Y533" s="11"/>
      <c r="Z533" s="11"/>
    </row>
    <row r="534">
      <c r="A534" s="11"/>
      <c r="B534" s="141"/>
      <c r="C534" s="117"/>
      <c r="D534" s="117"/>
      <c r="E534" s="11"/>
      <c r="F534" s="11"/>
      <c r="G534" s="11"/>
      <c r="H534" s="11"/>
      <c r="I534" s="11"/>
      <c r="J534" s="11"/>
      <c r="K534" s="11"/>
      <c r="L534" s="11"/>
      <c r="M534" s="11"/>
      <c r="N534" s="11"/>
      <c r="O534" s="11"/>
      <c r="P534" s="117"/>
      <c r="Q534" s="11"/>
      <c r="R534" s="11"/>
      <c r="S534" s="11"/>
      <c r="T534" s="11"/>
      <c r="U534" s="11"/>
      <c r="V534" s="11"/>
      <c r="W534" s="11"/>
      <c r="X534" s="11"/>
      <c r="Y534" s="11"/>
      <c r="Z534" s="11"/>
    </row>
    <row r="535">
      <c r="A535" s="11"/>
      <c r="B535" s="141"/>
      <c r="C535" s="117"/>
      <c r="D535" s="117"/>
      <c r="E535" s="11"/>
      <c r="F535" s="11"/>
      <c r="G535" s="11"/>
      <c r="H535" s="11"/>
      <c r="I535" s="11"/>
      <c r="J535" s="11"/>
      <c r="K535" s="11"/>
      <c r="L535" s="11"/>
      <c r="M535" s="11"/>
      <c r="N535" s="11"/>
      <c r="O535" s="11"/>
      <c r="P535" s="117"/>
      <c r="Q535" s="11"/>
      <c r="R535" s="11"/>
      <c r="S535" s="11"/>
      <c r="T535" s="11"/>
      <c r="U535" s="11"/>
      <c r="V535" s="11"/>
      <c r="W535" s="11"/>
      <c r="X535" s="11"/>
      <c r="Y535" s="11"/>
      <c r="Z535" s="11"/>
    </row>
    <row r="536">
      <c r="A536" s="11"/>
      <c r="B536" s="141"/>
      <c r="C536" s="117"/>
      <c r="D536" s="117"/>
      <c r="E536" s="11"/>
      <c r="F536" s="11"/>
      <c r="G536" s="11"/>
      <c r="H536" s="11"/>
      <c r="I536" s="11"/>
      <c r="J536" s="11"/>
      <c r="K536" s="11"/>
      <c r="L536" s="11"/>
      <c r="M536" s="11"/>
      <c r="N536" s="11"/>
      <c r="O536" s="11"/>
      <c r="P536" s="117"/>
      <c r="Q536" s="11"/>
      <c r="R536" s="11"/>
      <c r="S536" s="11"/>
      <c r="T536" s="11"/>
      <c r="U536" s="11"/>
      <c r="V536" s="11"/>
      <c r="W536" s="11"/>
      <c r="X536" s="11"/>
      <c r="Y536" s="11"/>
      <c r="Z536" s="11"/>
    </row>
    <row r="537">
      <c r="A537" s="11"/>
      <c r="B537" s="141"/>
      <c r="C537" s="117"/>
      <c r="D537" s="117"/>
      <c r="E537" s="11"/>
      <c r="F537" s="11"/>
      <c r="G537" s="11"/>
      <c r="H537" s="11"/>
      <c r="I537" s="11"/>
      <c r="J537" s="11"/>
      <c r="K537" s="11"/>
      <c r="L537" s="11"/>
      <c r="M537" s="11"/>
      <c r="N537" s="11"/>
      <c r="O537" s="11"/>
      <c r="P537" s="117"/>
      <c r="Q537" s="11"/>
      <c r="R537" s="11"/>
      <c r="S537" s="11"/>
      <c r="T537" s="11"/>
      <c r="U537" s="11"/>
      <c r="V537" s="11"/>
      <c r="W537" s="11"/>
      <c r="X537" s="11"/>
      <c r="Y537" s="11"/>
      <c r="Z537" s="11"/>
    </row>
    <row r="538">
      <c r="A538" s="11"/>
      <c r="B538" s="141"/>
      <c r="C538" s="117"/>
      <c r="D538" s="117"/>
      <c r="E538" s="11"/>
      <c r="F538" s="11"/>
      <c r="G538" s="11"/>
      <c r="H538" s="11"/>
      <c r="I538" s="11"/>
      <c r="J538" s="11"/>
      <c r="K538" s="11"/>
      <c r="L538" s="11"/>
      <c r="M538" s="11"/>
      <c r="N538" s="11"/>
      <c r="O538" s="11"/>
      <c r="P538" s="117"/>
      <c r="Q538" s="11"/>
      <c r="R538" s="11"/>
      <c r="S538" s="11"/>
      <c r="T538" s="11"/>
      <c r="U538" s="11"/>
      <c r="V538" s="11"/>
      <c r="W538" s="11"/>
      <c r="X538" s="11"/>
      <c r="Y538" s="11"/>
      <c r="Z538" s="11"/>
    </row>
    <row r="539">
      <c r="A539" s="11"/>
      <c r="B539" s="141"/>
      <c r="C539" s="117"/>
      <c r="D539" s="117"/>
      <c r="E539" s="11"/>
      <c r="F539" s="11"/>
      <c r="G539" s="11"/>
      <c r="H539" s="11"/>
      <c r="I539" s="11"/>
      <c r="J539" s="11"/>
      <c r="K539" s="11"/>
      <c r="L539" s="11"/>
      <c r="M539" s="11"/>
      <c r="N539" s="11"/>
      <c r="O539" s="11"/>
      <c r="P539" s="117"/>
      <c r="Q539" s="11"/>
      <c r="R539" s="11"/>
      <c r="S539" s="11"/>
      <c r="T539" s="11"/>
      <c r="U539" s="11"/>
      <c r="V539" s="11"/>
      <c r="W539" s="11"/>
      <c r="X539" s="11"/>
      <c r="Y539" s="11"/>
      <c r="Z539" s="11"/>
    </row>
    <row r="540">
      <c r="A540" s="11"/>
      <c r="B540" s="141"/>
      <c r="C540" s="117"/>
      <c r="D540" s="117"/>
      <c r="E540" s="11"/>
      <c r="F540" s="11"/>
      <c r="G540" s="11"/>
      <c r="H540" s="11"/>
      <c r="I540" s="11"/>
      <c r="J540" s="11"/>
      <c r="K540" s="11"/>
      <c r="L540" s="11"/>
      <c r="M540" s="11"/>
      <c r="N540" s="11"/>
      <c r="O540" s="11"/>
      <c r="P540" s="117"/>
      <c r="Q540" s="11"/>
      <c r="R540" s="11"/>
      <c r="S540" s="11"/>
      <c r="T540" s="11"/>
      <c r="U540" s="11"/>
      <c r="V540" s="11"/>
      <c r="W540" s="11"/>
      <c r="X540" s="11"/>
      <c r="Y540" s="11"/>
      <c r="Z540" s="11"/>
    </row>
    <row r="541">
      <c r="A541" s="11"/>
      <c r="B541" s="141"/>
      <c r="C541" s="117"/>
      <c r="D541" s="117"/>
      <c r="E541" s="11"/>
      <c r="F541" s="11"/>
      <c r="G541" s="11"/>
      <c r="H541" s="11"/>
      <c r="I541" s="11"/>
      <c r="J541" s="11"/>
      <c r="K541" s="11"/>
      <c r="L541" s="11"/>
      <c r="M541" s="11"/>
      <c r="N541" s="11"/>
      <c r="O541" s="11"/>
      <c r="P541" s="117"/>
      <c r="Q541" s="11"/>
      <c r="R541" s="11"/>
      <c r="S541" s="11"/>
      <c r="T541" s="11"/>
      <c r="U541" s="11"/>
      <c r="V541" s="11"/>
      <c r="W541" s="11"/>
      <c r="X541" s="11"/>
      <c r="Y541" s="11"/>
      <c r="Z541" s="11"/>
    </row>
    <row r="542">
      <c r="A542" s="11"/>
      <c r="B542" s="141"/>
      <c r="C542" s="117"/>
      <c r="D542" s="117"/>
      <c r="E542" s="11"/>
      <c r="F542" s="11"/>
      <c r="G542" s="11"/>
      <c r="H542" s="11"/>
      <c r="I542" s="11"/>
      <c r="J542" s="11"/>
      <c r="K542" s="11"/>
      <c r="L542" s="11"/>
      <c r="M542" s="11"/>
      <c r="N542" s="11"/>
      <c r="O542" s="11"/>
      <c r="P542" s="117"/>
      <c r="Q542" s="11"/>
      <c r="R542" s="11"/>
      <c r="S542" s="11"/>
      <c r="T542" s="11"/>
      <c r="U542" s="11"/>
      <c r="V542" s="11"/>
      <c r="W542" s="11"/>
      <c r="X542" s="11"/>
      <c r="Y542" s="11"/>
      <c r="Z542" s="11"/>
    </row>
    <row r="543">
      <c r="A543" s="11"/>
      <c r="B543" s="141"/>
      <c r="C543" s="117"/>
      <c r="D543" s="117"/>
      <c r="E543" s="11"/>
      <c r="F543" s="11"/>
      <c r="G543" s="11"/>
      <c r="H543" s="11"/>
      <c r="I543" s="11"/>
      <c r="J543" s="11"/>
      <c r="K543" s="11"/>
      <c r="L543" s="11"/>
      <c r="M543" s="11"/>
      <c r="N543" s="11"/>
      <c r="O543" s="11"/>
      <c r="P543" s="117"/>
      <c r="Q543" s="11"/>
      <c r="R543" s="11"/>
      <c r="S543" s="11"/>
      <c r="T543" s="11"/>
      <c r="U543" s="11"/>
      <c r="V543" s="11"/>
      <c r="W543" s="11"/>
      <c r="X543" s="11"/>
      <c r="Y543" s="11"/>
      <c r="Z543" s="11"/>
    </row>
    <row r="544">
      <c r="A544" s="11"/>
      <c r="B544" s="141"/>
      <c r="C544" s="117"/>
      <c r="D544" s="117"/>
      <c r="E544" s="11"/>
      <c r="F544" s="11"/>
      <c r="G544" s="11"/>
      <c r="H544" s="11"/>
      <c r="I544" s="11"/>
      <c r="J544" s="11"/>
      <c r="K544" s="11"/>
      <c r="L544" s="11"/>
      <c r="M544" s="11"/>
      <c r="N544" s="11"/>
      <c r="O544" s="11"/>
      <c r="P544" s="117"/>
      <c r="Q544" s="11"/>
      <c r="R544" s="11"/>
      <c r="S544" s="11"/>
      <c r="T544" s="11"/>
      <c r="U544" s="11"/>
      <c r="V544" s="11"/>
      <c r="W544" s="11"/>
      <c r="X544" s="11"/>
      <c r="Y544" s="11"/>
      <c r="Z544" s="11"/>
    </row>
    <row r="545">
      <c r="A545" s="11"/>
      <c r="B545" s="141"/>
      <c r="C545" s="117"/>
      <c r="D545" s="117"/>
      <c r="E545" s="11"/>
      <c r="F545" s="11"/>
      <c r="G545" s="11"/>
      <c r="H545" s="11"/>
      <c r="I545" s="11"/>
      <c r="J545" s="11"/>
      <c r="K545" s="11"/>
      <c r="L545" s="11"/>
      <c r="M545" s="11"/>
      <c r="N545" s="11"/>
      <c r="O545" s="11"/>
      <c r="P545" s="117"/>
      <c r="Q545" s="11"/>
      <c r="R545" s="11"/>
      <c r="S545" s="11"/>
      <c r="T545" s="11"/>
      <c r="U545" s="11"/>
      <c r="V545" s="11"/>
      <c r="W545" s="11"/>
      <c r="X545" s="11"/>
      <c r="Y545" s="11"/>
      <c r="Z545" s="11"/>
    </row>
    <row r="546">
      <c r="A546" s="11"/>
      <c r="B546" s="141"/>
      <c r="C546" s="117"/>
      <c r="D546" s="117"/>
      <c r="E546" s="11"/>
      <c r="F546" s="11"/>
      <c r="G546" s="11"/>
      <c r="H546" s="11"/>
      <c r="I546" s="11"/>
      <c r="J546" s="11"/>
      <c r="K546" s="11"/>
      <c r="L546" s="11"/>
      <c r="M546" s="11"/>
      <c r="N546" s="11"/>
      <c r="O546" s="11"/>
      <c r="P546" s="117"/>
      <c r="Q546" s="11"/>
      <c r="R546" s="11"/>
      <c r="S546" s="11"/>
      <c r="T546" s="11"/>
      <c r="U546" s="11"/>
      <c r="V546" s="11"/>
      <c r="W546" s="11"/>
      <c r="X546" s="11"/>
      <c r="Y546" s="11"/>
      <c r="Z546" s="11"/>
    </row>
    <row r="547">
      <c r="A547" s="11"/>
      <c r="B547" s="141"/>
      <c r="C547" s="117"/>
      <c r="D547" s="117"/>
      <c r="E547" s="11"/>
      <c r="F547" s="11"/>
      <c r="G547" s="11"/>
      <c r="H547" s="11"/>
      <c r="I547" s="11"/>
      <c r="J547" s="11"/>
      <c r="K547" s="11"/>
      <c r="L547" s="11"/>
      <c r="M547" s="11"/>
      <c r="N547" s="11"/>
      <c r="O547" s="11"/>
      <c r="P547" s="117"/>
      <c r="Q547" s="11"/>
      <c r="R547" s="11"/>
      <c r="S547" s="11"/>
      <c r="T547" s="11"/>
      <c r="U547" s="11"/>
      <c r="V547" s="11"/>
      <c r="W547" s="11"/>
      <c r="X547" s="11"/>
      <c r="Y547" s="11"/>
      <c r="Z547" s="11"/>
    </row>
    <row r="548">
      <c r="A548" s="11"/>
      <c r="B548" s="141"/>
      <c r="C548" s="117"/>
      <c r="D548" s="117"/>
      <c r="E548" s="11"/>
      <c r="F548" s="11"/>
      <c r="G548" s="11"/>
      <c r="H548" s="11"/>
      <c r="I548" s="11"/>
      <c r="J548" s="11"/>
      <c r="K548" s="11"/>
      <c r="L548" s="11"/>
      <c r="M548" s="11"/>
      <c r="N548" s="11"/>
      <c r="O548" s="11"/>
      <c r="P548" s="117"/>
      <c r="Q548" s="11"/>
      <c r="R548" s="11"/>
      <c r="S548" s="11"/>
      <c r="T548" s="11"/>
      <c r="U548" s="11"/>
      <c r="V548" s="11"/>
      <c r="W548" s="11"/>
      <c r="X548" s="11"/>
      <c r="Y548" s="11"/>
      <c r="Z548" s="11"/>
    </row>
    <row r="549">
      <c r="A549" s="11"/>
      <c r="B549" s="141"/>
      <c r="C549" s="117"/>
      <c r="D549" s="117"/>
      <c r="E549" s="11"/>
      <c r="F549" s="11"/>
      <c r="G549" s="11"/>
      <c r="H549" s="11"/>
      <c r="I549" s="11"/>
      <c r="J549" s="11"/>
      <c r="K549" s="11"/>
      <c r="L549" s="11"/>
      <c r="M549" s="11"/>
      <c r="N549" s="11"/>
      <c r="O549" s="11"/>
      <c r="P549" s="117"/>
      <c r="Q549" s="11"/>
      <c r="R549" s="11"/>
      <c r="S549" s="11"/>
      <c r="T549" s="11"/>
      <c r="U549" s="11"/>
      <c r="V549" s="11"/>
      <c r="W549" s="11"/>
      <c r="X549" s="11"/>
      <c r="Y549" s="11"/>
      <c r="Z549" s="11"/>
    </row>
    <row r="550">
      <c r="A550" s="11"/>
      <c r="B550" s="141"/>
      <c r="C550" s="117"/>
      <c r="D550" s="117"/>
      <c r="E550" s="11"/>
      <c r="F550" s="11"/>
      <c r="G550" s="11"/>
      <c r="H550" s="11"/>
      <c r="I550" s="11"/>
      <c r="J550" s="11"/>
      <c r="K550" s="11"/>
      <c r="L550" s="11"/>
      <c r="M550" s="11"/>
      <c r="N550" s="11"/>
      <c r="O550" s="11"/>
      <c r="P550" s="117"/>
      <c r="Q550" s="11"/>
      <c r="R550" s="11"/>
      <c r="S550" s="11"/>
      <c r="T550" s="11"/>
      <c r="U550" s="11"/>
      <c r="V550" s="11"/>
      <c r="W550" s="11"/>
      <c r="X550" s="11"/>
      <c r="Y550" s="11"/>
      <c r="Z550" s="11"/>
    </row>
    <row r="551">
      <c r="A551" s="11"/>
      <c r="B551" s="141"/>
      <c r="C551" s="117"/>
      <c r="D551" s="117"/>
      <c r="E551" s="11"/>
      <c r="F551" s="11"/>
      <c r="G551" s="11"/>
      <c r="H551" s="11"/>
      <c r="I551" s="11"/>
      <c r="J551" s="11"/>
      <c r="K551" s="11"/>
      <c r="L551" s="11"/>
      <c r="M551" s="11"/>
      <c r="N551" s="11"/>
      <c r="O551" s="11"/>
      <c r="P551" s="117"/>
      <c r="Q551" s="11"/>
      <c r="R551" s="11"/>
      <c r="S551" s="11"/>
      <c r="T551" s="11"/>
      <c r="U551" s="11"/>
      <c r="V551" s="11"/>
      <c r="W551" s="11"/>
      <c r="X551" s="11"/>
      <c r="Y551" s="11"/>
      <c r="Z551" s="11"/>
    </row>
    <row r="552">
      <c r="A552" s="11"/>
      <c r="B552" s="141"/>
      <c r="C552" s="117"/>
      <c r="D552" s="117"/>
      <c r="E552" s="11"/>
      <c r="F552" s="11"/>
      <c r="G552" s="11"/>
      <c r="H552" s="11"/>
      <c r="I552" s="11"/>
      <c r="J552" s="11"/>
      <c r="K552" s="11"/>
      <c r="L552" s="11"/>
      <c r="M552" s="11"/>
      <c r="N552" s="11"/>
      <c r="O552" s="11"/>
      <c r="P552" s="117"/>
      <c r="Q552" s="11"/>
      <c r="R552" s="11"/>
      <c r="S552" s="11"/>
      <c r="T552" s="11"/>
      <c r="U552" s="11"/>
      <c r="V552" s="11"/>
      <c r="W552" s="11"/>
      <c r="X552" s="11"/>
      <c r="Y552" s="11"/>
      <c r="Z552" s="11"/>
    </row>
    <row r="553">
      <c r="A553" s="11"/>
      <c r="B553" s="141"/>
      <c r="C553" s="117"/>
      <c r="D553" s="117"/>
      <c r="E553" s="11"/>
      <c r="F553" s="11"/>
      <c r="G553" s="11"/>
      <c r="H553" s="11"/>
      <c r="I553" s="11"/>
      <c r="J553" s="11"/>
      <c r="K553" s="11"/>
      <c r="L553" s="11"/>
      <c r="M553" s="11"/>
      <c r="N553" s="11"/>
      <c r="O553" s="11"/>
      <c r="P553" s="117"/>
      <c r="Q553" s="11"/>
      <c r="R553" s="11"/>
      <c r="S553" s="11"/>
      <c r="T553" s="11"/>
      <c r="U553" s="11"/>
      <c r="V553" s="11"/>
      <c r="W553" s="11"/>
      <c r="X553" s="11"/>
      <c r="Y553" s="11"/>
      <c r="Z553" s="11"/>
    </row>
    <row r="554">
      <c r="A554" s="11"/>
      <c r="B554" s="141"/>
      <c r="C554" s="117"/>
      <c r="D554" s="117"/>
      <c r="E554" s="11"/>
      <c r="F554" s="11"/>
      <c r="G554" s="11"/>
      <c r="H554" s="11"/>
      <c r="I554" s="11"/>
      <c r="J554" s="11"/>
      <c r="K554" s="11"/>
      <c r="L554" s="11"/>
      <c r="M554" s="11"/>
      <c r="N554" s="11"/>
      <c r="O554" s="11"/>
      <c r="P554" s="117"/>
      <c r="Q554" s="11"/>
      <c r="R554" s="11"/>
      <c r="S554" s="11"/>
      <c r="T554" s="11"/>
      <c r="U554" s="11"/>
      <c r="V554" s="11"/>
      <c r="W554" s="11"/>
      <c r="X554" s="11"/>
      <c r="Y554" s="11"/>
      <c r="Z554" s="11"/>
    </row>
    <row r="555">
      <c r="A555" s="11"/>
      <c r="B555" s="141"/>
      <c r="C555" s="117"/>
      <c r="D555" s="117"/>
      <c r="E555" s="11"/>
      <c r="F555" s="11"/>
      <c r="G555" s="11"/>
      <c r="H555" s="11"/>
      <c r="I555" s="11"/>
      <c r="J555" s="11"/>
      <c r="K555" s="11"/>
      <c r="L555" s="11"/>
      <c r="M555" s="11"/>
      <c r="N555" s="11"/>
      <c r="O555" s="11"/>
      <c r="P555" s="117"/>
      <c r="Q555" s="11"/>
      <c r="R555" s="11"/>
      <c r="S555" s="11"/>
      <c r="T555" s="11"/>
      <c r="U555" s="11"/>
      <c r="V555" s="11"/>
      <c r="W555" s="11"/>
      <c r="X555" s="11"/>
      <c r="Y555" s="11"/>
      <c r="Z555" s="11"/>
    </row>
    <row r="556">
      <c r="A556" s="11"/>
      <c r="B556" s="141"/>
      <c r="C556" s="117"/>
      <c r="D556" s="117"/>
      <c r="E556" s="11"/>
      <c r="F556" s="11"/>
      <c r="G556" s="11"/>
      <c r="H556" s="11"/>
      <c r="I556" s="11"/>
      <c r="J556" s="11"/>
      <c r="K556" s="11"/>
      <c r="L556" s="11"/>
      <c r="M556" s="11"/>
      <c r="N556" s="11"/>
      <c r="O556" s="11"/>
      <c r="P556" s="117"/>
      <c r="Q556" s="11"/>
      <c r="R556" s="11"/>
      <c r="S556" s="11"/>
      <c r="T556" s="11"/>
      <c r="U556" s="11"/>
      <c r="V556" s="11"/>
      <c r="W556" s="11"/>
      <c r="X556" s="11"/>
      <c r="Y556" s="11"/>
      <c r="Z556" s="11"/>
    </row>
    <row r="557">
      <c r="A557" s="11"/>
      <c r="B557" s="141"/>
      <c r="C557" s="117"/>
      <c r="D557" s="117"/>
      <c r="E557" s="11"/>
      <c r="F557" s="11"/>
      <c r="G557" s="11"/>
      <c r="H557" s="11"/>
      <c r="I557" s="11"/>
      <c r="J557" s="11"/>
      <c r="K557" s="11"/>
      <c r="L557" s="11"/>
      <c r="M557" s="11"/>
      <c r="N557" s="11"/>
      <c r="O557" s="11"/>
      <c r="P557" s="117"/>
      <c r="Q557" s="11"/>
      <c r="R557" s="11"/>
      <c r="S557" s="11"/>
      <c r="T557" s="11"/>
      <c r="U557" s="11"/>
      <c r="V557" s="11"/>
      <c r="W557" s="11"/>
      <c r="X557" s="11"/>
      <c r="Y557" s="11"/>
      <c r="Z557" s="11"/>
    </row>
    <row r="558">
      <c r="A558" s="11"/>
      <c r="B558" s="141"/>
      <c r="C558" s="117"/>
      <c r="D558" s="117"/>
      <c r="E558" s="11"/>
      <c r="F558" s="11"/>
      <c r="G558" s="11"/>
      <c r="H558" s="11"/>
      <c r="I558" s="11"/>
      <c r="J558" s="11"/>
      <c r="K558" s="11"/>
      <c r="L558" s="11"/>
      <c r="M558" s="11"/>
      <c r="N558" s="11"/>
      <c r="O558" s="11"/>
      <c r="P558" s="117"/>
      <c r="Q558" s="11"/>
      <c r="R558" s="11"/>
      <c r="S558" s="11"/>
      <c r="T558" s="11"/>
      <c r="U558" s="11"/>
      <c r="V558" s="11"/>
      <c r="W558" s="11"/>
      <c r="X558" s="11"/>
      <c r="Y558" s="11"/>
      <c r="Z558" s="11"/>
    </row>
    <row r="559">
      <c r="A559" s="11"/>
      <c r="B559" s="141"/>
      <c r="C559" s="117"/>
      <c r="D559" s="117"/>
      <c r="E559" s="11"/>
      <c r="F559" s="11"/>
      <c r="G559" s="11"/>
      <c r="H559" s="11"/>
      <c r="I559" s="11"/>
      <c r="J559" s="11"/>
      <c r="K559" s="11"/>
      <c r="L559" s="11"/>
      <c r="M559" s="11"/>
      <c r="N559" s="11"/>
      <c r="O559" s="11"/>
      <c r="P559" s="117"/>
      <c r="Q559" s="11"/>
      <c r="R559" s="11"/>
      <c r="S559" s="11"/>
      <c r="T559" s="11"/>
      <c r="U559" s="11"/>
      <c r="V559" s="11"/>
      <c r="W559" s="11"/>
      <c r="X559" s="11"/>
      <c r="Y559" s="11"/>
      <c r="Z559" s="11"/>
    </row>
    <row r="560">
      <c r="A560" s="11"/>
      <c r="B560" s="141"/>
      <c r="C560" s="117"/>
      <c r="D560" s="117"/>
      <c r="E560" s="11"/>
      <c r="F560" s="11"/>
      <c r="G560" s="11"/>
      <c r="H560" s="11"/>
      <c r="I560" s="11"/>
      <c r="J560" s="11"/>
      <c r="K560" s="11"/>
      <c r="L560" s="11"/>
      <c r="M560" s="11"/>
      <c r="N560" s="11"/>
      <c r="O560" s="11"/>
      <c r="P560" s="117"/>
      <c r="Q560" s="11"/>
      <c r="R560" s="11"/>
      <c r="S560" s="11"/>
      <c r="T560" s="11"/>
      <c r="U560" s="11"/>
      <c r="V560" s="11"/>
      <c r="W560" s="11"/>
      <c r="X560" s="11"/>
      <c r="Y560" s="11"/>
      <c r="Z560" s="11"/>
    </row>
    <row r="561">
      <c r="A561" s="11"/>
      <c r="B561" s="141"/>
      <c r="C561" s="117"/>
      <c r="D561" s="117"/>
      <c r="E561" s="11"/>
      <c r="F561" s="11"/>
      <c r="G561" s="11"/>
      <c r="H561" s="11"/>
      <c r="I561" s="11"/>
      <c r="J561" s="11"/>
      <c r="K561" s="11"/>
      <c r="L561" s="11"/>
      <c r="M561" s="11"/>
      <c r="N561" s="11"/>
      <c r="O561" s="11"/>
      <c r="P561" s="117"/>
      <c r="Q561" s="11"/>
      <c r="R561" s="11"/>
      <c r="S561" s="11"/>
      <c r="T561" s="11"/>
      <c r="U561" s="11"/>
      <c r="V561" s="11"/>
      <c r="W561" s="11"/>
      <c r="X561" s="11"/>
      <c r="Y561" s="11"/>
      <c r="Z561" s="11"/>
    </row>
    <row r="562">
      <c r="A562" s="11"/>
      <c r="B562" s="141"/>
      <c r="C562" s="117"/>
      <c r="D562" s="117"/>
      <c r="E562" s="11"/>
      <c r="F562" s="11"/>
      <c r="G562" s="11"/>
      <c r="H562" s="11"/>
      <c r="I562" s="11"/>
      <c r="J562" s="11"/>
      <c r="K562" s="11"/>
      <c r="L562" s="11"/>
      <c r="M562" s="11"/>
      <c r="N562" s="11"/>
      <c r="O562" s="11"/>
      <c r="P562" s="117"/>
      <c r="Q562" s="11"/>
      <c r="R562" s="11"/>
      <c r="S562" s="11"/>
      <c r="T562" s="11"/>
      <c r="U562" s="11"/>
      <c r="V562" s="11"/>
      <c r="W562" s="11"/>
      <c r="X562" s="11"/>
      <c r="Y562" s="11"/>
      <c r="Z562" s="11"/>
    </row>
    <row r="563">
      <c r="A563" s="11"/>
      <c r="B563" s="141"/>
      <c r="C563" s="117"/>
      <c r="D563" s="117"/>
      <c r="E563" s="11"/>
      <c r="F563" s="11"/>
      <c r="G563" s="11"/>
      <c r="H563" s="11"/>
      <c r="I563" s="11"/>
      <c r="J563" s="11"/>
      <c r="K563" s="11"/>
      <c r="L563" s="11"/>
      <c r="M563" s="11"/>
      <c r="N563" s="11"/>
      <c r="O563" s="11"/>
      <c r="P563" s="117"/>
      <c r="Q563" s="11"/>
      <c r="R563" s="11"/>
      <c r="S563" s="11"/>
      <c r="T563" s="11"/>
      <c r="U563" s="11"/>
      <c r="V563" s="11"/>
      <c r="W563" s="11"/>
      <c r="X563" s="11"/>
      <c r="Y563" s="11"/>
      <c r="Z563" s="11"/>
    </row>
    <row r="564">
      <c r="A564" s="11"/>
      <c r="B564" s="141"/>
      <c r="C564" s="117"/>
      <c r="D564" s="117"/>
      <c r="E564" s="11"/>
      <c r="F564" s="11"/>
      <c r="G564" s="11"/>
      <c r="H564" s="11"/>
      <c r="I564" s="11"/>
      <c r="J564" s="11"/>
      <c r="K564" s="11"/>
      <c r="L564" s="11"/>
      <c r="M564" s="11"/>
      <c r="N564" s="11"/>
      <c r="O564" s="11"/>
      <c r="P564" s="117"/>
      <c r="Q564" s="11"/>
      <c r="R564" s="11"/>
      <c r="S564" s="11"/>
      <c r="T564" s="11"/>
      <c r="U564" s="11"/>
      <c r="V564" s="11"/>
      <c r="W564" s="11"/>
      <c r="X564" s="11"/>
      <c r="Y564" s="11"/>
      <c r="Z564" s="11"/>
    </row>
    <row r="565">
      <c r="A565" s="11"/>
      <c r="B565" s="141"/>
      <c r="C565" s="117"/>
      <c r="D565" s="117"/>
      <c r="E565" s="11"/>
      <c r="F565" s="11"/>
      <c r="G565" s="11"/>
      <c r="H565" s="11"/>
      <c r="I565" s="11"/>
      <c r="J565" s="11"/>
      <c r="K565" s="11"/>
      <c r="L565" s="11"/>
      <c r="M565" s="11"/>
      <c r="N565" s="11"/>
      <c r="O565" s="11"/>
      <c r="P565" s="117"/>
      <c r="Q565" s="11"/>
      <c r="R565" s="11"/>
      <c r="S565" s="11"/>
      <c r="T565" s="11"/>
      <c r="U565" s="11"/>
      <c r="V565" s="11"/>
      <c r="W565" s="11"/>
      <c r="X565" s="11"/>
      <c r="Y565" s="11"/>
      <c r="Z565" s="11"/>
    </row>
    <row r="566">
      <c r="A566" s="11"/>
      <c r="B566" s="141"/>
      <c r="C566" s="117"/>
      <c r="D566" s="117"/>
      <c r="E566" s="11"/>
      <c r="F566" s="11"/>
      <c r="G566" s="11"/>
      <c r="H566" s="11"/>
      <c r="I566" s="11"/>
      <c r="J566" s="11"/>
      <c r="K566" s="11"/>
      <c r="L566" s="11"/>
      <c r="M566" s="11"/>
      <c r="N566" s="11"/>
      <c r="O566" s="11"/>
      <c r="P566" s="117"/>
      <c r="Q566" s="11"/>
      <c r="R566" s="11"/>
      <c r="S566" s="11"/>
      <c r="T566" s="11"/>
      <c r="U566" s="11"/>
      <c r="V566" s="11"/>
      <c r="W566" s="11"/>
      <c r="X566" s="11"/>
      <c r="Y566" s="11"/>
      <c r="Z566" s="11"/>
    </row>
    <row r="567">
      <c r="A567" s="11"/>
      <c r="B567" s="141"/>
      <c r="C567" s="117"/>
      <c r="D567" s="117"/>
      <c r="E567" s="11"/>
      <c r="F567" s="11"/>
      <c r="G567" s="11"/>
      <c r="H567" s="11"/>
      <c r="I567" s="11"/>
      <c r="J567" s="11"/>
      <c r="K567" s="11"/>
      <c r="L567" s="11"/>
      <c r="M567" s="11"/>
      <c r="N567" s="11"/>
      <c r="O567" s="11"/>
      <c r="P567" s="117"/>
      <c r="Q567" s="11"/>
      <c r="R567" s="11"/>
      <c r="S567" s="11"/>
      <c r="T567" s="11"/>
      <c r="U567" s="11"/>
      <c r="V567" s="11"/>
      <c r="W567" s="11"/>
      <c r="X567" s="11"/>
      <c r="Y567" s="11"/>
      <c r="Z567" s="11"/>
    </row>
    <row r="568">
      <c r="A568" s="11"/>
      <c r="B568" s="141"/>
      <c r="C568" s="117"/>
      <c r="D568" s="117"/>
      <c r="E568" s="11"/>
      <c r="F568" s="11"/>
      <c r="G568" s="11"/>
      <c r="H568" s="11"/>
      <c r="I568" s="11"/>
      <c r="J568" s="11"/>
      <c r="K568" s="11"/>
      <c r="L568" s="11"/>
      <c r="M568" s="11"/>
      <c r="N568" s="11"/>
      <c r="O568" s="11"/>
      <c r="P568" s="117"/>
      <c r="Q568" s="11"/>
      <c r="R568" s="11"/>
      <c r="S568" s="11"/>
      <c r="T568" s="11"/>
      <c r="U568" s="11"/>
      <c r="V568" s="11"/>
      <c r="W568" s="11"/>
      <c r="X568" s="11"/>
      <c r="Y568" s="11"/>
      <c r="Z568" s="11"/>
    </row>
    <row r="569">
      <c r="A569" s="11"/>
      <c r="B569" s="141"/>
      <c r="C569" s="117"/>
      <c r="D569" s="117"/>
      <c r="E569" s="11"/>
      <c r="F569" s="11"/>
      <c r="G569" s="11"/>
      <c r="H569" s="11"/>
      <c r="I569" s="11"/>
      <c r="J569" s="11"/>
      <c r="K569" s="11"/>
      <c r="L569" s="11"/>
      <c r="M569" s="11"/>
      <c r="N569" s="11"/>
      <c r="O569" s="11"/>
      <c r="P569" s="117"/>
      <c r="Q569" s="11"/>
      <c r="R569" s="11"/>
      <c r="S569" s="11"/>
      <c r="T569" s="11"/>
      <c r="U569" s="11"/>
      <c r="V569" s="11"/>
      <c r="W569" s="11"/>
      <c r="X569" s="11"/>
      <c r="Y569" s="11"/>
      <c r="Z569" s="11"/>
    </row>
    <row r="570">
      <c r="A570" s="11"/>
      <c r="B570" s="141"/>
      <c r="C570" s="117"/>
      <c r="D570" s="117"/>
      <c r="E570" s="11"/>
      <c r="F570" s="11"/>
      <c r="G570" s="11"/>
      <c r="H570" s="11"/>
      <c r="I570" s="11"/>
      <c r="J570" s="11"/>
      <c r="K570" s="11"/>
      <c r="L570" s="11"/>
      <c r="M570" s="11"/>
      <c r="N570" s="11"/>
      <c r="O570" s="11"/>
      <c r="P570" s="117"/>
      <c r="Q570" s="11"/>
      <c r="R570" s="11"/>
      <c r="S570" s="11"/>
      <c r="T570" s="11"/>
      <c r="U570" s="11"/>
      <c r="V570" s="11"/>
      <c r="W570" s="11"/>
      <c r="X570" s="11"/>
      <c r="Y570" s="11"/>
      <c r="Z570" s="11"/>
    </row>
    <row r="571">
      <c r="A571" s="11"/>
      <c r="B571" s="141"/>
      <c r="C571" s="117"/>
      <c r="D571" s="117"/>
      <c r="E571" s="11"/>
      <c r="F571" s="11"/>
      <c r="G571" s="11"/>
      <c r="H571" s="11"/>
      <c r="I571" s="11"/>
      <c r="J571" s="11"/>
      <c r="K571" s="11"/>
      <c r="L571" s="11"/>
      <c r="M571" s="11"/>
      <c r="N571" s="11"/>
      <c r="O571" s="11"/>
      <c r="P571" s="117"/>
      <c r="Q571" s="11"/>
      <c r="R571" s="11"/>
      <c r="S571" s="11"/>
      <c r="T571" s="11"/>
      <c r="U571" s="11"/>
      <c r="V571" s="11"/>
      <c r="W571" s="11"/>
      <c r="X571" s="11"/>
      <c r="Y571" s="11"/>
      <c r="Z571" s="11"/>
    </row>
    <row r="572">
      <c r="A572" s="11"/>
      <c r="B572" s="141"/>
      <c r="C572" s="117"/>
      <c r="D572" s="117"/>
      <c r="E572" s="11"/>
      <c r="F572" s="11"/>
      <c r="G572" s="11"/>
      <c r="H572" s="11"/>
      <c r="I572" s="11"/>
      <c r="J572" s="11"/>
      <c r="K572" s="11"/>
      <c r="L572" s="11"/>
      <c r="M572" s="11"/>
      <c r="N572" s="11"/>
      <c r="O572" s="11"/>
      <c r="P572" s="117"/>
      <c r="Q572" s="11"/>
      <c r="R572" s="11"/>
      <c r="S572" s="11"/>
      <c r="T572" s="11"/>
      <c r="U572" s="11"/>
      <c r="V572" s="11"/>
      <c r="W572" s="11"/>
      <c r="X572" s="11"/>
      <c r="Y572" s="11"/>
      <c r="Z572" s="11"/>
    </row>
    <row r="573">
      <c r="A573" s="11"/>
      <c r="B573" s="141"/>
      <c r="C573" s="117"/>
      <c r="D573" s="117"/>
      <c r="E573" s="11"/>
      <c r="F573" s="11"/>
      <c r="G573" s="11"/>
      <c r="H573" s="11"/>
      <c r="I573" s="11"/>
      <c r="J573" s="11"/>
      <c r="K573" s="11"/>
      <c r="L573" s="11"/>
      <c r="M573" s="11"/>
      <c r="N573" s="11"/>
      <c r="O573" s="11"/>
      <c r="P573" s="117"/>
      <c r="Q573" s="11"/>
      <c r="R573" s="11"/>
      <c r="S573" s="11"/>
      <c r="T573" s="11"/>
      <c r="U573" s="11"/>
      <c r="V573" s="11"/>
      <c r="W573" s="11"/>
      <c r="X573" s="11"/>
      <c r="Y573" s="11"/>
      <c r="Z573" s="11"/>
    </row>
    <row r="574">
      <c r="A574" s="11"/>
      <c r="B574" s="141"/>
      <c r="C574" s="117"/>
      <c r="D574" s="117"/>
      <c r="E574" s="11"/>
      <c r="F574" s="11"/>
      <c r="G574" s="11"/>
      <c r="H574" s="11"/>
      <c r="I574" s="11"/>
      <c r="J574" s="11"/>
      <c r="K574" s="11"/>
      <c r="L574" s="11"/>
      <c r="M574" s="11"/>
      <c r="N574" s="11"/>
      <c r="O574" s="11"/>
      <c r="P574" s="117"/>
      <c r="Q574" s="11"/>
      <c r="R574" s="11"/>
      <c r="S574" s="11"/>
      <c r="T574" s="11"/>
      <c r="U574" s="11"/>
      <c r="V574" s="11"/>
      <c r="W574" s="11"/>
      <c r="X574" s="11"/>
      <c r="Y574" s="11"/>
      <c r="Z574" s="11"/>
    </row>
    <row r="575">
      <c r="A575" s="11"/>
      <c r="B575" s="141"/>
      <c r="C575" s="117"/>
      <c r="D575" s="117"/>
      <c r="E575" s="11"/>
      <c r="F575" s="11"/>
      <c r="G575" s="11"/>
      <c r="H575" s="11"/>
      <c r="I575" s="11"/>
      <c r="J575" s="11"/>
      <c r="K575" s="11"/>
      <c r="L575" s="11"/>
      <c r="M575" s="11"/>
      <c r="N575" s="11"/>
      <c r="O575" s="11"/>
      <c r="P575" s="117"/>
      <c r="Q575" s="11"/>
      <c r="R575" s="11"/>
      <c r="S575" s="11"/>
      <c r="T575" s="11"/>
      <c r="U575" s="11"/>
      <c r="V575" s="11"/>
      <c r="W575" s="11"/>
      <c r="X575" s="11"/>
      <c r="Y575" s="11"/>
      <c r="Z575" s="11"/>
    </row>
    <row r="576">
      <c r="A576" s="11"/>
      <c r="B576" s="141"/>
      <c r="C576" s="117"/>
      <c r="D576" s="117"/>
      <c r="E576" s="11"/>
      <c r="F576" s="11"/>
      <c r="G576" s="11"/>
      <c r="H576" s="11"/>
      <c r="I576" s="11"/>
      <c r="J576" s="11"/>
      <c r="K576" s="11"/>
      <c r="L576" s="11"/>
      <c r="M576" s="11"/>
      <c r="N576" s="11"/>
      <c r="O576" s="11"/>
      <c r="P576" s="117"/>
      <c r="Q576" s="11"/>
      <c r="R576" s="11"/>
      <c r="S576" s="11"/>
      <c r="T576" s="11"/>
      <c r="U576" s="11"/>
      <c r="V576" s="11"/>
      <c r="W576" s="11"/>
      <c r="X576" s="11"/>
      <c r="Y576" s="11"/>
      <c r="Z576" s="11"/>
    </row>
    <row r="577">
      <c r="A577" s="11"/>
      <c r="B577" s="141"/>
      <c r="C577" s="117"/>
      <c r="D577" s="117"/>
      <c r="E577" s="11"/>
      <c r="F577" s="11"/>
      <c r="G577" s="11"/>
      <c r="H577" s="11"/>
      <c r="I577" s="11"/>
      <c r="J577" s="11"/>
      <c r="K577" s="11"/>
      <c r="L577" s="11"/>
      <c r="M577" s="11"/>
      <c r="N577" s="11"/>
      <c r="O577" s="11"/>
      <c r="P577" s="117"/>
      <c r="Q577" s="11"/>
      <c r="R577" s="11"/>
      <c r="S577" s="11"/>
      <c r="T577" s="11"/>
      <c r="U577" s="11"/>
      <c r="V577" s="11"/>
      <c r="W577" s="11"/>
      <c r="X577" s="11"/>
      <c r="Y577" s="11"/>
      <c r="Z577" s="11"/>
    </row>
    <row r="578">
      <c r="A578" s="11"/>
      <c r="B578" s="141"/>
      <c r="C578" s="117"/>
      <c r="D578" s="117"/>
      <c r="E578" s="11"/>
      <c r="F578" s="11"/>
      <c r="G578" s="11"/>
      <c r="H578" s="11"/>
      <c r="I578" s="11"/>
      <c r="J578" s="11"/>
      <c r="K578" s="11"/>
      <c r="L578" s="11"/>
      <c r="M578" s="11"/>
      <c r="N578" s="11"/>
      <c r="O578" s="11"/>
      <c r="P578" s="117"/>
      <c r="Q578" s="11"/>
      <c r="R578" s="11"/>
      <c r="S578" s="11"/>
      <c r="T578" s="11"/>
      <c r="U578" s="11"/>
      <c r="V578" s="11"/>
      <c r="W578" s="11"/>
      <c r="X578" s="11"/>
      <c r="Y578" s="11"/>
      <c r="Z578" s="11"/>
    </row>
    <row r="579">
      <c r="A579" s="11"/>
      <c r="B579" s="141"/>
      <c r="C579" s="117"/>
      <c r="D579" s="117"/>
      <c r="E579" s="11"/>
      <c r="F579" s="11"/>
      <c r="G579" s="11"/>
      <c r="H579" s="11"/>
      <c r="I579" s="11"/>
      <c r="J579" s="11"/>
      <c r="K579" s="11"/>
      <c r="L579" s="11"/>
      <c r="M579" s="11"/>
      <c r="N579" s="11"/>
      <c r="O579" s="11"/>
      <c r="P579" s="117"/>
      <c r="Q579" s="11"/>
      <c r="R579" s="11"/>
      <c r="S579" s="11"/>
      <c r="T579" s="11"/>
      <c r="U579" s="11"/>
      <c r="V579" s="11"/>
      <c r="W579" s="11"/>
      <c r="X579" s="11"/>
      <c r="Y579" s="11"/>
      <c r="Z579" s="11"/>
    </row>
    <row r="580">
      <c r="A580" s="11"/>
      <c r="B580" s="141"/>
      <c r="C580" s="117"/>
      <c r="D580" s="117"/>
      <c r="E580" s="11"/>
      <c r="F580" s="11"/>
      <c r="G580" s="11"/>
      <c r="H580" s="11"/>
      <c r="I580" s="11"/>
      <c r="J580" s="11"/>
      <c r="K580" s="11"/>
      <c r="L580" s="11"/>
      <c r="M580" s="11"/>
      <c r="N580" s="11"/>
      <c r="O580" s="11"/>
      <c r="P580" s="117"/>
      <c r="Q580" s="11"/>
      <c r="R580" s="11"/>
      <c r="S580" s="11"/>
      <c r="T580" s="11"/>
      <c r="U580" s="11"/>
      <c r="V580" s="11"/>
      <c r="W580" s="11"/>
      <c r="X580" s="11"/>
      <c r="Y580" s="11"/>
      <c r="Z580" s="11"/>
    </row>
    <row r="581">
      <c r="A581" s="11"/>
      <c r="B581" s="141"/>
      <c r="C581" s="117"/>
      <c r="D581" s="117"/>
      <c r="E581" s="11"/>
      <c r="F581" s="11"/>
      <c r="G581" s="11"/>
      <c r="H581" s="11"/>
      <c r="I581" s="11"/>
      <c r="J581" s="11"/>
      <c r="K581" s="11"/>
      <c r="L581" s="11"/>
      <c r="M581" s="11"/>
      <c r="N581" s="11"/>
      <c r="O581" s="11"/>
      <c r="P581" s="117"/>
      <c r="Q581" s="11"/>
      <c r="R581" s="11"/>
      <c r="S581" s="11"/>
      <c r="T581" s="11"/>
      <c r="U581" s="11"/>
      <c r="V581" s="11"/>
      <c r="W581" s="11"/>
      <c r="X581" s="11"/>
      <c r="Y581" s="11"/>
      <c r="Z581" s="11"/>
    </row>
    <row r="582">
      <c r="A582" s="11"/>
      <c r="B582" s="141"/>
      <c r="C582" s="117"/>
      <c r="D582" s="117"/>
      <c r="E582" s="11"/>
      <c r="F582" s="11"/>
      <c r="G582" s="11"/>
      <c r="H582" s="11"/>
      <c r="I582" s="11"/>
      <c r="J582" s="11"/>
      <c r="K582" s="11"/>
      <c r="L582" s="11"/>
      <c r="M582" s="11"/>
      <c r="N582" s="11"/>
      <c r="O582" s="11"/>
      <c r="P582" s="117"/>
      <c r="Q582" s="11"/>
      <c r="R582" s="11"/>
      <c r="S582" s="11"/>
      <c r="T582" s="11"/>
      <c r="U582" s="11"/>
      <c r="V582" s="11"/>
      <c r="W582" s="11"/>
      <c r="X582" s="11"/>
      <c r="Y582" s="11"/>
      <c r="Z582" s="11"/>
    </row>
    <row r="583">
      <c r="A583" s="11"/>
      <c r="B583" s="141"/>
      <c r="C583" s="117"/>
      <c r="D583" s="117"/>
      <c r="E583" s="11"/>
      <c r="F583" s="11"/>
      <c r="G583" s="11"/>
      <c r="H583" s="11"/>
      <c r="I583" s="11"/>
      <c r="J583" s="11"/>
      <c r="K583" s="11"/>
      <c r="L583" s="11"/>
      <c r="M583" s="11"/>
      <c r="N583" s="11"/>
      <c r="O583" s="11"/>
      <c r="P583" s="117"/>
      <c r="Q583" s="11"/>
      <c r="R583" s="11"/>
      <c r="S583" s="11"/>
      <c r="T583" s="11"/>
      <c r="U583" s="11"/>
      <c r="V583" s="11"/>
      <c r="W583" s="11"/>
      <c r="X583" s="11"/>
      <c r="Y583" s="11"/>
      <c r="Z583" s="11"/>
    </row>
    <row r="584">
      <c r="A584" s="11"/>
      <c r="B584" s="141"/>
      <c r="C584" s="117"/>
      <c r="D584" s="117"/>
      <c r="E584" s="11"/>
      <c r="F584" s="11"/>
      <c r="G584" s="11"/>
      <c r="H584" s="11"/>
      <c r="I584" s="11"/>
      <c r="J584" s="11"/>
      <c r="K584" s="11"/>
      <c r="L584" s="11"/>
      <c r="M584" s="11"/>
      <c r="N584" s="11"/>
      <c r="O584" s="11"/>
      <c r="P584" s="117"/>
      <c r="Q584" s="11"/>
      <c r="R584" s="11"/>
      <c r="S584" s="11"/>
      <c r="T584" s="11"/>
      <c r="U584" s="11"/>
      <c r="V584" s="11"/>
      <c r="W584" s="11"/>
      <c r="X584" s="11"/>
      <c r="Y584" s="11"/>
      <c r="Z584" s="11"/>
    </row>
    <row r="585">
      <c r="A585" s="11"/>
      <c r="B585" s="141"/>
      <c r="C585" s="117"/>
      <c r="D585" s="117"/>
      <c r="E585" s="11"/>
      <c r="F585" s="11"/>
      <c r="G585" s="11"/>
      <c r="H585" s="11"/>
      <c r="I585" s="11"/>
      <c r="J585" s="11"/>
      <c r="K585" s="11"/>
      <c r="L585" s="11"/>
      <c r="M585" s="11"/>
      <c r="N585" s="11"/>
      <c r="O585" s="11"/>
      <c r="P585" s="117"/>
      <c r="Q585" s="11"/>
      <c r="R585" s="11"/>
      <c r="S585" s="11"/>
      <c r="T585" s="11"/>
      <c r="U585" s="11"/>
      <c r="V585" s="11"/>
      <c r="W585" s="11"/>
      <c r="X585" s="11"/>
      <c r="Y585" s="11"/>
      <c r="Z585" s="11"/>
    </row>
    <row r="586">
      <c r="A586" s="11"/>
      <c r="B586" s="141"/>
      <c r="C586" s="117"/>
      <c r="D586" s="117"/>
      <c r="E586" s="11"/>
      <c r="F586" s="11"/>
      <c r="G586" s="11"/>
      <c r="H586" s="11"/>
      <c r="I586" s="11"/>
      <c r="J586" s="11"/>
      <c r="K586" s="11"/>
      <c r="L586" s="11"/>
      <c r="M586" s="11"/>
      <c r="N586" s="11"/>
      <c r="O586" s="11"/>
      <c r="P586" s="117"/>
      <c r="Q586" s="11"/>
      <c r="R586" s="11"/>
      <c r="S586" s="11"/>
      <c r="T586" s="11"/>
      <c r="U586" s="11"/>
      <c r="V586" s="11"/>
      <c r="W586" s="11"/>
      <c r="X586" s="11"/>
      <c r="Y586" s="11"/>
      <c r="Z586" s="11"/>
    </row>
    <row r="587">
      <c r="A587" s="11"/>
      <c r="B587" s="141"/>
      <c r="C587" s="117"/>
      <c r="D587" s="117"/>
      <c r="E587" s="11"/>
      <c r="F587" s="11"/>
      <c r="G587" s="11"/>
      <c r="H587" s="11"/>
      <c r="I587" s="11"/>
      <c r="J587" s="11"/>
      <c r="K587" s="11"/>
      <c r="L587" s="11"/>
      <c r="M587" s="11"/>
      <c r="N587" s="11"/>
      <c r="O587" s="11"/>
      <c r="P587" s="117"/>
      <c r="Q587" s="11"/>
      <c r="R587" s="11"/>
      <c r="S587" s="11"/>
      <c r="T587" s="11"/>
      <c r="U587" s="11"/>
      <c r="V587" s="11"/>
      <c r="W587" s="11"/>
      <c r="X587" s="11"/>
      <c r="Y587" s="11"/>
      <c r="Z587" s="11"/>
    </row>
    <row r="588">
      <c r="A588" s="11"/>
      <c r="B588" s="141"/>
      <c r="C588" s="117"/>
      <c r="D588" s="117"/>
      <c r="E588" s="11"/>
      <c r="F588" s="11"/>
      <c r="G588" s="11"/>
      <c r="H588" s="11"/>
      <c r="I588" s="11"/>
      <c r="J588" s="11"/>
      <c r="K588" s="11"/>
      <c r="L588" s="11"/>
      <c r="M588" s="11"/>
      <c r="N588" s="11"/>
      <c r="O588" s="11"/>
      <c r="P588" s="117"/>
      <c r="Q588" s="11"/>
      <c r="R588" s="11"/>
      <c r="S588" s="11"/>
      <c r="T588" s="11"/>
      <c r="U588" s="11"/>
      <c r="V588" s="11"/>
      <c r="W588" s="11"/>
      <c r="X588" s="11"/>
      <c r="Y588" s="11"/>
      <c r="Z588" s="11"/>
    </row>
    <row r="589">
      <c r="A589" s="11"/>
      <c r="B589" s="141"/>
      <c r="C589" s="117"/>
      <c r="D589" s="117"/>
      <c r="E589" s="11"/>
      <c r="F589" s="11"/>
      <c r="G589" s="11"/>
      <c r="H589" s="11"/>
      <c r="I589" s="11"/>
      <c r="J589" s="11"/>
      <c r="K589" s="11"/>
      <c r="L589" s="11"/>
      <c r="M589" s="11"/>
      <c r="N589" s="11"/>
      <c r="O589" s="11"/>
      <c r="P589" s="117"/>
      <c r="Q589" s="11"/>
      <c r="R589" s="11"/>
      <c r="S589" s="11"/>
      <c r="T589" s="11"/>
      <c r="U589" s="11"/>
      <c r="V589" s="11"/>
      <c r="W589" s="11"/>
      <c r="X589" s="11"/>
      <c r="Y589" s="11"/>
      <c r="Z589" s="11"/>
    </row>
    <row r="590">
      <c r="A590" s="11"/>
      <c r="B590" s="141"/>
      <c r="C590" s="117"/>
      <c r="D590" s="117"/>
      <c r="E590" s="11"/>
      <c r="F590" s="11"/>
      <c r="G590" s="11"/>
      <c r="H590" s="11"/>
      <c r="I590" s="11"/>
      <c r="J590" s="11"/>
      <c r="K590" s="11"/>
      <c r="L590" s="11"/>
      <c r="M590" s="11"/>
      <c r="N590" s="11"/>
      <c r="O590" s="11"/>
      <c r="P590" s="117"/>
      <c r="Q590" s="11"/>
      <c r="R590" s="11"/>
      <c r="S590" s="11"/>
      <c r="T590" s="11"/>
      <c r="U590" s="11"/>
      <c r="V590" s="11"/>
      <c r="W590" s="11"/>
      <c r="X590" s="11"/>
      <c r="Y590" s="11"/>
      <c r="Z590" s="11"/>
    </row>
    <row r="591">
      <c r="A591" s="11"/>
      <c r="B591" s="141"/>
      <c r="C591" s="117"/>
      <c r="D591" s="117"/>
      <c r="E591" s="11"/>
      <c r="F591" s="11"/>
      <c r="G591" s="11"/>
      <c r="H591" s="11"/>
      <c r="I591" s="11"/>
      <c r="J591" s="11"/>
      <c r="K591" s="11"/>
      <c r="L591" s="11"/>
      <c r="M591" s="11"/>
      <c r="N591" s="11"/>
      <c r="O591" s="11"/>
      <c r="P591" s="117"/>
      <c r="Q591" s="11"/>
      <c r="R591" s="11"/>
      <c r="S591" s="11"/>
      <c r="T591" s="11"/>
      <c r="U591" s="11"/>
      <c r="V591" s="11"/>
      <c r="W591" s="11"/>
      <c r="X591" s="11"/>
      <c r="Y591" s="11"/>
      <c r="Z591" s="11"/>
    </row>
    <row r="592">
      <c r="A592" s="11"/>
      <c r="B592" s="141"/>
      <c r="C592" s="117"/>
      <c r="D592" s="117"/>
      <c r="E592" s="11"/>
      <c r="F592" s="11"/>
      <c r="G592" s="11"/>
      <c r="H592" s="11"/>
      <c r="I592" s="11"/>
      <c r="J592" s="11"/>
      <c r="K592" s="11"/>
      <c r="L592" s="11"/>
      <c r="M592" s="11"/>
      <c r="N592" s="11"/>
      <c r="O592" s="11"/>
      <c r="P592" s="117"/>
      <c r="Q592" s="11"/>
      <c r="R592" s="11"/>
      <c r="S592" s="11"/>
      <c r="T592" s="11"/>
      <c r="U592" s="11"/>
      <c r="V592" s="11"/>
      <c r="W592" s="11"/>
      <c r="X592" s="11"/>
      <c r="Y592" s="11"/>
      <c r="Z592" s="11"/>
    </row>
    <row r="593">
      <c r="A593" s="11"/>
      <c r="B593" s="141"/>
      <c r="C593" s="117"/>
      <c r="D593" s="117"/>
      <c r="E593" s="11"/>
      <c r="F593" s="11"/>
      <c r="G593" s="11"/>
      <c r="H593" s="11"/>
      <c r="I593" s="11"/>
      <c r="J593" s="11"/>
      <c r="K593" s="11"/>
      <c r="L593" s="11"/>
      <c r="M593" s="11"/>
      <c r="N593" s="11"/>
      <c r="O593" s="11"/>
      <c r="P593" s="117"/>
      <c r="Q593" s="11"/>
      <c r="R593" s="11"/>
      <c r="S593" s="11"/>
      <c r="T593" s="11"/>
      <c r="U593" s="11"/>
      <c r="V593" s="11"/>
      <c r="W593" s="11"/>
      <c r="X593" s="11"/>
      <c r="Y593" s="11"/>
      <c r="Z593" s="11"/>
    </row>
    <row r="594">
      <c r="A594" s="11"/>
      <c r="B594" s="141"/>
      <c r="C594" s="117"/>
      <c r="D594" s="117"/>
      <c r="E594" s="11"/>
      <c r="F594" s="11"/>
      <c r="G594" s="11"/>
      <c r="H594" s="11"/>
      <c r="I594" s="11"/>
      <c r="J594" s="11"/>
      <c r="K594" s="11"/>
      <c r="L594" s="11"/>
      <c r="M594" s="11"/>
      <c r="N594" s="11"/>
      <c r="O594" s="11"/>
      <c r="P594" s="117"/>
      <c r="Q594" s="11"/>
      <c r="R594" s="11"/>
      <c r="S594" s="11"/>
      <c r="T594" s="11"/>
      <c r="U594" s="11"/>
      <c r="V594" s="11"/>
      <c r="W594" s="11"/>
      <c r="X594" s="11"/>
      <c r="Y594" s="11"/>
      <c r="Z594" s="11"/>
    </row>
    <row r="595">
      <c r="A595" s="11"/>
      <c r="B595" s="141"/>
      <c r="C595" s="117"/>
      <c r="D595" s="117"/>
      <c r="E595" s="11"/>
      <c r="F595" s="11"/>
      <c r="G595" s="11"/>
      <c r="H595" s="11"/>
      <c r="I595" s="11"/>
      <c r="J595" s="11"/>
      <c r="K595" s="11"/>
      <c r="L595" s="11"/>
      <c r="M595" s="11"/>
      <c r="N595" s="11"/>
      <c r="O595" s="11"/>
      <c r="P595" s="117"/>
      <c r="Q595" s="11"/>
      <c r="R595" s="11"/>
      <c r="S595" s="11"/>
      <c r="T595" s="11"/>
      <c r="U595" s="11"/>
      <c r="V595" s="11"/>
      <c r="W595" s="11"/>
      <c r="X595" s="11"/>
      <c r="Y595" s="11"/>
      <c r="Z595" s="11"/>
    </row>
    <row r="596">
      <c r="A596" s="11"/>
      <c r="B596" s="141"/>
      <c r="C596" s="117"/>
      <c r="D596" s="117"/>
      <c r="E596" s="11"/>
      <c r="F596" s="11"/>
      <c r="G596" s="11"/>
      <c r="H596" s="11"/>
      <c r="I596" s="11"/>
      <c r="J596" s="11"/>
      <c r="K596" s="11"/>
      <c r="L596" s="11"/>
      <c r="M596" s="11"/>
      <c r="N596" s="11"/>
      <c r="O596" s="11"/>
      <c r="P596" s="117"/>
      <c r="Q596" s="11"/>
      <c r="R596" s="11"/>
      <c r="S596" s="11"/>
      <c r="T596" s="11"/>
      <c r="U596" s="11"/>
      <c r="V596" s="11"/>
      <c r="W596" s="11"/>
      <c r="X596" s="11"/>
      <c r="Y596" s="11"/>
      <c r="Z596" s="11"/>
    </row>
    <row r="597">
      <c r="A597" s="11"/>
      <c r="B597" s="141"/>
      <c r="C597" s="117"/>
      <c r="D597" s="117"/>
      <c r="E597" s="11"/>
      <c r="F597" s="11"/>
      <c r="G597" s="11"/>
      <c r="H597" s="11"/>
      <c r="I597" s="11"/>
      <c r="J597" s="11"/>
      <c r="K597" s="11"/>
      <c r="L597" s="11"/>
      <c r="M597" s="11"/>
      <c r="N597" s="11"/>
      <c r="O597" s="11"/>
      <c r="P597" s="117"/>
      <c r="Q597" s="11"/>
      <c r="R597" s="11"/>
      <c r="S597" s="11"/>
      <c r="T597" s="11"/>
      <c r="U597" s="11"/>
      <c r="V597" s="11"/>
      <c r="W597" s="11"/>
      <c r="X597" s="11"/>
      <c r="Y597" s="11"/>
      <c r="Z597" s="11"/>
    </row>
    <row r="598">
      <c r="A598" s="11"/>
      <c r="B598" s="141"/>
      <c r="C598" s="117"/>
      <c r="D598" s="117"/>
      <c r="E598" s="11"/>
      <c r="F598" s="11"/>
      <c r="G598" s="11"/>
      <c r="H598" s="11"/>
      <c r="I598" s="11"/>
      <c r="J598" s="11"/>
      <c r="K598" s="11"/>
      <c r="L598" s="11"/>
      <c r="M598" s="11"/>
      <c r="N598" s="11"/>
      <c r="O598" s="11"/>
      <c r="P598" s="117"/>
      <c r="Q598" s="11"/>
      <c r="R598" s="11"/>
      <c r="S598" s="11"/>
      <c r="T598" s="11"/>
      <c r="U598" s="11"/>
      <c r="V598" s="11"/>
      <c r="W598" s="11"/>
      <c r="X598" s="11"/>
      <c r="Y598" s="11"/>
      <c r="Z598" s="11"/>
    </row>
    <row r="599">
      <c r="A599" s="11"/>
      <c r="B599" s="141"/>
      <c r="C599" s="117"/>
      <c r="D599" s="117"/>
      <c r="E599" s="11"/>
      <c r="F599" s="11"/>
      <c r="G599" s="11"/>
      <c r="H599" s="11"/>
      <c r="I599" s="11"/>
      <c r="J599" s="11"/>
      <c r="K599" s="11"/>
      <c r="L599" s="11"/>
      <c r="M599" s="11"/>
      <c r="N599" s="11"/>
      <c r="O599" s="11"/>
      <c r="P599" s="117"/>
      <c r="Q599" s="11"/>
      <c r="R599" s="11"/>
      <c r="S599" s="11"/>
      <c r="T599" s="11"/>
      <c r="U599" s="11"/>
      <c r="V599" s="11"/>
      <c r="W599" s="11"/>
      <c r="X599" s="11"/>
      <c r="Y599" s="11"/>
      <c r="Z599" s="11"/>
    </row>
    <row r="600">
      <c r="A600" s="11"/>
      <c r="B600" s="141"/>
      <c r="C600" s="117"/>
      <c r="D600" s="117"/>
      <c r="E600" s="11"/>
      <c r="F600" s="11"/>
      <c r="G600" s="11"/>
      <c r="H600" s="11"/>
      <c r="I600" s="11"/>
      <c r="J600" s="11"/>
      <c r="K600" s="11"/>
      <c r="L600" s="11"/>
      <c r="M600" s="11"/>
      <c r="N600" s="11"/>
      <c r="O600" s="11"/>
      <c r="P600" s="117"/>
      <c r="Q600" s="11"/>
      <c r="R600" s="11"/>
      <c r="S600" s="11"/>
      <c r="T600" s="11"/>
      <c r="U600" s="11"/>
      <c r="V600" s="11"/>
      <c r="W600" s="11"/>
      <c r="X600" s="11"/>
      <c r="Y600" s="11"/>
      <c r="Z600" s="11"/>
    </row>
    <row r="601">
      <c r="A601" s="11"/>
      <c r="B601" s="141"/>
      <c r="C601" s="117"/>
      <c r="D601" s="117"/>
      <c r="E601" s="11"/>
      <c r="F601" s="11"/>
      <c r="G601" s="11"/>
      <c r="H601" s="11"/>
      <c r="I601" s="11"/>
      <c r="J601" s="11"/>
      <c r="K601" s="11"/>
      <c r="L601" s="11"/>
      <c r="M601" s="11"/>
      <c r="N601" s="11"/>
      <c r="O601" s="11"/>
      <c r="P601" s="117"/>
      <c r="Q601" s="11"/>
      <c r="R601" s="11"/>
      <c r="S601" s="11"/>
      <c r="T601" s="11"/>
      <c r="U601" s="11"/>
      <c r="V601" s="11"/>
      <c r="W601" s="11"/>
      <c r="X601" s="11"/>
      <c r="Y601" s="11"/>
      <c r="Z601" s="11"/>
    </row>
    <row r="602">
      <c r="A602" s="11"/>
      <c r="B602" s="141"/>
      <c r="C602" s="117"/>
      <c r="D602" s="117"/>
      <c r="E602" s="11"/>
      <c r="F602" s="11"/>
      <c r="G602" s="11"/>
      <c r="H602" s="11"/>
      <c r="I602" s="11"/>
      <c r="J602" s="11"/>
      <c r="K602" s="11"/>
      <c r="L602" s="11"/>
      <c r="M602" s="11"/>
      <c r="N602" s="11"/>
      <c r="O602" s="11"/>
      <c r="P602" s="117"/>
      <c r="Q602" s="11"/>
      <c r="R602" s="11"/>
      <c r="S602" s="11"/>
      <c r="T602" s="11"/>
      <c r="U602" s="11"/>
      <c r="V602" s="11"/>
      <c r="W602" s="11"/>
      <c r="X602" s="11"/>
      <c r="Y602" s="11"/>
      <c r="Z602" s="11"/>
    </row>
    <row r="603">
      <c r="A603" s="11"/>
      <c r="B603" s="141"/>
      <c r="C603" s="117"/>
      <c r="D603" s="117"/>
      <c r="E603" s="11"/>
      <c r="F603" s="11"/>
      <c r="G603" s="11"/>
      <c r="H603" s="11"/>
      <c r="I603" s="11"/>
      <c r="J603" s="11"/>
      <c r="K603" s="11"/>
      <c r="L603" s="11"/>
      <c r="M603" s="11"/>
      <c r="N603" s="11"/>
      <c r="O603" s="11"/>
      <c r="P603" s="117"/>
      <c r="Q603" s="11"/>
      <c r="R603" s="11"/>
      <c r="S603" s="11"/>
      <c r="T603" s="11"/>
      <c r="U603" s="11"/>
      <c r="V603" s="11"/>
      <c r="W603" s="11"/>
      <c r="X603" s="11"/>
      <c r="Y603" s="11"/>
      <c r="Z603" s="11"/>
    </row>
    <row r="604">
      <c r="A604" s="11"/>
      <c r="B604" s="141"/>
      <c r="C604" s="117"/>
      <c r="D604" s="117"/>
      <c r="E604" s="11"/>
      <c r="F604" s="11"/>
      <c r="G604" s="11"/>
      <c r="H604" s="11"/>
      <c r="I604" s="11"/>
      <c r="J604" s="11"/>
      <c r="K604" s="11"/>
      <c r="L604" s="11"/>
      <c r="M604" s="11"/>
      <c r="N604" s="11"/>
      <c r="O604" s="11"/>
      <c r="P604" s="117"/>
      <c r="Q604" s="11"/>
      <c r="R604" s="11"/>
      <c r="S604" s="11"/>
      <c r="T604" s="11"/>
      <c r="U604" s="11"/>
      <c r="V604" s="11"/>
      <c r="W604" s="11"/>
      <c r="X604" s="11"/>
      <c r="Y604" s="11"/>
      <c r="Z604" s="11"/>
    </row>
    <row r="605">
      <c r="A605" s="11"/>
      <c r="B605" s="141"/>
      <c r="C605" s="117"/>
      <c r="D605" s="117"/>
      <c r="E605" s="11"/>
      <c r="F605" s="11"/>
      <c r="G605" s="11"/>
      <c r="H605" s="11"/>
      <c r="I605" s="11"/>
      <c r="J605" s="11"/>
      <c r="K605" s="11"/>
      <c r="L605" s="11"/>
      <c r="M605" s="11"/>
      <c r="N605" s="11"/>
      <c r="O605" s="11"/>
      <c r="P605" s="117"/>
      <c r="Q605" s="11"/>
      <c r="R605" s="11"/>
      <c r="S605" s="11"/>
      <c r="T605" s="11"/>
      <c r="U605" s="11"/>
      <c r="V605" s="11"/>
      <c r="W605" s="11"/>
      <c r="X605" s="11"/>
      <c r="Y605" s="11"/>
      <c r="Z605" s="11"/>
    </row>
    <row r="606">
      <c r="A606" s="11"/>
      <c r="B606" s="141"/>
      <c r="C606" s="117"/>
      <c r="D606" s="117"/>
      <c r="E606" s="11"/>
      <c r="F606" s="11"/>
      <c r="G606" s="11"/>
      <c r="H606" s="11"/>
      <c r="I606" s="11"/>
      <c r="J606" s="11"/>
      <c r="K606" s="11"/>
      <c r="L606" s="11"/>
      <c r="M606" s="11"/>
      <c r="N606" s="11"/>
      <c r="O606" s="11"/>
      <c r="P606" s="117"/>
      <c r="Q606" s="11"/>
      <c r="R606" s="11"/>
      <c r="S606" s="11"/>
      <c r="T606" s="11"/>
      <c r="U606" s="11"/>
      <c r="V606" s="11"/>
      <c r="W606" s="11"/>
      <c r="X606" s="11"/>
      <c r="Y606" s="11"/>
      <c r="Z606" s="11"/>
    </row>
    <row r="607">
      <c r="A607" s="11"/>
      <c r="B607" s="141"/>
      <c r="C607" s="117"/>
      <c r="D607" s="117"/>
      <c r="E607" s="11"/>
      <c r="F607" s="11"/>
      <c r="G607" s="11"/>
      <c r="H607" s="11"/>
      <c r="I607" s="11"/>
      <c r="J607" s="11"/>
      <c r="K607" s="11"/>
      <c r="L607" s="11"/>
      <c r="M607" s="11"/>
      <c r="N607" s="11"/>
      <c r="O607" s="11"/>
      <c r="P607" s="117"/>
      <c r="Q607" s="11"/>
      <c r="R607" s="11"/>
      <c r="S607" s="11"/>
      <c r="T607" s="11"/>
      <c r="U607" s="11"/>
      <c r="V607" s="11"/>
      <c r="W607" s="11"/>
      <c r="X607" s="11"/>
      <c r="Y607" s="11"/>
      <c r="Z607" s="11"/>
    </row>
    <row r="608">
      <c r="A608" s="11"/>
      <c r="B608" s="141"/>
      <c r="C608" s="117"/>
      <c r="D608" s="117"/>
      <c r="E608" s="11"/>
      <c r="F608" s="11"/>
      <c r="G608" s="11"/>
      <c r="H608" s="11"/>
      <c r="I608" s="11"/>
      <c r="J608" s="11"/>
      <c r="K608" s="11"/>
      <c r="L608" s="11"/>
      <c r="M608" s="11"/>
      <c r="N608" s="11"/>
      <c r="O608" s="11"/>
      <c r="P608" s="117"/>
      <c r="Q608" s="11"/>
      <c r="R608" s="11"/>
      <c r="S608" s="11"/>
      <c r="T608" s="11"/>
      <c r="U608" s="11"/>
      <c r="V608" s="11"/>
      <c r="W608" s="11"/>
      <c r="X608" s="11"/>
      <c r="Y608" s="11"/>
      <c r="Z608" s="11"/>
    </row>
    <row r="609">
      <c r="A609" s="11"/>
      <c r="B609" s="141"/>
      <c r="C609" s="117"/>
      <c r="D609" s="117"/>
      <c r="E609" s="11"/>
      <c r="F609" s="11"/>
      <c r="G609" s="11"/>
      <c r="H609" s="11"/>
      <c r="I609" s="11"/>
      <c r="J609" s="11"/>
      <c r="K609" s="11"/>
      <c r="L609" s="11"/>
      <c r="M609" s="11"/>
      <c r="N609" s="11"/>
      <c r="O609" s="11"/>
      <c r="P609" s="117"/>
      <c r="Q609" s="11"/>
      <c r="R609" s="11"/>
      <c r="S609" s="11"/>
      <c r="T609" s="11"/>
      <c r="U609" s="11"/>
      <c r="V609" s="11"/>
      <c r="W609" s="11"/>
      <c r="X609" s="11"/>
      <c r="Y609" s="11"/>
      <c r="Z609" s="11"/>
    </row>
    <row r="610">
      <c r="A610" s="11"/>
      <c r="B610" s="141"/>
      <c r="C610" s="117"/>
      <c r="D610" s="117"/>
      <c r="E610" s="11"/>
      <c r="F610" s="11"/>
      <c r="G610" s="11"/>
      <c r="H610" s="11"/>
      <c r="I610" s="11"/>
      <c r="J610" s="11"/>
      <c r="K610" s="11"/>
      <c r="L610" s="11"/>
      <c r="M610" s="11"/>
      <c r="N610" s="11"/>
      <c r="O610" s="11"/>
      <c r="P610" s="117"/>
      <c r="Q610" s="11"/>
      <c r="R610" s="11"/>
      <c r="S610" s="11"/>
      <c r="T610" s="11"/>
      <c r="U610" s="11"/>
      <c r="V610" s="11"/>
      <c r="W610" s="11"/>
      <c r="X610" s="11"/>
      <c r="Y610" s="11"/>
      <c r="Z610" s="11"/>
    </row>
    <row r="611">
      <c r="A611" s="11"/>
      <c r="B611" s="141"/>
      <c r="C611" s="117"/>
      <c r="D611" s="117"/>
      <c r="E611" s="11"/>
      <c r="F611" s="11"/>
      <c r="G611" s="11"/>
      <c r="H611" s="11"/>
      <c r="I611" s="11"/>
      <c r="J611" s="11"/>
      <c r="K611" s="11"/>
      <c r="L611" s="11"/>
      <c r="M611" s="11"/>
      <c r="N611" s="11"/>
      <c r="O611" s="11"/>
      <c r="P611" s="117"/>
      <c r="Q611" s="11"/>
      <c r="R611" s="11"/>
      <c r="S611" s="11"/>
      <c r="T611" s="11"/>
      <c r="U611" s="11"/>
      <c r="V611" s="11"/>
      <c r="W611" s="11"/>
      <c r="X611" s="11"/>
      <c r="Y611" s="11"/>
      <c r="Z611" s="11"/>
    </row>
    <row r="612">
      <c r="A612" s="11"/>
      <c r="B612" s="141"/>
      <c r="C612" s="117"/>
      <c r="D612" s="117"/>
      <c r="E612" s="11"/>
      <c r="F612" s="11"/>
      <c r="G612" s="11"/>
      <c r="H612" s="11"/>
      <c r="I612" s="11"/>
      <c r="J612" s="11"/>
      <c r="K612" s="11"/>
      <c r="L612" s="11"/>
      <c r="M612" s="11"/>
      <c r="N612" s="11"/>
      <c r="O612" s="11"/>
      <c r="P612" s="117"/>
      <c r="Q612" s="11"/>
      <c r="R612" s="11"/>
      <c r="S612" s="11"/>
      <c r="T612" s="11"/>
      <c r="U612" s="11"/>
      <c r="V612" s="11"/>
      <c r="W612" s="11"/>
      <c r="X612" s="11"/>
      <c r="Y612" s="11"/>
      <c r="Z612" s="11"/>
    </row>
    <row r="613">
      <c r="A613" s="11"/>
      <c r="B613" s="141"/>
      <c r="C613" s="117"/>
      <c r="D613" s="117"/>
      <c r="E613" s="11"/>
      <c r="F613" s="11"/>
      <c r="G613" s="11"/>
      <c r="H613" s="11"/>
      <c r="I613" s="11"/>
      <c r="J613" s="11"/>
      <c r="K613" s="11"/>
      <c r="L613" s="11"/>
      <c r="M613" s="11"/>
      <c r="N613" s="11"/>
      <c r="O613" s="11"/>
      <c r="P613" s="117"/>
      <c r="Q613" s="11"/>
      <c r="R613" s="11"/>
      <c r="S613" s="11"/>
      <c r="T613" s="11"/>
      <c r="U613" s="11"/>
      <c r="V613" s="11"/>
      <c r="W613" s="11"/>
      <c r="X613" s="11"/>
      <c r="Y613" s="11"/>
      <c r="Z613" s="11"/>
    </row>
    <row r="614">
      <c r="A614" s="11"/>
      <c r="B614" s="141"/>
      <c r="C614" s="117"/>
      <c r="D614" s="117"/>
      <c r="E614" s="11"/>
      <c r="F614" s="11"/>
      <c r="G614" s="11"/>
      <c r="H614" s="11"/>
      <c r="I614" s="11"/>
      <c r="J614" s="11"/>
      <c r="K614" s="11"/>
      <c r="L614" s="11"/>
      <c r="M614" s="11"/>
      <c r="N614" s="11"/>
      <c r="O614" s="11"/>
      <c r="P614" s="117"/>
      <c r="Q614" s="11"/>
      <c r="R614" s="11"/>
      <c r="S614" s="11"/>
      <c r="T614" s="11"/>
      <c r="U614" s="11"/>
      <c r="V614" s="11"/>
      <c r="W614" s="11"/>
      <c r="X614" s="11"/>
      <c r="Y614" s="11"/>
      <c r="Z614" s="11"/>
    </row>
    <row r="615">
      <c r="A615" s="11"/>
      <c r="B615" s="141"/>
      <c r="C615" s="117"/>
      <c r="D615" s="117"/>
      <c r="E615" s="11"/>
      <c r="F615" s="11"/>
      <c r="G615" s="11"/>
      <c r="H615" s="11"/>
      <c r="I615" s="11"/>
      <c r="J615" s="11"/>
      <c r="K615" s="11"/>
      <c r="L615" s="11"/>
      <c r="M615" s="11"/>
      <c r="N615" s="11"/>
      <c r="O615" s="11"/>
      <c r="P615" s="117"/>
      <c r="Q615" s="11"/>
      <c r="R615" s="11"/>
      <c r="S615" s="11"/>
      <c r="T615" s="11"/>
      <c r="U615" s="11"/>
      <c r="V615" s="11"/>
      <c r="W615" s="11"/>
      <c r="X615" s="11"/>
      <c r="Y615" s="11"/>
      <c r="Z615" s="11"/>
    </row>
    <row r="616">
      <c r="A616" s="11"/>
      <c r="B616" s="141"/>
      <c r="C616" s="117"/>
      <c r="D616" s="117"/>
      <c r="E616" s="11"/>
      <c r="F616" s="11"/>
      <c r="G616" s="11"/>
      <c r="H616" s="11"/>
      <c r="I616" s="11"/>
      <c r="J616" s="11"/>
      <c r="K616" s="11"/>
      <c r="L616" s="11"/>
      <c r="M616" s="11"/>
      <c r="N616" s="11"/>
      <c r="O616" s="11"/>
      <c r="P616" s="117"/>
      <c r="Q616" s="11"/>
      <c r="R616" s="11"/>
      <c r="S616" s="11"/>
      <c r="T616" s="11"/>
      <c r="U616" s="11"/>
      <c r="V616" s="11"/>
      <c r="W616" s="11"/>
      <c r="X616" s="11"/>
      <c r="Y616" s="11"/>
      <c r="Z616" s="11"/>
    </row>
    <row r="617">
      <c r="A617" s="11"/>
      <c r="B617" s="141"/>
      <c r="C617" s="117"/>
      <c r="D617" s="117"/>
      <c r="E617" s="11"/>
      <c r="F617" s="11"/>
      <c r="G617" s="11"/>
      <c r="H617" s="11"/>
      <c r="I617" s="11"/>
      <c r="J617" s="11"/>
      <c r="K617" s="11"/>
      <c r="L617" s="11"/>
      <c r="M617" s="11"/>
      <c r="N617" s="11"/>
      <c r="O617" s="11"/>
      <c r="P617" s="117"/>
      <c r="Q617" s="11"/>
      <c r="R617" s="11"/>
      <c r="S617" s="11"/>
      <c r="T617" s="11"/>
      <c r="U617" s="11"/>
      <c r="V617" s="11"/>
      <c r="W617" s="11"/>
      <c r="X617" s="11"/>
      <c r="Y617" s="11"/>
      <c r="Z617" s="11"/>
    </row>
    <row r="618">
      <c r="A618" s="11"/>
      <c r="B618" s="141"/>
      <c r="C618" s="117"/>
      <c r="D618" s="117"/>
      <c r="E618" s="11"/>
      <c r="F618" s="11"/>
      <c r="G618" s="11"/>
      <c r="H618" s="11"/>
      <c r="I618" s="11"/>
      <c r="J618" s="11"/>
      <c r="K618" s="11"/>
      <c r="L618" s="11"/>
      <c r="M618" s="11"/>
      <c r="N618" s="11"/>
      <c r="O618" s="11"/>
      <c r="P618" s="117"/>
      <c r="Q618" s="11"/>
      <c r="R618" s="11"/>
      <c r="S618" s="11"/>
      <c r="T618" s="11"/>
      <c r="U618" s="11"/>
      <c r="V618" s="11"/>
      <c r="W618" s="11"/>
      <c r="X618" s="11"/>
      <c r="Y618" s="11"/>
      <c r="Z618" s="11"/>
    </row>
    <row r="619">
      <c r="A619" s="11"/>
      <c r="B619" s="141"/>
      <c r="C619" s="117"/>
      <c r="D619" s="117"/>
      <c r="E619" s="11"/>
      <c r="F619" s="11"/>
      <c r="G619" s="11"/>
      <c r="H619" s="11"/>
      <c r="I619" s="11"/>
      <c r="J619" s="11"/>
      <c r="K619" s="11"/>
      <c r="L619" s="11"/>
      <c r="M619" s="11"/>
      <c r="N619" s="11"/>
      <c r="O619" s="11"/>
      <c r="P619" s="117"/>
      <c r="Q619" s="11"/>
      <c r="R619" s="11"/>
      <c r="S619" s="11"/>
      <c r="T619" s="11"/>
      <c r="U619" s="11"/>
      <c r="V619" s="11"/>
      <c r="W619" s="11"/>
      <c r="X619" s="11"/>
      <c r="Y619" s="11"/>
      <c r="Z619" s="11"/>
    </row>
    <row r="620">
      <c r="A620" s="11"/>
      <c r="B620" s="141"/>
      <c r="C620" s="117"/>
      <c r="D620" s="117"/>
      <c r="E620" s="11"/>
      <c r="F620" s="11"/>
      <c r="G620" s="11"/>
      <c r="H620" s="11"/>
      <c r="I620" s="11"/>
      <c r="J620" s="11"/>
      <c r="K620" s="11"/>
      <c r="L620" s="11"/>
      <c r="M620" s="11"/>
      <c r="N620" s="11"/>
      <c r="O620" s="11"/>
      <c r="P620" s="117"/>
      <c r="Q620" s="11"/>
      <c r="R620" s="11"/>
      <c r="S620" s="11"/>
      <c r="T620" s="11"/>
      <c r="U620" s="11"/>
      <c r="V620" s="11"/>
      <c r="W620" s="11"/>
      <c r="X620" s="11"/>
      <c r="Y620" s="11"/>
      <c r="Z620" s="11"/>
    </row>
    <row r="621">
      <c r="A621" s="11"/>
      <c r="B621" s="141"/>
      <c r="C621" s="117"/>
      <c r="D621" s="117"/>
      <c r="E621" s="11"/>
      <c r="F621" s="11"/>
      <c r="G621" s="11"/>
      <c r="H621" s="11"/>
      <c r="I621" s="11"/>
      <c r="J621" s="11"/>
      <c r="K621" s="11"/>
      <c r="L621" s="11"/>
      <c r="M621" s="11"/>
      <c r="N621" s="11"/>
      <c r="O621" s="11"/>
      <c r="P621" s="117"/>
      <c r="Q621" s="11"/>
      <c r="R621" s="11"/>
      <c r="S621" s="11"/>
      <c r="T621" s="11"/>
      <c r="U621" s="11"/>
      <c r="V621" s="11"/>
      <c r="W621" s="11"/>
      <c r="X621" s="11"/>
      <c r="Y621" s="11"/>
      <c r="Z621" s="11"/>
    </row>
    <row r="622">
      <c r="A622" s="11"/>
      <c r="B622" s="141"/>
      <c r="C622" s="117"/>
      <c r="D622" s="117"/>
      <c r="E622" s="11"/>
      <c r="F622" s="11"/>
      <c r="G622" s="11"/>
      <c r="H622" s="11"/>
      <c r="I622" s="11"/>
      <c r="J622" s="11"/>
      <c r="K622" s="11"/>
      <c r="L622" s="11"/>
      <c r="M622" s="11"/>
      <c r="N622" s="11"/>
      <c r="O622" s="11"/>
      <c r="P622" s="117"/>
      <c r="Q622" s="11"/>
      <c r="R622" s="11"/>
      <c r="S622" s="11"/>
      <c r="T622" s="11"/>
      <c r="U622" s="11"/>
      <c r="V622" s="11"/>
      <c r="W622" s="11"/>
      <c r="X622" s="11"/>
      <c r="Y622" s="11"/>
      <c r="Z622" s="11"/>
    </row>
    <row r="623">
      <c r="A623" s="11"/>
      <c r="B623" s="141"/>
      <c r="C623" s="117"/>
      <c r="D623" s="117"/>
      <c r="E623" s="11"/>
      <c r="F623" s="11"/>
      <c r="G623" s="11"/>
      <c r="H623" s="11"/>
      <c r="I623" s="11"/>
      <c r="J623" s="11"/>
      <c r="K623" s="11"/>
      <c r="L623" s="11"/>
      <c r="M623" s="11"/>
      <c r="N623" s="11"/>
      <c r="O623" s="11"/>
      <c r="P623" s="117"/>
      <c r="Q623" s="11"/>
      <c r="R623" s="11"/>
      <c r="S623" s="11"/>
      <c r="T623" s="11"/>
      <c r="U623" s="11"/>
      <c r="V623" s="11"/>
      <c r="W623" s="11"/>
      <c r="X623" s="11"/>
      <c r="Y623" s="11"/>
      <c r="Z623" s="11"/>
    </row>
    <row r="624">
      <c r="A624" s="11"/>
      <c r="B624" s="141"/>
      <c r="C624" s="117"/>
      <c r="D624" s="117"/>
      <c r="E624" s="11"/>
      <c r="F624" s="11"/>
      <c r="G624" s="11"/>
      <c r="H624" s="11"/>
      <c r="I624" s="11"/>
      <c r="J624" s="11"/>
      <c r="K624" s="11"/>
      <c r="L624" s="11"/>
      <c r="M624" s="11"/>
      <c r="N624" s="11"/>
      <c r="O624" s="11"/>
      <c r="P624" s="117"/>
      <c r="Q624" s="11"/>
      <c r="R624" s="11"/>
      <c r="S624" s="11"/>
      <c r="T624" s="11"/>
      <c r="U624" s="11"/>
      <c r="V624" s="11"/>
      <c r="W624" s="11"/>
      <c r="X624" s="11"/>
      <c r="Y624" s="11"/>
      <c r="Z624" s="11"/>
    </row>
    <row r="625">
      <c r="A625" s="11"/>
      <c r="B625" s="141"/>
      <c r="C625" s="117"/>
      <c r="D625" s="117"/>
      <c r="E625" s="11"/>
      <c r="F625" s="11"/>
      <c r="G625" s="11"/>
      <c r="H625" s="11"/>
      <c r="I625" s="11"/>
      <c r="J625" s="11"/>
      <c r="K625" s="11"/>
      <c r="L625" s="11"/>
      <c r="M625" s="11"/>
      <c r="N625" s="11"/>
      <c r="O625" s="11"/>
      <c r="P625" s="117"/>
      <c r="Q625" s="11"/>
      <c r="R625" s="11"/>
      <c r="S625" s="11"/>
      <c r="T625" s="11"/>
      <c r="U625" s="11"/>
      <c r="V625" s="11"/>
      <c r="W625" s="11"/>
      <c r="X625" s="11"/>
      <c r="Y625" s="11"/>
      <c r="Z625" s="11"/>
    </row>
    <row r="626">
      <c r="A626" s="11"/>
      <c r="B626" s="141"/>
      <c r="C626" s="117"/>
      <c r="D626" s="117"/>
      <c r="E626" s="11"/>
      <c r="F626" s="11"/>
      <c r="G626" s="11"/>
      <c r="H626" s="11"/>
      <c r="I626" s="11"/>
      <c r="J626" s="11"/>
      <c r="K626" s="11"/>
      <c r="L626" s="11"/>
      <c r="M626" s="11"/>
      <c r="N626" s="11"/>
      <c r="O626" s="11"/>
      <c r="P626" s="117"/>
      <c r="Q626" s="11"/>
      <c r="R626" s="11"/>
      <c r="S626" s="11"/>
      <c r="T626" s="11"/>
      <c r="U626" s="11"/>
      <c r="V626" s="11"/>
      <c r="W626" s="11"/>
      <c r="X626" s="11"/>
      <c r="Y626" s="11"/>
      <c r="Z626" s="11"/>
    </row>
    <row r="627">
      <c r="A627" s="11"/>
      <c r="B627" s="141"/>
      <c r="C627" s="117"/>
      <c r="D627" s="117"/>
      <c r="E627" s="11"/>
      <c r="F627" s="11"/>
      <c r="G627" s="11"/>
      <c r="H627" s="11"/>
      <c r="I627" s="11"/>
      <c r="J627" s="11"/>
      <c r="K627" s="11"/>
      <c r="L627" s="11"/>
      <c r="M627" s="11"/>
      <c r="N627" s="11"/>
      <c r="O627" s="11"/>
      <c r="P627" s="117"/>
      <c r="Q627" s="11"/>
      <c r="R627" s="11"/>
      <c r="S627" s="11"/>
      <c r="T627" s="11"/>
      <c r="U627" s="11"/>
      <c r="V627" s="11"/>
      <c r="W627" s="11"/>
      <c r="X627" s="11"/>
      <c r="Y627" s="11"/>
      <c r="Z627" s="11"/>
    </row>
    <row r="628">
      <c r="A628" s="11"/>
      <c r="B628" s="141"/>
      <c r="C628" s="117"/>
      <c r="D628" s="117"/>
      <c r="E628" s="11"/>
      <c r="F628" s="11"/>
      <c r="G628" s="11"/>
      <c r="H628" s="11"/>
      <c r="I628" s="11"/>
      <c r="J628" s="11"/>
      <c r="K628" s="11"/>
      <c r="L628" s="11"/>
      <c r="M628" s="11"/>
      <c r="N628" s="11"/>
      <c r="O628" s="11"/>
      <c r="P628" s="117"/>
      <c r="Q628" s="11"/>
      <c r="R628" s="11"/>
      <c r="S628" s="11"/>
      <c r="T628" s="11"/>
      <c r="U628" s="11"/>
      <c r="V628" s="11"/>
      <c r="W628" s="11"/>
      <c r="X628" s="11"/>
      <c r="Y628" s="11"/>
      <c r="Z628" s="11"/>
    </row>
    <row r="629">
      <c r="A629" s="11"/>
      <c r="B629" s="141"/>
      <c r="C629" s="117"/>
      <c r="D629" s="117"/>
      <c r="E629" s="11"/>
      <c r="F629" s="11"/>
      <c r="G629" s="11"/>
      <c r="H629" s="11"/>
      <c r="I629" s="11"/>
      <c r="J629" s="11"/>
      <c r="K629" s="11"/>
      <c r="L629" s="11"/>
      <c r="M629" s="11"/>
      <c r="N629" s="11"/>
      <c r="O629" s="11"/>
      <c r="P629" s="117"/>
      <c r="Q629" s="11"/>
      <c r="R629" s="11"/>
      <c r="S629" s="11"/>
      <c r="T629" s="11"/>
      <c r="U629" s="11"/>
      <c r="V629" s="11"/>
      <c r="W629" s="11"/>
      <c r="X629" s="11"/>
      <c r="Y629" s="11"/>
      <c r="Z629" s="11"/>
    </row>
    <row r="630">
      <c r="A630" s="11"/>
      <c r="B630" s="141"/>
      <c r="C630" s="117"/>
      <c r="D630" s="117"/>
      <c r="E630" s="11"/>
      <c r="F630" s="11"/>
      <c r="G630" s="11"/>
      <c r="H630" s="11"/>
      <c r="I630" s="11"/>
      <c r="J630" s="11"/>
      <c r="K630" s="11"/>
      <c r="L630" s="11"/>
      <c r="M630" s="11"/>
      <c r="N630" s="11"/>
      <c r="O630" s="11"/>
      <c r="P630" s="117"/>
      <c r="Q630" s="11"/>
      <c r="R630" s="11"/>
      <c r="S630" s="11"/>
      <c r="T630" s="11"/>
      <c r="U630" s="11"/>
      <c r="V630" s="11"/>
      <c r="W630" s="11"/>
      <c r="X630" s="11"/>
      <c r="Y630" s="11"/>
      <c r="Z630" s="11"/>
    </row>
    <row r="631">
      <c r="A631" s="11"/>
      <c r="B631" s="141"/>
      <c r="C631" s="117"/>
      <c r="D631" s="117"/>
      <c r="E631" s="11"/>
      <c r="F631" s="11"/>
      <c r="G631" s="11"/>
      <c r="H631" s="11"/>
      <c r="I631" s="11"/>
      <c r="J631" s="11"/>
      <c r="K631" s="11"/>
      <c r="L631" s="11"/>
      <c r="M631" s="11"/>
      <c r="N631" s="11"/>
      <c r="O631" s="11"/>
      <c r="P631" s="117"/>
      <c r="Q631" s="11"/>
      <c r="R631" s="11"/>
      <c r="S631" s="11"/>
      <c r="T631" s="11"/>
      <c r="U631" s="11"/>
      <c r="V631" s="11"/>
      <c r="W631" s="11"/>
      <c r="X631" s="11"/>
      <c r="Y631" s="11"/>
      <c r="Z631" s="11"/>
    </row>
    <row r="632">
      <c r="A632" s="11"/>
      <c r="B632" s="141"/>
      <c r="C632" s="117"/>
      <c r="D632" s="117"/>
      <c r="E632" s="11"/>
      <c r="F632" s="11"/>
      <c r="G632" s="11"/>
      <c r="H632" s="11"/>
      <c r="I632" s="11"/>
      <c r="J632" s="11"/>
      <c r="K632" s="11"/>
      <c r="L632" s="11"/>
      <c r="M632" s="11"/>
      <c r="N632" s="11"/>
      <c r="O632" s="11"/>
      <c r="P632" s="117"/>
      <c r="Q632" s="11"/>
      <c r="R632" s="11"/>
      <c r="S632" s="11"/>
      <c r="T632" s="11"/>
      <c r="U632" s="11"/>
      <c r="V632" s="11"/>
      <c r="W632" s="11"/>
      <c r="X632" s="11"/>
      <c r="Y632" s="11"/>
      <c r="Z632" s="11"/>
    </row>
    <row r="633">
      <c r="A633" s="11"/>
      <c r="B633" s="141"/>
      <c r="C633" s="117"/>
      <c r="D633" s="117"/>
      <c r="E633" s="11"/>
      <c r="F633" s="11"/>
      <c r="G633" s="11"/>
      <c r="H633" s="11"/>
      <c r="I633" s="11"/>
      <c r="J633" s="11"/>
      <c r="K633" s="11"/>
      <c r="L633" s="11"/>
      <c r="M633" s="11"/>
      <c r="N633" s="11"/>
      <c r="O633" s="11"/>
      <c r="P633" s="117"/>
      <c r="Q633" s="11"/>
      <c r="R633" s="11"/>
      <c r="S633" s="11"/>
      <c r="T633" s="11"/>
      <c r="U633" s="11"/>
      <c r="V633" s="11"/>
      <c r="W633" s="11"/>
      <c r="X633" s="11"/>
      <c r="Y633" s="11"/>
      <c r="Z633" s="11"/>
    </row>
    <row r="634">
      <c r="A634" s="11"/>
      <c r="B634" s="141"/>
      <c r="C634" s="117"/>
      <c r="D634" s="117"/>
      <c r="E634" s="11"/>
      <c r="F634" s="11"/>
      <c r="G634" s="11"/>
      <c r="H634" s="11"/>
      <c r="I634" s="11"/>
      <c r="J634" s="11"/>
      <c r="K634" s="11"/>
      <c r="L634" s="11"/>
      <c r="M634" s="11"/>
      <c r="N634" s="11"/>
      <c r="O634" s="11"/>
      <c r="P634" s="117"/>
      <c r="Q634" s="11"/>
      <c r="R634" s="11"/>
      <c r="S634" s="11"/>
      <c r="T634" s="11"/>
      <c r="U634" s="11"/>
      <c r="V634" s="11"/>
      <c r="W634" s="11"/>
      <c r="X634" s="11"/>
      <c r="Y634" s="11"/>
      <c r="Z634" s="11"/>
    </row>
    <row r="635">
      <c r="A635" s="11"/>
      <c r="B635" s="141"/>
      <c r="C635" s="117"/>
      <c r="D635" s="117"/>
      <c r="E635" s="11"/>
      <c r="F635" s="11"/>
      <c r="G635" s="11"/>
      <c r="H635" s="11"/>
      <c r="I635" s="11"/>
      <c r="J635" s="11"/>
      <c r="K635" s="11"/>
      <c r="L635" s="11"/>
      <c r="M635" s="11"/>
      <c r="N635" s="11"/>
      <c r="O635" s="11"/>
      <c r="P635" s="117"/>
      <c r="Q635" s="11"/>
      <c r="R635" s="11"/>
      <c r="S635" s="11"/>
      <c r="T635" s="11"/>
      <c r="U635" s="11"/>
      <c r="V635" s="11"/>
      <c r="W635" s="11"/>
      <c r="X635" s="11"/>
      <c r="Y635" s="11"/>
      <c r="Z635" s="11"/>
    </row>
    <row r="636">
      <c r="A636" s="11"/>
      <c r="B636" s="141"/>
      <c r="C636" s="117"/>
      <c r="D636" s="117"/>
      <c r="E636" s="11"/>
      <c r="F636" s="11"/>
      <c r="G636" s="11"/>
      <c r="H636" s="11"/>
      <c r="I636" s="11"/>
      <c r="J636" s="11"/>
      <c r="K636" s="11"/>
      <c r="L636" s="11"/>
      <c r="M636" s="11"/>
      <c r="N636" s="11"/>
      <c r="O636" s="11"/>
      <c r="P636" s="117"/>
      <c r="Q636" s="11"/>
      <c r="R636" s="11"/>
      <c r="S636" s="11"/>
      <c r="T636" s="11"/>
      <c r="U636" s="11"/>
      <c r="V636" s="11"/>
      <c r="W636" s="11"/>
      <c r="X636" s="11"/>
      <c r="Y636" s="11"/>
      <c r="Z636" s="11"/>
    </row>
    <row r="637">
      <c r="A637" s="11"/>
      <c r="B637" s="141"/>
      <c r="C637" s="117"/>
      <c r="D637" s="117"/>
      <c r="E637" s="11"/>
      <c r="F637" s="11"/>
      <c r="G637" s="11"/>
      <c r="H637" s="11"/>
      <c r="I637" s="11"/>
      <c r="J637" s="11"/>
      <c r="K637" s="11"/>
      <c r="L637" s="11"/>
      <c r="M637" s="11"/>
      <c r="N637" s="11"/>
      <c r="O637" s="11"/>
      <c r="P637" s="117"/>
      <c r="Q637" s="11"/>
      <c r="R637" s="11"/>
      <c r="S637" s="11"/>
      <c r="T637" s="11"/>
      <c r="U637" s="11"/>
      <c r="V637" s="11"/>
      <c r="W637" s="11"/>
      <c r="X637" s="11"/>
      <c r="Y637" s="11"/>
      <c r="Z637" s="11"/>
    </row>
    <row r="638">
      <c r="A638" s="11"/>
      <c r="B638" s="141"/>
      <c r="C638" s="117"/>
      <c r="D638" s="117"/>
      <c r="E638" s="11"/>
      <c r="F638" s="11"/>
      <c r="G638" s="11"/>
      <c r="H638" s="11"/>
      <c r="I638" s="11"/>
      <c r="J638" s="11"/>
      <c r="K638" s="11"/>
      <c r="L638" s="11"/>
      <c r="M638" s="11"/>
      <c r="N638" s="11"/>
      <c r="O638" s="11"/>
      <c r="P638" s="117"/>
      <c r="Q638" s="11"/>
      <c r="R638" s="11"/>
      <c r="S638" s="11"/>
      <c r="T638" s="11"/>
      <c r="U638" s="11"/>
      <c r="V638" s="11"/>
      <c r="W638" s="11"/>
      <c r="X638" s="11"/>
      <c r="Y638" s="11"/>
      <c r="Z638" s="11"/>
    </row>
    <row r="639">
      <c r="A639" s="11"/>
      <c r="B639" s="141"/>
      <c r="C639" s="117"/>
      <c r="D639" s="117"/>
      <c r="E639" s="11"/>
      <c r="F639" s="11"/>
      <c r="G639" s="11"/>
      <c r="H639" s="11"/>
      <c r="I639" s="11"/>
      <c r="J639" s="11"/>
      <c r="K639" s="11"/>
      <c r="L639" s="11"/>
      <c r="M639" s="11"/>
      <c r="N639" s="11"/>
      <c r="O639" s="11"/>
      <c r="P639" s="117"/>
      <c r="Q639" s="11"/>
      <c r="R639" s="11"/>
      <c r="S639" s="11"/>
      <c r="T639" s="11"/>
      <c r="U639" s="11"/>
      <c r="V639" s="11"/>
      <c r="W639" s="11"/>
      <c r="X639" s="11"/>
      <c r="Y639" s="11"/>
      <c r="Z639" s="11"/>
    </row>
    <row r="640">
      <c r="A640" s="11"/>
      <c r="B640" s="141"/>
      <c r="C640" s="117"/>
      <c r="D640" s="117"/>
      <c r="E640" s="11"/>
      <c r="F640" s="11"/>
      <c r="G640" s="11"/>
      <c r="H640" s="11"/>
      <c r="I640" s="11"/>
      <c r="J640" s="11"/>
      <c r="K640" s="11"/>
      <c r="L640" s="11"/>
      <c r="M640" s="11"/>
      <c r="N640" s="11"/>
      <c r="O640" s="11"/>
      <c r="P640" s="117"/>
      <c r="Q640" s="11"/>
      <c r="R640" s="11"/>
      <c r="S640" s="11"/>
      <c r="T640" s="11"/>
      <c r="U640" s="11"/>
      <c r="V640" s="11"/>
      <c r="W640" s="11"/>
      <c r="X640" s="11"/>
      <c r="Y640" s="11"/>
      <c r="Z640" s="11"/>
    </row>
    <row r="641">
      <c r="A641" s="11"/>
      <c r="B641" s="141"/>
      <c r="C641" s="117"/>
      <c r="D641" s="117"/>
      <c r="E641" s="11"/>
      <c r="F641" s="11"/>
      <c r="G641" s="11"/>
      <c r="H641" s="11"/>
      <c r="I641" s="11"/>
      <c r="J641" s="11"/>
      <c r="K641" s="11"/>
      <c r="L641" s="11"/>
      <c r="M641" s="11"/>
      <c r="N641" s="11"/>
      <c r="O641" s="11"/>
      <c r="P641" s="117"/>
      <c r="Q641" s="11"/>
      <c r="R641" s="11"/>
      <c r="S641" s="11"/>
      <c r="T641" s="11"/>
      <c r="U641" s="11"/>
      <c r="V641" s="11"/>
      <c r="W641" s="11"/>
      <c r="X641" s="11"/>
      <c r="Y641" s="11"/>
      <c r="Z641" s="11"/>
    </row>
    <row r="642">
      <c r="A642" s="11"/>
      <c r="B642" s="141"/>
      <c r="C642" s="117"/>
      <c r="D642" s="117"/>
      <c r="E642" s="11"/>
      <c r="F642" s="11"/>
      <c r="G642" s="11"/>
      <c r="H642" s="11"/>
      <c r="I642" s="11"/>
      <c r="J642" s="11"/>
      <c r="K642" s="11"/>
      <c r="L642" s="11"/>
      <c r="M642" s="11"/>
      <c r="N642" s="11"/>
      <c r="O642" s="11"/>
      <c r="P642" s="117"/>
      <c r="Q642" s="11"/>
      <c r="R642" s="11"/>
      <c r="S642" s="11"/>
      <c r="T642" s="11"/>
      <c r="U642" s="11"/>
      <c r="V642" s="11"/>
      <c r="W642" s="11"/>
      <c r="X642" s="11"/>
      <c r="Y642" s="11"/>
      <c r="Z642" s="11"/>
    </row>
    <row r="643">
      <c r="A643" s="11"/>
      <c r="B643" s="141"/>
      <c r="C643" s="117"/>
      <c r="D643" s="117"/>
      <c r="E643" s="11"/>
      <c r="F643" s="11"/>
      <c r="G643" s="11"/>
      <c r="H643" s="11"/>
      <c r="I643" s="11"/>
      <c r="J643" s="11"/>
      <c r="K643" s="11"/>
      <c r="L643" s="11"/>
      <c r="M643" s="11"/>
      <c r="N643" s="11"/>
      <c r="O643" s="11"/>
      <c r="P643" s="117"/>
      <c r="Q643" s="11"/>
      <c r="R643" s="11"/>
      <c r="S643" s="11"/>
      <c r="T643" s="11"/>
      <c r="U643" s="11"/>
      <c r="V643" s="11"/>
      <c r="W643" s="11"/>
      <c r="X643" s="11"/>
      <c r="Y643" s="11"/>
      <c r="Z643" s="11"/>
    </row>
    <row r="644">
      <c r="A644" s="11"/>
      <c r="B644" s="141"/>
      <c r="C644" s="117"/>
      <c r="D644" s="117"/>
      <c r="E644" s="11"/>
      <c r="F644" s="11"/>
      <c r="G644" s="11"/>
      <c r="H644" s="11"/>
      <c r="I644" s="11"/>
      <c r="J644" s="11"/>
      <c r="K644" s="11"/>
      <c r="L644" s="11"/>
      <c r="M644" s="11"/>
      <c r="N644" s="11"/>
      <c r="O644" s="11"/>
      <c r="P644" s="117"/>
      <c r="Q644" s="11"/>
      <c r="R644" s="11"/>
      <c r="S644" s="11"/>
      <c r="T644" s="11"/>
      <c r="U644" s="11"/>
      <c r="V644" s="11"/>
      <c r="W644" s="11"/>
      <c r="X644" s="11"/>
      <c r="Y644" s="11"/>
      <c r="Z644" s="11"/>
    </row>
    <row r="645">
      <c r="A645" s="11"/>
      <c r="B645" s="141"/>
      <c r="C645" s="117"/>
      <c r="D645" s="117"/>
      <c r="E645" s="11"/>
      <c r="F645" s="11"/>
      <c r="G645" s="11"/>
      <c r="H645" s="11"/>
      <c r="I645" s="11"/>
      <c r="J645" s="11"/>
      <c r="K645" s="11"/>
      <c r="L645" s="11"/>
      <c r="M645" s="11"/>
      <c r="N645" s="11"/>
      <c r="O645" s="11"/>
      <c r="P645" s="117"/>
      <c r="Q645" s="11"/>
      <c r="R645" s="11"/>
      <c r="S645" s="11"/>
      <c r="T645" s="11"/>
      <c r="U645" s="11"/>
      <c r="V645" s="11"/>
      <c r="W645" s="11"/>
      <c r="X645" s="11"/>
      <c r="Y645" s="11"/>
      <c r="Z645" s="11"/>
    </row>
    <row r="646">
      <c r="A646" s="11"/>
      <c r="B646" s="141"/>
      <c r="C646" s="117"/>
      <c r="D646" s="117"/>
      <c r="E646" s="11"/>
      <c r="F646" s="11"/>
      <c r="G646" s="11"/>
      <c r="H646" s="11"/>
      <c r="I646" s="11"/>
      <c r="J646" s="11"/>
      <c r="K646" s="11"/>
      <c r="L646" s="11"/>
      <c r="M646" s="11"/>
      <c r="N646" s="11"/>
      <c r="O646" s="11"/>
      <c r="P646" s="117"/>
      <c r="Q646" s="11"/>
      <c r="R646" s="11"/>
      <c r="S646" s="11"/>
      <c r="T646" s="11"/>
      <c r="U646" s="11"/>
      <c r="V646" s="11"/>
      <c r="W646" s="11"/>
      <c r="X646" s="11"/>
      <c r="Y646" s="11"/>
      <c r="Z646" s="11"/>
    </row>
    <row r="647">
      <c r="A647" s="11"/>
      <c r="B647" s="141"/>
      <c r="C647" s="117"/>
      <c r="D647" s="117"/>
      <c r="E647" s="11"/>
      <c r="F647" s="11"/>
      <c r="G647" s="11"/>
      <c r="H647" s="11"/>
      <c r="I647" s="11"/>
      <c r="J647" s="11"/>
      <c r="K647" s="11"/>
      <c r="L647" s="11"/>
      <c r="M647" s="11"/>
      <c r="N647" s="11"/>
      <c r="O647" s="11"/>
      <c r="P647" s="117"/>
      <c r="Q647" s="11"/>
      <c r="R647" s="11"/>
      <c r="S647" s="11"/>
      <c r="T647" s="11"/>
      <c r="U647" s="11"/>
      <c r="V647" s="11"/>
      <c r="W647" s="11"/>
      <c r="X647" s="11"/>
      <c r="Y647" s="11"/>
      <c r="Z647" s="11"/>
    </row>
    <row r="648">
      <c r="A648" s="11"/>
      <c r="B648" s="141"/>
      <c r="C648" s="117"/>
      <c r="D648" s="117"/>
      <c r="E648" s="11"/>
      <c r="F648" s="11"/>
      <c r="G648" s="11"/>
      <c r="H648" s="11"/>
      <c r="I648" s="11"/>
      <c r="J648" s="11"/>
      <c r="K648" s="11"/>
      <c r="L648" s="11"/>
      <c r="M648" s="11"/>
      <c r="N648" s="11"/>
      <c r="O648" s="11"/>
      <c r="P648" s="117"/>
      <c r="Q648" s="11"/>
      <c r="R648" s="11"/>
      <c r="S648" s="11"/>
      <c r="T648" s="11"/>
      <c r="U648" s="11"/>
      <c r="V648" s="11"/>
      <c r="W648" s="11"/>
      <c r="X648" s="11"/>
      <c r="Y648" s="11"/>
      <c r="Z648" s="11"/>
    </row>
    <row r="649">
      <c r="A649" s="11"/>
      <c r="B649" s="141"/>
      <c r="C649" s="117"/>
      <c r="D649" s="117"/>
      <c r="E649" s="11"/>
      <c r="F649" s="11"/>
      <c r="G649" s="11"/>
      <c r="H649" s="11"/>
      <c r="I649" s="11"/>
      <c r="J649" s="11"/>
      <c r="K649" s="11"/>
      <c r="L649" s="11"/>
      <c r="M649" s="11"/>
      <c r="N649" s="11"/>
      <c r="O649" s="11"/>
      <c r="P649" s="117"/>
      <c r="Q649" s="11"/>
      <c r="R649" s="11"/>
      <c r="S649" s="11"/>
      <c r="T649" s="11"/>
      <c r="U649" s="11"/>
      <c r="V649" s="11"/>
      <c r="W649" s="11"/>
      <c r="X649" s="11"/>
      <c r="Y649" s="11"/>
      <c r="Z649" s="11"/>
    </row>
    <row r="650">
      <c r="A650" s="11"/>
      <c r="B650" s="141"/>
      <c r="C650" s="117"/>
      <c r="D650" s="117"/>
      <c r="E650" s="11"/>
      <c r="F650" s="11"/>
      <c r="G650" s="11"/>
      <c r="H650" s="11"/>
      <c r="I650" s="11"/>
      <c r="J650" s="11"/>
      <c r="K650" s="11"/>
      <c r="L650" s="11"/>
      <c r="M650" s="11"/>
      <c r="N650" s="11"/>
      <c r="O650" s="11"/>
      <c r="P650" s="117"/>
      <c r="Q650" s="11"/>
      <c r="R650" s="11"/>
      <c r="S650" s="11"/>
      <c r="T650" s="11"/>
      <c r="U650" s="11"/>
      <c r="V650" s="11"/>
      <c r="W650" s="11"/>
      <c r="X650" s="11"/>
      <c r="Y650" s="11"/>
      <c r="Z650" s="11"/>
    </row>
    <row r="651">
      <c r="A651" s="11"/>
      <c r="B651" s="141"/>
      <c r="C651" s="117"/>
      <c r="D651" s="117"/>
      <c r="E651" s="11"/>
      <c r="F651" s="11"/>
      <c r="G651" s="11"/>
      <c r="H651" s="11"/>
      <c r="I651" s="11"/>
      <c r="J651" s="11"/>
      <c r="K651" s="11"/>
      <c r="L651" s="11"/>
      <c r="M651" s="11"/>
      <c r="N651" s="11"/>
      <c r="O651" s="11"/>
      <c r="P651" s="117"/>
      <c r="Q651" s="11"/>
      <c r="R651" s="11"/>
      <c r="S651" s="11"/>
      <c r="T651" s="11"/>
      <c r="U651" s="11"/>
      <c r="V651" s="11"/>
      <c r="W651" s="11"/>
      <c r="X651" s="11"/>
      <c r="Y651" s="11"/>
      <c r="Z651" s="11"/>
    </row>
    <row r="652">
      <c r="A652" s="11"/>
      <c r="B652" s="141"/>
      <c r="C652" s="117"/>
      <c r="D652" s="117"/>
      <c r="E652" s="11"/>
      <c r="F652" s="11"/>
      <c r="G652" s="11"/>
      <c r="H652" s="11"/>
      <c r="I652" s="11"/>
      <c r="J652" s="11"/>
      <c r="K652" s="11"/>
      <c r="L652" s="11"/>
      <c r="M652" s="11"/>
      <c r="N652" s="11"/>
      <c r="O652" s="11"/>
      <c r="P652" s="117"/>
      <c r="Q652" s="11"/>
      <c r="R652" s="11"/>
      <c r="S652" s="11"/>
      <c r="T652" s="11"/>
      <c r="U652" s="11"/>
      <c r="V652" s="11"/>
      <c r="W652" s="11"/>
      <c r="X652" s="11"/>
      <c r="Y652" s="11"/>
      <c r="Z652" s="11"/>
    </row>
    <row r="653">
      <c r="A653" s="11"/>
      <c r="B653" s="141"/>
      <c r="C653" s="117"/>
      <c r="D653" s="117"/>
      <c r="E653" s="11"/>
      <c r="F653" s="11"/>
      <c r="G653" s="11"/>
      <c r="H653" s="11"/>
      <c r="I653" s="11"/>
      <c r="J653" s="11"/>
      <c r="K653" s="11"/>
      <c r="L653" s="11"/>
      <c r="M653" s="11"/>
      <c r="N653" s="11"/>
      <c r="O653" s="11"/>
      <c r="P653" s="117"/>
      <c r="Q653" s="11"/>
      <c r="R653" s="11"/>
      <c r="S653" s="11"/>
      <c r="T653" s="11"/>
      <c r="U653" s="11"/>
      <c r="V653" s="11"/>
      <c r="W653" s="11"/>
      <c r="X653" s="11"/>
      <c r="Y653" s="11"/>
      <c r="Z653" s="11"/>
    </row>
    <row r="654">
      <c r="A654" s="11"/>
      <c r="B654" s="141"/>
      <c r="C654" s="117"/>
      <c r="D654" s="117"/>
      <c r="E654" s="11"/>
      <c r="F654" s="11"/>
      <c r="G654" s="11"/>
      <c r="H654" s="11"/>
      <c r="I654" s="11"/>
      <c r="J654" s="11"/>
      <c r="K654" s="11"/>
      <c r="L654" s="11"/>
      <c r="M654" s="11"/>
      <c r="N654" s="11"/>
      <c r="O654" s="11"/>
      <c r="P654" s="117"/>
      <c r="Q654" s="11"/>
      <c r="R654" s="11"/>
      <c r="S654" s="11"/>
      <c r="T654" s="11"/>
      <c r="U654" s="11"/>
      <c r="V654" s="11"/>
      <c r="W654" s="11"/>
      <c r="X654" s="11"/>
      <c r="Y654" s="11"/>
      <c r="Z654" s="11"/>
    </row>
    <row r="655">
      <c r="A655" s="11"/>
      <c r="B655" s="141"/>
      <c r="C655" s="117"/>
      <c r="D655" s="117"/>
      <c r="E655" s="11"/>
      <c r="F655" s="11"/>
      <c r="G655" s="11"/>
      <c r="H655" s="11"/>
      <c r="I655" s="11"/>
      <c r="J655" s="11"/>
      <c r="K655" s="11"/>
      <c r="L655" s="11"/>
      <c r="M655" s="11"/>
      <c r="N655" s="11"/>
      <c r="O655" s="11"/>
      <c r="P655" s="117"/>
      <c r="Q655" s="11"/>
      <c r="R655" s="11"/>
      <c r="S655" s="11"/>
      <c r="T655" s="11"/>
      <c r="U655" s="11"/>
      <c r="V655" s="11"/>
      <c r="W655" s="11"/>
      <c r="X655" s="11"/>
      <c r="Y655" s="11"/>
      <c r="Z655" s="11"/>
    </row>
    <row r="656">
      <c r="A656" s="11"/>
      <c r="B656" s="141"/>
      <c r="C656" s="117"/>
      <c r="D656" s="117"/>
      <c r="E656" s="11"/>
      <c r="F656" s="11"/>
      <c r="G656" s="11"/>
      <c r="H656" s="11"/>
      <c r="I656" s="11"/>
      <c r="J656" s="11"/>
      <c r="K656" s="11"/>
      <c r="L656" s="11"/>
      <c r="M656" s="11"/>
      <c r="N656" s="11"/>
      <c r="O656" s="11"/>
      <c r="P656" s="117"/>
      <c r="Q656" s="11"/>
      <c r="R656" s="11"/>
      <c r="S656" s="11"/>
      <c r="T656" s="11"/>
      <c r="U656" s="11"/>
      <c r="V656" s="11"/>
      <c r="W656" s="11"/>
      <c r="X656" s="11"/>
      <c r="Y656" s="11"/>
      <c r="Z656" s="11"/>
    </row>
    <row r="657">
      <c r="A657" s="11"/>
      <c r="B657" s="141"/>
      <c r="C657" s="117"/>
      <c r="D657" s="117"/>
      <c r="E657" s="11"/>
      <c r="F657" s="11"/>
      <c r="G657" s="11"/>
      <c r="H657" s="11"/>
      <c r="I657" s="11"/>
      <c r="J657" s="11"/>
      <c r="K657" s="11"/>
      <c r="L657" s="11"/>
      <c r="M657" s="11"/>
      <c r="N657" s="11"/>
      <c r="O657" s="11"/>
      <c r="P657" s="117"/>
      <c r="Q657" s="11"/>
      <c r="R657" s="11"/>
      <c r="S657" s="11"/>
      <c r="T657" s="11"/>
      <c r="U657" s="11"/>
      <c r="V657" s="11"/>
      <c r="W657" s="11"/>
      <c r="X657" s="11"/>
      <c r="Y657" s="11"/>
      <c r="Z657" s="11"/>
    </row>
    <row r="658">
      <c r="A658" s="11"/>
      <c r="B658" s="141"/>
      <c r="C658" s="117"/>
      <c r="D658" s="117"/>
      <c r="E658" s="11"/>
      <c r="F658" s="11"/>
      <c r="G658" s="11"/>
      <c r="H658" s="11"/>
      <c r="I658" s="11"/>
      <c r="J658" s="11"/>
      <c r="K658" s="11"/>
      <c r="L658" s="11"/>
      <c r="M658" s="11"/>
      <c r="N658" s="11"/>
      <c r="O658" s="11"/>
      <c r="P658" s="117"/>
      <c r="Q658" s="11"/>
      <c r="R658" s="11"/>
      <c r="S658" s="11"/>
      <c r="T658" s="11"/>
      <c r="U658" s="11"/>
      <c r="V658" s="11"/>
      <c r="W658" s="11"/>
      <c r="X658" s="11"/>
      <c r="Y658" s="11"/>
      <c r="Z658" s="11"/>
    </row>
    <row r="659">
      <c r="A659" s="11"/>
      <c r="B659" s="141"/>
      <c r="C659" s="117"/>
      <c r="D659" s="117"/>
      <c r="E659" s="11"/>
      <c r="F659" s="11"/>
      <c r="G659" s="11"/>
      <c r="H659" s="11"/>
      <c r="I659" s="11"/>
      <c r="J659" s="11"/>
      <c r="K659" s="11"/>
      <c r="L659" s="11"/>
      <c r="M659" s="11"/>
      <c r="N659" s="11"/>
      <c r="O659" s="11"/>
      <c r="P659" s="117"/>
      <c r="Q659" s="11"/>
      <c r="R659" s="11"/>
      <c r="S659" s="11"/>
      <c r="T659" s="11"/>
      <c r="U659" s="11"/>
      <c r="V659" s="11"/>
      <c r="W659" s="11"/>
      <c r="X659" s="11"/>
      <c r="Y659" s="11"/>
      <c r="Z659" s="11"/>
    </row>
    <row r="660">
      <c r="A660" s="11"/>
      <c r="B660" s="141"/>
      <c r="C660" s="117"/>
      <c r="D660" s="117"/>
      <c r="E660" s="11"/>
      <c r="F660" s="11"/>
      <c r="G660" s="11"/>
      <c r="H660" s="11"/>
      <c r="I660" s="11"/>
      <c r="J660" s="11"/>
      <c r="K660" s="11"/>
      <c r="L660" s="11"/>
      <c r="M660" s="11"/>
      <c r="N660" s="11"/>
      <c r="O660" s="11"/>
      <c r="P660" s="117"/>
      <c r="Q660" s="11"/>
      <c r="R660" s="11"/>
      <c r="S660" s="11"/>
      <c r="T660" s="11"/>
      <c r="U660" s="11"/>
      <c r="V660" s="11"/>
      <c r="W660" s="11"/>
      <c r="X660" s="11"/>
      <c r="Y660" s="11"/>
      <c r="Z660" s="11"/>
    </row>
    <row r="661">
      <c r="A661" s="11"/>
      <c r="B661" s="141"/>
      <c r="C661" s="117"/>
      <c r="D661" s="117"/>
      <c r="E661" s="11"/>
      <c r="F661" s="11"/>
      <c r="G661" s="11"/>
      <c r="H661" s="11"/>
      <c r="I661" s="11"/>
      <c r="J661" s="11"/>
      <c r="K661" s="11"/>
      <c r="L661" s="11"/>
      <c r="M661" s="11"/>
      <c r="N661" s="11"/>
      <c r="O661" s="11"/>
      <c r="P661" s="117"/>
      <c r="Q661" s="11"/>
      <c r="R661" s="11"/>
      <c r="S661" s="11"/>
      <c r="T661" s="11"/>
      <c r="U661" s="11"/>
      <c r="V661" s="11"/>
      <c r="W661" s="11"/>
      <c r="X661" s="11"/>
      <c r="Y661" s="11"/>
      <c r="Z661" s="11"/>
    </row>
    <row r="662">
      <c r="A662" s="11"/>
      <c r="B662" s="141"/>
      <c r="C662" s="117"/>
      <c r="D662" s="117"/>
      <c r="E662" s="11"/>
      <c r="F662" s="11"/>
      <c r="G662" s="11"/>
      <c r="H662" s="11"/>
      <c r="I662" s="11"/>
      <c r="J662" s="11"/>
      <c r="K662" s="11"/>
      <c r="L662" s="11"/>
      <c r="M662" s="11"/>
      <c r="N662" s="11"/>
      <c r="O662" s="11"/>
      <c r="P662" s="117"/>
      <c r="Q662" s="11"/>
      <c r="R662" s="11"/>
      <c r="S662" s="11"/>
      <c r="T662" s="11"/>
      <c r="U662" s="11"/>
      <c r="V662" s="11"/>
      <c r="W662" s="11"/>
      <c r="X662" s="11"/>
      <c r="Y662" s="11"/>
      <c r="Z662" s="11"/>
    </row>
    <row r="663">
      <c r="A663" s="11"/>
      <c r="B663" s="141"/>
      <c r="C663" s="117"/>
      <c r="D663" s="117"/>
      <c r="E663" s="11"/>
      <c r="F663" s="11"/>
      <c r="G663" s="11"/>
      <c r="H663" s="11"/>
      <c r="I663" s="11"/>
      <c r="J663" s="11"/>
      <c r="K663" s="11"/>
      <c r="L663" s="11"/>
      <c r="M663" s="11"/>
      <c r="N663" s="11"/>
      <c r="O663" s="11"/>
      <c r="P663" s="117"/>
      <c r="Q663" s="11"/>
      <c r="R663" s="11"/>
      <c r="S663" s="11"/>
      <c r="T663" s="11"/>
      <c r="U663" s="11"/>
      <c r="V663" s="11"/>
      <c r="W663" s="11"/>
      <c r="X663" s="11"/>
      <c r="Y663" s="11"/>
      <c r="Z663" s="11"/>
    </row>
    <row r="664">
      <c r="A664" s="11"/>
      <c r="B664" s="141"/>
      <c r="C664" s="117"/>
      <c r="D664" s="117"/>
      <c r="E664" s="11"/>
      <c r="F664" s="11"/>
      <c r="G664" s="11"/>
      <c r="H664" s="11"/>
      <c r="I664" s="11"/>
      <c r="J664" s="11"/>
      <c r="K664" s="11"/>
      <c r="L664" s="11"/>
      <c r="M664" s="11"/>
      <c r="N664" s="11"/>
      <c r="O664" s="11"/>
      <c r="P664" s="117"/>
      <c r="Q664" s="11"/>
      <c r="R664" s="11"/>
      <c r="S664" s="11"/>
      <c r="T664" s="11"/>
      <c r="U664" s="11"/>
      <c r="V664" s="11"/>
      <c r="W664" s="11"/>
      <c r="X664" s="11"/>
      <c r="Y664" s="11"/>
      <c r="Z664" s="11"/>
    </row>
    <row r="665">
      <c r="A665" s="11"/>
      <c r="B665" s="141"/>
      <c r="C665" s="117"/>
      <c r="D665" s="117"/>
      <c r="E665" s="11"/>
      <c r="F665" s="11"/>
      <c r="G665" s="11"/>
      <c r="H665" s="11"/>
      <c r="I665" s="11"/>
      <c r="J665" s="11"/>
      <c r="K665" s="11"/>
      <c r="L665" s="11"/>
      <c r="M665" s="11"/>
      <c r="N665" s="11"/>
      <c r="O665" s="11"/>
      <c r="P665" s="117"/>
      <c r="Q665" s="11"/>
      <c r="R665" s="11"/>
      <c r="S665" s="11"/>
      <c r="T665" s="11"/>
      <c r="U665" s="11"/>
      <c r="V665" s="11"/>
      <c r="W665" s="11"/>
      <c r="X665" s="11"/>
      <c r="Y665" s="11"/>
      <c r="Z665" s="11"/>
    </row>
    <row r="666">
      <c r="A666" s="11"/>
      <c r="B666" s="141"/>
      <c r="C666" s="117"/>
      <c r="D666" s="117"/>
      <c r="E666" s="11"/>
      <c r="F666" s="11"/>
      <c r="G666" s="11"/>
      <c r="H666" s="11"/>
      <c r="I666" s="11"/>
      <c r="J666" s="11"/>
      <c r="K666" s="11"/>
      <c r="L666" s="11"/>
      <c r="M666" s="11"/>
      <c r="N666" s="11"/>
      <c r="O666" s="11"/>
      <c r="P666" s="117"/>
      <c r="Q666" s="11"/>
      <c r="R666" s="11"/>
      <c r="S666" s="11"/>
      <c r="T666" s="11"/>
      <c r="U666" s="11"/>
      <c r="V666" s="11"/>
      <c r="W666" s="11"/>
      <c r="X666" s="11"/>
      <c r="Y666" s="11"/>
      <c r="Z666" s="11"/>
    </row>
    <row r="667">
      <c r="A667" s="11"/>
      <c r="B667" s="141"/>
      <c r="C667" s="117"/>
      <c r="D667" s="117"/>
      <c r="E667" s="11"/>
      <c r="F667" s="11"/>
      <c r="G667" s="11"/>
      <c r="H667" s="11"/>
      <c r="I667" s="11"/>
      <c r="J667" s="11"/>
      <c r="K667" s="11"/>
      <c r="L667" s="11"/>
      <c r="M667" s="11"/>
      <c r="N667" s="11"/>
      <c r="O667" s="11"/>
      <c r="P667" s="117"/>
      <c r="Q667" s="11"/>
      <c r="R667" s="11"/>
      <c r="S667" s="11"/>
      <c r="T667" s="11"/>
      <c r="U667" s="11"/>
      <c r="V667" s="11"/>
      <c r="W667" s="11"/>
      <c r="X667" s="11"/>
      <c r="Y667" s="11"/>
      <c r="Z667" s="11"/>
    </row>
    <row r="668">
      <c r="A668" s="11"/>
      <c r="B668" s="141"/>
      <c r="C668" s="117"/>
      <c r="D668" s="117"/>
      <c r="E668" s="11"/>
      <c r="F668" s="11"/>
      <c r="G668" s="11"/>
      <c r="H668" s="11"/>
      <c r="I668" s="11"/>
      <c r="J668" s="11"/>
      <c r="K668" s="11"/>
      <c r="L668" s="11"/>
      <c r="M668" s="11"/>
      <c r="N668" s="11"/>
      <c r="O668" s="11"/>
      <c r="P668" s="117"/>
      <c r="Q668" s="11"/>
      <c r="R668" s="11"/>
      <c r="S668" s="11"/>
      <c r="T668" s="11"/>
      <c r="U668" s="11"/>
      <c r="V668" s="11"/>
      <c r="W668" s="11"/>
      <c r="X668" s="11"/>
      <c r="Y668" s="11"/>
      <c r="Z668" s="11"/>
    </row>
    <row r="669">
      <c r="A669" s="11"/>
      <c r="B669" s="141"/>
      <c r="C669" s="117"/>
      <c r="D669" s="117"/>
      <c r="E669" s="11"/>
      <c r="F669" s="11"/>
      <c r="G669" s="11"/>
      <c r="H669" s="11"/>
      <c r="I669" s="11"/>
      <c r="J669" s="11"/>
      <c r="K669" s="11"/>
      <c r="L669" s="11"/>
      <c r="M669" s="11"/>
      <c r="N669" s="11"/>
      <c r="O669" s="11"/>
      <c r="P669" s="117"/>
      <c r="Q669" s="11"/>
      <c r="R669" s="11"/>
      <c r="S669" s="11"/>
      <c r="T669" s="11"/>
      <c r="U669" s="11"/>
      <c r="V669" s="11"/>
      <c r="W669" s="11"/>
      <c r="X669" s="11"/>
      <c r="Y669" s="11"/>
      <c r="Z669" s="11"/>
    </row>
    <row r="670">
      <c r="A670" s="11"/>
      <c r="B670" s="141"/>
      <c r="C670" s="117"/>
      <c r="D670" s="117"/>
      <c r="E670" s="11"/>
      <c r="F670" s="11"/>
      <c r="G670" s="11"/>
      <c r="H670" s="11"/>
      <c r="I670" s="11"/>
      <c r="J670" s="11"/>
      <c r="K670" s="11"/>
      <c r="L670" s="11"/>
      <c r="M670" s="11"/>
      <c r="N670" s="11"/>
      <c r="O670" s="11"/>
      <c r="P670" s="117"/>
      <c r="Q670" s="11"/>
      <c r="R670" s="11"/>
      <c r="S670" s="11"/>
      <c r="T670" s="11"/>
      <c r="U670" s="11"/>
      <c r="V670" s="11"/>
      <c r="W670" s="11"/>
      <c r="X670" s="11"/>
      <c r="Y670" s="11"/>
      <c r="Z670" s="11"/>
    </row>
    <row r="671">
      <c r="A671" s="11"/>
      <c r="B671" s="141"/>
      <c r="C671" s="117"/>
      <c r="D671" s="117"/>
      <c r="E671" s="11"/>
      <c r="F671" s="11"/>
      <c r="G671" s="11"/>
      <c r="H671" s="11"/>
      <c r="I671" s="11"/>
      <c r="J671" s="11"/>
      <c r="K671" s="11"/>
      <c r="L671" s="11"/>
      <c r="M671" s="11"/>
      <c r="N671" s="11"/>
      <c r="O671" s="11"/>
      <c r="P671" s="117"/>
      <c r="Q671" s="11"/>
      <c r="R671" s="11"/>
      <c r="S671" s="11"/>
      <c r="T671" s="11"/>
      <c r="U671" s="11"/>
      <c r="V671" s="11"/>
      <c r="W671" s="11"/>
      <c r="X671" s="11"/>
      <c r="Y671" s="11"/>
      <c r="Z671" s="11"/>
    </row>
    <row r="672">
      <c r="A672" s="11"/>
      <c r="B672" s="141"/>
      <c r="C672" s="117"/>
      <c r="D672" s="117"/>
      <c r="E672" s="11"/>
      <c r="F672" s="11"/>
      <c r="G672" s="11"/>
      <c r="H672" s="11"/>
      <c r="I672" s="11"/>
      <c r="J672" s="11"/>
      <c r="K672" s="11"/>
      <c r="L672" s="11"/>
      <c r="M672" s="11"/>
      <c r="N672" s="11"/>
      <c r="O672" s="11"/>
      <c r="P672" s="117"/>
      <c r="Q672" s="11"/>
      <c r="R672" s="11"/>
      <c r="S672" s="11"/>
      <c r="T672" s="11"/>
      <c r="U672" s="11"/>
      <c r="V672" s="11"/>
      <c r="W672" s="11"/>
      <c r="X672" s="11"/>
      <c r="Y672" s="11"/>
      <c r="Z672" s="11"/>
    </row>
    <row r="673">
      <c r="A673" s="11"/>
      <c r="B673" s="141"/>
      <c r="C673" s="117"/>
      <c r="D673" s="117"/>
      <c r="E673" s="11"/>
      <c r="F673" s="11"/>
      <c r="G673" s="11"/>
      <c r="H673" s="11"/>
      <c r="I673" s="11"/>
      <c r="J673" s="11"/>
      <c r="K673" s="11"/>
      <c r="L673" s="11"/>
      <c r="M673" s="11"/>
      <c r="N673" s="11"/>
      <c r="O673" s="11"/>
      <c r="P673" s="117"/>
      <c r="Q673" s="11"/>
      <c r="R673" s="11"/>
      <c r="S673" s="11"/>
      <c r="T673" s="11"/>
      <c r="U673" s="11"/>
      <c r="V673" s="11"/>
      <c r="W673" s="11"/>
      <c r="X673" s="11"/>
      <c r="Y673" s="11"/>
      <c r="Z673" s="11"/>
    </row>
    <row r="674">
      <c r="A674" s="11"/>
      <c r="B674" s="141"/>
      <c r="C674" s="117"/>
      <c r="D674" s="117"/>
      <c r="E674" s="11"/>
      <c r="F674" s="11"/>
      <c r="G674" s="11"/>
      <c r="H674" s="11"/>
      <c r="I674" s="11"/>
      <c r="J674" s="11"/>
      <c r="K674" s="11"/>
      <c r="L674" s="11"/>
      <c r="M674" s="11"/>
      <c r="N674" s="11"/>
      <c r="O674" s="11"/>
      <c r="P674" s="117"/>
      <c r="Q674" s="11"/>
      <c r="R674" s="11"/>
      <c r="S674" s="11"/>
      <c r="T674" s="11"/>
      <c r="U674" s="11"/>
      <c r="V674" s="11"/>
      <c r="W674" s="11"/>
      <c r="X674" s="11"/>
      <c r="Y674" s="11"/>
      <c r="Z674" s="11"/>
    </row>
    <row r="675">
      <c r="A675" s="11"/>
      <c r="B675" s="141"/>
      <c r="C675" s="117"/>
      <c r="D675" s="117"/>
      <c r="E675" s="11"/>
      <c r="F675" s="11"/>
      <c r="G675" s="11"/>
      <c r="H675" s="11"/>
      <c r="I675" s="11"/>
      <c r="J675" s="11"/>
      <c r="K675" s="11"/>
      <c r="L675" s="11"/>
      <c r="M675" s="11"/>
      <c r="N675" s="11"/>
      <c r="O675" s="11"/>
      <c r="P675" s="117"/>
      <c r="Q675" s="11"/>
      <c r="R675" s="11"/>
      <c r="S675" s="11"/>
      <c r="T675" s="11"/>
      <c r="U675" s="11"/>
      <c r="V675" s="11"/>
      <c r="W675" s="11"/>
      <c r="X675" s="11"/>
      <c r="Y675" s="11"/>
      <c r="Z675" s="11"/>
    </row>
    <row r="676">
      <c r="A676" s="11"/>
      <c r="B676" s="141"/>
      <c r="C676" s="117"/>
      <c r="D676" s="117"/>
      <c r="E676" s="11"/>
      <c r="F676" s="11"/>
      <c r="G676" s="11"/>
      <c r="H676" s="11"/>
      <c r="I676" s="11"/>
      <c r="J676" s="11"/>
      <c r="K676" s="11"/>
      <c r="L676" s="11"/>
      <c r="M676" s="11"/>
      <c r="N676" s="11"/>
      <c r="O676" s="11"/>
      <c r="P676" s="117"/>
      <c r="Q676" s="11"/>
      <c r="R676" s="11"/>
      <c r="S676" s="11"/>
      <c r="T676" s="11"/>
      <c r="U676" s="11"/>
      <c r="V676" s="11"/>
      <c r="W676" s="11"/>
      <c r="X676" s="11"/>
      <c r="Y676" s="11"/>
      <c r="Z676" s="11"/>
    </row>
    <row r="677">
      <c r="A677" s="11"/>
      <c r="B677" s="141"/>
      <c r="C677" s="117"/>
      <c r="D677" s="117"/>
      <c r="E677" s="11"/>
      <c r="F677" s="11"/>
      <c r="G677" s="11"/>
      <c r="H677" s="11"/>
      <c r="I677" s="11"/>
      <c r="J677" s="11"/>
      <c r="K677" s="11"/>
      <c r="L677" s="11"/>
      <c r="M677" s="11"/>
      <c r="N677" s="11"/>
      <c r="O677" s="11"/>
      <c r="P677" s="117"/>
      <c r="Q677" s="11"/>
      <c r="R677" s="11"/>
      <c r="S677" s="11"/>
      <c r="T677" s="11"/>
      <c r="U677" s="11"/>
      <c r="V677" s="11"/>
      <c r="W677" s="11"/>
      <c r="X677" s="11"/>
      <c r="Y677" s="11"/>
      <c r="Z677" s="11"/>
    </row>
    <row r="678">
      <c r="A678" s="11"/>
      <c r="B678" s="141"/>
      <c r="C678" s="117"/>
      <c r="D678" s="117"/>
      <c r="E678" s="11"/>
      <c r="F678" s="11"/>
      <c r="G678" s="11"/>
      <c r="H678" s="11"/>
      <c r="I678" s="11"/>
      <c r="J678" s="11"/>
      <c r="K678" s="11"/>
      <c r="L678" s="11"/>
      <c r="M678" s="11"/>
      <c r="N678" s="11"/>
      <c r="O678" s="11"/>
      <c r="P678" s="117"/>
      <c r="Q678" s="11"/>
      <c r="R678" s="11"/>
      <c r="S678" s="11"/>
      <c r="T678" s="11"/>
      <c r="U678" s="11"/>
      <c r="V678" s="11"/>
      <c r="W678" s="11"/>
      <c r="X678" s="11"/>
      <c r="Y678" s="11"/>
      <c r="Z678" s="11"/>
    </row>
    <row r="679">
      <c r="A679" s="11"/>
      <c r="B679" s="141"/>
      <c r="C679" s="117"/>
      <c r="D679" s="117"/>
      <c r="E679" s="11"/>
      <c r="F679" s="11"/>
      <c r="G679" s="11"/>
      <c r="H679" s="11"/>
      <c r="I679" s="11"/>
      <c r="J679" s="11"/>
      <c r="K679" s="11"/>
      <c r="L679" s="11"/>
      <c r="M679" s="11"/>
      <c r="N679" s="11"/>
      <c r="O679" s="11"/>
      <c r="P679" s="117"/>
      <c r="Q679" s="11"/>
      <c r="R679" s="11"/>
      <c r="S679" s="11"/>
      <c r="T679" s="11"/>
      <c r="U679" s="11"/>
      <c r="V679" s="11"/>
      <c r="W679" s="11"/>
      <c r="X679" s="11"/>
      <c r="Y679" s="11"/>
      <c r="Z679" s="11"/>
    </row>
    <row r="680">
      <c r="A680" s="11"/>
      <c r="B680" s="141"/>
      <c r="C680" s="117"/>
      <c r="D680" s="117"/>
      <c r="E680" s="11"/>
      <c r="F680" s="11"/>
      <c r="G680" s="11"/>
      <c r="H680" s="11"/>
      <c r="I680" s="11"/>
      <c r="J680" s="11"/>
      <c r="K680" s="11"/>
      <c r="L680" s="11"/>
      <c r="M680" s="11"/>
      <c r="N680" s="11"/>
      <c r="O680" s="11"/>
      <c r="P680" s="117"/>
      <c r="Q680" s="11"/>
      <c r="R680" s="11"/>
      <c r="S680" s="11"/>
      <c r="T680" s="11"/>
      <c r="U680" s="11"/>
      <c r="V680" s="11"/>
      <c r="W680" s="11"/>
      <c r="X680" s="11"/>
      <c r="Y680" s="11"/>
      <c r="Z680" s="11"/>
    </row>
    <row r="681">
      <c r="A681" s="11"/>
      <c r="B681" s="141"/>
      <c r="C681" s="117"/>
      <c r="D681" s="117"/>
      <c r="E681" s="11"/>
      <c r="F681" s="11"/>
      <c r="G681" s="11"/>
      <c r="H681" s="11"/>
      <c r="I681" s="11"/>
      <c r="J681" s="11"/>
      <c r="K681" s="11"/>
      <c r="L681" s="11"/>
      <c r="M681" s="11"/>
      <c r="N681" s="11"/>
      <c r="O681" s="11"/>
      <c r="P681" s="117"/>
      <c r="Q681" s="11"/>
      <c r="R681" s="11"/>
      <c r="S681" s="11"/>
      <c r="T681" s="11"/>
      <c r="U681" s="11"/>
      <c r="V681" s="11"/>
      <c r="W681" s="11"/>
      <c r="X681" s="11"/>
      <c r="Y681" s="11"/>
      <c r="Z681" s="11"/>
    </row>
    <row r="682">
      <c r="A682" s="11"/>
      <c r="B682" s="141"/>
      <c r="C682" s="117"/>
      <c r="D682" s="117"/>
      <c r="E682" s="11"/>
      <c r="F682" s="11"/>
      <c r="G682" s="11"/>
      <c r="H682" s="11"/>
      <c r="I682" s="11"/>
      <c r="J682" s="11"/>
      <c r="K682" s="11"/>
      <c r="L682" s="11"/>
      <c r="M682" s="11"/>
      <c r="N682" s="11"/>
      <c r="O682" s="11"/>
      <c r="P682" s="117"/>
      <c r="Q682" s="11"/>
      <c r="R682" s="11"/>
      <c r="S682" s="11"/>
      <c r="T682" s="11"/>
      <c r="U682" s="11"/>
      <c r="V682" s="11"/>
      <c r="W682" s="11"/>
      <c r="X682" s="11"/>
      <c r="Y682" s="11"/>
      <c r="Z682" s="11"/>
    </row>
    <row r="683">
      <c r="A683" s="11"/>
      <c r="B683" s="141"/>
      <c r="C683" s="117"/>
      <c r="D683" s="117"/>
      <c r="E683" s="11"/>
      <c r="F683" s="11"/>
      <c r="G683" s="11"/>
      <c r="H683" s="11"/>
      <c r="I683" s="11"/>
      <c r="J683" s="11"/>
      <c r="K683" s="11"/>
      <c r="L683" s="11"/>
      <c r="M683" s="11"/>
      <c r="N683" s="11"/>
      <c r="O683" s="11"/>
      <c r="P683" s="117"/>
      <c r="Q683" s="11"/>
      <c r="R683" s="11"/>
      <c r="S683" s="11"/>
      <c r="T683" s="11"/>
      <c r="U683" s="11"/>
      <c r="V683" s="11"/>
      <c r="W683" s="11"/>
      <c r="X683" s="11"/>
      <c r="Y683" s="11"/>
      <c r="Z683" s="11"/>
    </row>
    <row r="684">
      <c r="A684" s="11"/>
      <c r="B684" s="141"/>
      <c r="C684" s="117"/>
      <c r="D684" s="117"/>
      <c r="E684" s="11"/>
      <c r="F684" s="11"/>
      <c r="G684" s="11"/>
      <c r="H684" s="11"/>
      <c r="I684" s="11"/>
      <c r="J684" s="11"/>
      <c r="K684" s="11"/>
      <c r="L684" s="11"/>
      <c r="M684" s="11"/>
      <c r="N684" s="11"/>
      <c r="O684" s="11"/>
      <c r="P684" s="117"/>
      <c r="Q684" s="11"/>
      <c r="R684" s="11"/>
      <c r="S684" s="11"/>
      <c r="T684" s="11"/>
      <c r="U684" s="11"/>
      <c r="V684" s="11"/>
      <c r="W684" s="11"/>
      <c r="X684" s="11"/>
      <c r="Y684" s="11"/>
      <c r="Z684" s="11"/>
    </row>
    <row r="685">
      <c r="A685" s="11"/>
      <c r="B685" s="141"/>
      <c r="C685" s="117"/>
      <c r="D685" s="117"/>
      <c r="E685" s="11"/>
      <c r="F685" s="11"/>
      <c r="G685" s="11"/>
      <c r="H685" s="11"/>
      <c r="I685" s="11"/>
      <c r="J685" s="11"/>
      <c r="K685" s="11"/>
      <c r="L685" s="11"/>
      <c r="M685" s="11"/>
      <c r="N685" s="11"/>
      <c r="O685" s="11"/>
      <c r="P685" s="117"/>
      <c r="Q685" s="11"/>
      <c r="R685" s="11"/>
      <c r="S685" s="11"/>
      <c r="T685" s="11"/>
      <c r="U685" s="11"/>
      <c r="V685" s="11"/>
      <c r="W685" s="11"/>
      <c r="X685" s="11"/>
      <c r="Y685" s="11"/>
      <c r="Z685" s="11"/>
    </row>
    <row r="686">
      <c r="A686" s="11"/>
      <c r="B686" s="141"/>
      <c r="C686" s="117"/>
      <c r="D686" s="117"/>
      <c r="E686" s="11"/>
      <c r="F686" s="11"/>
      <c r="G686" s="11"/>
      <c r="H686" s="11"/>
      <c r="I686" s="11"/>
      <c r="J686" s="11"/>
      <c r="K686" s="11"/>
      <c r="L686" s="11"/>
      <c r="M686" s="11"/>
      <c r="N686" s="11"/>
      <c r="O686" s="11"/>
      <c r="P686" s="117"/>
      <c r="Q686" s="11"/>
      <c r="R686" s="11"/>
      <c r="S686" s="11"/>
      <c r="T686" s="11"/>
      <c r="U686" s="11"/>
      <c r="V686" s="11"/>
      <c r="W686" s="11"/>
      <c r="X686" s="11"/>
      <c r="Y686" s="11"/>
      <c r="Z686" s="11"/>
    </row>
    <row r="687">
      <c r="A687" s="11"/>
      <c r="B687" s="141"/>
      <c r="C687" s="117"/>
      <c r="D687" s="117"/>
      <c r="E687" s="11"/>
      <c r="F687" s="11"/>
      <c r="G687" s="11"/>
      <c r="H687" s="11"/>
      <c r="I687" s="11"/>
      <c r="J687" s="11"/>
      <c r="K687" s="11"/>
      <c r="L687" s="11"/>
      <c r="M687" s="11"/>
      <c r="N687" s="11"/>
      <c r="O687" s="11"/>
      <c r="P687" s="117"/>
      <c r="Q687" s="11"/>
      <c r="R687" s="11"/>
      <c r="S687" s="11"/>
      <c r="T687" s="11"/>
      <c r="U687" s="11"/>
      <c r="V687" s="11"/>
      <c r="W687" s="11"/>
      <c r="X687" s="11"/>
      <c r="Y687" s="11"/>
      <c r="Z687" s="11"/>
    </row>
    <row r="688">
      <c r="A688" s="11"/>
      <c r="B688" s="141"/>
      <c r="C688" s="117"/>
      <c r="D688" s="117"/>
      <c r="E688" s="11"/>
      <c r="F688" s="11"/>
      <c r="G688" s="11"/>
      <c r="H688" s="11"/>
      <c r="I688" s="11"/>
      <c r="J688" s="11"/>
      <c r="K688" s="11"/>
      <c r="L688" s="11"/>
      <c r="M688" s="11"/>
      <c r="N688" s="11"/>
      <c r="O688" s="11"/>
      <c r="P688" s="117"/>
      <c r="Q688" s="11"/>
      <c r="R688" s="11"/>
      <c r="S688" s="11"/>
      <c r="T688" s="11"/>
      <c r="U688" s="11"/>
      <c r="V688" s="11"/>
      <c r="W688" s="11"/>
      <c r="X688" s="11"/>
      <c r="Y688" s="11"/>
      <c r="Z688" s="11"/>
    </row>
    <row r="689">
      <c r="A689" s="11"/>
      <c r="B689" s="141"/>
      <c r="C689" s="117"/>
      <c r="D689" s="117"/>
      <c r="E689" s="11"/>
      <c r="F689" s="11"/>
      <c r="G689" s="11"/>
      <c r="H689" s="11"/>
      <c r="I689" s="11"/>
      <c r="J689" s="11"/>
      <c r="K689" s="11"/>
      <c r="L689" s="11"/>
      <c r="M689" s="11"/>
      <c r="N689" s="11"/>
      <c r="O689" s="11"/>
      <c r="P689" s="117"/>
      <c r="Q689" s="11"/>
      <c r="R689" s="11"/>
      <c r="S689" s="11"/>
      <c r="T689" s="11"/>
      <c r="U689" s="11"/>
      <c r="V689" s="11"/>
      <c r="W689" s="11"/>
      <c r="X689" s="11"/>
      <c r="Y689" s="11"/>
      <c r="Z689" s="11"/>
    </row>
    <row r="690">
      <c r="A690" s="11"/>
      <c r="B690" s="141"/>
      <c r="C690" s="117"/>
      <c r="D690" s="117"/>
      <c r="E690" s="11"/>
      <c r="F690" s="11"/>
      <c r="G690" s="11"/>
      <c r="H690" s="11"/>
      <c r="I690" s="11"/>
      <c r="J690" s="11"/>
      <c r="K690" s="11"/>
      <c r="L690" s="11"/>
      <c r="M690" s="11"/>
      <c r="N690" s="11"/>
      <c r="O690" s="11"/>
      <c r="P690" s="117"/>
      <c r="Q690" s="11"/>
      <c r="R690" s="11"/>
      <c r="S690" s="11"/>
      <c r="T690" s="11"/>
      <c r="U690" s="11"/>
      <c r="V690" s="11"/>
      <c r="W690" s="11"/>
      <c r="X690" s="11"/>
      <c r="Y690" s="11"/>
      <c r="Z690" s="11"/>
    </row>
    <row r="691">
      <c r="A691" s="11"/>
      <c r="B691" s="141"/>
      <c r="C691" s="117"/>
      <c r="D691" s="117"/>
      <c r="E691" s="11"/>
      <c r="F691" s="11"/>
      <c r="G691" s="11"/>
      <c r="H691" s="11"/>
      <c r="I691" s="11"/>
      <c r="J691" s="11"/>
      <c r="K691" s="11"/>
      <c r="L691" s="11"/>
      <c r="M691" s="11"/>
      <c r="N691" s="11"/>
      <c r="O691" s="11"/>
      <c r="P691" s="117"/>
      <c r="Q691" s="11"/>
      <c r="R691" s="11"/>
      <c r="S691" s="11"/>
      <c r="T691" s="11"/>
      <c r="U691" s="11"/>
      <c r="V691" s="11"/>
      <c r="W691" s="11"/>
      <c r="X691" s="11"/>
      <c r="Y691" s="11"/>
      <c r="Z691" s="11"/>
    </row>
    <row r="692">
      <c r="A692" s="11"/>
      <c r="B692" s="141"/>
      <c r="C692" s="117"/>
      <c r="D692" s="117"/>
      <c r="E692" s="11"/>
      <c r="F692" s="11"/>
      <c r="G692" s="11"/>
      <c r="H692" s="11"/>
      <c r="I692" s="11"/>
      <c r="J692" s="11"/>
      <c r="K692" s="11"/>
      <c r="L692" s="11"/>
      <c r="M692" s="11"/>
      <c r="N692" s="11"/>
      <c r="O692" s="11"/>
      <c r="P692" s="117"/>
      <c r="Q692" s="11"/>
      <c r="R692" s="11"/>
      <c r="S692" s="11"/>
      <c r="T692" s="11"/>
      <c r="U692" s="11"/>
      <c r="V692" s="11"/>
      <c r="W692" s="11"/>
      <c r="X692" s="11"/>
      <c r="Y692" s="11"/>
      <c r="Z692" s="11"/>
    </row>
    <row r="693">
      <c r="A693" s="11"/>
      <c r="B693" s="141"/>
      <c r="C693" s="117"/>
      <c r="D693" s="117"/>
      <c r="E693" s="11"/>
      <c r="F693" s="11"/>
      <c r="G693" s="11"/>
      <c r="H693" s="11"/>
      <c r="I693" s="11"/>
      <c r="J693" s="11"/>
      <c r="K693" s="11"/>
      <c r="L693" s="11"/>
      <c r="M693" s="11"/>
      <c r="N693" s="11"/>
      <c r="O693" s="11"/>
      <c r="P693" s="117"/>
      <c r="Q693" s="11"/>
      <c r="R693" s="11"/>
      <c r="S693" s="11"/>
      <c r="T693" s="11"/>
      <c r="U693" s="11"/>
      <c r="V693" s="11"/>
      <c r="W693" s="11"/>
      <c r="X693" s="11"/>
      <c r="Y693" s="11"/>
      <c r="Z693" s="11"/>
    </row>
    <row r="694">
      <c r="A694" s="11"/>
      <c r="B694" s="141"/>
      <c r="C694" s="117"/>
      <c r="D694" s="117"/>
      <c r="E694" s="11"/>
      <c r="F694" s="11"/>
      <c r="G694" s="11"/>
      <c r="H694" s="11"/>
      <c r="I694" s="11"/>
      <c r="J694" s="11"/>
      <c r="K694" s="11"/>
      <c r="L694" s="11"/>
      <c r="M694" s="11"/>
      <c r="N694" s="11"/>
      <c r="O694" s="11"/>
      <c r="P694" s="117"/>
      <c r="Q694" s="11"/>
      <c r="R694" s="11"/>
      <c r="S694" s="11"/>
      <c r="T694" s="11"/>
      <c r="U694" s="11"/>
      <c r="V694" s="11"/>
      <c r="W694" s="11"/>
      <c r="X694" s="11"/>
      <c r="Y694" s="11"/>
      <c r="Z694" s="11"/>
    </row>
    <row r="695">
      <c r="A695" s="11"/>
      <c r="B695" s="141"/>
      <c r="C695" s="117"/>
      <c r="D695" s="117"/>
      <c r="E695" s="11"/>
      <c r="F695" s="11"/>
      <c r="G695" s="11"/>
      <c r="H695" s="11"/>
      <c r="I695" s="11"/>
      <c r="J695" s="11"/>
      <c r="K695" s="11"/>
      <c r="L695" s="11"/>
      <c r="M695" s="11"/>
      <c r="N695" s="11"/>
      <c r="O695" s="11"/>
      <c r="P695" s="117"/>
      <c r="Q695" s="11"/>
      <c r="R695" s="11"/>
      <c r="S695" s="11"/>
      <c r="T695" s="11"/>
      <c r="U695" s="11"/>
      <c r="V695" s="11"/>
      <c r="W695" s="11"/>
      <c r="X695" s="11"/>
      <c r="Y695" s="11"/>
      <c r="Z695" s="11"/>
    </row>
    <row r="696">
      <c r="A696" s="11"/>
      <c r="B696" s="141"/>
      <c r="C696" s="117"/>
      <c r="D696" s="117"/>
      <c r="E696" s="11"/>
      <c r="F696" s="11"/>
      <c r="G696" s="11"/>
      <c r="H696" s="11"/>
      <c r="I696" s="11"/>
      <c r="J696" s="11"/>
      <c r="K696" s="11"/>
      <c r="L696" s="11"/>
      <c r="M696" s="11"/>
      <c r="N696" s="11"/>
      <c r="O696" s="11"/>
      <c r="P696" s="117"/>
      <c r="Q696" s="11"/>
      <c r="R696" s="11"/>
      <c r="S696" s="11"/>
      <c r="T696" s="11"/>
      <c r="U696" s="11"/>
      <c r="V696" s="11"/>
      <c r="W696" s="11"/>
      <c r="X696" s="11"/>
      <c r="Y696" s="11"/>
      <c r="Z696" s="11"/>
    </row>
    <row r="697">
      <c r="A697" s="11"/>
      <c r="B697" s="141"/>
      <c r="C697" s="117"/>
      <c r="D697" s="117"/>
      <c r="E697" s="11"/>
      <c r="F697" s="11"/>
      <c r="G697" s="11"/>
      <c r="H697" s="11"/>
      <c r="I697" s="11"/>
      <c r="J697" s="11"/>
      <c r="K697" s="11"/>
      <c r="L697" s="11"/>
      <c r="M697" s="11"/>
      <c r="N697" s="11"/>
      <c r="O697" s="11"/>
      <c r="P697" s="117"/>
      <c r="Q697" s="11"/>
      <c r="R697" s="11"/>
      <c r="S697" s="11"/>
      <c r="T697" s="11"/>
      <c r="U697" s="11"/>
      <c r="V697" s="11"/>
      <c r="W697" s="11"/>
      <c r="X697" s="11"/>
      <c r="Y697" s="11"/>
      <c r="Z697" s="11"/>
    </row>
    <row r="698">
      <c r="A698" s="11"/>
      <c r="B698" s="141"/>
      <c r="C698" s="117"/>
      <c r="D698" s="117"/>
      <c r="E698" s="11"/>
      <c r="F698" s="11"/>
      <c r="G698" s="11"/>
      <c r="H698" s="11"/>
      <c r="I698" s="11"/>
      <c r="J698" s="11"/>
      <c r="K698" s="11"/>
      <c r="L698" s="11"/>
      <c r="M698" s="11"/>
      <c r="N698" s="11"/>
      <c r="O698" s="11"/>
      <c r="P698" s="117"/>
      <c r="Q698" s="11"/>
      <c r="R698" s="11"/>
      <c r="S698" s="11"/>
      <c r="T698" s="11"/>
      <c r="U698" s="11"/>
      <c r="V698" s="11"/>
      <c r="W698" s="11"/>
      <c r="X698" s="11"/>
      <c r="Y698" s="11"/>
      <c r="Z698" s="11"/>
    </row>
    <row r="699">
      <c r="A699" s="11"/>
      <c r="B699" s="141"/>
      <c r="C699" s="117"/>
      <c r="D699" s="117"/>
      <c r="E699" s="11"/>
      <c r="F699" s="11"/>
      <c r="G699" s="11"/>
      <c r="H699" s="11"/>
      <c r="I699" s="11"/>
      <c r="J699" s="11"/>
      <c r="K699" s="11"/>
      <c r="L699" s="11"/>
      <c r="M699" s="11"/>
      <c r="N699" s="11"/>
      <c r="O699" s="11"/>
      <c r="P699" s="117"/>
      <c r="Q699" s="11"/>
      <c r="R699" s="11"/>
      <c r="S699" s="11"/>
      <c r="T699" s="11"/>
      <c r="U699" s="11"/>
      <c r="V699" s="11"/>
      <c r="W699" s="11"/>
      <c r="X699" s="11"/>
      <c r="Y699" s="11"/>
      <c r="Z699" s="11"/>
    </row>
    <row r="700">
      <c r="A700" s="11"/>
      <c r="B700" s="141"/>
      <c r="C700" s="117"/>
      <c r="D700" s="117"/>
      <c r="E700" s="11"/>
      <c r="F700" s="11"/>
      <c r="G700" s="11"/>
      <c r="H700" s="11"/>
      <c r="I700" s="11"/>
      <c r="J700" s="11"/>
      <c r="K700" s="11"/>
      <c r="L700" s="11"/>
      <c r="M700" s="11"/>
      <c r="N700" s="11"/>
      <c r="O700" s="11"/>
      <c r="P700" s="117"/>
      <c r="Q700" s="11"/>
      <c r="R700" s="11"/>
      <c r="S700" s="11"/>
      <c r="T700" s="11"/>
      <c r="U700" s="11"/>
      <c r="V700" s="11"/>
      <c r="W700" s="11"/>
      <c r="X700" s="11"/>
      <c r="Y700" s="11"/>
      <c r="Z700" s="11"/>
    </row>
    <row r="701">
      <c r="A701" s="11"/>
      <c r="B701" s="141"/>
      <c r="C701" s="117"/>
      <c r="D701" s="117"/>
      <c r="E701" s="11"/>
      <c r="F701" s="11"/>
      <c r="G701" s="11"/>
      <c r="H701" s="11"/>
      <c r="I701" s="11"/>
      <c r="J701" s="11"/>
      <c r="K701" s="11"/>
      <c r="L701" s="11"/>
      <c r="M701" s="11"/>
      <c r="N701" s="11"/>
      <c r="O701" s="11"/>
      <c r="P701" s="117"/>
      <c r="Q701" s="11"/>
      <c r="R701" s="11"/>
      <c r="S701" s="11"/>
      <c r="T701" s="11"/>
      <c r="U701" s="11"/>
      <c r="V701" s="11"/>
      <c r="W701" s="11"/>
      <c r="X701" s="11"/>
      <c r="Y701" s="11"/>
      <c r="Z701" s="11"/>
    </row>
    <row r="702">
      <c r="A702" s="11"/>
      <c r="B702" s="141"/>
      <c r="C702" s="117"/>
      <c r="D702" s="117"/>
      <c r="E702" s="11"/>
      <c r="F702" s="11"/>
      <c r="G702" s="11"/>
      <c r="H702" s="11"/>
      <c r="I702" s="11"/>
      <c r="J702" s="11"/>
      <c r="K702" s="11"/>
      <c r="L702" s="11"/>
      <c r="M702" s="11"/>
      <c r="N702" s="11"/>
      <c r="O702" s="11"/>
      <c r="P702" s="117"/>
      <c r="Q702" s="11"/>
      <c r="R702" s="11"/>
      <c r="S702" s="11"/>
      <c r="T702" s="11"/>
      <c r="U702" s="11"/>
      <c r="V702" s="11"/>
      <c r="W702" s="11"/>
      <c r="X702" s="11"/>
      <c r="Y702" s="11"/>
      <c r="Z702" s="11"/>
    </row>
    <row r="703">
      <c r="A703" s="11"/>
      <c r="B703" s="141"/>
      <c r="C703" s="117"/>
      <c r="D703" s="117"/>
      <c r="E703" s="11"/>
      <c r="F703" s="11"/>
      <c r="G703" s="11"/>
      <c r="H703" s="11"/>
      <c r="I703" s="11"/>
      <c r="J703" s="11"/>
      <c r="K703" s="11"/>
      <c r="L703" s="11"/>
      <c r="M703" s="11"/>
      <c r="N703" s="11"/>
      <c r="O703" s="11"/>
      <c r="P703" s="117"/>
      <c r="Q703" s="11"/>
      <c r="R703" s="11"/>
      <c r="S703" s="11"/>
      <c r="T703" s="11"/>
      <c r="U703" s="11"/>
      <c r="V703" s="11"/>
      <c r="W703" s="11"/>
      <c r="X703" s="11"/>
      <c r="Y703" s="11"/>
      <c r="Z703" s="11"/>
    </row>
    <row r="704">
      <c r="A704" s="11"/>
      <c r="B704" s="141"/>
      <c r="C704" s="117"/>
      <c r="D704" s="117"/>
      <c r="E704" s="11"/>
      <c r="F704" s="11"/>
      <c r="G704" s="11"/>
      <c r="H704" s="11"/>
      <c r="I704" s="11"/>
      <c r="J704" s="11"/>
      <c r="K704" s="11"/>
      <c r="L704" s="11"/>
      <c r="M704" s="11"/>
      <c r="N704" s="11"/>
      <c r="O704" s="11"/>
      <c r="P704" s="117"/>
      <c r="Q704" s="11"/>
      <c r="R704" s="11"/>
      <c r="S704" s="11"/>
      <c r="T704" s="11"/>
      <c r="U704" s="11"/>
      <c r="V704" s="11"/>
      <c r="W704" s="11"/>
      <c r="X704" s="11"/>
      <c r="Y704" s="11"/>
      <c r="Z704" s="11"/>
    </row>
    <row r="705">
      <c r="A705" s="11"/>
      <c r="B705" s="141"/>
      <c r="C705" s="117"/>
      <c r="D705" s="117"/>
      <c r="E705" s="11"/>
      <c r="F705" s="11"/>
      <c r="G705" s="11"/>
      <c r="H705" s="11"/>
      <c r="I705" s="11"/>
      <c r="J705" s="11"/>
      <c r="K705" s="11"/>
      <c r="L705" s="11"/>
      <c r="M705" s="11"/>
      <c r="N705" s="11"/>
      <c r="O705" s="11"/>
      <c r="P705" s="117"/>
      <c r="Q705" s="11"/>
      <c r="R705" s="11"/>
      <c r="S705" s="11"/>
      <c r="T705" s="11"/>
      <c r="U705" s="11"/>
      <c r="V705" s="11"/>
      <c r="W705" s="11"/>
      <c r="X705" s="11"/>
      <c r="Y705" s="11"/>
      <c r="Z705" s="11"/>
    </row>
    <row r="706">
      <c r="A706" s="11"/>
      <c r="B706" s="141"/>
      <c r="C706" s="117"/>
      <c r="D706" s="117"/>
      <c r="E706" s="11"/>
      <c r="F706" s="11"/>
      <c r="G706" s="11"/>
      <c r="H706" s="11"/>
      <c r="I706" s="11"/>
      <c r="J706" s="11"/>
      <c r="K706" s="11"/>
      <c r="L706" s="11"/>
      <c r="M706" s="11"/>
      <c r="N706" s="11"/>
      <c r="O706" s="11"/>
      <c r="P706" s="117"/>
      <c r="Q706" s="11"/>
      <c r="R706" s="11"/>
      <c r="S706" s="11"/>
      <c r="T706" s="11"/>
      <c r="U706" s="11"/>
      <c r="V706" s="11"/>
      <c r="W706" s="11"/>
      <c r="X706" s="11"/>
      <c r="Y706" s="11"/>
      <c r="Z706" s="11"/>
    </row>
    <row r="707">
      <c r="A707" s="11"/>
      <c r="B707" s="141"/>
      <c r="C707" s="117"/>
      <c r="D707" s="117"/>
      <c r="E707" s="11"/>
      <c r="F707" s="11"/>
      <c r="G707" s="11"/>
      <c r="H707" s="11"/>
      <c r="I707" s="11"/>
      <c r="J707" s="11"/>
      <c r="K707" s="11"/>
      <c r="L707" s="11"/>
      <c r="M707" s="11"/>
      <c r="N707" s="11"/>
      <c r="O707" s="11"/>
      <c r="P707" s="117"/>
      <c r="Q707" s="11"/>
      <c r="R707" s="11"/>
      <c r="S707" s="11"/>
      <c r="T707" s="11"/>
      <c r="U707" s="11"/>
      <c r="V707" s="11"/>
      <c r="W707" s="11"/>
      <c r="X707" s="11"/>
      <c r="Y707" s="11"/>
      <c r="Z707" s="11"/>
    </row>
    <row r="708">
      <c r="A708" s="11"/>
      <c r="B708" s="141"/>
      <c r="C708" s="117"/>
      <c r="D708" s="117"/>
      <c r="E708" s="11"/>
      <c r="F708" s="11"/>
      <c r="G708" s="11"/>
      <c r="H708" s="11"/>
      <c r="I708" s="11"/>
      <c r="J708" s="11"/>
      <c r="K708" s="11"/>
      <c r="L708" s="11"/>
      <c r="M708" s="11"/>
      <c r="N708" s="11"/>
      <c r="O708" s="11"/>
      <c r="P708" s="117"/>
      <c r="Q708" s="11"/>
      <c r="R708" s="11"/>
      <c r="S708" s="11"/>
      <c r="T708" s="11"/>
      <c r="U708" s="11"/>
      <c r="V708" s="11"/>
      <c r="W708" s="11"/>
      <c r="X708" s="11"/>
      <c r="Y708" s="11"/>
      <c r="Z708" s="11"/>
    </row>
    <row r="709">
      <c r="A709" s="11"/>
      <c r="B709" s="141"/>
      <c r="C709" s="117"/>
      <c r="D709" s="117"/>
      <c r="E709" s="11"/>
      <c r="F709" s="11"/>
      <c r="G709" s="11"/>
      <c r="H709" s="11"/>
      <c r="I709" s="11"/>
      <c r="J709" s="11"/>
      <c r="K709" s="11"/>
      <c r="L709" s="11"/>
      <c r="M709" s="11"/>
      <c r="N709" s="11"/>
      <c r="O709" s="11"/>
      <c r="P709" s="117"/>
      <c r="Q709" s="11"/>
      <c r="R709" s="11"/>
      <c r="S709" s="11"/>
      <c r="T709" s="11"/>
      <c r="U709" s="11"/>
      <c r="V709" s="11"/>
      <c r="W709" s="11"/>
      <c r="X709" s="11"/>
      <c r="Y709" s="11"/>
      <c r="Z709" s="11"/>
    </row>
    <row r="710">
      <c r="A710" s="11"/>
      <c r="B710" s="141"/>
      <c r="C710" s="117"/>
      <c r="D710" s="117"/>
      <c r="E710" s="11"/>
      <c r="F710" s="11"/>
      <c r="G710" s="11"/>
      <c r="H710" s="11"/>
      <c r="I710" s="11"/>
      <c r="J710" s="11"/>
      <c r="K710" s="11"/>
      <c r="L710" s="11"/>
      <c r="M710" s="11"/>
      <c r="N710" s="11"/>
      <c r="O710" s="11"/>
      <c r="P710" s="117"/>
      <c r="Q710" s="11"/>
      <c r="R710" s="11"/>
      <c r="S710" s="11"/>
      <c r="T710" s="11"/>
      <c r="U710" s="11"/>
      <c r="V710" s="11"/>
      <c r="W710" s="11"/>
      <c r="X710" s="11"/>
      <c r="Y710" s="11"/>
      <c r="Z710" s="11"/>
    </row>
    <row r="711">
      <c r="A711" s="11"/>
      <c r="B711" s="141"/>
      <c r="C711" s="117"/>
      <c r="D711" s="117"/>
      <c r="E711" s="11"/>
      <c r="F711" s="11"/>
      <c r="G711" s="11"/>
      <c r="H711" s="11"/>
      <c r="I711" s="11"/>
      <c r="J711" s="11"/>
      <c r="K711" s="11"/>
      <c r="L711" s="11"/>
      <c r="M711" s="11"/>
      <c r="N711" s="11"/>
      <c r="O711" s="11"/>
      <c r="P711" s="117"/>
      <c r="Q711" s="11"/>
      <c r="R711" s="11"/>
      <c r="S711" s="11"/>
      <c r="T711" s="11"/>
      <c r="U711" s="11"/>
      <c r="V711" s="11"/>
      <c r="W711" s="11"/>
      <c r="X711" s="11"/>
      <c r="Y711" s="11"/>
      <c r="Z711" s="11"/>
    </row>
    <row r="712">
      <c r="A712" s="11"/>
      <c r="B712" s="141"/>
      <c r="C712" s="117"/>
      <c r="D712" s="117"/>
      <c r="E712" s="11"/>
      <c r="F712" s="11"/>
      <c r="G712" s="11"/>
      <c r="H712" s="11"/>
      <c r="I712" s="11"/>
      <c r="J712" s="11"/>
      <c r="K712" s="11"/>
      <c r="L712" s="11"/>
      <c r="M712" s="11"/>
      <c r="N712" s="11"/>
      <c r="O712" s="11"/>
      <c r="P712" s="117"/>
      <c r="Q712" s="11"/>
      <c r="R712" s="11"/>
      <c r="S712" s="11"/>
      <c r="T712" s="11"/>
      <c r="U712" s="11"/>
      <c r="V712" s="11"/>
      <c r="W712" s="11"/>
      <c r="X712" s="11"/>
      <c r="Y712" s="11"/>
      <c r="Z712" s="11"/>
    </row>
    <row r="713">
      <c r="A713" s="11"/>
      <c r="B713" s="141"/>
      <c r="C713" s="117"/>
      <c r="D713" s="117"/>
      <c r="E713" s="11"/>
      <c r="F713" s="11"/>
      <c r="G713" s="11"/>
      <c r="H713" s="11"/>
      <c r="I713" s="11"/>
      <c r="J713" s="11"/>
      <c r="K713" s="11"/>
      <c r="L713" s="11"/>
      <c r="M713" s="11"/>
      <c r="N713" s="11"/>
      <c r="O713" s="11"/>
      <c r="P713" s="117"/>
      <c r="Q713" s="11"/>
      <c r="R713" s="11"/>
      <c r="S713" s="11"/>
      <c r="T713" s="11"/>
      <c r="U713" s="11"/>
      <c r="V713" s="11"/>
      <c r="W713" s="11"/>
      <c r="X713" s="11"/>
      <c r="Y713" s="11"/>
      <c r="Z713" s="11"/>
    </row>
    <row r="714">
      <c r="A714" s="11"/>
      <c r="B714" s="141"/>
      <c r="C714" s="117"/>
      <c r="D714" s="117"/>
      <c r="E714" s="11"/>
      <c r="F714" s="11"/>
      <c r="G714" s="11"/>
      <c r="H714" s="11"/>
      <c r="I714" s="11"/>
      <c r="J714" s="11"/>
      <c r="K714" s="11"/>
      <c r="L714" s="11"/>
      <c r="M714" s="11"/>
      <c r="N714" s="11"/>
      <c r="O714" s="11"/>
      <c r="P714" s="117"/>
      <c r="Q714" s="11"/>
      <c r="R714" s="11"/>
      <c r="S714" s="11"/>
      <c r="T714" s="11"/>
      <c r="U714" s="11"/>
      <c r="V714" s="11"/>
      <c r="W714" s="11"/>
      <c r="X714" s="11"/>
      <c r="Y714" s="11"/>
      <c r="Z714" s="11"/>
    </row>
    <row r="715">
      <c r="A715" s="11"/>
      <c r="B715" s="141"/>
      <c r="C715" s="117"/>
      <c r="D715" s="117"/>
      <c r="E715" s="11"/>
      <c r="F715" s="11"/>
      <c r="G715" s="11"/>
      <c r="H715" s="11"/>
      <c r="I715" s="11"/>
      <c r="J715" s="11"/>
      <c r="K715" s="11"/>
      <c r="L715" s="11"/>
      <c r="M715" s="11"/>
      <c r="N715" s="11"/>
      <c r="O715" s="11"/>
      <c r="P715" s="117"/>
      <c r="Q715" s="11"/>
      <c r="R715" s="11"/>
      <c r="S715" s="11"/>
      <c r="T715" s="11"/>
      <c r="U715" s="11"/>
      <c r="V715" s="11"/>
      <c r="W715" s="11"/>
      <c r="X715" s="11"/>
      <c r="Y715" s="11"/>
      <c r="Z715" s="11"/>
    </row>
    <row r="716">
      <c r="A716" s="11"/>
      <c r="B716" s="141"/>
      <c r="C716" s="117"/>
      <c r="D716" s="117"/>
      <c r="E716" s="11"/>
      <c r="F716" s="11"/>
      <c r="G716" s="11"/>
      <c r="H716" s="11"/>
      <c r="I716" s="11"/>
      <c r="J716" s="11"/>
      <c r="K716" s="11"/>
      <c r="L716" s="11"/>
      <c r="M716" s="11"/>
      <c r="N716" s="11"/>
      <c r="O716" s="11"/>
      <c r="P716" s="117"/>
      <c r="Q716" s="11"/>
      <c r="R716" s="11"/>
      <c r="S716" s="11"/>
      <c r="T716" s="11"/>
      <c r="U716" s="11"/>
      <c r="V716" s="11"/>
      <c r="W716" s="11"/>
      <c r="X716" s="11"/>
      <c r="Y716" s="11"/>
      <c r="Z716" s="11"/>
    </row>
    <row r="717">
      <c r="A717" s="11"/>
      <c r="B717" s="141"/>
      <c r="C717" s="117"/>
      <c r="D717" s="117"/>
      <c r="E717" s="11"/>
      <c r="F717" s="11"/>
      <c r="G717" s="11"/>
      <c r="H717" s="11"/>
      <c r="I717" s="11"/>
      <c r="J717" s="11"/>
      <c r="K717" s="11"/>
      <c r="L717" s="11"/>
      <c r="M717" s="11"/>
      <c r="N717" s="11"/>
      <c r="O717" s="11"/>
      <c r="P717" s="117"/>
      <c r="Q717" s="11"/>
      <c r="R717" s="11"/>
      <c r="S717" s="11"/>
      <c r="T717" s="11"/>
      <c r="U717" s="11"/>
      <c r="V717" s="11"/>
      <c r="W717" s="11"/>
      <c r="X717" s="11"/>
      <c r="Y717" s="11"/>
      <c r="Z717" s="11"/>
    </row>
    <row r="718">
      <c r="A718" s="11"/>
      <c r="B718" s="141"/>
      <c r="C718" s="117"/>
      <c r="D718" s="117"/>
      <c r="E718" s="11"/>
      <c r="F718" s="11"/>
      <c r="G718" s="11"/>
      <c r="H718" s="11"/>
      <c r="I718" s="11"/>
      <c r="J718" s="11"/>
      <c r="K718" s="11"/>
      <c r="L718" s="11"/>
      <c r="M718" s="11"/>
      <c r="N718" s="11"/>
      <c r="O718" s="11"/>
      <c r="P718" s="117"/>
      <c r="Q718" s="11"/>
      <c r="R718" s="11"/>
      <c r="S718" s="11"/>
      <c r="T718" s="11"/>
      <c r="U718" s="11"/>
      <c r="V718" s="11"/>
      <c r="W718" s="11"/>
      <c r="X718" s="11"/>
      <c r="Y718" s="11"/>
      <c r="Z718" s="11"/>
    </row>
    <row r="719">
      <c r="A719" s="11"/>
      <c r="B719" s="141"/>
      <c r="C719" s="117"/>
      <c r="D719" s="117"/>
      <c r="E719" s="11"/>
      <c r="F719" s="11"/>
      <c r="G719" s="11"/>
      <c r="H719" s="11"/>
      <c r="I719" s="11"/>
      <c r="J719" s="11"/>
      <c r="K719" s="11"/>
      <c r="L719" s="11"/>
      <c r="M719" s="11"/>
      <c r="N719" s="11"/>
      <c r="O719" s="11"/>
      <c r="P719" s="117"/>
      <c r="Q719" s="11"/>
      <c r="R719" s="11"/>
      <c r="S719" s="11"/>
      <c r="T719" s="11"/>
      <c r="U719" s="11"/>
      <c r="V719" s="11"/>
      <c r="W719" s="11"/>
      <c r="X719" s="11"/>
      <c r="Y719" s="11"/>
      <c r="Z719" s="11"/>
    </row>
    <row r="720">
      <c r="A720" s="11"/>
      <c r="B720" s="141"/>
      <c r="C720" s="117"/>
      <c r="D720" s="117"/>
      <c r="E720" s="11"/>
      <c r="F720" s="11"/>
      <c r="G720" s="11"/>
      <c r="H720" s="11"/>
      <c r="I720" s="11"/>
      <c r="J720" s="11"/>
      <c r="K720" s="11"/>
      <c r="L720" s="11"/>
      <c r="M720" s="11"/>
      <c r="N720" s="11"/>
      <c r="O720" s="11"/>
      <c r="P720" s="117"/>
      <c r="Q720" s="11"/>
      <c r="R720" s="11"/>
      <c r="S720" s="11"/>
      <c r="T720" s="11"/>
      <c r="U720" s="11"/>
      <c r="V720" s="11"/>
      <c r="W720" s="11"/>
      <c r="X720" s="11"/>
      <c r="Y720" s="11"/>
      <c r="Z720" s="11"/>
    </row>
    <row r="721">
      <c r="A721" s="11"/>
      <c r="B721" s="141"/>
      <c r="C721" s="117"/>
      <c r="D721" s="117"/>
      <c r="E721" s="11"/>
      <c r="F721" s="11"/>
      <c r="G721" s="11"/>
      <c r="H721" s="11"/>
      <c r="I721" s="11"/>
      <c r="J721" s="11"/>
      <c r="K721" s="11"/>
      <c r="L721" s="11"/>
      <c r="M721" s="11"/>
      <c r="N721" s="11"/>
      <c r="O721" s="11"/>
      <c r="P721" s="117"/>
      <c r="Q721" s="11"/>
      <c r="R721" s="11"/>
      <c r="S721" s="11"/>
      <c r="T721" s="11"/>
      <c r="U721" s="11"/>
      <c r="V721" s="11"/>
      <c r="W721" s="11"/>
      <c r="X721" s="11"/>
      <c r="Y721" s="11"/>
      <c r="Z721" s="11"/>
    </row>
    <row r="722">
      <c r="A722" s="11"/>
      <c r="B722" s="141"/>
      <c r="C722" s="117"/>
      <c r="D722" s="117"/>
      <c r="E722" s="11"/>
      <c r="F722" s="11"/>
      <c r="G722" s="11"/>
      <c r="H722" s="11"/>
      <c r="I722" s="11"/>
      <c r="J722" s="11"/>
      <c r="K722" s="11"/>
      <c r="L722" s="11"/>
      <c r="M722" s="11"/>
      <c r="N722" s="11"/>
      <c r="O722" s="11"/>
      <c r="P722" s="117"/>
      <c r="Q722" s="11"/>
      <c r="R722" s="11"/>
      <c r="S722" s="11"/>
      <c r="T722" s="11"/>
      <c r="U722" s="11"/>
      <c r="V722" s="11"/>
      <c r="W722" s="11"/>
      <c r="X722" s="11"/>
      <c r="Y722" s="11"/>
      <c r="Z722" s="11"/>
    </row>
    <row r="723">
      <c r="A723" s="11"/>
      <c r="B723" s="141"/>
      <c r="C723" s="117"/>
      <c r="D723" s="117"/>
      <c r="E723" s="11"/>
      <c r="F723" s="11"/>
      <c r="G723" s="11"/>
      <c r="H723" s="11"/>
      <c r="I723" s="11"/>
      <c r="J723" s="11"/>
      <c r="K723" s="11"/>
      <c r="L723" s="11"/>
      <c r="M723" s="11"/>
      <c r="N723" s="11"/>
      <c r="O723" s="11"/>
      <c r="P723" s="117"/>
      <c r="Q723" s="11"/>
      <c r="R723" s="11"/>
      <c r="S723" s="11"/>
      <c r="T723" s="11"/>
      <c r="U723" s="11"/>
      <c r="V723" s="11"/>
      <c r="W723" s="11"/>
      <c r="X723" s="11"/>
      <c r="Y723" s="11"/>
      <c r="Z723" s="11"/>
    </row>
    <row r="724">
      <c r="A724" s="11"/>
      <c r="B724" s="141"/>
      <c r="C724" s="117"/>
      <c r="D724" s="117"/>
      <c r="E724" s="11"/>
      <c r="F724" s="11"/>
      <c r="G724" s="11"/>
      <c r="H724" s="11"/>
      <c r="I724" s="11"/>
      <c r="J724" s="11"/>
      <c r="K724" s="11"/>
      <c r="L724" s="11"/>
      <c r="M724" s="11"/>
      <c r="N724" s="11"/>
      <c r="O724" s="11"/>
      <c r="P724" s="117"/>
      <c r="Q724" s="11"/>
      <c r="R724" s="11"/>
      <c r="S724" s="11"/>
      <c r="T724" s="11"/>
      <c r="U724" s="11"/>
      <c r="V724" s="11"/>
      <c r="W724" s="11"/>
      <c r="X724" s="11"/>
      <c r="Y724" s="11"/>
      <c r="Z724" s="11"/>
    </row>
    <row r="725">
      <c r="A725" s="11"/>
      <c r="B725" s="141"/>
      <c r="C725" s="117"/>
      <c r="D725" s="117"/>
      <c r="E725" s="11"/>
      <c r="F725" s="11"/>
      <c r="G725" s="11"/>
      <c r="H725" s="11"/>
      <c r="I725" s="11"/>
      <c r="J725" s="11"/>
      <c r="K725" s="11"/>
      <c r="L725" s="11"/>
      <c r="M725" s="11"/>
      <c r="N725" s="11"/>
      <c r="O725" s="11"/>
      <c r="P725" s="117"/>
      <c r="Q725" s="11"/>
      <c r="R725" s="11"/>
      <c r="S725" s="11"/>
      <c r="T725" s="11"/>
      <c r="U725" s="11"/>
      <c r="V725" s="11"/>
      <c r="W725" s="11"/>
      <c r="X725" s="11"/>
      <c r="Y725" s="11"/>
      <c r="Z725" s="11"/>
    </row>
    <row r="726">
      <c r="A726" s="11"/>
      <c r="B726" s="141"/>
      <c r="C726" s="117"/>
      <c r="D726" s="117"/>
      <c r="E726" s="11"/>
      <c r="F726" s="11"/>
      <c r="G726" s="11"/>
      <c r="H726" s="11"/>
      <c r="I726" s="11"/>
      <c r="J726" s="11"/>
      <c r="K726" s="11"/>
      <c r="L726" s="11"/>
      <c r="M726" s="11"/>
      <c r="N726" s="11"/>
      <c r="O726" s="11"/>
      <c r="P726" s="117"/>
      <c r="Q726" s="11"/>
      <c r="R726" s="11"/>
      <c r="S726" s="11"/>
      <c r="T726" s="11"/>
      <c r="U726" s="11"/>
      <c r="V726" s="11"/>
      <c r="W726" s="11"/>
      <c r="X726" s="11"/>
      <c r="Y726" s="11"/>
      <c r="Z726" s="11"/>
    </row>
    <row r="727">
      <c r="A727" s="11"/>
      <c r="B727" s="141"/>
      <c r="C727" s="117"/>
      <c r="D727" s="117"/>
      <c r="E727" s="11"/>
      <c r="F727" s="11"/>
      <c r="G727" s="11"/>
      <c r="H727" s="11"/>
      <c r="I727" s="11"/>
      <c r="J727" s="11"/>
      <c r="K727" s="11"/>
      <c r="L727" s="11"/>
      <c r="M727" s="11"/>
      <c r="N727" s="11"/>
      <c r="O727" s="11"/>
      <c r="P727" s="117"/>
      <c r="Q727" s="11"/>
      <c r="R727" s="11"/>
      <c r="S727" s="11"/>
      <c r="T727" s="11"/>
      <c r="U727" s="11"/>
      <c r="V727" s="11"/>
      <c r="W727" s="11"/>
      <c r="X727" s="11"/>
      <c r="Y727" s="11"/>
      <c r="Z727" s="11"/>
    </row>
    <row r="728">
      <c r="A728" s="11"/>
      <c r="B728" s="141"/>
      <c r="C728" s="117"/>
      <c r="D728" s="117"/>
      <c r="E728" s="11"/>
      <c r="F728" s="11"/>
      <c r="G728" s="11"/>
      <c r="H728" s="11"/>
      <c r="I728" s="11"/>
      <c r="J728" s="11"/>
      <c r="K728" s="11"/>
      <c r="L728" s="11"/>
      <c r="M728" s="11"/>
      <c r="N728" s="11"/>
      <c r="O728" s="11"/>
      <c r="P728" s="117"/>
      <c r="Q728" s="11"/>
      <c r="R728" s="11"/>
      <c r="S728" s="11"/>
      <c r="T728" s="11"/>
      <c r="U728" s="11"/>
      <c r="V728" s="11"/>
      <c r="W728" s="11"/>
      <c r="X728" s="11"/>
      <c r="Y728" s="11"/>
      <c r="Z728" s="11"/>
    </row>
    <row r="729">
      <c r="A729" s="11"/>
      <c r="B729" s="141"/>
      <c r="C729" s="117"/>
      <c r="D729" s="117"/>
      <c r="E729" s="11"/>
      <c r="F729" s="11"/>
      <c r="G729" s="11"/>
      <c r="H729" s="11"/>
      <c r="I729" s="11"/>
      <c r="J729" s="11"/>
      <c r="K729" s="11"/>
      <c r="L729" s="11"/>
      <c r="M729" s="11"/>
      <c r="N729" s="11"/>
      <c r="O729" s="11"/>
      <c r="P729" s="117"/>
      <c r="Q729" s="11"/>
      <c r="R729" s="11"/>
      <c r="S729" s="11"/>
      <c r="T729" s="11"/>
      <c r="U729" s="11"/>
      <c r="V729" s="11"/>
      <c r="W729" s="11"/>
      <c r="X729" s="11"/>
      <c r="Y729" s="11"/>
      <c r="Z729" s="11"/>
    </row>
    <row r="730">
      <c r="A730" s="11"/>
      <c r="B730" s="141"/>
      <c r="C730" s="117"/>
      <c r="D730" s="117"/>
      <c r="E730" s="11"/>
      <c r="F730" s="11"/>
      <c r="G730" s="11"/>
      <c r="H730" s="11"/>
      <c r="I730" s="11"/>
      <c r="J730" s="11"/>
      <c r="K730" s="11"/>
      <c r="L730" s="11"/>
      <c r="M730" s="11"/>
      <c r="N730" s="11"/>
      <c r="O730" s="11"/>
      <c r="P730" s="117"/>
      <c r="Q730" s="11"/>
      <c r="R730" s="11"/>
      <c r="S730" s="11"/>
      <c r="T730" s="11"/>
      <c r="U730" s="11"/>
      <c r="V730" s="11"/>
      <c r="W730" s="11"/>
      <c r="X730" s="11"/>
      <c r="Y730" s="11"/>
      <c r="Z730" s="11"/>
    </row>
    <row r="731">
      <c r="A731" s="11"/>
      <c r="B731" s="141"/>
      <c r="C731" s="117"/>
      <c r="D731" s="117"/>
      <c r="E731" s="11"/>
      <c r="F731" s="11"/>
      <c r="G731" s="11"/>
      <c r="H731" s="11"/>
      <c r="I731" s="11"/>
      <c r="J731" s="11"/>
      <c r="K731" s="11"/>
      <c r="L731" s="11"/>
      <c r="M731" s="11"/>
      <c r="N731" s="11"/>
      <c r="O731" s="11"/>
      <c r="P731" s="117"/>
      <c r="Q731" s="11"/>
      <c r="R731" s="11"/>
      <c r="S731" s="11"/>
      <c r="T731" s="11"/>
      <c r="U731" s="11"/>
      <c r="V731" s="11"/>
      <c r="W731" s="11"/>
      <c r="X731" s="11"/>
      <c r="Y731" s="11"/>
      <c r="Z731" s="11"/>
    </row>
    <row r="732">
      <c r="A732" s="11"/>
      <c r="B732" s="141"/>
      <c r="C732" s="117"/>
      <c r="D732" s="117"/>
      <c r="E732" s="11"/>
      <c r="F732" s="11"/>
      <c r="G732" s="11"/>
      <c r="H732" s="11"/>
      <c r="I732" s="11"/>
      <c r="J732" s="11"/>
      <c r="K732" s="11"/>
      <c r="L732" s="11"/>
      <c r="M732" s="11"/>
      <c r="N732" s="11"/>
      <c r="O732" s="11"/>
      <c r="P732" s="117"/>
      <c r="Q732" s="11"/>
      <c r="R732" s="11"/>
      <c r="S732" s="11"/>
      <c r="T732" s="11"/>
      <c r="U732" s="11"/>
      <c r="V732" s="11"/>
      <c r="W732" s="11"/>
      <c r="X732" s="11"/>
      <c r="Y732" s="11"/>
      <c r="Z732" s="11"/>
    </row>
    <row r="733">
      <c r="A733" s="11"/>
      <c r="B733" s="141"/>
      <c r="C733" s="117"/>
      <c r="D733" s="117"/>
      <c r="E733" s="11"/>
      <c r="F733" s="11"/>
      <c r="G733" s="11"/>
      <c r="H733" s="11"/>
      <c r="I733" s="11"/>
      <c r="J733" s="11"/>
      <c r="K733" s="11"/>
      <c r="L733" s="11"/>
      <c r="M733" s="11"/>
      <c r="N733" s="11"/>
      <c r="O733" s="11"/>
      <c r="P733" s="117"/>
      <c r="Q733" s="11"/>
      <c r="R733" s="11"/>
      <c r="S733" s="11"/>
      <c r="T733" s="11"/>
      <c r="U733" s="11"/>
      <c r="V733" s="11"/>
      <c r="W733" s="11"/>
      <c r="X733" s="11"/>
      <c r="Y733" s="11"/>
      <c r="Z733" s="11"/>
    </row>
    <row r="734">
      <c r="A734" s="11"/>
      <c r="B734" s="141"/>
      <c r="C734" s="117"/>
      <c r="D734" s="117"/>
      <c r="E734" s="11"/>
      <c r="F734" s="11"/>
      <c r="G734" s="11"/>
      <c r="H734" s="11"/>
      <c r="I734" s="11"/>
      <c r="J734" s="11"/>
      <c r="K734" s="11"/>
      <c r="L734" s="11"/>
      <c r="M734" s="11"/>
      <c r="N734" s="11"/>
      <c r="O734" s="11"/>
      <c r="P734" s="117"/>
      <c r="Q734" s="11"/>
      <c r="R734" s="11"/>
      <c r="S734" s="11"/>
      <c r="T734" s="11"/>
      <c r="U734" s="11"/>
      <c r="V734" s="11"/>
      <c r="W734" s="11"/>
      <c r="X734" s="11"/>
      <c r="Y734" s="11"/>
      <c r="Z734" s="11"/>
    </row>
    <row r="735">
      <c r="A735" s="11"/>
      <c r="B735" s="141"/>
      <c r="C735" s="117"/>
      <c r="D735" s="117"/>
      <c r="E735" s="11"/>
      <c r="F735" s="11"/>
      <c r="G735" s="11"/>
      <c r="H735" s="11"/>
      <c r="I735" s="11"/>
      <c r="J735" s="11"/>
      <c r="K735" s="11"/>
      <c r="L735" s="11"/>
      <c r="M735" s="11"/>
      <c r="N735" s="11"/>
      <c r="O735" s="11"/>
      <c r="P735" s="117"/>
      <c r="Q735" s="11"/>
      <c r="R735" s="11"/>
      <c r="S735" s="11"/>
      <c r="T735" s="11"/>
      <c r="U735" s="11"/>
      <c r="V735" s="11"/>
      <c r="W735" s="11"/>
      <c r="X735" s="11"/>
      <c r="Y735" s="11"/>
      <c r="Z735" s="11"/>
    </row>
    <row r="736">
      <c r="A736" s="11"/>
      <c r="B736" s="141"/>
      <c r="C736" s="117"/>
      <c r="D736" s="117"/>
      <c r="E736" s="11"/>
      <c r="F736" s="11"/>
      <c r="G736" s="11"/>
      <c r="H736" s="11"/>
      <c r="I736" s="11"/>
      <c r="J736" s="11"/>
      <c r="K736" s="11"/>
      <c r="L736" s="11"/>
      <c r="M736" s="11"/>
      <c r="N736" s="11"/>
      <c r="O736" s="11"/>
      <c r="P736" s="117"/>
      <c r="Q736" s="11"/>
      <c r="R736" s="11"/>
      <c r="S736" s="11"/>
      <c r="T736" s="11"/>
      <c r="U736" s="11"/>
      <c r="V736" s="11"/>
      <c r="W736" s="11"/>
      <c r="X736" s="11"/>
      <c r="Y736" s="11"/>
      <c r="Z736" s="11"/>
    </row>
    <row r="737">
      <c r="A737" s="11"/>
      <c r="B737" s="141"/>
      <c r="C737" s="117"/>
      <c r="D737" s="117"/>
      <c r="E737" s="11"/>
      <c r="F737" s="11"/>
      <c r="G737" s="11"/>
      <c r="H737" s="11"/>
      <c r="I737" s="11"/>
      <c r="J737" s="11"/>
      <c r="K737" s="11"/>
      <c r="L737" s="11"/>
      <c r="M737" s="11"/>
      <c r="N737" s="11"/>
      <c r="O737" s="11"/>
      <c r="P737" s="117"/>
      <c r="Q737" s="11"/>
      <c r="R737" s="11"/>
      <c r="S737" s="11"/>
      <c r="T737" s="11"/>
      <c r="U737" s="11"/>
      <c r="V737" s="11"/>
      <c r="W737" s="11"/>
      <c r="X737" s="11"/>
      <c r="Y737" s="11"/>
      <c r="Z737" s="11"/>
    </row>
    <row r="738">
      <c r="A738" s="11"/>
      <c r="B738" s="141"/>
      <c r="C738" s="117"/>
      <c r="D738" s="117"/>
      <c r="E738" s="11"/>
      <c r="F738" s="11"/>
      <c r="G738" s="11"/>
      <c r="H738" s="11"/>
      <c r="I738" s="11"/>
      <c r="J738" s="11"/>
      <c r="K738" s="11"/>
      <c r="L738" s="11"/>
      <c r="M738" s="11"/>
      <c r="N738" s="11"/>
      <c r="O738" s="11"/>
      <c r="P738" s="117"/>
      <c r="Q738" s="11"/>
      <c r="R738" s="11"/>
      <c r="S738" s="11"/>
      <c r="T738" s="11"/>
      <c r="U738" s="11"/>
      <c r="V738" s="11"/>
      <c r="W738" s="11"/>
      <c r="X738" s="11"/>
      <c r="Y738" s="11"/>
      <c r="Z738" s="11"/>
    </row>
    <row r="739">
      <c r="A739" s="11"/>
      <c r="B739" s="141"/>
      <c r="C739" s="117"/>
      <c r="D739" s="117"/>
      <c r="E739" s="11"/>
      <c r="F739" s="11"/>
      <c r="G739" s="11"/>
      <c r="H739" s="11"/>
      <c r="I739" s="11"/>
      <c r="J739" s="11"/>
      <c r="K739" s="11"/>
      <c r="L739" s="11"/>
      <c r="M739" s="11"/>
      <c r="N739" s="11"/>
      <c r="O739" s="11"/>
      <c r="P739" s="117"/>
      <c r="Q739" s="11"/>
      <c r="R739" s="11"/>
      <c r="S739" s="11"/>
      <c r="T739" s="11"/>
      <c r="U739" s="11"/>
      <c r="V739" s="11"/>
      <c r="W739" s="11"/>
      <c r="X739" s="11"/>
      <c r="Y739" s="11"/>
      <c r="Z739" s="11"/>
    </row>
    <row r="740">
      <c r="A740" s="11"/>
      <c r="B740" s="141"/>
      <c r="C740" s="117"/>
      <c r="D740" s="117"/>
      <c r="E740" s="11"/>
      <c r="F740" s="11"/>
      <c r="G740" s="11"/>
      <c r="H740" s="11"/>
      <c r="I740" s="11"/>
      <c r="J740" s="11"/>
      <c r="K740" s="11"/>
      <c r="L740" s="11"/>
      <c r="M740" s="11"/>
      <c r="N740" s="11"/>
      <c r="O740" s="11"/>
      <c r="P740" s="117"/>
      <c r="Q740" s="11"/>
      <c r="R740" s="11"/>
      <c r="S740" s="11"/>
      <c r="T740" s="11"/>
      <c r="U740" s="11"/>
      <c r="V740" s="11"/>
      <c r="W740" s="11"/>
      <c r="X740" s="11"/>
      <c r="Y740" s="11"/>
      <c r="Z740" s="11"/>
    </row>
    <row r="741">
      <c r="A741" s="11"/>
      <c r="B741" s="141"/>
      <c r="C741" s="117"/>
      <c r="D741" s="117"/>
      <c r="E741" s="11"/>
      <c r="F741" s="11"/>
      <c r="G741" s="11"/>
      <c r="H741" s="11"/>
      <c r="I741" s="11"/>
      <c r="J741" s="11"/>
      <c r="K741" s="11"/>
      <c r="L741" s="11"/>
      <c r="M741" s="11"/>
      <c r="N741" s="11"/>
      <c r="O741" s="11"/>
      <c r="P741" s="117"/>
      <c r="Q741" s="11"/>
      <c r="R741" s="11"/>
      <c r="S741" s="11"/>
      <c r="T741" s="11"/>
      <c r="U741" s="11"/>
      <c r="V741" s="11"/>
      <c r="W741" s="11"/>
      <c r="X741" s="11"/>
      <c r="Y741" s="11"/>
      <c r="Z741" s="11"/>
    </row>
    <row r="742">
      <c r="A742" s="11"/>
      <c r="B742" s="141"/>
      <c r="C742" s="117"/>
      <c r="D742" s="117"/>
      <c r="E742" s="11"/>
      <c r="F742" s="11"/>
      <c r="G742" s="11"/>
      <c r="H742" s="11"/>
      <c r="I742" s="11"/>
      <c r="J742" s="11"/>
      <c r="K742" s="11"/>
      <c r="L742" s="11"/>
      <c r="M742" s="11"/>
      <c r="N742" s="11"/>
      <c r="O742" s="11"/>
      <c r="P742" s="117"/>
      <c r="Q742" s="11"/>
      <c r="R742" s="11"/>
      <c r="S742" s="11"/>
      <c r="T742" s="11"/>
      <c r="U742" s="11"/>
      <c r="V742" s="11"/>
      <c r="W742" s="11"/>
      <c r="X742" s="11"/>
      <c r="Y742" s="11"/>
      <c r="Z742" s="11"/>
    </row>
    <row r="743">
      <c r="A743" s="11"/>
      <c r="B743" s="141"/>
      <c r="C743" s="117"/>
      <c r="D743" s="117"/>
      <c r="E743" s="11"/>
      <c r="F743" s="11"/>
      <c r="G743" s="11"/>
      <c r="H743" s="11"/>
      <c r="I743" s="11"/>
      <c r="J743" s="11"/>
      <c r="K743" s="11"/>
      <c r="L743" s="11"/>
      <c r="M743" s="11"/>
      <c r="N743" s="11"/>
      <c r="O743" s="11"/>
      <c r="P743" s="117"/>
      <c r="Q743" s="11"/>
      <c r="R743" s="11"/>
      <c r="S743" s="11"/>
      <c r="T743" s="11"/>
      <c r="U743" s="11"/>
      <c r="V743" s="11"/>
      <c r="W743" s="11"/>
      <c r="X743" s="11"/>
      <c r="Y743" s="11"/>
      <c r="Z743" s="11"/>
    </row>
    <row r="744">
      <c r="A744" s="11"/>
      <c r="B744" s="141"/>
      <c r="C744" s="117"/>
      <c r="D744" s="117"/>
      <c r="E744" s="11"/>
      <c r="F744" s="11"/>
      <c r="G744" s="11"/>
      <c r="H744" s="11"/>
      <c r="I744" s="11"/>
      <c r="J744" s="11"/>
      <c r="K744" s="11"/>
      <c r="L744" s="11"/>
      <c r="M744" s="11"/>
      <c r="N744" s="11"/>
      <c r="O744" s="11"/>
      <c r="P744" s="117"/>
      <c r="Q744" s="11"/>
      <c r="R744" s="11"/>
      <c r="S744" s="11"/>
      <c r="T744" s="11"/>
      <c r="U744" s="11"/>
      <c r="V744" s="11"/>
      <c r="W744" s="11"/>
      <c r="X744" s="11"/>
      <c r="Y744" s="11"/>
      <c r="Z744" s="11"/>
    </row>
    <row r="745">
      <c r="A745" s="11"/>
      <c r="B745" s="141"/>
      <c r="C745" s="117"/>
      <c r="D745" s="117"/>
      <c r="E745" s="11"/>
      <c r="F745" s="11"/>
      <c r="G745" s="11"/>
      <c r="H745" s="11"/>
      <c r="I745" s="11"/>
      <c r="J745" s="11"/>
      <c r="K745" s="11"/>
      <c r="L745" s="11"/>
      <c r="M745" s="11"/>
      <c r="N745" s="11"/>
      <c r="O745" s="11"/>
      <c r="P745" s="117"/>
      <c r="Q745" s="11"/>
      <c r="R745" s="11"/>
      <c r="S745" s="11"/>
      <c r="T745" s="11"/>
      <c r="U745" s="11"/>
      <c r="V745" s="11"/>
      <c r="W745" s="11"/>
      <c r="X745" s="11"/>
      <c r="Y745" s="11"/>
      <c r="Z745" s="11"/>
    </row>
    <row r="746">
      <c r="A746" s="11"/>
      <c r="B746" s="141"/>
      <c r="C746" s="117"/>
      <c r="D746" s="117"/>
      <c r="E746" s="11"/>
      <c r="F746" s="11"/>
      <c r="G746" s="11"/>
      <c r="H746" s="11"/>
      <c r="I746" s="11"/>
      <c r="J746" s="11"/>
      <c r="K746" s="11"/>
      <c r="L746" s="11"/>
      <c r="M746" s="11"/>
      <c r="N746" s="11"/>
      <c r="O746" s="11"/>
      <c r="P746" s="117"/>
      <c r="Q746" s="11"/>
      <c r="R746" s="11"/>
      <c r="S746" s="11"/>
      <c r="T746" s="11"/>
      <c r="U746" s="11"/>
      <c r="V746" s="11"/>
      <c r="W746" s="11"/>
      <c r="X746" s="11"/>
      <c r="Y746" s="11"/>
      <c r="Z746" s="11"/>
    </row>
    <row r="747">
      <c r="A747" s="11"/>
      <c r="B747" s="141"/>
      <c r="C747" s="117"/>
      <c r="D747" s="117"/>
      <c r="E747" s="11"/>
      <c r="F747" s="11"/>
      <c r="G747" s="11"/>
      <c r="H747" s="11"/>
      <c r="I747" s="11"/>
      <c r="J747" s="11"/>
      <c r="K747" s="11"/>
      <c r="L747" s="11"/>
      <c r="M747" s="11"/>
      <c r="N747" s="11"/>
      <c r="O747" s="11"/>
      <c r="P747" s="117"/>
      <c r="Q747" s="11"/>
      <c r="R747" s="11"/>
      <c r="S747" s="11"/>
      <c r="T747" s="11"/>
      <c r="U747" s="11"/>
      <c r="V747" s="11"/>
      <c r="W747" s="11"/>
      <c r="X747" s="11"/>
      <c r="Y747" s="11"/>
      <c r="Z747" s="11"/>
    </row>
    <row r="748">
      <c r="A748" s="11"/>
      <c r="B748" s="141"/>
      <c r="C748" s="117"/>
      <c r="D748" s="117"/>
      <c r="E748" s="11"/>
      <c r="F748" s="11"/>
      <c r="G748" s="11"/>
      <c r="H748" s="11"/>
      <c r="I748" s="11"/>
      <c r="J748" s="11"/>
      <c r="K748" s="11"/>
      <c r="L748" s="11"/>
      <c r="M748" s="11"/>
      <c r="N748" s="11"/>
      <c r="O748" s="11"/>
      <c r="P748" s="117"/>
      <c r="Q748" s="11"/>
      <c r="R748" s="11"/>
      <c r="S748" s="11"/>
      <c r="T748" s="11"/>
      <c r="U748" s="11"/>
      <c r="V748" s="11"/>
      <c r="W748" s="11"/>
      <c r="X748" s="11"/>
      <c r="Y748" s="11"/>
      <c r="Z748" s="11"/>
    </row>
    <row r="749">
      <c r="A749" s="11"/>
      <c r="B749" s="141"/>
      <c r="C749" s="117"/>
      <c r="D749" s="117"/>
      <c r="E749" s="11"/>
      <c r="F749" s="11"/>
      <c r="G749" s="11"/>
      <c r="H749" s="11"/>
      <c r="I749" s="11"/>
      <c r="J749" s="11"/>
      <c r="K749" s="11"/>
      <c r="L749" s="11"/>
      <c r="M749" s="11"/>
      <c r="N749" s="11"/>
      <c r="O749" s="11"/>
      <c r="P749" s="117"/>
      <c r="Q749" s="11"/>
      <c r="R749" s="11"/>
      <c r="S749" s="11"/>
      <c r="T749" s="11"/>
      <c r="U749" s="11"/>
      <c r="V749" s="11"/>
      <c r="W749" s="11"/>
      <c r="X749" s="11"/>
      <c r="Y749" s="11"/>
      <c r="Z749" s="11"/>
    </row>
    <row r="750">
      <c r="A750" s="11"/>
      <c r="B750" s="141"/>
      <c r="C750" s="117"/>
      <c r="D750" s="117"/>
      <c r="E750" s="11"/>
      <c r="F750" s="11"/>
      <c r="G750" s="11"/>
      <c r="H750" s="11"/>
      <c r="I750" s="11"/>
      <c r="J750" s="11"/>
      <c r="K750" s="11"/>
      <c r="L750" s="11"/>
      <c r="M750" s="11"/>
      <c r="N750" s="11"/>
      <c r="O750" s="11"/>
      <c r="P750" s="117"/>
      <c r="Q750" s="11"/>
      <c r="R750" s="11"/>
      <c r="S750" s="11"/>
      <c r="T750" s="11"/>
      <c r="U750" s="11"/>
      <c r="V750" s="11"/>
      <c r="W750" s="11"/>
      <c r="X750" s="11"/>
      <c r="Y750" s="11"/>
      <c r="Z750" s="11"/>
    </row>
    <row r="751">
      <c r="A751" s="11"/>
      <c r="B751" s="141"/>
      <c r="C751" s="117"/>
      <c r="D751" s="117"/>
      <c r="E751" s="11"/>
      <c r="F751" s="11"/>
      <c r="G751" s="11"/>
      <c r="H751" s="11"/>
      <c r="I751" s="11"/>
      <c r="J751" s="11"/>
      <c r="K751" s="11"/>
      <c r="L751" s="11"/>
      <c r="M751" s="11"/>
      <c r="N751" s="11"/>
      <c r="O751" s="11"/>
      <c r="P751" s="117"/>
      <c r="Q751" s="11"/>
      <c r="R751" s="11"/>
      <c r="S751" s="11"/>
      <c r="T751" s="11"/>
      <c r="U751" s="11"/>
      <c r="V751" s="11"/>
      <c r="W751" s="11"/>
      <c r="X751" s="11"/>
      <c r="Y751" s="11"/>
      <c r="Z751" s="11"/>
    </row>
    <row r="752">
      <c r="A752" s="11"/>
      <c r="B752" s="141"/>
      <c r="C752" s="117"/>
      <c r="D752" s="117"/>
      <c r="E752" s="11"/>
      <c r="F752" s="11"/>
      <c r="G752" s="11"/>
      <c r="H752" s="11"/>
      <c r="I752" s="11"/>
      <c r="J752" s="11"/>
      <c r="K752" s="11"/>
      <c r="L752" s="11"/>
      <c r="M752" s="11"/>
      <c r="N752" s="11"/>
      <c r="O752" s="11"/>
      <c r="P752" s="117"/>
      <c r="Q752" s="11"/>
      <c r="R752" s="11"/>
      <c r="S752" s="11"/>
      <c r="T752" s="11"/>
      <c r="U752" s="11"/>
      <c r="V752" s="11"/>
      <c r="W752" s="11"/>
      <c r="X752" s="11"/>
      <c r="Y752" s="11"/>
      <c r="Z752" s="11"/>
    </row>
    <row r="753">
      <c r="A753" s="11"/>
      <c r="B753" s="141"/>
      <c r="C753" s="117"/>
      <c r="D753" s="117"/>
      <c r="E753" s="11"/>
      <c r="F753" s="11"/>
      <c r="G753" s="11"/>
      <c r="H753" s="11"/>
      <c r="I753" s="11"/>
      <c r="J753" s="11"/>
      <c r="K753" s="11"/>
      <c r="L753" s="11"/>
      <c r="M753" s="11"/>
      <c r="N753" s="11"/>
      <c r="O753" s="11"/>
      <c r="P753" s="117"/>
      <c r="Q753" s="11"/>
      <c r="R753" s="11"/>
      <c r="S753" s="11"/>
      <c r="T753" s="11"/>
      <c r="U753" s="11"/>
      <c r="V753" s="11"/>
      <c r="W753" s="11"/>
      <c r="X753" s="11"/>
      <c r="Y753" s="11"/>
      <c r="Z753" s="11"/>
    </row>
    <row r="754">
      <c r="A754" s="11"/>
      <c r="B754" s="141"/>
      <c r="C754" s="117"/>
      <c r="D754" s="117"/>
      <c r="E754" s="11"/>
      <c r="F754" s="11"/>
      <c r="G754" s="11"/>
      <c r="H754" s="11"/>
      <c r="I754" s="11"/>
      <c r="J754" s="11"/>
      <c r="K754" s="11"/>
      <c r="L754" s="11"/>
      <c r="M754" s="11"/>
      <c r="N754" s="11"/>
      <c r="O754" s="11"/>
      <c r="P754" s="117"/>
      <c r="Q754" s="11"/>
      <c r="R754" s="11"/>
      <c r="S754" s="11"/>
      <c r="T754" s="11"/>
      <c r="U754" s="11"/>
      <c r="V754" s="11"/>
      <c r="W754" s="11"/>
      <c r="X754" s="11"/>
      <c r="Y754" s="11"/>
      <c r="Z754" s="11"/>
    </row>
    <row r="755">
      <c r="A755" s="11"/>
      <c r="B755" s="141"/>
      <c r="C755" s="117"/>
      <c r="D755" s="117"/>
      <c r="E755" s="11"/>
      <c r="F755" s="11"/>
      <c r="G755" s="11"/>
      <c r="H755" s="11"/>
      <c r="I755" s="11"/>
      <c r="J755" s="11"/>
      <c r="K755" s="11"/>
      <c r="L755" s="11"/>
      <c r="M755" s="11"/>
      <c r="N755" s="11"/>
      <c r="O755" s="11"/>
      <c r="P755" s="117"/>
      <c r="Q755" s="11"/>
      <c r="R755" s="11"/>
      <c r="S755" s="11"/>
      <c r="T755" s="11"/>
      <c r="U755" s="11"/>
      <c r="V755" s="11"/>
      <c r="W755" s="11"/>
      <c r="X755" s="11"/>
      <c r="Y755" s="11"/>
      <c r="Z755" s="11"/>
    </row>
    <row r="756">
      <c r="A756" s="11"/>
      <c r="B756" s="141"/>
      <c r="C756" s="117"/>
      <c r="D756" s="117"/>
      <c r="E756" s="11"/>
      <c r="F756" s="11"/>
      <c r="G756" s="11"/>
      <c r="H756" s="11"/>
      <c r="I756" s="11"/>
      <c r="J756" s="11"/>
      <c r="K756" s="11"/>
      <c r="L756" s="11"/>
      <c r="M756" s="11"/>
      <c r="N756" s="11"/>
      <c r="O756" s="11"/>
      <c r="P756" s="117"/>
      <c r="Q756" s="11"/>
      <c r="R756" s="11"/>
      <c r="S756" s="11"/>
      <c r="T756" s="11"/>
      <c r="U756" s="11"/>
      <c r="V756" s="11"/>
      <c r="W756" s="11"/>
      <c r="X756" s="11"/>
      <c r="Y756" s="11"/>
      <c r="Z756" s="11"/>
    </row>
    <row r="757">
      <c r="A757" s="11"/>
      <c r="B757" s="141"/>
      <c r="C757" s="117"/>
      <c r="D757" s="117"/>
      <c r="E757" s="11"/>
      <c r="F757" s="11"/>
      <c r="G757" s="11"/>
      <c r="H757" s="11"/>
      <c r="I757" s="11"/>
      <c r="J757" s="11"/>
      <c r="K757" s="11"/>
      <c r="L757" s="11"/>
      <c r="M757" s="11"/>
      <c r="N757" s="11"/>
      <c r="O757" s="11"/>
      <c r="P757" s="117"/>
      <c r="Q757" s="11"/>
      <c r="R757" s="11"/>
      <c r="S757" s="11"/>
      <c r="T757" s="11"/>
      <c r="U757" s="11"/>
      <c r="V757" s="11"/>
      <c r="W757" s="11"/>
      <c r="X757" s="11"/>
      <c r="Y757" s="11"/>
      <c r="Z757" s="11"/>
    </row>
    <row r="758">
      <c r="A758" s="11"/>
      <c r="B758" s="141"/>
      <c r="C758" s="117"/>
      <c r="D758" s="117"/>
      <c r="E758" s="11"/>
      <c r="F758" s="11"/>
      <c r="G758" s="11"/>
      <c r="H758" s="11"/>
      <c r="I758" s="11"/>
      <c r="J758" s="11"/>
      <c r="K758" s="11"/>
      <c r="L758" s="11"/>
      <c r="M758" s="11"/>
      <c r="N758" s="11"/>
      <c r="O758" s="11"/>
      <c r="P758" s="117"/>
      <c r="Q758" s="11"/>
      <c r="R758" s="11"/>
      <c r="S758" s="11"/>
      <c r="T758" s="11"/>
      <c r="U758" s="11"/>
      <c r="V758" s="11"/>
      <c r="W758" s="11"/>
      <c r="X758" s="11"/>
      <c r="Y758" s="11"/>
      <c r="Z758" s="11"/>
    </row>
    <row r="759">
      <c r="A759" s="11"/>
      <c r="B759" s="141"/>
      <c r="C759" s="117"/>
      <c r="D759" s="117"/>
      <c r="E759" s="11"/>
      <c r="F759" s="11"/>
      <c r="G759" s="11"/>
      <c r="H759" s="11"/>
      <c r="I759" s="11"/>
      <c r="J759" s="11"/>
      <c r="K759" s="11"/>
      <c r="L759" s="11"/>
      <c r="M759" s="11"/>
      <c r="N759" s="11"/>
      <c r="O759" s="11"/>
      <c r="P759" s="117"/>
      <c r="Q759" s="11"/>
      <c r="R759" s="11"/>
      <c r="S759" s="11"/>
      <c r="T759" s="11"/>
      <c r="U759" s="11"/>
      <c r="V759" s="11"/>
      <c r="W759" s="11"/>
      <c r="X759" s="11"/>
      <c r="Y759" s="11"/>
      <c r="Z759" s="11"/>
    </row>
    <row r="760">
      <c r="A760" s="11"/>
      <c r="B760" s="141"/>
      <c r="C760" s="117"/>
      <c r="D760" s="117"/>
      <c r="E760" s="11"/>
      <c r="F760" s="11"/>
      <c r="G760" s="11"/>
      <c r="H760" s="11"/>
      <c r="I760" s="11"/>
      <c r="J760" s="11"/>
      <c r="K760" s="11"/>
      <c r="L760" s="11"/>
      <c r="M760" s="11"/>
      <c r="N760" s="11"/>
      <c r="O760" s="11"/>
      <c r="P760" s="117"/>
      <c r="Q760" s="11"/>
      <c r="R760" s="11"/>
      <c r="S760" s="11"/>
      <c r="T760" s="11"/>
      <c r="U760" s="11"/>
      <c r="V760" s="11"/>
      <c r="W760" s="11"/>
      <c r="X760" s="11"/>
      <c r="Y760" s="11"/>
      <c r="Z760" s="11"/>
    </row>
    <row r="761">
      <c r="A761" s="11"/>
      <c r="B761" s="141"/>
      <c r="C761" s="117"/>
      <c r="D761" s="117"/>
      <c r="E761" s="11"/>
      <c r="F761" s="11"/>
      <c r="G761" s="11"/>
      <c r="H761" s="11"/>
      <c r="I761" s="11"/>
      <c r="J761" s="11"/>
      <c r="K761" s="11"/>
      <c r="L761" s="11"/>
      <c r="M761" s="11"/>
      <c r="N761" s="11"/>
      <c r="O761" s="11"/>
      <c r="P761" s="117"/>
      <c r="Q761" s="11"/>
      <c r="R761" s="11"/>
      <c r="S761" s="11"/>
      <c r="T761" s="11"/>
      <c r="U761" s="11"/>
      <c r="V761" s="11"/>
      <c r="W761" s="11"/>
      <c r="X761" s="11"/>
      <c r="Y761" s="11"/>
      <c r="Z761" s="11"/>
    </row>
    <row r="762">
      <c r="A762" s="11"/>
      <c r="B762" s="141"/>
      <c r="C762" s="117"/>
      <c r="D762" s="117"/>
      <c r="E762" s="11"/>
      <c r="F762" s="11"/>
      <c r="G762" s="11"/>
      <c r="H762" s="11"/>
      <c r="I762" s="11"/>
      <c r="J762" s="11"/>
      <c r="K762" s="11"/>
      <c r="L762" s="11"/>
      <c r="M762" s="11"/>
      <c r="N762" s="11"/>
      <c r="O762" s="11"/>
      <c r="P762" s="117"/>
      <c r="Q762" s="11"/>
      <c r="R762" s="11"/>
      <c r="S762" s="11"/>
      <c r="T762" s="11"/>
      <c r="U762" s="11"/>
      <c r="V762" s="11"/>
      <c r="W762" s="11"/>
      <c r="X762" s="11"/>
      <c r="Y762" s="11"/>
      <c r="Z762" s="11"/>
    </row>
    <row r="763">
      <c r="A763" s="11"/>
      <c r="B763" s="141"/>
      <c r="C763" s="117"/>
      <c r="D763" s="117"/>
      <c r="E763" s="11"/>
      <c r="F763" s="11"/>
      <c r="G763" s="11"/>
      <c r="H763" s="11"/>
      <c r="I763" s="11"/>
      <c r="J763" s="11"/>
      <c r="K763" s="11"/>
      <c r="L763" s="11"/>
      <c r="M763" s="11"/>
      <c r="N763" s="11"/>
      <c r="O763" s="11"/>
      <c r="P763" s="117"/>
      <c r="Q763" s="11"/>
      <c r="R763" s="11"/>
      <c r="S763" s="11"/>
      <c r="T763" s="11"/>
      <c r="U763" s="11"/>
      <c r="V763" s="11"/>
      <c r="W763" s="11"/>
      <c r="X763" s="11"/>
      <c r="Y763" s="11"/>
      <c r="Z763" s="11"/>
    </row>
    <row r="764">
      <c r="A764" s="11"/>
      <c r="B764" s="141"/>
      <c r="C764" s="117"/>
      <c r="D764" s="117"/>
      <c r="E764" s="11"/>
      <c r="F764" s="11"/>
      <c r="G764" s="11"/>
      <c r="H764" s="11"/>
      <c r="I764" s="11"/>
      <c r="J764" s="11"/>
      <c r="K764" s="11"/>
      <c r="L764" s="11"/>
      <c r="M764" s="11"/>
      <c r="N764" s="11"/>
      <c r="O764" s="11"/>
      <c r="P764" s="117"/>
      <c r="Q764" s="11"/>
      <c r="R764" s="11"/>
      <c r="S764" s="11"/>
      <c r="T764" s="11"/>
      <c r="U764" s="11"/>
      <c r="V764" s="11"/>
      <c r="W764" s="11"/>
      <c r="X764" s="11"/>
      <c r="Y764" s="11"/>
      <c r="Z764" s="11"/>
    </row>
    <row r="765">
      <c r="A765" s="11"/>
      <c r="B765" s="141"/>
      <c r="C765" s="117"/>
      <c r="D765" s="117"/>
      <c r="E765" s="11"/>
      <c r="F765" s="11"/>
      <c r="G765" s="11"/>
      <c r="H765" s="11"/>
      <c r="I765" s="11"/>
      <c r="J765" s="11"/>
      <c r="K765" s="11"/>
      <c r="L765" s="11"/>
      <c r="M765" s="11"/>
      <c r="N765" s="11"/>
      <c r="O765" s="11"/>
      <c r="P765" s="117"/>
      <c r="Q765" s="11"/>
      <c r="R765" s="11"/>
      <c r="S765" s="11"/>
      <c r="T765" s="11"/>
      <c r="U765" s="11"/>
      <c r="V765" s="11"/>
      <c r="W765" s="11"/>
      <c r="X765" s="11"/>
      <c r="Y765" s="11"/>
      <c r="Z765" s="11"/>
    </row>
    <row r="766">
      <c r="A766" s="11"/>
      <c r="B766" s="141"/>
      <c r="C766" s="117"/>
      <c r="D766" s="117"/>
      <c r="E766" s="11"/>
      <c r="F766" s="11"/>
      <c r="G766" s="11"/>
      <c r="H766" s="11"/>
      <c r="I766" s="11"/>
      <c r="J766" s="11"/>
      <c r="K766" s="11"/>
      <c r="L766" s="11"/>
      <c r="M766" s="11"/>
      <c r="N766" s="11"/>
      <c r="O766" s="11"/>
      <c r="P766" s="117"/>
      <c r="Q766" s="11"/>
      <c r="R766" s="11"/>
      <c r="S766" s="11"/>
      <c r="T766" s="11"/>
      <c r="U766" s="11"/>
      <c r="V766" s="11"/>
      <c r="W766" s="11"/>
      <c r="X766" s="11"/>
      <c r="Y766" s="11"/>
      <c r="Z766" s="11"/>
    </row>
    <row r="767">
      <c r="A767" s="11"/>
      <c r="B767" s="141"/>
      <c r="C767" s="117"/>
      <c r="D767" s="117"/>
      <c r="E767" s="11"/>
      <c r="F767" s="11"/>
      <c r="G767" s="11"/>
      <c r="H767" s="11"/>
      <c r="I767" s="11"/>
      <c r="J767" s="11"/>
      <c r="K767" s="11"/>
      <c r="L767" s="11"/>
      <c r="M767" s="11"/>
      <c r="N767" s="11"/>
      <c r="O767" s="11"/>
      <c r="P767" s="117"/>
      <c r="Q767" s="11"/>
      <c r="R767" s="11"/>
      <c r="S767" s="11"/>
      <c r="T767" s="11"/>
      <c r="U767" s="11"/>
      <c r="V767" s="11"/>
      <c r="W767" s="11"/>
      <c r="X767" s="11"/>
      <c r="Y767" s="11"/>
      <c r="Z767" s="11"/>
    </row>
    <row r="768">
      <c r="A768" s="11"/>
      <c r="B768" s="141"/>
      <c r="C768" s="117"/>
      <c r="D768" s="117"/>
      <c r="E768" s="11"/>
      <c r="F768" s="11"/>
      <c r="G768" s="11"/>
      <c r="H768" s="11"/>
      <c r="I768" s="11"/>
      <c r="J768" s="11"/>
      <c r="K768" s="11"/>
      <c r="L768" s="11"/>
      <c r="M768" s="11"/>
      <c r="N768" s="11"/>
      <c r="O768" s="11"/>
      <c r="P768" s="117"/>
      <c r="Q768" s="11"/>
      <c r="R768" s="11"/>
      <c r="S768" s="11"/>
      <c r="T768" s="11"/>
      <c r="U768" s="11"/>
      <c r="V768" s="11"/>
      <c r="W768" s="11"/>
      <c r="X768" s="11"/>
      <c r="Y768" s="11"/>
      <c r="Z768" s="11"/>
    </row>
    <row r="769">
      <c r="A769" s="11"/>
      <c r="B769" s="141"/>
      <c r="C769" s="117"/>
      <c r="D769" s="117"/>
      <c r="E769" s="11"/>
      <c r="F769" s="11"/>
      <c r="G769" s="11"/>
      <c r="H769" s="11"/>
      <c r="I769" s="11"/>
      <c r="J769" s="11"/>
      <c r="K769" s="11"/>
      <c r="L769" s="11"/>
      <c r="M769" s="11"/>
      <c r="N769" s="11"/>
      <c r="O769" s="11"/>
      <c r="P769" s="117"/>
      <c r="Q769" s="11"/>
      <c r="R769" s="11"/>
      <c r="S769" s="11"/>
      <c r="T769" s="11"/>
      <c r="U769" s="11"/>
      <c r="V769" s="11"/>
      <c r="W769" s="11"/>
      <c r="X769" s="11"/>
      <c r="Y769" s="11"/>
      <c r="Z769" s="11"/>
    </row>
    <row r="770">
      <c r="A770" s="11"/>
      <c r="B770" s="141"/>
      <c r="C770" s="117"/>
      <c r="D770" s="117"/>
      <c r="E770" s="11"/>
      <c r="F770" s="11"/>
      <c r="G770" s="11"/>
      <c r="H770" s="11"/>
      <c r="I770" s="11"/>
      <c r="J770" s="11"/>
      <c r="K770" s="11"/>
      <c r="L770" s="11"/>
      <c r="M770" s="11"/>
      <c r="N770" s="11"/>
      <c r="O770" s="11"/>
      <c r="P770" s="117"/>
      <c r="Q770" s="11"/>
      <c r="R770" s="11"/>
      <c r="S770" s="11"/>
      <c r="T770" s="11"/>
      <c r="U770" s="11"/>
      <c r="V770" s="11"/>
      <c r="W770" s="11"/>
      <c r="X770" s="11"/>
      <c r="Y770" s="11"/>
      <c r="Z770" s="11"/>
    </row>
    <row r="771">
      <c r="A771" s="11"/>
      <c r="B771" s="141"/>
      <c r="C771" s="117"/>
      <c r="D771" s="117"/>
      <c r="E771" s="11"/>
      <c r="F771" s="11"/>
      <c r="G771" s="11"/>
      <c r="H771" s="11"/>
      <c r="I771" s="11"/>
      <c r="J771" s="11"/>
      <c r="K771" s="11"/>
      <c r="L771" s="11"/>
      <c r="M771" s="11"/>
      <c r="N771" s="11"/>
      <c r="O771" s="11"/>
      <c r="P771" s="117"/>
      <c r="Q771" s="11"/>
      <c r="R771" s="11"/>
      <c r="S771" s="11"/>
      <c r="T771" s="11"/>
      <c r="U771" s="11"/>
      <c r="V771" s="11"/>
      <c r="W771" s="11"/>
      <c r="X771" s="11"/>
      <c r="Y771" s="11"/>
      <c r="Z771" s="11"/>
    </row>
    <row r="772">
      <c r="A772" s="11"/>
      <c r="B772" s="141"/>
      <c r="C772" s="117"/>
      <c r="D772" s="117"/>
      <c r="E772" s="11"/>
      <c r="F772" s="11"/>
      <c r="G772" s="11"/>
      <c r="H772" s="11"/>
      <c r="I772" s="11"/>
      <c r="J772" s="11"/>
      <c r="K772" s="11"/>
      <c r="L772" s="11"/>
      <c r="M772" s="11"/>
      <c r="N772" s="11"/>
      <c r="O772" s="11"/>
      <c r="P772" s="117"/>
      <c r="Q772" s="11"/>
      <c r="R772" s="11"/>
      <c r="S772" s="11"/>
      <c r="T772" s="11"/>
      <c r="U772" s="11"/>
      <c r="V772" s="11"/>
      <c r="W772" s="11"/>
      <c r="X772" s="11"/>
      <c r="Y772" s="11"/>
      <c r="Z772" s="11"/>
    </row>
    <row r="773">
      <c r="A773" s="11"/>
      <c r="B773" s="141"/>
      <c r="C773" s="117"/>
      <c r="D773" s="117"/>
      <c r="E773" s="11"/>
      <c r="F773" s="11"/>
      <c r="G773" s="11"/>
      <c r="H773" s="11"/>
      <c r="I773" s="11"/>
      <c r="J773" s="11"/>
      <c r="K773" s="11"/>
      <c r="L773" s="11"/>
      <c r="M773" s="11"/>
      <c r="N773" s="11"/>
      <c r="O773" s="11"/>
      <c r="P773" s="117"/>
      <c r="Q773" s="11"/>
      <c r="R773" s="11"/>
      <c r="S773" s="11"/>
      <c r="T773" s="11"/>
      <c r="U773" s="11"/>
      <c r="V773" s="11"/>
      <c r="W773" s="11"/>
      <c r="X773" s="11"/>
      <c r="Y773" s="11"/>
      <c r="Z773" s="11"/>
    </row>
    <row r="774">
      <c r="A774" s="11"/>
      <c r="B774" s="141"/>
      <c r="C774" s="117"/>
      <c r="D774" s="117"/>
      <c r="E774" s="11"/>
      <c r="F774" s="11"/>
      <c r="G774" s="11"/>
      <c r="H774" s="11"/>
      <c r="I774" s="11"/>
      <c r="J774" s="11"/>
      <c r="K774" s="11"/>
      <c r="L774" s="11"/>
      <c r="M774" s="11"/>
      <c r="N774" s="11"/>
      <c r="O774" s="11"/>
      <c r="P774" s="117"/>
      <c r="Q774" s="11"/>
      <c r="R774" s="11"/>
      <c r="S774" s="11"/>
      <c r="T774" s="11"/>
      <c r="U774" s="11"/>
      <c r="V774" s="11"/>
      <c r="W774" s="11"/>
      <c r="X774" s="11"/>
      <c r="Y774" s="11"/>
      <c r="Z774" s="11"/>
    </row>
    <row r="775">
      <c r="A775" s="11"/>
      <c r="B775" s="141"/>
      <c r="C775" s="117"/>
      <c r="D775" s="117"/>
      <c r="E775" s="11"/>
      <c r="F775" s="11"/>
      <c r="G775" s="11"/>
      <c r="H775" s="11"/>
      <c r="I775" s="11"/>
      <c r="J775" s="11"/>
      <c r="K775" s="11"/>
      <c r="L775" s="11"/>
      <c r="M775" s="11"/>
      <c r="N775" s="11"/>
      <c r="O775" s="11"/>
      <c r="P775" s="117"/>
      <c r="Q775" s="11"/>
      <c r="R775" s="11"/>
      <c r="S775" s="11"/>
      <c r="T775" s="11"/>
      <c r="U775" s="11"/>
      <c r="V775" s="11"/>
      <c r="W775" s="11"/>
      <c r="X775" s="11"/>
      <c r="Y775" s="11"/>
      <c r="Z775" s="11"/>
    </row>
    <row r="776">
      <c r="A776" s="11"/>
      <c r="B776" s="141"/>
      <c r="C776" s="117"/>
      <c r="D776" s="117"/>
      <c r="E776" s="11"/>
      <c r="F776" s="11"/>
      <c r="G776" s="11"/>
      <c r="H776" s="11"/>
      <c r="I776" s="11"/>
      <c r="J776" s="11"/>
      <c r="K776" s="11"/>
      <c r="L776" s="11"/>
      <c r="M776" s="11"/>
      <c r="N776" s="11"/>
      <c r="O776" s="11"/>
      <c r="P776" s="117"/>
      <c r="Q776" s="11"/>
      <c r="R776" s="11"/>
      <c r="S776" s="11"/>
      <c r="T776" s="11"/>
      <c r="U776" s="11"/>
      <c r="V776" s="11"/>
      <c r="W776" s="11"/>
      <c r="X776" s="11"/>
      <c r="Y776" s="11"/>
      <c r="Z776" s="11"/>
    </row>
    <row r="777">
      <c r="A777" s="11"/>
      <c r="B777" s="141"/>
      <c r="C777" s="117"/>
      <c r="D777" s="117"/>
      <c r="E777" s="11"/>
      <c r="F777" s="11"/>
      <c r="G777" s="11"/>
      <c r="H777" s="11"/>
      <c r="I777" s="11"/>
      <c r="J777" s="11"/>
      <c r="K777" s="11"/>
      <c r="L777" s="11"/>
      <c r="M777" s="11"/>
      <c r="N777" s="11"/>
      <c r="O777" s="11"/>
      <c r="P777" s="117"/>
      <c r="Q777" s="11"/>
      <c r="R777" s="11"/>
      <c r="S777" s="11"/>
      <c r="T777" s="11"/>
      <c r="U777" s="11"/>
      <c r="V777" s="11"/>
      <c r="W777" s="11"/>
      <c r="X777" s="11"/>
      <c r="Y777" s="11"/>
      <c r="Z777" s="11"/>
    </row>
    <row r="778">
      <c r="A778" s="11"/>
      <c r="B778" s="141"/>
      <c r="C778" s="117"/>
      <c r="D778" s="117"/>
      <c r="E778" s="11"/>
      <c r="F778" s="11"/>
      <c r="G778" s="11"/>
      <c r="H778" s="11"/>
      <c r="I778" s="11"/>
      <c r="J778" s="11"/>
      <c r="K778" s="11"/>
      <c r="L778" s="11"/>
      <c r="M778" s="11"/>
      <c r="N778" s="11"/>
      <c r="O778" s="11"/>
      <c r="P778" s="117"/>
      <c r="Q778" s="11"/>
      <c r="R778" s="11"/>
      <c r="S778" s="11"/>
      <c r="T778" s="11"/>
      <c r="U778" s="11"/>
      <c r="V778" s="11"/>
      <c r="W778" s="11"/>
      <c r="X778" s="11"/>
      <c r="Y778" s="11"/>
      <c r="Z778" s="11"/>
    </row>
    <row r="779">
      <c r="A779" s="11"/>
      <c r="B779" s="141"/>
      <c r="C779" s="117"/>
      <c r="D779" s="117"/>
      <c r="E779" s="11"/>
      <c r="F779" s="11"/>
      <c r="G779" s="11"/>
      <c r="H779" s="11"/>
      <c r="I779" s="11"/>
      <c r="J779" s="11"/>
      <c r="K779" s="11"/>
      <c r="L779" s="11"/>
      <c r="M779" s="11"/>
      <c r="N779" s="11"/>
      <c r="O779" s="11"/>
      <c r="P779" s="117"/>
      <c r="Q779" s="11"/>
      <c r="R779" s="11"/>
      <c r="S779" s="11"/>
      <c r="T779" s="11"/>
      <c r="U779" s="11"/>
      <c r="V779" s="11"/>
      <c r="W779" s="11"/>
      <c r="X779" s="11"/>
      <c r="Y779" s="11"/>
      <c r="Z779" s="11"/>
    </row>
    <row r="780">
      <c r="A780" s="11"/>
      <c r="B780" s="141"/>
      <c r="C780" s="117"/>
      <c r="D780" s="117"/>
      <c r="E780" s="11"/>
      <c r="F780" s="11"/>
      <c r="G780" s="11"/>
      <c r="H780" s="11"/>
      <c r="I780" s="11"/>
      <c r="J780" s="11"/>
      <c r="K780" s="11"/>
      <c r="L780" s="11"/>
      <c r="M780" s="11"/>
      <c r="N780" s="11"/>
      <c r="O780" s="11"/>
      <c r="P780" s="117"/>
      <c r="Q780" s="11"/>
      <c r="R780" s="11"/>
      <c r="S780" s="11"/>
      <c r="T780" s="11"/>
      <c r="U780" s="11"/>
      <c r="V780" s="11"/>
      <c r="W780" s="11"/>
      <c r="X780" s="11"/>
      <c r="Y780" s="11"/>
      <c r="Z780" s="11"/>
    </row>
    <row r="781">
      <c r="A781" s="11"/>
      <c r="B781" s="141"/>
      <c r="C781" s="117"/>
      <c r="D781" s="117"/>
      <c r="E781" s="11"/>
      <c r="F781" s="11"/>
      <c r="G781" s="11"/>
      <c r="H781" s="11"/>
      <c r="I781" s="11"/>
      <c r="J781" s="11"/>
      <c r="K781" s="11"/>
      <c r="L781" s="11"/>
      <c r="M781" s="11"/>
      <c r="N781" s="11"/>
      <c r="O781" s="11"/>
      <c r="P781" s="117"/>
      <c r="Q781" s="11"/>
      <c r="R781" s="11"/>
      <c r="S781" s="11"/>
      <c r="T781" s="11"/>
      <c r="U781" s="11"/>
      <c r="V781" s="11"/>
      <c r="W781" s="11"/>
      <c r="X781" s="11"/>
      <c r="Y781" s="11"/>
      <c r="Z781" s="11"/>
    </row>
    <row r="782">
      <c r="A782" s="11"/>
      <c r="B782" s="141"/>
      <c r="C782" s="117"/>
      <c r="D782" s="117"/>
      <c r="E782" s="11"/>
      <c r="F782" s="11"/>
      <c r="G782" s="11"/>
      <c r="H782" s="11"/>
      <c r="I782" s="11"/>
      <c r="J782" s="11"/>
      <c r="K782" s="11"/>
      <c r="L782" s="11"/>
      <c r="M782" s="11"/>
      <c r="N782" s="11"/>
      <c r="O782" s="11"/>
      <c r="P782" s="117"/>
      <c r="Q782" s="11"/>
      <c r="R782" s="11"/>
      <c r="S782" s="11"/>
      <c r="T782" s="11"/>
      <c r="U782" s="11"/>
      <c r="V782" s="11"/>
      <c r="W782" s="11"/>
      <c r="X782" s="11"/>
      <c r="Y782" s="11"/>
      <c r="Z782" s="11"/>
    </row>
    <row r="783">
      <c r="A783" s="11"/>
      <c r="B783" s="141"/>
      <c r="C783" s="117"/>
      <c r="D783" s="117"/>
      <c r="E783" s="11"/>
      <c r="F783" s="11"/>
      <c r="G783" s="11"/>
      <c r="H783" s="11"/>
      <c r="I783" s="11"/>
      <c r="J783" s="11"/>
      <c r="K783" s="11"/>
      <c r="L783" s="11"/>
      <c r="M783" s="11"/>
      <c r="N783" s="11"/>
      <c r="O783" s="11"/>
      <c r="P783" s="117"/>
      <c r="Q783" s="11"/>
      <c r="R783" s="11"/>
      <c r="S783" s="11"/>
      <c r="T783" s="11"/>
      <c r="U783" s="11"/>
      <c r="V783" s="11"/>
      <c r="W783" s="11"/>
      <c r="X783" s="11"/>
      <c r="Y783" s="11"/>
      <c r="Z783" s="11"/>
    </row>
    <row r="784">
      <c r="A784" s="11"/>
      <c r="B784" s="141"/>
      <c r="C784" s="117"/>
      <c r="D784" s="117"/>
      <c r="E784" s="11"/>
      <c r="F784" s="11"/>
      <c r="G784" s="11"/>
      <c r="H784" s="11"/>
      <c r="I784" s="11"/>
      <c r="J784" s="11"/>
      <c r="K784" s="11"/>
      <c r="L784" s="11"/>
      <c r="M784" s="11"/>
      <c r="N784" s="11"/>
      <c r="O784" s="11"/>
      <c r="P784" s="117"/>
      <c r="Q784" s="11"/>
      <c r="R784" s="11"/>
      <c r="S784" s="11"/>
      <c r="T784" s="11"/>
      <c r="U784" s="11"/>
      <c r="V784" s="11"/>
      <c r="W784" s="11"/>
      <c r="X784" s="11"/>
      <c r="Y784" s="11"/>
      <c r="Z784" s="11"/>
    </row>
    <row r="785">
      <c r="A785" s="11"/>
      <c r="B785" s="141"/>
      <c r="C785" s="117"/>
      <c r="D785" s="117"/>
      <c r="E785" s="11"/>
      <c r="F785" s="11"/>
      <c r="G785" s="11"/>
      <c r="H785" s="11"/>
      <c r="I785" s="11"/>
      <c r="J785" s="11"/>
      <c r="K785" s="11"/>
      <c r="L785" s="11"/>
      <c r="M785" s="11"/>
      <c r="N785" s="11"/>
      <c r="O785" s="11"/>
      <c r="P785" s="117"/>
      <c r="Q785" s="11"/>
      <c r="R785" s="11"/>
      <c r="S785" s="11"/>
      <c r="T785" s="11"/>
      <c r="U785" s="11"/>
      <c r="V785" s="11"/>
      <c r="W785" s="11"/>
      <c r="X785" s="11"/>
      <c r="Y785" s="11"/>
      <c r="Z785" s="11"/>
    </row>
    <row r="786">
      <c r="A786" s="11"/>
      <c r="B786" s="141"/>
      <c r="C786" s="117"/>
      <c r="D786" s="117"/>
      <c r="E786" s="11"/>
      <c r="F786" s="11"/>
      <c r="G786" s="11"/>
      <c r="H786" s="11"/>
      <c r="I786" s="11"/>
      <c r="J786" s="11"/>
      <c r="K786" s="11"/>
      <c r="L786" s="11"/>
      <c r="M786" s="11"/>
      <c r="N786" s="11"/>
      <c r="O786" s="11"/>
      <c r="P786" s="117"/>
      <c r="Q786" s="11"/>
      <c r="R786" s="11"/>
      <c r="S786" s="11"/>
      <c r="T786" s="11"/>
      <c r="U786" s="11"/>
      <c r="V786" s="11"/>
      <c r="W786" s="11"/>
      <c r="X786" s="11"/>
      <c r="Y786" s="11"/>
      <c r="Z786" s="11"/>
    </row>
    <row r="787">
      <c r="A787" s="11"/>
      <c r="B787" s="141"/>
      <c r="C787" s="117"/>
      <c r="D787" s="117"/>
      <c r="E787" s="11"/>
      <c r="F787" s="11"/>
      <c r="G787" s="11"/>
      <c r="H787" s="11"/>
      <c r="I787" s="11"/>
      <c r="J787" s="11"/>
      <c r="K787" s="11"/>
      <c r="L787" s="11"/>
      <c r="M787" s="11"/>
      <c r="N787" s="11"/>
      <c r="O787" s="11"/>
      <c r="P787" s="117"/>
      <c r="Q787" s="11"/>
      <c r="R787" s="11"/>
      <c r="S787" s="11"/>
      <c r="T787" s="11"/>
      <c r="U787" s="11"/>
      <c r="V787" s="11"/>
      <c r="W787" s="11"/>
      <c r="X787" s="11"/>
      <c r="Y787" s="11"/>
      <c r="Z787" s="11"/>
    </row>
    <row r="788">
      <c r="A788" s="11"/>
      <c r="B788" s="141"/>
      <c r="C788" s="117"/>
      <c r="D788" s="117"/>
      <c r="E788" s="11"/>
      <c r="F788" s="11"/>
      <c r="G788" s="11"/>
      <c r="H788" s="11"/>
      <c r="I788" s="11"/>
      <c r="J788" s="11"/>
      <c r="K788" s="11"/>
      <c r="L788" s="11"/>
      <c r="M788" s="11"/>
      <c r="N788" s="11"/>
      <c r="O788" s="11"/>
      <c r="P788" s="117"/>
      <c r="Q788" s="11"/>
      <c r="R788" s="11"/>
      <c r="S788" s="11"/>
      <c r="T788" s="11"/>
      <c r="U788" s="11"/>
      <c r="V788" s="11"/>
      <c r="W788" s="11"/>
      <c r="X788" s="11"/>
      <c r="Y788" s="11"/>
      <c r="Z788" s="11"/>
    </row>
    <row r="789">
      <c r="A789" s="11"/>
      <c r="B789" s="141"/>
      <c r="C789" s="117"/>
      <c r="D789" s="117"/>
      <c r="E789" s="11"/>
      <c r="F789" s="11"/>
      <c r="G789" s="11"/>
      <c r="H789" s="11"/>
      <c r="I789" s="11"/>
      <c r="J789" s="11"/>
      <c r="K789" s="11"/>
      <c r="L789" s="11"/>
      <c r="M789" s="11"/>
      <c r="N789" s="11"/>
      <c r="O789" s="11"/>
      <c r="P789" s="117"/>
      <c r="Q789" s="11"/>
      <c r="R789" s="11"/>
      <c r="S789" s="11"/>
      <c r="T789" s="11"/>
      <c r="U789" s="11"/>
      <c r="V789" s="11"/>
      <c r="W789" s="11"/>
      <c r="X789" s="11"/>
      <c r="Y789" s="11"/>
      <c r="Z789" s="11"/>
    </row>
    <row r="790">
      <c r="A790" s="11"/>
      <c r="B790" s="141"/>
      <c r="C790" s="117"/>
      <c r="D790" s="117"/>
      <c r="E790" s="11"/>
      <c r="F790" s="11"/>
      <c r="G790" s="11"/>
      <c r="H790" s="11"/>
      <c r="I790" s="11"/>
      <c r="J790" s="11"/>
      <c r="K790" s="11"/>
      <c r="L790" s="11"/>
      <c r="M790" s="11"/>
      <c r="N790" s="11"/>
      <c r="O790" s="11"/>
      <c r="P790" s="117"/>
      <c r="Q790" s="11"/>
      <c r="R790" s="11"/>
      <c r="S790" s="11"/>
      <c r="T790" s="11"/>
      <c r="U790" s="11"/>
      <c r="V790" s="11"/>
      <c r="W790" s="11"/>
      <c r="X790" s="11"/>
      <c r="Y790" s="11"/>
      <c r="Z790" s="11"/>
    </row>
    <row r="791">
      <c r="A791" s="11"/>
      <c r="B791" s="141"/>
      <c r="C791" s="117"/>
      <c r="D791" s="117"/>
      <c r="E791" s="11"/>
      <c r="F791" s="11"/>
      <c r="G791" s="11"/>
      <c r="H791" s="11"/>
      <c r="I791" s="11"/>
      <c r="J791" s="11"/>
      <c r="K791" s="11"/>
      <c r="L791" s="11"/>
      <c r="M791" s="11"/>
      <c r="N791" s="11"/>
      <c r="O791" s="11"/>
      <c r="P791" s="117"/>
      <c r="Q791" s="11"/>
      <c r="R791" s="11"/>
      <c r="S791" s="11"/>
      <c r="T791" s="11"/>
      <c r="U791" s="11"/>
      <c r="V791" s="11"/>
      <c r="W791" s="11"/>
      <c r="X791" s="11"/>
      <c r="Y791" s="11"/>
      <c r="Z791" s="11"/>
    </row>
    <row r="792">
      <c r="A792" s="11"/>
      <c r="B792" s="141"/>
      <c r="C792" s="117"/>
      <c r="D792" s="117"/>
      <c r="E792" s="11"/>
      <c r="F792" s="11"/>
      <c r="G792" s="11"/>
      <c r="H792" s="11"/>
      <c r="I792" s="11"/>
      <c r="J792" s="11"/>
      <c r="K792" s="11"/>
      <c r="L792" s="11"/>
      <c r="M792" s="11"/>
      <c r="N792" s="11"/>
      <c r="O792" s="11"/>
      <c r="P792" s="117"/>
      <c r="Q792" s="11"/>
      <c r="R792" s="11"/>
      <c r="S792" s="11"/>
      <c r="T792" s="11"/>
      <c r="U792" s="11"/>
      <c r="V792" s="11"/>
      <c r="W792" s="11"/>
      <c r="X792" s="11"/>
      <c r="Y792" s="11"/>
      <c r="Z792" s="11"/>
    </row>
    <row r="793">
      <c r="A793" s="11"/>
      <c r="B793" s="141"/>
      <c r="C793" s="117"/>
      <c r="D793" s="117"/>
      <c r="E793" s="11"/>
      <c r="F793" s="11"/>
      <c r="G793" s="11"/>
      <c r="H793" s="11"/>
      <c r="I793" s="11"/>
      <c r="J793" s="11"/>
      <c r="K793" s="11"/>
      <c r="L793" s="11"/>
      <c r="M793" s="11"/>
      <c r="N793" s="11"/>
      <c r="O793" s="11"/>
      <c r="P793" s="117"/>
      <c r="Q793" s="11"/>
      <c r="R793" s="11"/>
      <c r="S793" s="11"/>
      <c r="T793" s="11"/>
      <c r="U793" s="11"/>
      <c r="V793" s="11"/>
      <c r="W793" s="11"/>
      <c r="X793" s="11"/>
      <c r="Y793" s="11"/>
      <c r="Z793" s="11"/>
    </row>
    <row r="794">
      <c r="A794" s="11"/>
      <c r="B794" s="141"/>
      <c r="C794" s="117"/>
      <c r="D794" s="117"/>
      <c r="E794" s="11"/>
      <c r="F794" s="11"/>
      <c r="G794" s="11"/>
      <c r="H794" s="11"/>
      <c r="I794" s="11"/>
      <c r="J794" s="11"/>
      <c r="K794" s="11"/>
      <c r="L794" s="11"/>
      <c r="M794" s="11"/>
      <c r="N794" s="11"/>
      <c r="O794" s="11"/>
      <c r="P794" s="117"/>
      <c r="Q794" s="11"/>
      <c r="R794" s="11"/>
      <c r="S794" s="11"/>
      <c r="T794" s="11"/>
      <c r="U794" s="11"/>
      <c r="V794" s="11"/>
      <c r="W794" s="11"/>
      <c r="X794" s="11"/>
      <c r="Y794" s="11"/>
      <c r="Z794" s="11"/>
    </row>
    <row r="795">
      <c r="A795" s="11"/>
      <c r="B795" s="141"/>
      <c r="C795" s="117"/>
      <c r="D795" s="117"/>
      <c r="E795" s="11"/>
      <c r="F795" s="11"/>
      <c r="G795" s="11"/>
      <c r="H795" s="11"/>
      <c r="I795" s="11"/>
      <c r="J795" s="11"/>
      <c r="K795" s="11"/>
      <c r="L795" s="11"/>
      <c r="M795" s="11"/>
      <c r="N795" s="11"/>
      <c r="O795" s="11"/>
      <c r="P795" s="117"/>
      <c r="Q795" s="11"/>
      <c r="R795" s="11"/>
      <c r="S795" s="11"/>
      <c r="T795" s="11"/>
      <c r="U795" s="11"/>
      <c r="V795" s="11"/>
      <c r="W795" s="11"/>
      <c r="X795" s="11"/>
      <c r="Y795" s="11"/>
      <c r="Z795" s="11"/>
    </row>
    <row r="796">
      <c r="A796" s="11"/>
      <c r="B796" s="141"/>
      <c r="C796" s="117"/>
      <c r="D796" s="117"/>
      <c r="E796" s="11"/>
      <c r="F796" s="11"/>
      <c r="G796" s="11"/>
      <c r="H796" s="11"/>
      <c r="I796" s="11"/>
      <c r="J796" s="11"/>
      <c r="K796" s="11"/>
      <c r="L796" s="11"/>
      <c r="M796" s="11"/>
      <c r="N796" s="11"/>
      <c r="O796" s="11"/>
      <c r="P796" s="117"/>
      <c r="Q796" s="11"/>
      <c r="R796" s="11"/>
      <c r="S796" s="11"/>
      <c r="T796" s="11"/>
      <c r="U796" s="11"/>
      <c r="V796" s="11"/>
      <c r="W796" s="11"/>
      <c r="X796" s="11"/>
      <c r="Y796" s="11"/>
      <c r="Z796" s="11"/>
    </row>
    <row r="797">
      <c r="A797" s="11"/>
      <c r="B797" s="141"/>
      <c r="C797" s="117"/>
      <c r="D797" s="117"/>
      <c r="E797" s="11"/>
      <c r="F797" s="11"/>
      <c r="G797" s="11"/>
      <c r="H797" s="11"/>
      <c r="I797" s="11"/>
      <c r="J797" s="11"/>
      <c r="K797" s="11"/>
      <c r="L797" s="11"/>
      <c r="M797" s="11"/>
      <c r="N797" s="11"/>
      <c r="O797" s="11"/>
      <c r="P797" s="117"/>
      <c r="Q797" s="11"/>
      <c r="R797" s="11"/>
      <c r="S797" s="11"/>
      <c r="T797" s="11"/>
      <c r="U797" s="11"/>
      <c r="V797" s="11"/>
      <c r="W797" s="11"/>
      <c r="X797" s="11"/>
      <c r="Y797" s="11"/>
      <c r="Z797" s="11"/>
    </row>
    <row r="798">
      <c r="A798" s="11"/>
      <c r="B798" s="141"/>
      <c r="C798" s="117"/>
      <c r="D798" s="117"/>
      <c r="E798" s="11"/>
      <c r="F798" s="11"/>
      <c r="G798" s="11"/>
      <c r="H798" s="11"/>
      <c r="I798" s="11"/>
      <c r="J798" s="11"/>
      <c r="K798" s="11"/>
      <c r="L798" s="11"/>
      <c r="M798" s="11"/>
      <c r="N798" s="11"/>
      <c r="O798" s="11"/>
      <c r="P798" s="117"/>
      <c r="Q798" s="11"/>
      <c r="R798" s="11"/>
      <c r="S798" s="11"/>
      <c r="T798" s="11"/>
      <c r="U798" s="11"/>
      <c r="V798" s="11"/>
      <c r="W798" s="11"/>
      <c r="X798" s="11"/>
      <c r="Y798" s="11"/>
      <c r="Z798" s="11"/>
    </row>
    <row r="799">
      <c r="A799" s="11"/>
      <c r="B799" s="141"/>
      <c r="C799" s="117"/>
      <c r="D799" s="117"/>
      <c r="E799" s="11"/>
      <c r="F799" s="11"/>
      <c r="G799" s="11"/>
      <c r="H799" s="11"/>
      <c r="I799" s="11"/>
      <c r="J799" s="11"/>
      <c r="K799" s="11"/>
      <c r="L799" s="11"/>
      <c r="M799" s="11"/>
      <c r="N799" s="11"/>
      <c r="O799" s="11"/>
      <c r="P799" s="117"/>
      <c r="Q799" s="11"/>
      <c r="R799" s="11"/>
      <c r="S799" s="11"/>
      <c r="T799" s="11"/>
      <c r="U799" s="11"/>
      <c r="V799" s="11"/>
      <c r="W799" s="11"/>
      <c r="X799" s="11"/>
      <c r="Y799" s="11"/>
      <c r="Z799" s="11"/>
    </row>
    <row r="800">
      <c r="A800" s="11"/>
      <c r="B800" s="141"/>
      <c r="C800" s="117"/>
      <c r="D800" s="117"/>
      <c r="E800" s="11"/>
      <c r="F800" s="11"/>
      <c r="G800" s="11"/>
      <c r="H800" s="11"/>
      <c r="I800" s="11"/>
      <c r="J800" s="11"/>
      <c r="K800" s="11"/>
      <c r="L800" s="11"/>
      <c r="M800" s="11"/>
      <c r="N800" s="11"/>
      <c r="O800" s="11"/>
      <c r="P800" s="117"/>
      <c r="Q800" s="11"/>
      <c r="R800" s="11"/>
      <c r="S800" s="11"/>
      <c r="T800" s="11"/>
      <c r="U800" s="11"/>
      <c r="V800" s="11"/>
      <c r="W800" s="11"/>
      <c r="X800" s="11"/>
      <c r="Y800" s="11"/>
      <c r="Z800" s="11"/>
    </row>
    <row r="801">
      <c r="A801" s="11"/>
      <c r="B801" s="141"/>
      <c r="C801" s="117"/>
      <c r="D801" s="117"/>
      <c r="E801" s="11"/>
      <c r="F801" s="11"/>
      <c r="G801" s="11"/>
      <c r="H801" s="11"/>
      <c r="I801" s="11"/>
      <c r="J801" s="11"/>
      <c r="K801" s="11"/>
      <c r="L801" s="11"/>
      <c r="M801" s="11"/>
      <c r="N801" s="11"/>
      <c r="O801" s="11"/>
      <c r="P801" s="117"/>
      <c r="Q801" s="11"/>
      <c r="R801" s="11"/>
      <c r="S801" s="11"/>
      <c r="T801" s="11"/>
      <c r="U801" s="11"/>
      <c r="V801" s="11"/>
      <c r="W801" s="11"/>
      <c r="X801" s="11"/>
      <c r="Y801" s="11"/>
      <c r="Z801" s="11"/>
    </row>
    <row r="802">
      <c r="A802" s="11"/>
      <c r="B802" s="141"/>
      <c r="C802" s="117"/>
      <c r="D802" s="117"/>
      <c r="E802" s="11"/>
      <c r="F802" s="11"/>
      <c r="G802" s="11"/>
      <c r="H802" s="11"/>
      <c r="I802" s="11"/>
      <c r="J802" s="11"/>
      <c r="K802" s="11"/>
      <c r="L802" s="11"/>
      <c r="M802" s="11"/>
      <c r="N802" s="11"/>
      <c r="O802" s="11"/>
      <c r="P802" s="117"/>
      <c r="Q802" s="11"/>
      <c r="R802" s="11"/>
      <c r="S802" s="11"/>
      <c r="T802" s="11"/>
      <c r="U802" s="11"/>
      <c r="V802" s="11"/>
      <c r="W802" s="11"/>
      <c r="X802" s="11"/>
      <c r="Y802" s="11"/>
      <c r="Z802" s="11"/>
    </row>
    <row r="803">
      <c r="A803" s="11"/>
      <c r="B803" s="141"/>
      <c r="C803" s="117"/>
      <c r="D803" s="117"/>
      <c r="E803" s="11"/>
      <c r="F803" s="11"/>
      <c r="G803" s="11"/>
      <c r="H803" s="11"/>
      <c r="I803" s="11"/>
      <c r="J803" s="11"/>
      <c r="K803" s="11"/>
      <c r="L803" s="11"/>
      <c r="M803" s="11"/>
      <c r="N803" s="11"/>
      <c r="O803" s="11"/>
      <c r="P803" s="117"/>
      <c r="Q803" s="11"/>
      <c r="R803" s="11"/>
      <c r="S803" s="11"/>
      <c r="T803" s="11"/>
      <c r="U803" s="11"/>
      <c r="V803" s="11"/>
      <c r="W803" s="11"/>
      <c r="X803" s="11"/>
      <c r="Y803" s="11"/>
      <c r="Z803" s="11"/>
    </row>
    <row r="804">
      <c r="A804" s="11"/>
      <c r="B804" s="141"/>
      <c r="C804" s="117"/>
      <c r="D804" s="117"/>
      <c r="E804" s="11"/>
      <c r="F804" s="11"/>
      <c r="G804" s="11"/>
      <c r="H804" s="11"/>
      <c r="I804" s="11"/>
      <c r="J804" s="11"/>
      <c r="K804" s="11"/>
      <c r="L804" s="11"/>
      <c r="M804" s="11"/>
      <c r="N804" s="11"/>
      <c r="O804" s="11"/>
      <c r="P804" s="117"/>
      <c r="Q804" s="11"/>
      <c r="R804" s="11"/>
      <c r="S804" s="11"/>
      <c r="T804" s="11"/>
      <c r="U804" s="11"/>
      <c r="V804" s="11"/>
      <c r="W804" s="11"/>
      <c r="X804" s="11"/>
      <c r="Y804" s="11"/>
      <c r="Z804" s="11"/>
    </row>
    <row r="805">
      <c r="A805" s="11"/>
      <c r="B805" s="141"/>
      <c r="C805" s="117"/>
      <c r="D805" s="117"/>
      <c r="E805" s="11"/>
      <c r="F805" s="11"/>
      <c r="G805" s="11"/>
      <c r="H805" s="11"/>
      <c r="I805" s="11"/>
      <c r="J805" s="11"/>
      <c r="K805" s="11"/>
      <c r="L805" s="11"/>
      <c r="M805" s="11"/>
      <c r="N805" s="11"/>
      <c r="O805" s="11"/>
      <c r="P805" s="117"/>
      <c r="Q805" s="11"/>
      <c r="R805" s="11"/>
      <c r="S805" s="11"/>
      <c r="T805" s="11"/>
      <c r="U805" s="11"/>
      <c r="V805" s="11"/>
      <c r="W805" s="11"/>
      <c r="X805" s="11"/>
      <c r="Y805" s="11"/>
      <c r="Z805" s="11"/>
    </row>
    <row r="806">
      <c r="A806" s="11"/>
      <c r="B806" s="141"/>
      <c r="C806" s="117"/>
      <c r="D806" s="117"/>
      <c r="E806" s="11"/>
      <c r="F806" s="11"/>
      <c r="G806" s="11"/>
      <c r="H806" s="11"/>
      <c r="I806" s="11"/>
      <c r="J806" s="11"/>
      <c r="K806" s="11"/>
      <c r="L806" s="11"/>
      <c r="M806" s="11"/>
      <c r="N806" s="11"/>
      <c r="O806" s="11"/>
      <c r="P806" s="117"/>
      <c r="Q806" s="11"/>
      <c r="R806" s="11"/>
      <c r="S806" s="11"/>
      <c r="T806" s="11"/>
      <c r="U806" s="11"/>
      <c r="V806" s="11"/>
      <c r="W806" s="11"/>
      <c r="X806" s="11"/>
      <c r="Y806" s="11"/>
      <c r="Z806" s="11"/>
    </row>
    <row r="807">
      <c r="A807" s="11"/>
      <c r="B807" s="141"/>
      <c r="C807" s="117"/>
      <c r="D807" s="117"/>
      <c r="E807" s="11"/>
      <c r="F807" s="11"/>
      <c r="G807" s="11"/>
      <c r="H807" s="11"/>
      <c r="I807" s="11"/>
      <c r="J807" s="11"/>
      <c r="K807" s="11"/>
      <c r="L807" s="11"/>
      <c r="M807" s="11"/>
      <c r="N807" s="11"/>
      <c r="O807" s="11"/>
      <c r="P807" s="117"/>
      <c r="Q807" s="11"/>
      <c r="R807" s="11"/>
      <c r="S807" s="11"/>
      <c r="T807" s="11"/>
      <c r="U807" s="11"/>
      <c r="V807" s="11"/>
      <c r="W807" s="11"/>
      <c r="X807" s="11"/>
      <c r="Y807" s="11"/>
      <c r="Z807" s="11"/>
    </row>
    <row r="808">
      <c r="A808" s="11"/>
      <c r="B808" s="141"/>
      <c r="C808" s="117"/>
      <c r="D808" s="117"/>
      <c r="E808" s="11"/>
      <c r="F808" s="11"/>
      <c r="G808" s="11"/>
      <c r="H808" s="11"/>
      <c r="I808" s="11"/>
      <c r="J808" s="11"/>
      <c r="K808" s="11"/>
      <c r="L808" s="11"/>
      <c r="M808" s="11"/>
      <c r="N808" s="11"/>
      <c r="O808" s="11"/>
      <c r="P808" s="117"/>
      <c r="Q808" s="11"/>
      <c r="R808" s="11"/>
      <c r="S808" s="11"/>
      <c r="T808" s="11"/>
      <c r="U808" s="11"/>
      <c r="V808" s="11"/>
      <c r="W808" s="11"/>
      <c r="X808" s="11"/>
      <c r="Y808" s="11"/>
      <c r="Z808" s="11"/>
    </row>
    <row r="809">
      <c r="A809" s="11"/>
      <c r="B809" s="141"/>
      <c r="C809" s="117"/>
      <c r="D809" s="117"/>
      <c r="E809" s="11"/>
      <c r="F809" s="11"/>
      <c r="G809" s="11"/>
      <c r="H809" s="11"/>
      <c r="I809" s="11"/>
      <c r="J809" s="11"/>
      <c r="K809" s="11"/>
      <c r="L809" s="11"/>
      <c r="M809" s="11"/>
      <c r="N809" s="11"/>
      <c r="O809" s="11"/>
      <c r="P809" s="117"/>
      <c r="Q809" s="11"/>
      <c r="R809" s="11"/>
      <c r="S809" s="11"/>
      <c r="T809" s="11"/>
      <c r="U809" s="11"/>
      <c r="V809" s="11"/>
      <c r="W809" s="11"/>
      <c r="X809" s="11"/>
      <c r="Y809" s="11"/>
      <c r="Z809" s="11"/>
    </row>
    <row r="810">
      <c r="A810" s="11"/>
      <c r="B810" s="141"/>
      <c r="C810" s="117"/>
      <c r="D810" s="117"/>
      <c r="E810" s="11"/>
      <c r="F810" s="11"/>
      <c r="G810" s="11"/>
      <c r="H810" s="11"/>
      <c r="I810" s="11"/>
      <c r="J810" s="11"/>
      <c r="K810" s="11"/>
      <c r="L810" s="11"/>
      <c r="M810" s="11"/>
      <c r="N810" s="11"/>
      <c r="O810" s="11"/>
      <c r="P810" s="117"/>
      <c r="Q810" s="11"/>
      <c r="R810" s="11"/>
      <c r="S810" s="11"/>
      <c r="T810" s="11"/>
      <c r="U810" s="11"/>
      <c r="V810" s="11"/>
      <c r="W810" s="11"/>
      <c r="X810" s="11"/>
      <c r="Y810" s="11"/>
      <c r="Z810" s="11"/>
    </row>
    <row r="811">
      <c r="A811" s="11"/>
      <c r="B811" s="141"/>
      <c r="C811" s="117"/>
      <c r="D811" s="117"/>
      <c r="E811" s="11"/>
      <c r="F811" s="11"/>
      <c r="G811" s="11"/>
      <c r="H811" s="11"/>
      <c r="I811" s="11"/>
      <c r="J811" s="11"/>
      <c r="K811" s="11"/>
      <c r="L811" s="11"/>
      <c r="M811" s="11"/>
      <c r="N811" s="11"/>
      <c r="O811" s="11"/>
      <c r="P811" s="117"/>
      <c r="Q811" s="11"/>
      <c r="R811" s="11"/>
      <c r="S811" s="11"/>
      <c r="T811" s="11"/>
      <c r="U811" s="11"/>
      <c r="V811" s="11"/>
      <c r="W811" s="11"/>
      <c r="X811" s="11"/>
      <c r="Y811" s="11"/>
      <c r="Z811" s="11"/>
    </row>
    <row r="812">
      <c r="A812" s="11"/>
      <c r="B812" s="141"/>
      <c r="C812" s="117"/>
      <c r="D812" s="117"/>
      <c r="E812" s="11"/>
      <c r="F812" s="11"/>
      <c r="G812" s="11"/>
      <c r="H812" s="11"/>
      <c r="I812" s="11"/>
      <c r="J812" s="11"/>
      <c r="K812" s="11"/>
      <c r="L812" s="11"/>
      <c r="M812" s="11"/>
      <c r="N812" s="11"/>
      <c r="O812" s="11"/>
      <c r="P812" s="117"/>
      <c r="Q812" s="11"/>
      <c r="R812" s="11"/>
      <c r="S812" s="11"/>
      <c r="T812" s="11"/>
      <c r="U812" s="11"/>
      <c r="V812" s="11"/>
      <c r="W812" s="11"/>
      <c r="X812" s="11"/>
      <c r="Y812" s="11"/>
      <c r="Z812" s="11"/>
    </row>
    <row r="813">
      <c r="A813" s="11"/>
      <c r="B813" s="141"/>
      <c r="C813" s="117"/>
      <c r="D813" s="117"/>
      <c r="E813" s="11"/>
      <c r="F813" s="11"/>
      <c r="G813" s="11"/>
      <c r="H813" s="11"/>
      <c r="I813" s="11"/>
      <c r="J813" s="11"/>
      <c r="K813" s="11"/>
      <c r="L813" s="11"/>
      <c r="M813" s="11"/>
      <c r="N813" s="11"/>
      <c r="O813" s="11"/>
      <c r="P813" s="117"/>
      <c r="Q813" s="11"/>
      <c r="R813" s="11"/>
      <c r="S813" s="11"/>
      <c r="T813" s="11"/>
      <c r="U813" s="11"/>
      <c r="V813" s="11"/>
      <c r="W813" s="11"/>
      <c r="X813" s="11"/>
      <c r="Y813" s="11"/>
      <c r="Z813" s="11"/>
    </row>
    <row r="814">
      <c r="A814" s="11"/>
      <c r="B814" s="141"/>
      <c r="C814" s="117"/>
      <c r="D814" s="117"/>
      <c r="E814" s="11"/>
      <c r="F814" s="11"/>
      <c r="G814" s="11"/>
      <c r="H814" s="11"/>
      <c r="I814" s="11"/>
      <c r="J814" s="11"/>
      <c r="K814" s="11"/>
      <c r="L814" s="11"/>
      <c r="M814" s="11"/>
      <c r="N814" s="11"/>
      <c r="O814" s="11"/>
      <c r="P814" s="117"/>
      <c r="Q814" s="11"/>
      <c r="R814" s="11"/>
      <c r="S814" s="11"/>
      <c r="T814" s="11"/>
      <c r="U814" s="11"/>
      <c r="V814" s="11"/>
      <c r="W814" s="11"/>
      <c r="X814" s="11"/>
      <c r="Y814" s="11"/>
      <c r="Z814" s="11"/>
    </row>
    <row r="815">
      <c r="A815" s="11"/>
      <c r="B815" s="141"/>
      <c r="C815" s="117"/>
      <c r="D815" s="117"/>
      <c r="E815" s="11"/>
      <c r="F815" s="11"/>
      <c r="G815" s="11"/>
      <c r="H815" s="11"/>
      <c r="I815" s="11"/>
      <c r="J815" s="11"/>
      <c r="K815" s="11"/>
      <c r="L815" s="11"/>
      <c r="M815" s="11"/>
      <c r="N815" s="11"/>
      <c r="O815" s="11"/>
      <c r="P815" s="117"/>
      <c r="Q815" s="11"/>
      <c r="R815" s="11"/>
      <c r="S815" s="11"/>
      <c r="T815" s="11"/>
      <c r="U815" s="11"/>
      <c r="V815" s="11"/>
      <c r="W815" s="11"/>
      <c r="X815" s="11"/>
      <c r="Y815" s="11"/>
      <c r="Z815" s="11"/>
    </row>
    <row r="816">
      <c r="A816" s="11"/>
      <c r="B816" s="141"/>
      <c r="C816" s="117"/>
      <c r="D816" s="117"/>
      <c r="E816" s="11"/>
      <c r="F816" s="11"/>
      <c r="G816" s="11"/>
      <c r="H816" s="11"/>
      <c r="I816" s="11"/>
      <c r="J816" s="11"/>
      <c r="K816" s="11"/>
      <c r="L816" s="11"/>
      <c r="M816" s="11"/>
      <c r="N816" s="11"/>
      <c r="O816" s="11"/>
      <c r="P816" s="117"/>
      <c r="Q816" s="11"/>
      <c r="R816" s="11"/>
      <c r="S816" s="11"/>
      <c r="T816" s="11"/>
      <c r="U816" s="11"/>
      <c r="V816" s="11"/>
      <c r="W816" s="11"/>
      <c r="X816" s="11"/>
      <c r="Y816" s="11"/>
      <c r="Z816" s="11"/>
    </row>
    <row r="817">
      <c r="A817" s="11"/>
      <c r="B817" s="141"/>
      <c r="C817" s="117"/>
      <c r="D817" s="117"/>
      <c r="E817" s="11"/>
      <c r="F817" s="11"/>
      <c r="G817" s="11"/>
      <c r="H817" s="11"/>
      <c r="I817" s="11"/>
      <c r="J817" s="11"/>
      <c r="K817" s="11"/>
      <c r="L817" s="11"/>
      <c r="M817" s="11"/>
      <c r="N817" s="11"/>
      <c r="O817" s="11"/>
      <c r="P817" s="117"/>
      <c r="Q817" s="11"/>
      <c r="R817" s="11"/>
      <c r="S817" s="11"/>
      <c r="T817" s="11"/>
      <c r="U817" s="11"/>
      <c r="V817" s="11"/>
      <c r="W817" s="11"/>
      <c r="X817" s="11"/>
      <c r="Y817" s="11"/>
      <c r="Z817" s="11"/>
    </row>
    <row r="818">
      <c r="A818" s="11"/>
      <c r="B818" s="141"/>
      <c r="C818" s="117"/>
      <c r="D818" s="117"/>
      <c r="E818" s="11"/>
      <c r="F818" s="11"/>
      <c r="G818" s="11"/>
      <c r="H818" s="11"/>
      <c r="I818" s="11"/>
      <c r="J818" s="11"/>
      <c r="K818" s="11"/>
      <c r="L818" s="11"/>
      <c r="M818" s="11"/>
      <c r="N818" s="11"/>
      <c r="O818" s="11"/>
      <c r="P818" s="117"/>
      <c r="Q818" s="11"/>
      <c r="R818" s="11"/>
      <c r="S818" s="11"/>
      <c r="T818" s="11"/>
      <c r="U818" s="11"/>
      <c r="V818" s="11"/>
      <c r="W818" s="11"/>
      <c r="X818" s="11"/>
      <c r="Y818" s="11"/>
      <c r="Z818" s="11"/>
    </row>
    <row r="819">
      <c r="A819" s="11"/>
      <c r="B819" s="141"/>
      <c r="C819" s="117"/>
      <c r="D819" s="117"/>
      <c r="E819" s="11"/>
      <c r="F819" s="11"/>
      <c r="G819" s="11"/>
      <c r="H819" s="11"/>
      <c r="I819" s="11"/>
      <c r="J819" s="11"/>
      <c r="K819" s="11"/>
      <c r="L819" s="11"/>
      <c r="M819" s="11"/>
      <c r="N819" s="11"/>
      <c r="O819" s="11"/>
      <c r="P819" s="117"/>
      <c r="Q819" s="11"/>
      <c r="R819" s="11"/>
      <c r="S819" s="11"/>
      <c r="T819" s="11"/>
      <c r="U819" s="11"/>
      <c r="V819" s="11"/>
      <c r="W819" s="11"/>
      <c r="X819" s="11"/>
      <c r="Y819" s="11"/>
      <c r="Z819" s="11"/>
    </row>
    <row r="820">
      <c r="A820" s="11"/>
      <c r="B820" s="141"/>
      <c r="C820" s="117"/>
      <c r="D820" s="117"/>
      <c r="E820" s="11"/>
      <c r="F820" s="11"/>
      <c r="G820" s="11"/>
      <c r="H820" s="11"/>
      <c r="I820" s="11"/>
      <c r="J820" s="11"/>
      <c r="K820" s="11"/>
      <c r="L820" s="11"/>
      <c r="M820" s="11"/>
      <c r="N820" s="11"/>
      <c r="O820" s="11"/>
      <c r="P820" s="117"/>
      <c r="Q820" s="11"/>
      <c r="R820" s="11"/>
      <c r="S820" s="11"/>
      <c r="T820" s="11"/>
      <c r="U820" s="11"/>
      <c r="V820" s="11"/>
      <c r="W820" s="11"/>
      <c r="X820" s="11"/>
      <c r="Y820" s="11"/>
      <c r="Z820" s="11"/>
    </row>
    <row r="821">
      <c r="A821" s="11"/>
      <c r="B821" s="141"/>
      <c r="C821" s="117"/>
      <c r="D821" s="117"/>
      <c r="E821" s="11"/>
      <c r="F821" s="11"/>
      <c r="G821" s="11"/>
      <c r="H821" s="11"/>
      <c r="I821" s="11"/>
      <c r="J821" s="11"/>
      <c r="K821" s="11"/>
      <c r="L821" s="11"/>
      <c r="M821" s="11"/>
      <c r="N821" s="11"/>
      <c r="O821" s="11"/>
      <c r="P821" s="117"/>
      <c r="Q821" s="11"/>
      <c r="R821" s="11"/>
      <c r="S821" s="11"/>
      <c r="T821" s="11"/>
      <c r="U821" s="11"/>
      <c r="V821" s="11"/>
      <c r="W821" s="11"/>
      <c r="X821" s="11"/>
      <c r="Y821" s="11"/>
      <c r="Z821" s="11"/>
    </row>
    <row r="822">
      <c r="A822" s="11"/>
      <c r="B822" s="141"/>
      <c r="C822" s="117"/>
      <c r="D822" s="117"/>
      <c r="E822" s="11"/>
      <c r="F822" s="11"/>
      <c r="G822" s="11"/>
      <c r="H822" s="11"/>
      <c r="I822" s="11"/>
      <c r="J822" s="11"/>
      <c r="K822" s="11"/>
      <c r="L822" s="11"/>
      <c r="M822" s="11"/>
      <c r="N822" s="11"/>
      <c r="O822" s="11"/>
      <c r="P822" s="117"/>
      <c r="Q822" s="11"/>
      <c r="R822" s="11"/>
      <c r="S822" s="11"/>
      <c r="T822" s="11"/>
      <c r="U822" s="11"/>
      <c r="V822" s="11"/>
      <c r="W822" s="11"/>
      <c r="X822" s="11"/>
      <c r="Y822" s="11"/>
      <c r="Z822" s="11"/>
    </row>
    <row r="823">
      <c r="A823" s="11"/>
      <c r="B823" s="141"/>
      <c r="C823" s="117"/>
      <c r="D823" s="117"/>
      <c r="E823" s="11"/>
      <c r="F823" s="11"/>
      <c r="G823" s="11"/>
      <c r="H823" s="11"/>
      <c r="I823" s="11"/>
      <c r="J823" s="11"/>
      <c r="K823" s="11"/>
      <c r="L823" s="11"/>
      <c r="M823" s="11"/>
      <c r="N823" s="11"/>
      <c r="O823" s="11"/>
      <c r="P823" s="117"/>
      <c r="Q823" s="11"/>
      <c r="R823" s="11"/>
      <c r="S823" s="11"/>
      <c r="T823" s="11"/>
      <c r="U823" s="11"/>
      <c r="V823" s="11"/>
      <c r="W823" s="11"/>
      <c r="X823" s="11"/>
      <c r="Y823" s="11"/>
      <c r="Z823" s="11"/>
    </row>
    <row r="824">
      <c r="A824" s="11"/>
      <c r="B824" s="141"/>
      <c r="C824" s="117"/>
      <c r="D824" s="117"/>
      <c r="E824" s="11"/>
      <c r="F824" s="11"/>
      <c r="G824" s="11"/>
      <c r="H824" s="11"/>
      <c r="I824" s="11"/>
      <c r="J824" s="11"/>
      <c r="K824" s="11"/>
      <c r="L824" s="11"/>
      <c r="M824" s="11"/>
      <c r="N824" s="11"/>
      <c r="O824" s="11"/>
      <c r="P824" s="117"/>
      <c r="Q824" s="11"/>
      <c r="R824" s="11"/>
      <c r="S824" s="11"/>
      <c r="T824" s="11"/>
      <c r="U824" s="11"/>
      <c r="V824" s="11"/>
      <c r="W824" s="11"/>
      <c r="X824" s="11"/>
      <c r="Y824" s="11"/>
      <c r="Z824" s="11"/>
    </row>
    <row r="825">
      <c r="A825" s="11"/>
      <c r="B825" s="141"/>
      <c r="C825" s="117"/>
      <c r="D825" s="117"/>
      <c r="E825" s="11"/>
      <c r="F825" s="11"/>
      <c r="G825" s="11"/>
      <c r="H825" s="11"/>
      <c r="I825" s="11"/>
      <c r="J825" s="11"/>
      <c r="K825" s="11"/>
      <c r="L825" s="11"/>
      <c r="M825" s="11"/>
      <c r="N825" s="11"/>
      <c r="O825" s="11"/>
      <c r="P825" s="117"/>
      <c r="Q825" s="11"/>
      <c r="R825" s="11"/>
      <c r="S825" s="11"/>
      <c r="T825" s="11"/>
      <c r="U825" s="11"/>
      <c r="V825" s="11"/>
      <c r="W825" s="11"/>
      <c r="X825" s="11"/>
      <c r="Y825" s="11"/>
      <c r="Z825" s="11"/>
    </row>
    <row r="826">
      <c r="A826" s="11"/>
      <c r="B826" s="141"/>
      <c r="C826" s="117"/>
      <c r="D826" s="117"/>
      <c r="E826" s="11"/>
      <c r="F826" s="11"/>
      <c r="G826" s="11"/>
      <c r="H826" s="11"/>
      <c r="I826" s="11"/>
      <c r="J826" s="11"/>
      <c r="K826" s="11"/>
      <c r="L826" s="11"/>
      <c r="M826" s="11"/>
      <c r="N826" s="11"/>
      <c r="O826" s="11"/>
      <c r="P826" s="117"/>
      <c r="Q826" s="11"/>
      <c r="R826" s="11"/>
      <c r="S826" s="11"/>
      <c r="T826" s="11"/>
      <c r="U826" s="11"/>
      <c r="V826" s="11"/>
      <c r="W826" s="11"/>
      <c r="X826" s="11"/>
      <c r="Y826" s="11"/>
      <c r="Z826" s="11"/>
    </row>
    <row r="827">
      <c r="A827" s="11"/>
      <c r="B827" s="141"/>
      <c r="C827" s="117"/>
      <c r="D827" s="117"/>
      <c r="E827" s="11"/>
      <c r="F827" s="11"/>
      <c r="G827" s="11"/>
      <c r="H827" s="11"/>
      <c r="I827" s="11"/>
      <c r="J827" s="11"/>
      <c r="K827" s="11"/>
      <c r="L827" s="11"/>
      <c r="M827" s="11"/>
      <c r="N827" s="11"/>
      <c r="O827" s="11"/>
      <c r="P827" s="117"/>
      <c r="Q827" s="11"/>
      <c r="R827" s="11"/>
      <c r="S827" s="11"/>
      <c r="T827" s="11"/>
      <c r="U827" s="11"/>
      <c r="V827" s="11"/>
      <c r="W827" s="11"/>
      <c r="X827" s="11"/>
      <c r="Y827" s="11"/>
      <c r="Z827" s="11"/>
    </row>
    <row r="828">
      <c r="A828" s="11"/>
      <c r="B828" s="141"/>
      <c r="C828" s="117"/>
      <c r="D828" s="117"/>
      <c r="E828" s="11"/>
      <c r="F828" s="11"/>
      <c r="G828" s="11"/>
      <c r="H828" s="11"/>
      <c r="I828" s="11"/>
      <c r="J828" s="11"/>
      <c r="K828" s="11"/>
      <c r="L828" s="11"/>
      <c r="M828" s="11"/>
      <c r="N828" s="11"/>
      <c r="O828" s="11"/>
      <c r="P828" s="117"/>
      <c r="Q828" s="11"/>
      <c r="R828" s="11"/>
      <c r="S828" s="11"/>
      <c r="T828" s="11"/>
      <c r="U828" s="11"/>
      <c r="V828" s="11"/>
      <c r="W828" s="11"/>
      <c r="X828" s="11"/>
      <c r="Y828" s="11"/>
      <c r="Z828" s="11"/>
    </row>
    <row r="829">
      <c r="A829" s="11"/>
      <c r="B829" s="141"/>
      <c r="C829" s="117"/>
      <c r="D829" s="117"/>
      <c r="E829" s="11"/>
      <c r="F829" s="11"/>
      <c r="G829" s="11"/>
      <c r="H829" s="11"/>
      <c r="I829" s="11"/>
      <c r="J829" s="11"/>
      <c r="K829" s="11"/>
      <c r="L829" s="11"/>
      <c r="M829" s="11"/>
      <c r="N829" s="11"/>
      <c r="O829" s="11"/>
      <c r="P829" s="117"/>
      <c r="Q829" s="11"/>
      <c r="R829" s="11"/>
      <c r="S829" s="11"/>
      <c r="T829" s="11"/>
      <c r="U829" s="11"/>
      <c r="V829" s="11"/>
      <c r="W829" s="11"/>
      <c r="X829" s="11"/>
      <c r="Y829" s="11"/>
      <c r="Z829" s="11"/>
    </row>
    <row r="830">
      <c r="A830" s="11"/>
      <c r="B830" s="141"/>
      <c r="C830" s="117"/>
      <c r="D830" s="117"/>
      <c r="E830" s="11"/>
      <c r="F830" s="11"/>
      <c r="G830" s="11"/>
      <c r="H830" s="11"/>
      <c r="I830" s="11"/>
      <c r="J830" s="11"/>
      <c r="K830" s="11"/>
      <c r="L830" s="11"/>
      <c r="M830" s="11"/>
      <c r="N830" s="11"/>
      <c r="O830" s="11"/>
      <c r="P830" s="117"/>
      <c r="Q830" s="11"/>
      <c r="R830" s="11"/>
      <c r="S830" s="11"/>
      <c r="T830" s="11"/>
      <c r="U830" s="11"/>
      <c r="V830" s="11"/>
      <c r="W830" s="11"/>
      <c r="X830" s="11"/>
      <c r="Y830" s="11"/>
      <c r="Z830" s="11"/>
    </row>
    <row r="831">
      <c r="A831" s="11"/>
      <c r="B831" s="141"/>
      <c r="C831" s="117"/>
      <c r="D831" s="117"/>
      <c r="E831" s="11"/>
      <c r="F831" s="11"/>
      <c r="G831" s="11"/>
      <c r="H831" s="11"/>
      <c r="I831" s="11"/>
      <c r="J831" s="11"/>
      <c r="K831" s="11"/>
      <c r="L831" s="11"/>
      <c r="M831" s="11"/>
      <c r="N831" s="11"/>
      <c r="O831" s="11"/>
      <c r="P831" s="117"/>
      <c r="Q831" s="11"/>
      <c r="R831" s="11"/>
      <c r="S831" s="11"/>
      <c r="T831" s="11"/>
      <c r="U831" s="11"/>
      <c r="V831" s="11"/>
      <c r="W831" s="11"/>
      <c r="X831" s="11"/>
      <c r="Y831" s="11"/>
      <c r="Z831" s="11"/>
    </row>
    <row r="832">
      <c r="A832" s="11"/>
      <c r="B832" s="141"/>
      <c r="C832" s="117"/>
      <c r="D832" s="117"/>
      <c r="E832" s="11"/>
      <c r="F832" s="11"/>
      <c r="G832" s="11"/>
      <c r="H832" s="11"/>
      <c r="I832" s="11"/>
      <c r="J832" s="11"/>
      <c r="K832" s="11"/>
      <c r="L832" s="11"/>
      <c r="M832" s="11"/>
      <c r="N832" s="11"/>
      <c r="O832" s="11"/>
      <c r="P832" s="117"/>
      <c r="Q832" s="11"/>
      <c r="R832" s="11"/>
      <c r="S832" s="11"/>
      <c r="T832" s="11"/>
      <c r="U832" s="11"/>
      <c r="V832" s="11"/>
      <c r="W832" s="11"/>
      <c r="X832" s="11"/>
      <c r="Y832" s="11"/>
      <c r="Z832" s="11"/>
    </row>
    <row r="833">
      <c r="A833" s="11"/>
      <c r="B833" s="141"/>
      <c r="C833" s="117"/>
      <c r="D833" s="117"/>
      <c r="E833" s="11"/>
      <c r="F833" s="11"/>
      <c r="G833" s="11"/>
      <c r="H833" s="11"/>
      <c r="I833" s="11"/>
      <c r="J833" s="11"/>
      <c r="K833" s="11"/>
      <c r="L833" s="11"/>
      <c r="M833" s="11"/>
      <c r="N833" s="11"/>
      <c r="O833" s="11"/>
      <c r="P833" s="117"/>
      <c r="Q833" s="11"/>
      <c r="R833" s="11"/>
      <c r="S833" s="11"/>
      <c r="T833" s="11"/>
      <c r="U833" s="11"/>
      <c r="V833" s="11"/>
      <c r="W833" s="11"/>
      <c r="X833" s="11"/>
      <c r="Y833" s="11"/>
      <c r="Z833" s="11"/>
    </row>
    <row r="834">
      <c r="A834" s="11"/>
      <c r="B834" s="141"/>
      <c r="C834" s="117"/>
      <c r="D834" s="117"/>
      <c r="E834" s="11"/>
      <c r="F834" s="11"/>
      <c r="G834" s="11"/>
      <c r="H834" s="11"/>
      <c r="I834" s="11"/>
      <c r="J834" s="11"/>
      <c r="K834" s="11"/>
      <c r="L834" s="11"/>
      <c r="M834" s="11"/>
      <c r="N834" s="11"/>
      <c r="O834" s="11"/>
      <c r="P834" s="117"/>
      <c r="Q834" s="11"/>
      <c r="R834" s="11"/>
      <c r="S834" s="11"/>
      <c r="T834" s="11"/>
      <c r="U834" s="11"/>
      <c r="V834" s="11"/>
      <c r="W834" s="11"/>
      <c r="X834" s="11"/>
      <c r="Y834" s="11"/>
      <c r="Z834" s="11"/>
    </row>
    <row r="835">
      <c r="A835" s="11"/>
      <c r="B835" s="141"/>
      <c r="C835" s="117"/>
      <c r="D835" s="117"/>
      <c r="E835" s="11"/>
      <c r="F835" s="11"/>
      <c r="G835" s="11"/>
      <c r="H835" s="11"/>
      <c r="I835" s="11"/>
      <c r="J835" s="11"/>
      <c r="K835" s="11"/>
      <c r="L835" s="11"/>
      <c r="M835" s="11"/>
      <c r="N835" s="11"/>
      <c r="O835" s="11"/>
      <c r="P835" s="117"/>
      <c r="Q835" s="11"/>
      <c r="R835" s="11"/>
      <c r="S835" s="11"/>
      <c r="T835" s="11"/>
      <c r="U835" s="11"/>
      <c r="V835" s="11"/>
      <c r="W835" s="11"/>
      <c r="X835" s="11"/>
      <c r="Y835" s="11"/>
      <c r="Z835" s="11"/>
    </row>
    <row r="836">
      <c r="A836" s="11"/>
      <c r="B836" s="141"/>
      <c r="C836" s="117"/>
      <c r="D836" s="117"/>
      <c r="E836" s="11"/>
      <c r="F836" s="11"/>
      <c r="G836" s="11"/>
      <c r="H836" s="11"/>
      <c r="I836" s="11"/>
      <c r="J836" s="11"/>
      <c r="K836" s="11"/>
      <c r="L836" s="11"/>
      <c r="M836" s="11"/>
      <c r="N836" s="11"/>
      <c r="O836" s="11"/>
      <c r="P836" s="117"/>
      <c r="Q836" s="11"/>
      <c r="R836" s="11"/>
      <c r="S836" s="11"/>
      <c r="T836" s="11"/>
      <c r="U836" s="11"/>
      <c r="V836" s="11"/>
      <c r="W836" s="11"/>
      <c r="X836" s="11"/>
      <c r="Y836" s="11"/>
      <c r="Z836" s="11"/>
    </row>
    <row r="837">
      <c r="A837" s="11"/>
      <c r="B837" s="141"/>
      <c r="C837" s="117"/>
      <c r="D837" s="117"/>
      <c r="E837" s="11"/>
      <c r="F837" s="11"/>
      <c r="G837" s="11"/>
      <c r="H837" s="11"/>
      <c r="I837" s="11"/>
      <c r="J837" s="11"/>
      <c r="K837" s="11"/>
      <c r="L837" s="11"/>
      <c r="M837" s="11"/>
      <c r="N837" s="11"/>
      <c r="O837" s="11"/>
      <c r="P837" s="117"/>
      <c r="Q837" s="11"/>
      <c r="R837" s="11"/>
      <c r="S837" s="11"/>
      <c r="T837" s="11"/>
      <c r="U837" s="11"/>
      <c r="V837" s="11"/>
      <c r="W837" s="11"/>
      <c r="X837" s="11"/>
      <c r="Y837" s="11"/>
      <c r="Z837" s="11"/>
    </row>
    <row r="838">
      <c r="A838" s="11"/>
      <c r="B838" s="141"/>
      <c r="C838" s="117"/>
      <c r="D838" s="117"/>
      <c r="E838" s="11"/>
      <c r="F838" s="11"/>
      <c r="G838" s="11"/>
      <c r="H838" s="11"/>
      <c r="I838" s="11"/>
      <c r="J838" s="11"/>
      <c r="K838" s="11"/>
      <c r="L838" s="11"/>
      <c r="M838" s="11"/>
      <c r="N838" s="11"/>
      <c r="O838" s="11"/>
      <c r="P838" s="117"/>
      <c r="Q838" s="11"/>
      <c r="R838" s="11"/>
      <c r="S838" s="11"/>
      <c r="T838" s="11"/>
      <c r="U838" s="11"/>
      <c r="V838" s="11"/>
      <c r="W838" s="11"/>
      <c r="X838" s="11"/>
      <c r="Y838" s="11"/>
      <c r="Z838" s="11"/>
    </row>
    <row r="839">
      <c r="A839" s="11"/>
      <c r="B839" s="141"/>
      <c r="C839" s="117"/>
      <c r="D839" s="117"/>
      <c r="E839" s="11"/>
      <c r="F839" s="11"/>
      <c r="G839" s="11"/>
      <c r="H839" s="11"/>
      <c r="I839" s="11"/>
      <c r="J839" s="11"/>
      <c r="K839" s="11"/>
      <c r="L839" s="11"/>
      <c r="M839" s="11"/>
      <c r="N839" s="11"/>
      <c r="O839" s="11"/>
      <c r="P839" s="117"/>
      <c r="Q839" s="11"/>
      <c r="R839" s="11"/>
      <c r="S839" s="11"/>
      <c r="T839" s="11"/>
      <c r="U839" s="11"/>
      <c r="V839" s="11"/>
      <c r="W839" s="11"/>
      <c r="X839" s="11"/>
      <c r="Y839" s="11"/>
      <c r="Z839" s="11"/>
    </row>
    <row r="840">
      <c r="A840" s="11"/>
      <c r="B840" s="141"/>
      <c r="C840" s="117"/>
      <c r="D840" s="117"/>
      <c r="E840" s="11"/>
      <c r="F840" s="11"/>
      <c r="G840" s="11"/>
      <c r="H840" s="11"/>
      <c r="I840" s="11"/>
      <c r="J840" s="11"/>
      <c r="K840" s="11"/>
      <c r="L840" s="11"/>
      <c r="M840" s="11"/>
      <c r="N840" s="11"/>
      <c r="O840" s="11"/>
      <c r="P840" s="117"/>
      <c r="Q840" s="11"/>
      <c r="R840" s="11"/>
      <c r="S840" s="11"/>
      <c r="T840" s="11"/>
      <c r="U840" s="11"/>
      <c r="V840" s="11"/>
      <c r="W840" s="11"/>
      <c r="X840" s="11"/>
      <c r="Y840" s="11"/>
      <c r="Z840" s="11"/>
    </row>
    <row r="841">
      <c r="A841" s="11"/>
      <c r="B841" s="141"/>
      <c r="C841" s="117"/>
      <c r="D841" s="117"/>
      <c r="E841" s="11"/>
      <c r="F841" s="11"/>
      <c r="G841" s="11"/>
      <c r="H841" s="11"/>
      <c r="I841" s="11"/>
      <c r="J841" s="11"/>
      <c r="K841" s="11"/>
      <c r="L841" s="11"/>
      <c r="M841" s="11"/>
      <c r="N841" s="11"/>
      <c r="O841" s="11"/>
      <c r="P841" s="117"/>
      <c r="Q841" s="11"/>
      <c r="R841" s="11"/>
      <c r="S841" s="11"/>
      <c r="T841" s="11"/>
      <c r="U841" s="11"/>
      <c r="V841" s="11"/>
      <c r="W841" s="11"/>
      <c r="X841" s="11"/>
      <c r="Y841" s="11"/>
      <c r="Z841" s="11"/>
    </row>
    <row r="842">
      <c r="A842" s="11"/>
      <c r="B842" s="141"/>
      <c r="C842" s="117"/>
      <c r="D842" s="117"/>
      <c r="E842" s="11"/>
      <c r="F842" s="11"/>
      <c r="G842" s="11"/>
      <c r="H842" s="11"/>
      <c r="I842" s="11"/>
      <c r="J842" s="11"/>
      <c r="K842" s="11"/>
      <c r="L842" s="11"/>
      <c r="M842" s="11"/>
      <c r="N842" s="11"/>
      <c r="O842" s="11"/>
      <c r="P842" s="117"/>
      <c r="Q842" s="11"/>
      <c r="R842" s="11"/>
      <c r="S842" s="11"/>
      <c r="T842" s="11"/>
      <c r="U842" s="11"/>
      <c r="V842" s="11"/>
      <c r="W842" s="11"/>
      <c r="X842" s="11"/>
      <c r="Y842" s="11"/>
      <c r="Z842" s="11"/>
    </row>
    <row r="843">
      <c r="A843" s="11"/>
      <c r="B843" s="141"/>
      <c r="C843" s="117"/>
      <c r="D843" s="117"/>
      <c r="E843" s="11"/>
      <c r="F843" s="11"/>
      <c r="G843" s="11"/>
      <c r="H843" s="11"/>
      <c r="I843" s="11"/>
      <c r="J843" s="11"/>
      <c r="K843" s="11"/>
      <c r="L843" s="11"/>
      <c r="M843" s="11"/>
      <c r="N843" s="11"/>
      <c r="O843" s="11"/>
      <c r="P843" s="117"/>
      <c r="Q843" s="11"/>
      <c r="R843" s="11"/>
      <c r="S843" s="11"/>
      <c r="T843" s="11"/>
      <c r="U843" s="11"/>
      <c r="V843" s="11"/>
      <c r="W843" s="11"/>
      <c r="X843" s="11"/>
      <c r="Y843" s="11"/>
      <c r="Z843" s="11"/>
    </row>
    <row r="844">
      <c r="A844" s="11"/>
      <c r="B844" s="141"/>
      <c r="C844" s="117"/>
      <c r="D844" s="117"/>
      <c r="E844" s="11"/>
      <c r="F844" s="11"/>
      <c r="G844" s="11"/>
      <c r="H844" s="11"/>
      <c r="I844" s="11"/>
      <c r="J844" s="11"/>
      <c r="K844" s="11"/>
      <c r="L844" s="11"/>
      <c r="M844" s="11"/>
      <c r="N844" s="11"/>
      <c r="O844" s="11"/>
      <c r="P844" s="117"/>
      <c r="Q844" s="11"/>
      <c r="R844" s="11"/>
      <c r="S844" s="11"/>
      <c r="T844" s="11"/>
      <c r="U844" s="11"/>
      <c r="V844" s="11"/>
      <c r="W844" s="11"/>
      <c r="X844" s="11"/>
      <c r="Y844" s="11"/>
      <c r="Z844" s="11"/>
    </row>
    <row r="845">
      <c r="A845" s="11"/>
      <c r="B845" s="141"/>
      <c r="C845" s="117"/>
      <c r="D845" s="117"/>
      <c r="E845" s="11"/>
      <c r="F845" s="11"/>
      <c r="G845" s="11"/>
      <c r="H845" s="11"/>
      <c r="I845" s="11"/>
      <c r="J845" s="11"/>
      <c r="K845" s="11"/>
      <c r="L845" s="11"/>
      <c r="M845" s="11"/>
      <c r="N845" s="11"/>
      <c r="O845" s="11"/>
      <c r="P845" s="117"/>
      <c r="Q845" s="11"/>
      <c r="R845" s="11"/>
      <c r="S845" s="11"/>
      <c r="T845" s="11"/>
      <c r="U845" s="11"/>
      <c r="V845" s="11"/>
      <c r="W845" s="11"/>
      <c r="X845" s="11"/>
      <c r="Y845" s="11"/>
      <c r="Z845" s="11"/>
    </row>
    <row r="846">
      <c r="A846" s="11"/>
      <c r="B846" s="141"/>
      <c r="C846" s="117"/>
      <c r="D846" s="117"/>
      <c r="E846" s="11"/>
      <c r="F846" s="11"/>
      <c r="G846" s="11"/>
      <c r="H846" s="11"/>
      <c r="I846" s="11"/>
      <c r="J846" s="11"/>
      <c r="K846" s="11"/>
      <c r="L846" s="11"/>
      <c r="M846" s="11"/>
      <c r="N846" s="11"/>
      <c r="O846" s="11"/>
      <c r="P846" s="117"/>
      <c r="Q846" s="11"/>
      <c r="R846" s="11"/>
      <c r="S846" s="11"/>
      <c r="T846" s="11"/>
      <c r="U846" s="11"/>
      <c r="V846" s="11"/>
      <c r="W846" s="11"/>
      <c r="X846" s="11"/>
      <c r="Y846" s="11"/>
      <c r="Z846" s="11"/>
    </row>
    <row r="847">
      <c r="A847" s="11"/>
      <c r="B847" s="141"/>
      <c r="C847" s="117"/>
      <c r="D847" s="117"/>
      <c r="E847" s="11"/>
      <c r="F847" s="11"/>
      <c r="G847" s="11"/>
      <c r="H847" s="11"/>
      <c r="I847" s="11"/>
      <c r="J847" s="11"/>
      <c r="K847" s="11"/>
      <c r="L847" s="11"/>
      <c r="M847" s="11"/>
      <c r="N847" s="11"/>
      <c r="O847" s="11"/>
      <c r="P847" s="117"/>
      <c r="Q847" s="11"/>
      <c r="R847" s="11"/>
      <c r="S847" s="11"/>
      <c r="T847" s="11"/>
      <c r="U847" s="11"/>
      <c r="V847" s="11"/>
      <c r="W847" s="11"/>
      <c r="X847" s="11"/>
      <c r="Y847" s="11"/>
      <c r="Z847" s="11"/>
    </row>
    <row r="848">
      <c r="A848" s="11"/>
      <c r="B848" s="141"/>
      <c r="C848" s="117"/>
      <c r="D848" s="117"/>
      <c r="E848" s="11"/>
      <c r="F848" s="11"/>
      <c r="G848" s="11"/>
      <c r="H848" s="11"/>
      <c r="I848" s="11"/>
      <c r="J848" s="11"/>
      <c r="K848" s="11"/>
      <c r="L848" s="11"/>
      <c r="M848" s="11"/>
      <c r="N848" s="11"/>
      <c r="O848" s="11"/>
      <c r="P848" s="117"/>
      <c r="Q848" s="11"/>
      <c r="R848" s="11"/>
      <c r="S848" s="11"/>
      <c r="T848" s="11"/>
      <c r="U848" s="11"/>
      <c r="V848" s="11"/>
      <c r="W848" s="11"/>
      <c r="X848" s="11"/>
      <c r="Y848" s="11"/>
      <c r="Z848" s="11"/>
    </row>
    <row r="849">
      <c r="A849" s="11"/>
      <c r="B849" s="141"/>
      <c r="C849" s="117"/>
      <c r="D849" s="117"/>
      <c r="E849" s="11"/>
      <c r="F849" s="11"/>
      <c r="G849" s="11"/>
      <c r="H849" s="11"/>
      <c r="I849" s="11"/>
      <c r="J849" s="11"/>
      <c r="K849" s="11"/>
      <c r="L849" s="11"/>
      <c r="M849" s="11"/>
      <c r="N849" s="11"/>
      <c r="O849" s="11"/>
      <c r="P849" s="117"/>
      <c r="Q849" s="11"/>
      <c r="R849" s="11"/>
      <c r="S849" s="11"/>
      <c r="T849" s="11"/>
      <c r="U849" s="11"/>
      <c r="V849" s="11"/>
      <c r="W849" s="11"/>
      <c r="X849" s="11"/>
      <c r="Y849" s="11"/>
      <c r="Z849" s="11"/>
    </row>
    <row r="850">
      <c r="A850" s="11"/>
      <c r="B850" s="141"/>
      <c r="C850" s="117"/>
      <c r="D850" s="117"/>
      <c r="E850" s="11"/>
      <c r="F850" s="11"/>
      <c r="G850" s="11"/>
      <c r="H850" s="11"/>
      <c r="I850" s="11"/>
      <c r="J850" s="11"/>
      <c r="K850" s="11"/>
      <c r="L850" s="11"/>
      <c r="M850" s="11"/>
      <c r="N850" s="11"/>
      <c r="O850" s="11"/>
      <c r="P850" s="117"/>
      <c r="Q850" s="11"/>
      <c r="R850" s="11"/>
      <c r="S850" s="11"/>
      <c r="T850" s="11"/>
      <c r="U850" s="11"/>
      <c r="V850" s="11"/>
      <c r="W850" s="11"/>
      <c r="X850" s="11"/>
      <c r="Y850" s="11"/>
      <c r="Z850" s="11"/>
    </row>
    <row r="851">
      <c r="A851" s="11"/>
      <c r="B851" s="141"/>
      <c r="C851" s="117"/>
      <c r="D851" s="117"/>
      <c r="E851" s="11"/>
      <c r="F851" s="11"/>
      <c r="G851" s="11"/>
      <c r="H851" s="11"/>
      <c r="I851" s="11"/>
      <c r="J851" s="11"/>
      <c r="K851" s="11"/>
      <c r="L851" s="11"/>
      <c r="M851" s="11"/>
      <c r="N851" s="11"/>
      <c r="O851" s="11"/>
      <c r="P851" s="117"/>
      <c r="Q851" s="11"/>
      <c r="R851" s="11"/>
      <c r="S851" s="11"/>
      <c r="T851" s="11"/>
      <c r="U851" s="11"/>
      <c r="V851" s="11"/>
      <c r="W851" s="11"/>
      <c r="X851" s="11"/>
      <c r="Y851" s="11"/>
      <c r="Z851" s="11"/>
    </row>
    <row r="852">
      <c r="A852" s="11"/>
      <c r="B852" s="141"/>
      <c r="C852" s="117"/>
      <c r="D852" s="117"/>
      <c r="E852" s="11"/>
      <c r="F852" s="11"/>
      <c r="G852" s="11"/>
      <c r="H852" s="11"/>
      <c r="I852" s="11"/>
      <c r="J852" s="11"/>
      <c r="K852" s="11"/>
      <c r="L852" s="11"/>
      <c r="M852" s="11"/>
      <c r="N852" s="11"/>
      <c r="O852" s="11"/>
      <c r="P852" s="117"/>
      <c r="Q852" s="11"/>
      <c r="R852" s="11"/>
      <c r="S852" s="11"/>
      <c r="T852" s="11"/>
      <c r="U852" s="11"/>
      <c r="V852" s="11"/>
      <c r="W852" s="11"/>
      <c r="X852" s="11"/>
      <c r="Y852" s="11"/>
      <c r="Z852" s="11"/>
    </row>
    <row r="853">
      <c r="A853" s="11"/>
      <c r="B853" s="141"/>
      <c r="C853" s="117"/>
      <c r="D853" s="117"/>
      <c r="E853" s="11"/>
      <c r="F853" s="11"/>
      <c r="G853" s="11"/>
      <c r="H853" s="11"/>
      <c r="I853" s="11"/>
      <c r="J853" s="11"/>
      <c r="K853" s="11"/>
      <c r="L853" s="11"/>
      <c r="M853" s="11"/>
      <c r="N853" s="11"/>
      <c r="O853" s="11"/>
      <c r="P853" s="117"/>
      <c r="Q853" s="11"/>
      <c r="R853" s="11"/>
      <c r="S853" s="11"/>
      <c r="T853" s="11"/>
      <c r="U853" s="11"/>
      <c r="V853" s="11"/>
      <c r="W853" s="11"/>
      <c r="X853" s="11"/>
      <c r="Y853" s="11"/>
      <c r="Z853" s="11"/>
    </row>
    <row r="854">
      <c r="A854" s="11"/>
      <c r="B854" s="141"/>
      <c r="C854" s="117"/>
      <c r="D854" s="117"/>
      <c r="E854" s="11"/>
      <c r="F854" s="11"/>
      <c r="G854" s="11"/>
      <c r="H854" s="11"/>
      <c r="I854" s="11"/>
      <c r="J854" s="11"/>
      <c r="K854" s="11"/>
      <c r="L854" s="11"/>
      <c r="M854" s="11"/>
      <c r="N854" s="11"/>
      <c r="O854" s="11"/>
      <c r="P854" s="117"/>
      <c r="Q854" s="11"/>
      <c r="R854" s="11"/>
      <c r="S854" s="11"/>
      <c r="T854" s="11"/>
      <c r="U854" s="11"/>
      <c r="V854" s="11"/>
      <c r="W854" s="11"/>
      <c r="X854" s="11"/>
      <c r="Y854" s="11"/>
      <c r="Z854" s="11"/>
    </row>
    <row r="855">
      <c r="A855" s="11"/>
      <c r="B855" s="141"/>
      <c r="C855" s="117"/>
      <c r="D855" s="117"/>
      <c r="E855" s="11"/>
      <c r="F855" s="11"/>
      <c r="G855" s="11"/>
      <c r="H855" s="11"/>
      <c r="I855" s="11"/>
      <c r="J855" s="11"/>
      <c r="K855" s="11"/>
      <c r="L855" s="11"/>
      <c r="M855" s="11"/>
      <c r="N855" s="11"/>
      <c r="O855" s="11"/>
      <c r="P855" s="117"/>
      <c r="Q855" s="11"/>
      <c r="R855" s="11"/>
      <c r="S855" s="11"/>
      <c r="T855" s="11"/>
      <c r="U855" s="11"/>
      <c r="V855" s="11"/>
      <c r="W855" s="11"/>
      <c r="X855" s="11"/>
      <c r="Y855" s="11"/>
      <c r="Z855" s="11"/>
    </row>
    <row r="856">
      <c r="A856" s="11"/>
      <c r="B856" s="141"/>
      <c r="C856" s="117"/>
      <c r="D856" s="117"/>
      <c r="E856" s="11"/>
      <c r="F856" s="11"/>
      <c r="G856" s="11"/>
      <c r="H856" s="11"/>
      <c r="I856" s="11"/>
      <c r="J856" s="11"/>
      <c r="K856" s="11"/>
      <c r="L856" s="11"/>
      <c r="M856" s="11"/>
      <c r="N856" s="11"/>
      <c r="O856" s="11"/>
      <c r="P856" s="117"/>
      <c r="Q856" s="11"/>
      <c r="R856" s="11"/>
      <c r="S856" s="11"/>
      <c r="T856" s="11"/>
      <c r="U856" s="11"/>
      <c r="V856" s="11"/>
      <c r="W856" s="11"/>
      <c r="X856" s="11"/>
      <c r="Y856" s="11"/>
      <c r="Z856" s="11"/>
    </row>
    <row r="857">
      <c r="A857" s="11"/>
      <c r="B857" s="141"/>
      <c r="C857" s="117"/>
      <c r="D857" s="117"/>
      <c r="E857" s="11"/>
      <c r="F857" s="11"/>
      <c r="G857" s="11"/>
      <c r="H857" s="11"/>
      <c r="I857" s="11"/>
      <c r="J857" s="11"/>
      <c r="K857" s="11"/>
      <c r="L857" s="11"/>
      <c r="M857" s="11"/>
      <c r="N857" s="11"/>
      <c r="O857" s="11"/>
      <c r="P857" s="117"/>
      <c r="Q857" s="11"/>
      <c r="R857" s="11"/>
      <c r="S857" s="11"/>
      <c r="T857" s="11"/>
      <c r="U857" s="11"/>
      <c r="V857" s="11"/>
      <c r="W857" s="11"/>
      <c r="X857" s="11"/>
      <c r="Y857" s="11"/>
      <c r="Z857" s="11"/>
    </row>
    <row r="858">
      <c r="A858" s="11"/>
      <c r="B858" s="141"/>
      <c r="C858" s="117"/>
      <c r="D858" s="117"/>
      <c r="E858" s="11"/>
      <c r="F858" s="11"/>
      <c r="G858" s="11"/>
      <c r="H858" s="11"/>
      <c r="I858" s="11"/>
      <c r="J858" s="11"/>
      <c r="K858" s="11"/>
      <c r="L858" s="11"/>
      <c r="M858" s="11"/>
      <c r="N858" s="11"/>
      <c r="O858" s="11"/>
      <c r="P858" s="117"/>
      <c r="Q858" s="11"/>
      <c r="R858" s="11"/>
      <c r="S858" s="11"/>
      <c r="T858" s="11"/>
      <c r="U858" s="11"/>
      <c r="V858" s="11"/>
      <c r="W858" s="11"/>
      <c r="X858" s="11"/>
      <c r="Y858" s="11"/>
      <c r="Z858" s="11"/>
    </row>
    <row r="859">
      <c r="A859" s="11"/>
      <c r="B859" s="141"/>
      <c r="C859" s="117"/>
      <c r="D859" s="117"/>
      <c r="E859" s="11"/>
      <c r="F859" s="11"/>
      <c r="G859" s="11"/>
      <c r="H859" s="11"/>
      <c r="I859" s="11"/>
      <c r="J859" s="11"/>
      <c r="K859" s="11"/>
      <c r="L859" s="11"/>
      <c r="M859" s="11"/>
      <c r="N859" s="11"/>
      <c r="O859" s="11"/>
      <c r="P859" s="117"/>
      <c r="Q859" s="11"/>
      <c r="R859" s="11"/>
      <c r="S859" s="11"/>
      <c r="T859" s="11"/>
      <c r="U859" s="11"/>
      <c r="V859" s="11"/>
      <c r="W859" s="11"/>
      <c r="X859" s="11"/>
      <c r="Y859" s="11"/>
      <c r="Z859" s="11"/>
    </row>
    <row r="860">
      <c r="A860" s="11"/>
      <c r="B860" s="141"/>
      <c r="C860" s="117"/>
      <c r="D860" s="117"/>
      <c r="E860" s="11"/>
      <c r="F860" s="11"/>
      <c r="G860" s="11"/>
      <c r="H860" s="11"/>
      <c r="I860" s="11"/>
      <c r="J860" s="11"/>
      <c r="K860" s="11"/>
      <c r="L860" s="11"/>
      <c r="M860" s="11"/>
      <c r="N860" s="11"/>
      <c r="O860" s="11"/>
      <c r="P860" s="117"/>
      <c r="Q860" s="11"/>
      <c r="R860" s="11"/>
      <c r="S860" s="11"/>
      <c r="T860" s="11"/>
      <c r="U860" s="11"/>
      <c r="V860" s="11"/>
      <c r="W860" s="11"/>
      <c r="X860" s="11"/>
      <c r="Y860" s="11"/>
      <c r="Z860" s="11"/>
    </row>
    <row r="861">
      <c r="A861" s="11"/>
      <c r="B861" s="141"/>
      <c r="C861" s="117"/>
      <c r="D861" s="117"/>
      <c r="E861" s="11"/>
      <c r="F861" s="11"/>
      <c r="G861" s="11"/>
      <c r="H861" s="11"/>
      <c r="I861" s="11"/>
      <c r="J861" s="11"/>
      <c r="K861" s="11"/>
      <c r="L861" s="11"/>
      <c r="M861" s="11"/>
      <c r="N861" s="11"/>
      <c r="O861" s="11"/>
      <c r="P861" s="117"/>
      <c r="Q861" s="11"/>
      <c r="R861" s="11"/>
      <c r="S861" s="11"/>
      <c r="T861" s="11"/>
      <c r="U861" s="11"/>
      <c r="V861" s="11"/>
      <c r="W861" s="11"/>
      <c r="X861" s="11"/>
      <c r="Y861" s="11"/>
      <c r="Z861" s="11"/>
    </row>
    <row r="862">
      <c r="A862" s="11"/>
      <c r="B862" s="141"/>
      <c r="C862" s="117"/>
      <c r="D862" s="117"/>
      <c r="E862" s="11"/>
      <c r="F862" s="11"/>
      <c r="G862" s="11"/>
      <c r="H862" s="11"/>
      <c r="I862" s="11"/>
      <c r="J862" s="11"/>
      <c r="K862" s="11"/>
      <c r="L862" s="11"/>
      <c r="M862" s="11"/>
      <c r="N862" s="11"/>
      <c r="O862" s="11"/>
      <c r="P862" s="117"/>
      <c r="Q862" s="11"/>
      <c r="R862" s="11"/>
      <c r="S862" s="11"/>
      <c r="T862" s="11"/>
      <c r="U862" s="11"/>
      <c r="V862" s="11"/>
      <c r="W862" s="11"/>
      <c r="X862" s="11"/>
      <c r="Y862" s="11"/>
      <c r="Z862" s="11"/>
    </row>
    <row r="863">
      <c r="A863" s="11"/>
      <c r="B863" s="141"/>
      <c r="C863" s="117"/>
      <c r="D863" s="117"/>
      <c r="E863" s="11"/>
      <c r="F863" s="11"/>
      <c r="G863" s="11"/>
      <c r="H863" s="11"/>
      <c r="I863" s="11"/>
      <c r="J863" s="11"/>
      <c r="K863" s="11"/>
      <c r="L863" s="11"/>
      <c r="M863" s="11"/>
      <c r="N863" s="11"/>
      <c r="O863" s="11"/>
      <c r="P863" s="117"/>
      <c r="Q863" s="11"/>
      <c r="R863" s="11"/>
      <c r="S863" s="11"/>
      <c r="T863" s="11"/>
      <c r="U863" s="11"/>
      <c r="V863" s="11"/>
      <c r="W863" s="11"/>
      <c r="X863" s="11"/>
      <c r="Y863" s="11"/>
      <c r="Z863" s="11"/>
    </row>
    <row r="864">
      <c r="A864" s="11"/>
      <c r="B864" s="141"/>
      <c r="C864" s="117"/>
      <c r="D864" s="117"/>
      <c r="E864" s="11"/>
      <c r="F864" s="11"/>
      <c r="G864" s="11"/>
      <c r="H864" s="11"/>
      <c r="I864" s="11"/>
      <c r="J864" s="11"/>
      <c r="K864" s="11"/>
      <c r="L864" s="11"/>
      <c r="M864" s="11"/>
      <c r="N864" s="11"/>
      <c r="O864" s="11"/>
      <c r="P864" s="117"/>
      <c r="Q864" s="11"/>
      <c r="R864" s="11"/>
      <c r="S864" s="11"/>
      <c r="T864" s="11"/>
      <c r="U864" s="11"/>
      <c r="V864" s="11"/>
      <c r="W864" s="11"/>
      <c r="X864" s="11"/>
      <c r="Y864" s="11"/>
      <c r="Z864" s="11"/>
    </row>
    <row r="865">
      <c r="A865" s="11"/>
      <c r="B865" s="141"/>
      <c r="C865" s="117"/>
      <c r="D865" s="117"/>
      <c r="E865" s="11"/>
      <c r="F865" s="11"/>
      <c r="G865" s="11"/>
      <c r="H865" s="11"/>
      <c r="I865" s="11"/>
      <c r="J865" s="11"/>
      <c r="K865" s="11"/>
      <c r="L865" s="11"/>
      <c r="M865" s="11"/>
      <c r="N865" s="11"/>
      <c r="O865" s="11"/>
      <c r="P865" s="117"/>
      <c r="Q865" s="11"/>
      <c r="R865" s="11"/>
      <c r="S865" s="11"/>
      <c r="T865" s="11"/>
      <c r="U865" s="11"/>
      <c r="V865" s="11"/>
      <c r="W865" s="11"/>
      <c r="X865" s="11"/>
      <c r="Y865" s="11"/>
      <c r="Z865" s="11"/>
    </row>
    <row r="866">
      <c r="A866" s="11"/>
      <c r="B866" s="141"/>
      <c r="C866" s="117"/>
      <c r="D866" s="117"/>
      <c r="E866" s="11"/>
      <c r="F866" s="11"/>
      <c r="G866" s="11"/>
      <c r="H866" s="11"/>
      <c r="I866" s="11"/>
      <c r="J866" s="11"/>
      <c r="K866" s="11"/>
      <c r="L866" s="11"/>
      <c r="M866" s="11"/>
      <c r="N866" s="11"/>
      <c r="O866" s="11"/>
      <c r="P866" s="117"/>
      <c r="Q866" s="11"/>
      <c r="R866" s="11"/>
      <c r="S866" s="11"/>
      <c r="T866" s="11"/>
      <c r="U866" s="11"/>
      <c r="V866" s="11"/>
      <c r="W866" s="11"/>
      <c r="X866" s="11"/>
      <c r="Y866" s="11"/>
      <c r="Z866" s="11"/>
    </row>
    <row r="867">
      <c r="A867" s="11"/>
      <c r="B867" s="141"/>
      <c r="C867" s="117"/>
      <c r="D867" s="117"/>
      <c r="E867" s="11"/>
      <c r="F867" s="11"/>
      <c r="G867" s="11"/>
      <c r="H867" s="11"/>
      <c r="I867" s="11"/>
      <c r="J867" s="11"/>
      <c r="K867" s="11"/>
      <c r="L867" s="11"/>
      <c r="M867" s="11"/>
      <c r="N867" s="11"/>
      <c r="O867" s="11"/>
      <c r="P867" s="117"/>
      <c r="Q867" s="11"/>
      <c r="R867" s="11"/>
      <c r="S867" s="11"/>
      <c r="T867" s="11"/>
      <c r="U867" s="11"/>
      <c r="V867" s="11"/>
      <c r="W867" s="11"/>
      <c r="X867" s="11"/>
      <c r="Y867" s="11"/>
      <c r="Z867" s="11"/>
    </row>
    <row r="868">
      <c r="A868" s="11"/>
      <c r="B868" s="141"/>
      <c r="C868" s="117"/>
      <c r="D868" s="117"/>
      <c r="E868" s="11"/>
      <c r="F868" s="11"/>
      <c r="G868" s="11"/>
      <c r="H868" s="11"/>
      <c r="I868" s="11"/>
      <c r="J868" s="11"/>
      <c r="K868" s="11"/>
      <c r="L868" s="11"/>
      <c r="M868" s="11"/>
      <c r="N868" s="11"/>
      <c r="O868" s="11"/>
      <c r="P868" s="117"/>
      <c r="Q868" s="11"/>
      <c r="R868" s="11"/>
      <c r="S868" s="11"/>
      <c r="T868" s="11"/>
      <c r="U868" s="11"/>
      <c r="V868" s="11"/>
      <c r="W868" s="11"/>
      <c r="X868" s="11"/>
      <c r="Y868" s="11"/>
      <c r="Z868" s="11"/>
    </row>
    <row r="869">
      <c r="A869" s="11"/>
      <c r="B869" s="141"/>
      <c r="C869" s="117"/>
      <c r="D869" s="117"/>
      <c r="E869" s="11"/>
      <c r="F869" s="11"/>
      <c r="G869" s="11"/>
      <c r="H869" s="11"/>
      <c r="I869" s="11"/>
      <c r="J869" s="11"/>
      <c r="K869" s="11"/>
      <c r="L869" s="11"/>
      <c r="M869" s="11"/>
      <c r="N869" s="11"/>
      <c r="O869" s="11"/>
      <c r="P869" s="117"/>
      <c r="Q869" s="11"/>
      <c r="R869" s="11"/>
      <c r="S869" s="11"/>
      <c r="T869" s="11"/>
      <c r="U869" s="11"/>
      <c r="V869" s="11"/>
      <c r="W869" s="11"/>
      <c r="X869" s="11"/>
      <c r="Y869" s="11"/>
      <c r="Z869" s="11"/>
    </row>
    <row r="870">
      <c r="A870" s="11"/>
      <c r="B870" s="141"/>
      <c r="C870" s="117"/>
      <c r="D870" s="117"/>
      <c r="E870" s="11"/>
      <c r="F870" s="11"/>
      <c r="G870" s="11"/>
      <c r="H870" s="11"/>
      <c r="I870" s="11"/>
      <c r="J870" s="11"/>
      <c r="K870" s="11"/>
      <c r="L870" s="11"/>
      <c r="M870" s="11"/>
      <c r="N870" s="11"/>
      <c r="O870" s="11"/>
      <c r="P870" s="117"/>
      <c r="Q870" s="11"/>
      <c r="R870" s="11"/>
      <c r="S870" s="11"/>
      <c r="T870" s="11"/>
      <c r="U870" s="11"/>
      <c r="V870" s="11"/>
      <c r="W870" s="11"/>
      <c r="X870" s="11"/>
      <c r="Y870" s="11"/>
      <c r="Z870" s="11"/>
    </row>
    <row r="871">
      <c r="A871" s="11"/>
      <c r="B871" s="141"/>
      <c r="C871" s="117"/>
      <c r="D871" s="117"/>
      <c r="E871" s="11"/>
      <c r="F871" s="11"/>
      <c r="G871" s="11"/>
      <c r="H871" s="11"/>
      <c r="I871" s="11"/>
      <c r="J871" s="11"/>
      <c r="K871" s="11"/>
      <c r="L871" s="11"/>
      <c r="M871" s="11"/>
      <c r="N871" s="11"/>
      <c r="O871" s="11"/>
      <c r="P871" s="117"/>
      <c r="Q871" s="11"/>
      <c r="R871" s="11"/>
      <c r="S871" s="11"/>
      <c r="T871" s="11"/>
      <c r="U871" s="11"/>
      <c r="V871" s="11"/>
      <c r="W871" s="11"/>
      <c r="X871" s="11"/>
      <c r="Y871" s="11"/>
      <c r="Z871" s="11"/>
    </row>
    <row r="872">
      <c r="A872" s="11"/>
      <c r="B872" s="141"/>
      <c r="C872" s="117"/>
      <c r="D872" s="117"/>
      <c r="E872" s="11"/>
      <c r="F872" s="11"/>
      <c r="G872" s="11"/>
      <c r="H872" s="11"/>
      <c r="I872" s="11"/>
      <c r="J872" s="11"/>
      <c r="K872" s="11"/>
      <c r="L872" s="11"/>
      <c r="M872" s="11"/>
      <c r="N872" s="11"/>
      <c r="O872" s="11"/>
      <c r="P872" s="117"/>
      <c r="Q872" s="11"/>
      <c r="R872" s="11"/>
      <c r="S872" s="11"/>
      <c r="T872" s="11"/>
      <c r="U872" s="11"/>
      <c r="V872" s="11"/>
      <c r="W872" s="11"/>
      <c r="X872" s="11"/>
      <c r="Y872" s="11"/>
      <c r="Z872" s="11"/>
    </row>
    <row r="873">
      <c r="A873" s="11"/>
      <c r="B873" s="141"/>
      <c r="C873" s="117"/>
      <c r="D873" s="117"/>
      <c r="E873" s="11"/>
      <c r="F873" s="11"/>
      <c r="G873" s="11"/>
      <c r="H873" s="11"/>
      <c r="I873" s="11"/>
      <c r="J873" s="11"/>
      <c r="K873" s="11"/>
      <c r="L873" s="11"/>
      <c r="M873" s="11"/>
      <c r="N873" s="11"/>
      <c r="O873" s="11"/>
      <c r="P873" s="117"/>
      <c r="Q873" s="11"/>
      <c r="R873" s="11"/>
      <c r="S873" s="11"/>
      <c r="T873" s="11"/>
      <c r="U873" s="11"/>
      <c r="V873" s="11"/>
      <c r="W873" s="11"/>
      <c r="X873" s="11"/>
      <c r="Y873" s="11"/>
      <c r="Z873" s="11"/>
    </row>
    <row r="874">
      <c r="A874" s="11"/>
      <c r="B874" s="141"/>
      <c r="C874" s="117"/>
      <c r="D874" s="117"/>
      <c r="E874" s="11"/>
      <c r="F874" s="11"/>
      <c r="G874" s="11"/>
      <c r="H874" s="11"/>
      <c r="I874" s="11"/>
      <c r="J874" s="11"/>
      <c r="K874" s="11"/>
      <c r="L874" s="11"/>
      <c r="M874" s="11"/>
      <c r="N874" s="11"/>
      <c r="O874" s="11"/>
      <c r="P874" s="117"/>
      <c r="Q874" s="11"/>
      <c r="R874" s="11"/>
      <c r="S874" s="11"/>
      <c r="T874" s="11"/>
      <c r="U874" s="11"/>
      <c r="V874" s="11"/>
      <c r="W874" s="11"/>
      <c r="X874" s="11"/>
      <c r="Y874" s="11"/>
      <c r="Z874" s="11"/>
    </row>
    <row r="875">
      <c r="A875" s="11"/>
      <c r="B875" s="141"/>
      <c r="C875" s="117"/>
      <c r="D875" s="117"/>
      <c r="E875" s="11"/>
      <c r="F875" s="11"/>
      <c r="G875" s="11"/>
      <c r="H875" s="11"/>
      <c r="I875" s="11"/>
      <c r="J875" s="11"/>
      <c r="K875" s="11"/>
      <c r="L875" s="11"/>
      <c r="M875" s="11"/>
      <c r="N875" s="11"/>
      <c r="O875" s="11"/>
      <c r="P875" s="117"/>
      <c r="Q875" s="11"/>
      <c r="R875" s="11"/>
      <c r="S875" s="11"/>
      <c r="T875" s="11"/>
      <c r="U875" s="11"/>
      <c r="V875" s="11"/>
      <c r="W875" s="11"/>
      <c r="X875" s="11"/>
      <c r="Y875" s="11"/>
      <c r="Z875" s="11"/>
    </row>
    <row r="876">
      <c r="A876" s="11"/>
      <c r="B876" s="141"/>
      <c r="C876" s="117"/>
      <c r="D876" s="117"/>
      <c r="E876" s="11"/>
      <c r="F876" s="11"/>
      <c r="G876" s="11"/>
      <c r="H876" s="11"/>
      <c r="I876" s="11"/>
      <c r="J876" s="11"/>
      <c r="K876" s="11"/>
      <c r="L876" s="11"/>
      <c r="M876" s="11"/>
      <c r="N876" s="11"/>
      <c r="O876" s="11"/>
      <c r="P876" s="117"/>
      <c r="Q876" s="11"/>
      <c r="R876" s="11"/>
      <c r="S876" s="11"/>
      <c r="T876" s="11"/>
      <c r="U876" s="11"/>
      <c r="V876" s="11"/>
      <c r="W876" s="11"/>
      <c r="X876" s="11"/>
      <c r="Y876" s="11"/>
      <c r="Z876" s="11"/>
    </row>
    <row r="877">
      <c r="A877" s="11"/>
      <c r="B877" s="141"/>
      <c r="C877" s="117"/>
      <c r="D877" s="117"/>
      <c r="E877" s="11"/>
      <c r="F877" s="11"/>
      <c r="G877" s="11"/>
      <c r="H877" s="11"/>
      <c r="I877" s="11"/>
      <c r="J877" s="11"/>
      <c r="K877" s="11"/>
      <c r="L877" s="11"/>
      <c r="M877" s="11"/>
      <c r="N877" s="11"/>
      <c r="O877" s="11"/>
      <c r="P877" s="117"/>
      <c r="Q877" s="11"/>
      <c r="R877" s="11"/>
      <c r="S877" s="11"/>
      <c r="T877" s="11"/>
      <c r="U877" s="11"/>
      <c r="V877" s="11"/>
      <c r="W877" s="11"/>
      <c r="X877" s="11"/>
      <c r="Y877" s="11"/>
      <c r="Z877" s="11"/>
    </row>
    <row r="878">
      <c r="A878" s="11"/>
      <c r="B878" s="141"/>
      <c r="C878" s="117"/>
      <c r="D878" s="117"/>
      <c r="E878" s="11"/>
      <c r="F878" s="11"/>
      <c r="G878" s="11"/>
      <c r="H878" s="11"/>
      <c r="I878" s="11"/>
      <c r="J878" s="11"/>
      <c r="K878" s="11"/>
      <c r="L878" s="11"/>
      <c r="M878" s="11"/>
      <c r="N878" s="11"/>
      <c r="O878" s="11"/>
      <c r="P878" s="117"/>
      <c r="Q878" s="11"/>
      <c r="R878" s="11"/>
      <c r="S878" s="11"/>
      <c r="T878" s="11"/>
      <c r="U878" s="11"/>
      <c r="V878" s="11"/>
      <c r="W878" s="11"/>
      <c r="X878" s="11"/>
      <c r="Y878" s="11"/>
      <c r="Z878" s="11"/>
    </row>
    <row r="879">
      <c r="A879" s="11"/>
      <c r="B879" s="141"/>
      <c r="C879" s="117"/>
      <c r="D879" s="117"/>
      <c r="E879" s="11"/>
      <c r="F879" s="11"/>
      <c r="G879" s="11"/>
      <c r="H879" s="11"/>
      <c r="I879" s="11"/>
      <c r="J879" s="11"/>
      <c r="K879" s="11"/>
      <c r="L879" s="11"/>
      <c r="M879" s="11"/>
      <c r="N879" s="11"/>
      <c r="O879" s="11"/>
      <c r="P879" s="117"/>
      <c r="Q879" s="11"/>
      <c r="R879" s="11"/>
      <c r="S879" s="11"/>
      <c r="T879" s="11"/>
      <c r="U879" s="11"/>
      <c r="V879" s="11"/>
      <c r="W879" s="11"/>
      <c r="X879" s="11"/>
      <c r="Y879" s="11"/>
      <c r="Z879" s="11"/>
    </row>
    <row r="880">
      <c r="A880" s="11"/>
      <c r="B880" s="141"/>
      <c r="C880" s="117"/>
      <c r="D880" s="117"/>
      <c r="E880" s="11"/>
      <c r="F880" s="11"/>
      <c r="G880" s="11"/>
      <c r="H880" s="11"/>
      <c r="I880" s="11"/>
      <c r="J880" s="11"/>
      <c r="K880" s="11"/>
      <c r="L880" s="11"/>
      <c r="M880" s="11"/>
      <c r="N880" s="11"/>
      <c r="O880" s="11"/>
      <c r="P880" s="117"/>
      <c r="Q880" s="11"/>
      <c r="R880" s="11"/>
      <c r="S880" s="11"/>
      <c r="T880" s="11"/>
      <c r="U880" s="11"/>
      <c r="V880" s="11"/>
      <c r="W880" s="11"/>
      <c r="X880" s="11"/>
      <c r="Y880" s="11"/>
      <c r="Z880" s="11"/>
    </row>
    <row r="881">
      <c r="A881" s="11"/>
      <c r="B881" s="141"/>
      <c r="C881" s="117"/>
      <c r="D881" s="117"/>
      <c r="E881" s="11"/>
      <c r="F881" s="11"/>
      <c r="G881" s="11"/>
      <c r="H881" s="11"/>
      <c r="I881" s="11"/>
      <c r="J881" s="11"/>
      <c r="K881" s="11"/>
      <c r="L881" s="11"/>
      <c r="M881" s="11"/>
      <c r="N881" s="11"/>
      <c r="O881" s="11"/>
      <c r="P881" s="117"/>
      <c r="Q881" s="11"/>
      <c r="R881" s="11"/>
      <c r="S881" s="11"/>
      <c r="T881" s="11"/>
      <c r="U881" s="11"/>
      <c r="V881" s="11"/>
      <c r="W881" s="11"/>
      <c r="X881" s="11"/>
      <c r="Y881" s="11"/>
      <c r="Z881" s="11"/>
    </row>
    <row r="882">
      <c r="A882" s="11"/>
      <c r="B882" s="141"/>
      <c r="C882" s="117"/>
      <c r="D882" s="117"/>
      <c r="E882" s="11"/>
      <c r="F882" s="11"/>
      <c r="G882" s="11"/>
      <c r="H882" s="11"/>
      <c r="I882" s="11"/>
      <c r="J882" s="11"/>
      <c r="K882" s="11"/>
      <c r="L882" s="11"/>
      <c r="M882" s="11"/>
      <c r="N882" s="11"/>
      <c r="O882" s="11"/>
      <c r="P882" s="117"/>
      <c r="Q882" s="11"/>
      <c r="R882" s="11"/>
      <c r="S882" s="11"/>
      <c r="T882" s="11"/>
      <c r="U882" s="11"/>
      <c r="V882" s="11"/>
      <c r="W882" s="11"/>
      <c r="X882" s="11"/>
      <c r="Y882" s="11"/>
      <c r="Z882" s="11"/>
    </row>
    <row r="883">
      <c r="A883" s="11"/>
      <c r="B883" s="141"/>
      <c r="C883" s="117"/>
      <c r="D883" s="117"/>
      <c r="E883" s="11"/>
      <c r="F883" s="11"/>
      <c r="G883" s="11"/>
      <c r="H883" s="11"/>
      <c r="I883" s="11"/>
      <c r="J883" s="11"/>
      <c r="K883" s="11"/>
      <c r="L883" s="11"/>
      <c r="M883" s="11"/>
      <c r="N883" s="11"/>
      <c r="O883" s="11"/>
      <c r="P883" s="117"/>
      <c r="Q883" s="11"/>
      <c r="R883" s="11"/>
      <c r="S883" s="11"/>
      <c r="T883" s="11"/>
      <c r="U883" s="11"/>
      <c r="V883" s="11"/>
      <c r="W883" s="11"/>
      <c r="X883" s="11"/>
      <c r="Y883" s="11"/>
      <c r="Z883" s="11"/>
    </row>
    <row r="884">
      <c r="A884" s="11"/>
      <c r="B884" s="141"/>
      <c r="C884" s="117"/>
      <c r="D884" s="117"/>
      <c r="E884" s="11"/>
      <c r="F884" s="11"/>
      <c r="G884" s="11"/>
      <c r="H884" s="11"/>
      <c r="I884" s="11"/>
      <c r="J884" s="11"/>
      <c r="K884" s="11"/>
      <c r="L884" s="11"/>
      <c r="M884" s="11"/>
      <c r="N884" s="11"/>
      <c r="O884" s="11"/>
      <c r="P884" s="117"/>
      <c r="Q884" s="11"/>
      <c r="R884" s="11"/>
      <c r="S884" s="11"/>
      <c r="T884" s="11"/>
      <c r="U884" s="11"/>
      <c r="V884" s="11"/>
      <c r="W884" s="11"/>
      <c r="X884" s="11"/>
      <c r="Y884" s="11"/>
      <c r="Z884" s="11"/>
    </row>
    <row r="885">
      <c r="A885" s="11"/>
      <c r="B885" s="141"/>
      <c r="C885" s="117"/>
      <c r="D885" s="117"/>
      <c r="E885" s="11"/>
      <c r="F885" s="11"/>
      <c r="G885" s="11"/>
      <c r="H885" s="11"/>
      <c r="I885" s="11"/>
      <c r="J885" s="11"/>
      <c r="K885" s="11"/>
      <c r="L885" s="11"/>
      <c r="M885" s="11"/>
      <c r="N885" s="11"/>
      <c r="O885" s="11"/>
      <c r="P885" s="117"/>
      <c r="Q885" s="11"/>
      <c r="R885" s="11"/>
      <c r="S885" s="11"/>
      <c r="T885" s="11"/>
      <c r="U885" s="11"/>
      <c r="V885" s="11"/>
      <c r="W885" s="11"/>
      <c r="X885" s="11"/>
      <c r="Y885" s="11"/>
      <c r="Z885" s="11"/>
    </row>
    <row r="886">
      <c r="A886" s="11"/>
      <c r="B886" s="141"/>
      <c r="C886" s="117"/>
      <c r="D886" s="117"/>
      <c r="E886" s="11"/>
      <c r="F886" s="11"/>
      <c r="G886" s="11"/>
      <c r="H886" s="11"/>
      <c r="I886" s="11"/>
      <c r="J886" s="11"/>
      <c r="K886" s="11"/>
      <c r="L886" s="11"/>
      <c r="M886" s="11"/>
      <c r="N886" s="11"/>
      <c r="O886" s="11"/>
      <c r="P886" s="117"/>
      <c r="Q886" s="11"/>
      <c r="R886" s="11"/>
      <c r="S886" s="11"/>
      <c r="T886" s="11"/>
      <c r="U886" s="11"/>
      <c r="V886" s="11"/>
      <c r="W886" s="11"/>
      <c r="X886" s="11"/>
      <c r="Y886" s="11"/>
      <c r="Z886" s="11"/>
    </row>
    <row r="887">
      <c r="A887" s="11"/>
      <c r="B887" s="141"/>
      <c r="C887" s="117"/>
      <c r="D887" s="117"/>
      <c r="E887" s="11"/>
      <c r="F887" s="11"/>
      <c r="G887" s="11"/>
      <c r="H887" s="11"/>
      <c r="I887" s="11"/>
      <c r="J887" s="11"/>
      <c r="K887" s="11"/>
      <c r="L887" s="11"/>
      <c r="M887" s="11"/>
      <c r="N887" s="11"/>
      <c r="O887" s="11"/>
      <c r="P887" s="117"/>
      <c r="Q887" s="11"/>
      <c r="R887" s="11"/>
      <c r="S887" s="11"/>
      <c r="T887" s="11"/>
      <c r="U887" s="11"/>
      <c r="V887" s="11"/>
      <c r="W887" s="11"/>
      <c r="X887" s="11"/>
      <c r="Y887" s="11"/>
      <c r="Z887" s="11"/>
    </row>
    <row r="888">
      <c r="A888" s="11"/>
      <c r="B888" s="141"/>
      <c r="C888" s="117"/>
      <c r="D888" s="117"/>
      <c r="E888" s="11"/>
      <c r="F888" s="11"/>
      <c r="G888" s="11"/>
      <c r="H888" s="11"/>
      <c r="I888" s="11"/>
      <c r="J888" s="11"/>
      <c r="K888" s="11"/>
      <c r="L888" s="11"/>
      <c r="M888" s="11"/>
      <c r="N888" s="11"/>
      <c r="O888" s="11"/>
      <c r="P888" s="117"/>
      <c r="Q888" s="11"/>
      <c r="R888" s="11"/>
      <c r="S888" s="11"/>
      <c r="T888" s="11"/>
      <c r="U888" s="11"/>
      <c r="V888" s="11"/>
      <c r="W888" s="11"/>
      <c r="X888" s="11"/>
      <c r="Y888" s="11"/>
      <c r="Z888" s="11"/>
    </row>
    <row r="889">
      <c r="A889" s="11"/>
      <c r="B889" s="141"/>
      <c r="C889" s="117"/>
      <c r="D889" s="117"/>
      <c r="E889" s="11"/>
      <c r="F889" s="11"/>
      <c r="G889" s="11"/>
      <c r="H889" s="11"/>
      <c r="I889" s="11"/>
      <c r="J889" s="11"/>
      <c r="K889" s="11"/>
      <c r="L889" s="11"/>
      <c r="M889" s="11"/>
      <c r="N889" s="11"/>
      <c r="O889" s="11"/>
      <c r="P889" s="117"/>
      <c r="Q889" s="11"/>
      <c r="R889" s="11"/>
      <c r="S889" s="11"/>
      <c r="T889" s="11"/>
      <c r="U889" s="11"/>
      <c r="V889" s="11"/>
      <c r="W889" s="11"/>
      <c r="X889" s="11"/>
      <c r="Y889" s="11"/>
      <c r="Z889" s="11"/>
    </row>
    <row r="890">
      <c r="A890" s="11"/>
      <c r="B890" s="141"/>
      <c r="C890" s="117"/>
      <c r="D890" s="117"/>
      <c r="E890" s="11"/>
      <c r="F890" s="11"/>
      <c r="G890" s="11"/>
      <c r="H890" s="11"/>
      <c r="I890" s="11"/>
      <c r="J890" s="11"/>
      <c r="K890" s="11"/>
      <c r="L890" s="11"/>
      <c r="M890" s="11"/>
      <c r="N890" s="11"/>
      <c r="O890" s="11"/>
      <c r="P890" s="117"/>
      <c r="Q890" s="11"/>
      <c r="R890" s="11"/>
      <c r="S890" s="11"/>
      <c r="T890" s="11"/>
      <c r="U890" s="11"/>
      <c r="V890" s="11"/>
      <c r="W890" s="11"/>
      <c r="X890" s="11"/>
      <c r="Y890" s="11"/>
      <c r="Z890" s="11"/>
    </row>
    <row r="891">
      <c r="A891" s="11"/>
      <c r="B891" s="141"/>
      <c r="C891" s="117"/>
      <c r="D891" s="117"/>
      <c r="E891" s="11"/>
      <c r="F891" s="11"/>
      <c r="G891" s="11"/>
      <c r="H891" s="11"/>
      <c r="I891" s="11"/>
      <c r="J891" s="11"/>
      <c r="K891" s="11"/>
      <c r="L891" s="11"/>
      <c r="M891" s="11"/>
      <c r="N891" s="11"/>
      <c r="O891" s="11"/>
      <c r="P891" s="117"/>
      <c r="Q891" s="11"/>
      <c r="R891" s="11"/>
      <c r="S891" s="11"/>
      <c r="T891" s="11"/>
      <c r="U891" s="11"/>
      <c r="V891" s="11"/>
      <c r="W891" s="11"/>
      <c r="X891" s="11"/>
      <c r="Y891" s="11"/>
      <c r="Z891" s="11"/>
    </row>
    <row r="892">
      <c r="A892" s="11"/>
      <c r="B892" s="141"/>
      <c r="C892" s="117"/>
      <c r="D892" s="117"/>
      <c r="E892" s="11"/>
      <c r="F892" s="11"/>
      <c r="G892" s="11"/>
      <c r="H892" s="11"/>
      <c r="I892" s="11"/>
      <c r="J892" s="11"/>
      <c r="K892" s="11"/>
      <c r="L892" s="11"/>
      <c r="M892" s="11"/>
      <c r="N892" s="11"/>
      <c r="O892" s="11"/>
      <c r="P892" s="117"/>
      <c r="Q892" s="11"/>
      <c r="R892" s="11"/>
      <c r="S892" s="11"/>
      <c r="T892" s="11"/>
      <c r="U892" s="11"/>
      <c r="V892" s="11"/>
      <c r="W892" s="11"/>
      <c r="X892" s="11"/>
      <c r="Y892" s="11"/>
      <c r="Z892" s="11"/>
    </row>
    <row r="893">
      <c r="A893" s="11"/>
      <c r="B893" s="141"/>
      <c r="C893" s="117"/>
      <c r="D893" s="117"/>
      <c r="E893" s="11"/>
      <c r="F893" s="11"/>
      <c r="G893" s="11"/>
      <c r="H893" s="11"/>
      <c r="I893" s="11"/>
      <c r="J893" s="11"/>
      <c r="K893" s="11"/>
      <c r="L893" s="11"/>
      <c r="M893" s="11"/>
      <c r="N893" s="11"/>
      <c r="O893" s="11"/>
      <c r="P893" s="117"/>
      <c r="Q893" s="11"/>
      <c r="R893" s="11"/>
      <c r="S893" s="11"/>
      <c r="T893" s="11"/>
      <c r="U893" s="11"/>
      <c r="V893" s="11"/>
      <c r="W893" s="11"/>
      <c r="X893" s="11"/>
      <c r="Y893" s="11"/>
      <c r="Z893" s="11"/>
    </row>
    <row r="894">
      <c r="A894" s="11"/>
      <c r="B894" s="141"/>
      <c r="C894" s="117"/>
      <c r="D894" s="117"/>
      <c r="E894" s="11"/>
      <c r="F894" s="11"/>
      <c r="G894" s="11"/>
      <c r="H894" s="11"/>
      <c r="I894" s="11"/>
      <c r="J894" s="11"/>
      <c r="K894" s="11"/>
      <c r="L894" s="11"/>
      <c r="M894" s="11"/>
      <c r="N894" s="11"/>
      <c r="O894" s="11"/>
      <c r="P894" s="117"/>
      <c r="Q894" s="11"/>
      <c r="R894" s="11"/>
      <c r="S894" s="11"/>
      <c r="T894" s="11"/>
      <c r="U894" s="11"/>
      <c r="V894" s="11"/>
      <c r="W894" s="11"/>
      <c r="X894" s="11"/>
      <c r="Y894" s="11"/>
      <c r="Z894" s="11"/>
    </row>
    <row r="895">
      <c r="A895" s="11"/>
      <c r="B895" s="141"/>
      <c r="C895" s="117"/>
      <c r="D895" s="117"/>
      <c r="E895" s="11"/>
      <c r="F895" s="11"/>
      <c r="G895" s="11"/>
      <c r="H895" s="11"/>
      <c r="I895" s="11"/>
      <c r="J895" s="11"/>
      <c r="K895" s="11"/>
      <c r="L895" s="11"/>
      <c r="M895" s="11"/>
      <c r="N895" s="11"/>
      <c r="O895" s="11"/>
      <c r="P895" s="117"/>
      <c r="Q895" s="11"/>
      <c r="R895" s="11"/>
      <c r="S895" s="11"/>
      <c r="T895" s="11"/>
      <c r="U895" s="11"/>
      <c r="V895" s="11"/>
      <c r="W895" s="11"/>
      <c r="X895" s="11"/>
      <c r="Y895" s="11"/>
      <c r="Z895" s="11"/>
    </row>
    <row r="896">
      <c r="A896" s="11"/>
      <c r="B896" s="141"/>
      <c r="C896" s="117"/>
      <c r="D896" s="117"/>
      <c r="E896" s="11"/>
      <c r="F896" s="11"/>
      <c r="G896" s="11"/>
      <c r="H896" s="11"/>
      <c r="I896" s="11"/>
      <c r="J896" s="11"/>
      <c r="K896" s="11"/>
      <c r="L896" s="11"/>
      <c r="M896" s="11"/>
      <c r="N896" s="11"/>
      <c r="O896" s="11"/>
      <c r="P896" s="117"/>
      <c r="Q896" s="11"/>
      <c r="R896" s="11"/>
      <c r="S896" s="11"/>
      <c r="T896" s="11"/>
      <c r="U896" s="11"/>
      <c r="V896" s="11"/>
      <c r="W896" s="11"/>
      <c r="X896" s="11"/>
      <c r="Y896" s="11"/>
      <c r="Z896" s="11"/>
    </row>
    <row r="897">
      <c r="A897" s="11"/>
      <c r="B897" s="141"/>
      <c r="C897" s="117"/>
      <c r="D897" s="117"/>
      <c r="E897" s="11"/>
      <c r="F897" s="11"/>
      <c r="G897" s="11"/>
      <c r="H897" s="11"/>
      <c r="I897" s="11"/>
      <c r="J897" s="11"/>
      <c r="K897" s="11"/>
      <c r="L897" s="11"/>
      <c r="M897" s="11"/>
      <c r="N897" s="11"/>
      <c r="O897" s="11"/>
      <c r="P897" s="117"/>
      <c r="Q897" s="11"/>
      <c r="R897" s="11"/>
      <c r="S897" s="11"/>
      <c r="T897" s="11"/>
      <c r="U897" s="11"/>
      <c r="V897" s="11"/>
      <c r="W897" s="11"/>
      <c r="X897" s="11"/>
      <c r="Y897" s="11"/>
      <c r="Z897" s="11"/>
    </row>
    <row r="898">
      <c r="A898" s="11"/>
      <c r="B898" s="141"/>
      <c r="C898" s="117"/>
      <c r="D898" s="117"/>
      <c r="E898" s="11"/>
      <c r="F898" s="11"/>
      <c r="G898" s="11"/>
      <c r="H898" s="11"/>
      <c r="I898" s="11"/>
      <c r="J898" s="11"/>
      <c r="K898" s="11"/>
      <c r="L898" s="11"/>
      <c r="M898" s="11"/>
      <c r="N898" s="11"/>
      <c r="O898" s="11"/>
      <c r="P898" s="117"/>
      <c r="Q898" s="11"/>
      <c r="R898" s="11"/>
      <c r="S898" s="11"/>
      <c r="T898" s="11"/>
      <c r="U898" s="11"/>
      <c r="V898" s="11"/>
      <c r="W898" s="11"/>
      <c r="X898" s="11"/>
      <c r="Y898" s="11"/>
      <c r="Z898" s="11"/>
    </row>
    <row r="899">
      <c r="A899" s="11"/>
      <c r="B899" s="141"/>
      <c r="C899" s="117"/>
      <c r="D899" s="117"/>
      <c r="E899" s="11"/>
      <c r="F899" s="11"/>
      <c r="G899" s="11"/>
      <c r="H899" s="11"/>
      <c r="I899" s="11"/>
      <c r="J899" s="11"/>
      <c r="K899" s="11"/>
      <c r="L899" s="11"/>
      <c r="M899" s="11"/>
      <c r="N899" s="11"/>
      <c r="O899" s="11"/>
      <c r="P899" s="117"/>
      <c r="Q899" s="11"/>
      <c r="R899" s="11"/>
      <c r="S899" s="11"/>
      <c r="T899" s="11"/>
      <c r="U899" s="11"/>
      <c r="V899" s="11"/>
      <c r="W899" s="11"/>
      <c r="X899" s="11"/>
      <c r="Y899" s="11"/>
      <c r="Z899" s="11"/>
    </row>
    <row r="900">
      <c r="A900" s="11"/>
      <c r="B900" s="141"/>
      <c r="C900" s="117"/>
      <c r="D900" s="117"/>
      <c r="E900" s="11"/>
      <c r="F900" s="11"/>
      <c r="G900" s="11"/>
      <c r="H900" s="11"/>
      <c r="I900" s="11"/>
      <c r="J900" s="11"/>
      <c r="K900" s="11"/>
      <c r="L900" s="11"/>
      <c r="M900" s="11"/>
      <c r="N900" s="11"/>
      <c r="O900" s="11"/>
      <c r="P900" s="117"/>
      <c r="Q900" s="11"/>
      <c r="R900" s="11"/>
      <c r="S900" s="11"/>
      <c r="T900" s="11"/>
      <c r="U900" s="11"/>
      <c r="V900" s="11"/>
      <c r="W900" s="11"/>
      <c r="X900" s="11"/>
      <c r="Y900" s="11"/>
      <c r="Z900" s="11"/>
    </row>
    <row r="901">
      <c r="A901" s="11"/>
      <c r="B901" s="141"/>
      <c r="C901" s="117"/>
      <c r="D901" s="117"/>
      <c r="E901" s="11"/>
      <c r="F901" s="11"/>
      <c r="G901" s="11"/>
      <c r="H901" s="11"/>
      <c r="I901" s="11"/>
      <c r="J901" s="11"/>
      <c r="K901" s="11"/>
      <c r="L901" s="11"/>
      <c r="M901" s="11"/>
      <c r="N901" s="11"/>
      <c r="O901" s="11"/>
      <c r="P901" s="117"/>
      <c r="Q901" s="11"/>
      <c r="R901" s="11"/>
      <c r="S901" s="11"/>
      <c r="T901" s="11"/>
      <c r="U901" s="11"/>
      <c r="V901" s="11"/>
      <c r="W901" s="11"/>
      <c r="X901" s="11"/>
      <c r="Y901" s="11"/>
      <c r="Z901" s="11"/>
    </row>
    <row r="902">
      <c r="A902" s="11"/>
      <c r="B902" s="141"/>
      <c r="C902" s="117"/>
      <c r="D902" s="117"/>
      <c r="E902" s="11"/>
      <c r="F902" s="11"/>
      <c r="G902" s="11"/>
      <c r="H902" s="11"/>
      <c r="I902" s="11"/>
      <c r="J902" s="11"/>
      <c r="K902" s="11"/>
      <c r="L902" s="11"/>
      <c r="M902" s="11"/>
      <c r="N902" s="11"/>
      <c r="O902" s="11"/>
      <c r="P902" s="117"/>
      <c r="Q902" s="11"/>
      <c r="R902" s="11"/>
      <c r="S902" s="11"/>
      <c r="T902" s="11"/>
      <c r="U902" s="11"/>
      <c r="V902" s="11"/>
      <c r="W902" s="11"/>
      <c r="X902" s="11"/>
      <c r="Y902" s="11"/>
      <c r="Z902" s="11"/>
    </row>
    <row r="903">
      <c r="A903" s="11"/>
      <c r="B903" s="141"/>
      <c r="C903" s="117"/>
      <c r="D903" s="117"/>
      <c r="E903" s="11"/>
      <c r="F903" s="11"/>
      <c r="G903" s="11"/>
      <c r="H903" s="11"/>
      <c r="I903" s="11"/>
      <c r="J903" s="11"/>
      <c r="K903" s="11"/>
      <c r="L903" s="11"/>
      <c r="M903" s="11"/>
      <c r="N903" s="11"/>
      <c r="O903" s="11"/>
      <c r="P903" s="117"/>
      <c r="Q903" s="11"/>
      <c r="R903" s="11"/>
      <c r="S903" s="11"/>
      <c r="T903" s="11"/>
      <c r="U903" s="11"/>
      <c r="V903" s="11"/>
      <c r="W903" s="11"/>
      <c r="X903" s="11"/>
      <c r="Y903" s="11"/>
      <c r="Z903" s="11"/>
    </row>
    <row r="904">
      <c r="A904" s="11"/>
      <c r="B904" s="141"/>
      <c r="C904" s="117"/>
      <c r="D904" s="117"/>
      <c r="E904" s="11"/>
      <c r="F904" s="11"/>
      <c r="G904" s="11"/>
      <c r="H904" s="11"/>
      <c r="I904" s="11"/>
      <c r="J904" s="11"/>
      <c r="K904" s="11"/>
      <c r="L904" s="11"/>
      <c r="M904" s="11"/>
      <c r="N904" s="11"/>
      <c r="O904" s="11"/>
      <c r="P904" s="117"/>
      <c r="Q904" s="11"/>
      <c r="R904" s="11"/>
      <c r="S904" s="11"/>
      <c r="T904" s="11"/>
      <c r="U904" s="11"/>
      <c r="V904" s="11"/>
      <c r="W904" s="11"/>
      <c r="X904" s="11"/>
      <c r="Y904" s="11"/>
      <c r="Z904" s="11"/>
    </row>
    <row r="905">
      <c r="A905" s="11"/>
      <c r="B905" s="141"/>
      <c r="C905" s="117"/>
      <c r="D905" s="117"/>
      <c r="E905" s="11"/>
      <c r="F905" s="11"/>
      <c r="G905" s="11"/>
      <c r="H905" s="11"/>
      <c r="I905" s="11"/>
      <c r="J905" s="11"/>
      <c r="K905" s="11"/>
      <c r="L905" s="11"/>
      <c r="M905" s="11"/>
      <c r="N905" s="11"/>
      <c r="O905" s="11"/>
      <c r="P905" s="117"/>
      <c r="Q905" s="11"/>
      <c r="R905" s="11"/>
      <c r="S905" s="11"/>
      <c r="T905" s="11"/>
      <c r="U905" s="11"/>
      <c r="V905" s="11"/>
      <c r="W905" s="11"/>
      <c r="X905" s="11"/>
      <c r="Y905" s="11"/>
      <c r="Z905" s="11"/>
    </row>
    <row r="906">
      <c r="A906" s="11"/>
      <c r="B906" s="141"/>
      <c r="C906" s="117"/>
      <c r="D906" s="117"/>
      <c r="E906" s="11"/>
      <c r="F906" s="11"/>
      <c r="G906" s="11"/>
      <c r="H906" s="11"/>
      <c r="I906" s="11"/>
      <c r="J906" s="11"/>
      <c r="K906" s="11"/>
      <c r="L906" s="11"/>
      <c r="M906" s="11"/>
      <c r="N906" s="11"/>
      <c r="O906" s="11"/>
      <c r="P906" s="117"/>
      <c r="Q906" s="11"/>
      <c r="R906" s="11"/>
      <c r="S906" s="11"/>
      <c r="T906" s="11"/>
      <c r="U906" s="11"/>
      <c r="V906" s="11"/>
      <c r="W906" s="11"/>
      <c r="X906" s="11"/>
      <c r="Y906" s="11"/>
      <c r="Z906" s="11"/>
    </row>
    <row r="907">
      <c r="A907" s="11"/>
      <c r="B907" s="141"/>
      <c r="C907" s="117"/>
      <c r="D907" s="117"/>
      <c r="E907" s="11"/>
      <c r="F907" s="11"/>
      <c r="G907" s="11"/>
      <c r="H907" s="11"/>
      <c r="I907" s="11"/>
      <c r="J907" s="11"/>
      <c r="K907" s="11"/>
      <c r="L907" s="11"/>
      <c r="M907" s="11"/>
      <c r="N907" s="11"/>
      <c r="O907" s="11"/>
      <c r="P907" s="117"/>
      <c r="Q907" s="11"/>
      <c r="R907" s="11"/>
      <c r="S907" s="11"/>
      <c r="T907" s="11"/>
      <c r="U907" s="11"/>
      <c r="V907" s="11"/>
      <c r="W907" s="11"/>
      <c r="X907" s="11"/>
      <c r="Y907" s="11"/>
      <c r="Z907" s="11"/>
    </row>
    <row r="908">
      <c r="A908" s="11"/>
      <c r="B908" s="141"/>
      <c r="C908" s="117"/>
      <c r="D908" s="117"/>
      <c r="E908" s="11"/>
      <c r="F908" s="11"/>
      <c r="G908" s="11"/>
      <c r="H908" s="11"/>
      <c r="I908" s="11"/>
      <c r="J908" s="11"/>
      <c r="K908" s="11"/>
      <c r="L908" s="11"/>
      <c r="M908" s="11"/>
      <c r="N908" s="11"/>
      <c r="O908" s="11"/>
      <c r="P908" s="117"/>
      <c r="Q908" s="11"/>
      <c r="R908" s="11"/>
      <c r="S908" s="11"/>
      <c r="T908" s="11"/>
      <c r="U908" s="11"/>
      <c r="V908" s="11"/>
      <c r="W908" s="11"/>
      <c r="X908" s="11"/>
      <c r="Y908" s="11"/>
      <c r="Z908" s="11"/>
    </row>
    <row r="909">
      <c r="A909" s="11"/>
      <c r="B909" s="141"/>
      <c r="C909" s="117"/>
      <c r="D909" s="117"/>
      <c r="E909" s="11"/>
      <c r="F909" s="11"/>
      <c r="G909" s="11"/>
      <c r="H909" s="11"/>
      <c r="I909" s="11"/>
      <c r="J909" s="11"/>
      <c r="K909" s="11"/>
      <c r="L909" s="11"/>
      <c r="M909" s="11"/>
      <c r="N909" s="11"/>
      <c r="O909" s="11"/>
      <c r="P909" s="117"/>
      <c r="Q909" s="11"/>
      <c r="R909" s="11"/>
      <c r="S909" s="11"/>
      <c r="T909" s="11"/>
      <c r="U909" s="11"/>
      <c r="V909" s="11"/>
      <c r="W909" s="11"/>
      <c r="X909" s="11"/>
      <c r="Y909" s="11"/>
      <c r="Z909" s="11"/>
    </row>
    <row r="910">
      <c r="A910" s="11"/>
      <c r="B910" s="141"/>
      <c r="C910" s="117"/>
      <c r="D910" s="117"/>
      <c r="E910" s="11"/>
      <c r="F910" s="11"/>
      <c r="G910" s="11"/>
      <c r="H910" s="11"/>
      <c r="I910" s="11"/>
      <c r="J910" s="11"/>
      <c r="K910" s="11"/>
      <c r="L910" s="11"/>
      <c r="M910" s="11"/>
      <c r="N910" s="11"/>
      <c r="O910" s="11"/>
      <c r="P910" s="117"/>
      <c r="Q910" s="11"/>
      <c r="R910" s="11"/>
      <c r="S910" s="11"/>
      <c r="T910" s="11"/>
      <c r="U910" s="11"/>
      <c r="V910" s="11"/>
      <c r="W910" s="11"/>
      <c r="X910" s="11"/>
      <c r="Y910" s="11"/>
      <c r="Z910" s="11"/>
    </row>
    <row r="911">
      <c r="A911" s="11"/>
      <c r="B911" s="141"/>
      <c r="C911" s="117"/>
      <c r="D911" s="117"/>
      <c r="E911" s="11"/>
      <c r="F911" s="11"/>
      <c r="G911" s="11"/>
      <c r="H911" s="11"/>
      <c r="I911" s="11"/>
      <c r="J911" s="11"/>
      <c r="K911" s="11"/>
      <c r="L911" s="11"/>
      <c r="M911" s="11"/>
      <c r="N911" s="11"/>
      <c r="O911" s="11"/>
      <c r="P911" s="117"/>
      <c r="Q911" s="11"/>
      <c r="R911" s="11"/>
      <c r="S911" s="11"/>
      <c r="T911" s="11"/>
      <c r="U911" s="11"/>
      <c r="V911" s="11"/>
      <c r="W911" s="11"/>
      <c r="X911" s="11"/>
      <c r="Y911" s="11"/>
      <c r="Z911" s="11"/>
    </row>
    <row r="912">
      <c r="A912" s="11"/>
      <c r="B912" s="141"/>
      <c r="C912" s="117"/>
      <c r="D912" s="117"/>
      <c r="E912" s="11"/>
      <c r="F912" s="11"/>
      <c r="G912" s="11"/>
      <c r="H912" s="11"/>
      <c r="I912" s="11"/>
      <c r="J912" s="11"/>
      <c r="K912" s="11"/>
      <c r="L912" s="11"/>
      <c r="M912" s="11"/>
      <c r="N912" s="11"/>
      <c r="O912" s="11"/>
      <c r="P912" s="117"/>
      <c r="Q912" s="11"/>
      <c r="R912" s="11"/>
      <c r="S912" s="11"/>
      <c r="T912" s="11"/>
      <c r="U912" s="11"/>
      <c r="V912" s="11"/>
      <c r="W912" s="11"/>
      <c r="X912" s="11"/>
      <c r="Y912" s="11"/>
      <c r="Z912" s="11"/>
    </row>
    <row r="913">
      <c r="A913" s="11"/>
      <c r="B913" s="141"/>
      <c r="C913" s="117"/>
      <c r="D913" s="117"/>
      <c r="E913" s="11"/>
      <c r="F913" s="11"/>
      <c r="G913" s="11"/>
      <c r="H913" s="11"/>
      <c r="I913" s="11"/>
      <c r="J913" s="11"/>
      <c r="K913" s="11"/>
      <c r="L913" s="11"/>
      <c r="M913" s="11"/>
      <c r="N913" s="11"/>
      <c r="O913" s="11"/>
      <c r="P913" s="117"/>
      <c r="Q913" s="11"/>
      <c r="R913" s="11"/>
      <c r="S913" s="11"/>
      <c r="T913" s="11"/>
      <c r="U913" s="11"/>
      <c r="V913" s="11"/>
      <c r="W913" s="11"/>
      <c r="X913" s="11"/>
      <c r="Y913" s="11"/>
      <c r="Z913" s="11"/>
    </row>
    <row r="914">
      <c r="A914" s="11"/>
      <c r="B914" s="141"/>
      <c r="C914" s="117"/>
      <c r="D914" s="117"/>
      <c r="E914" s="11"/>
      <c r="F914" s="11"/>
      <c r="G914" s="11"/>
      <c r="H914" s="11"/>
      <c r="I914" s="11"/>
      <c r="J914" s="11"/>
      <c r="K914" s="11"/>
      <c r="L914" s="11"/>
      <c r="M914" s="11"/>
      <c r="N914" s="11"/>
      <c r="O914" s="11"/>
      <c r="P914" s="117"/>
      <c r="Q914" s="11"/>
      <c r="R914" s="11"/>
      <c r="S914" s="11"/>
      <c r="T914" s="11"/>
      <c r="U914" s="11"/>
      <c r="V914" s="11"/>
      <c r="W914" s="11"/>
      <c r="X914" s="11"/>
      <c r="Y914" s="11"/>
      <c r="Z914" s="11"/>
    </row>
    <row r="915">
      <c r="A915" s="11"/>
      <c r="B915" s="141"/>
      <c r="C915" s="117"/>
      <c r="D915" s="117"/>
      <c r="E915" s="11"/>
      <c r="F915" s="11"/>
      <c r="G915" s="11"/>
      <c r="H915" s="11"/>
      <c r="I915" s="11"/>
      <c r="J915" s="11"/>
      <c r="K915" s="11"/>
      <c r="L915" s="11"/>
      <c r="M915" s="11"/>
      <c r="N915" s="11"/>
      <c r="O915" s="11"/>
      <c r="P915" s="117"/>
      <c r="Q915" s="11"/>
      <c r="R915" s="11"/>
      <c r="S915" s="11"/>
      <c r="T915" s="11"/>
      <c r="U915" s="11"/>
      <c r="V915" s="11"/>
      <c r="W915" s="11"/>
      <c r="X915" s="11"/>
      <c r="Y915" s="11"/>
      <c r="Z915" s="11"/>
    </row>
    <row r="916">
      <c r="A916" s="11"/>
      <c r="B916" s="141"/>
      <c r="C916" s="117"/>
      <c r="D916" s="117"/>
      <c r="E916" s="11"/>
      <c r="F916" s="11"/>
      <c r="G916" s="11"/>
      <c r="H916" s="11"/>
      <c r="I916" s="11"/>
      <c r="J916" s="11"/>
      <c r="K916" s="11"/>
      <c r="L916" s="11"/>
      <c r="M916" s="11"/>
      <c r="N916" s="11"/>
      <c r="O916" s="11"/>
      <c r="P916" s="117"/>
      <c r="Q916" s="11"/>
      <c r="R916" s="11"/>
      <c r="S916" s="11"/>
      <c r="T916" s="11"/>
      <c r="U916" s="11"/>
      <c r="V916" s="11"/>
      <c r="W916" s="11"/>
      <c r="X916" s="11"/>
      <c r="Y916" s="11"/>
      <c r="Z916" s="11"/>
    </row>
    <row r="917">
      <c r="A917" s="11"/>
      <c r="B917" s="141"/>
      <c r="C917" s="117"/>
      <c r="D917" s="117"/>
      <c r="E917" s="11"/>
      <c r="F917" s="11"/>
      <c r="G917" s="11"/>
      <c r="H917" s="11"/>
      <c r="I917" s="11"/>
      <c r="J917" s="11"/>
      <c r="K917" s="11"/>
      <c r="L917" s="11"/>
      <c r="M917" s="11"/>
      <c r="N917" s="11"/>
      <c r="O917" s="11"/>
      <c r="P917" s="117"/>
      <c r="Q917" s="11"/>
      <c r="R917" s="11"/>
      <c r="S917" s="11"/>
      <c r="T917" s="11"/>
      <c r="U917" s="11"/>
      <c r="V917" s="11"/>
      <c r="W917" s="11"/>
      <c r="X917" s="11"/>
      <c r="Y917" s="11"/>
      <c r="Z917" s="11"/>
    </row>
    <row r="918">
      <c r="A918" s="11"/>
      <c r="B918" s="141"/>
      <c r="C918" s="117"/>
      <c r="D918" s="117"/>
      <c r="E918" s="11"/>
      <c r="F918" s="11"/>
      <c r="G918" s="11"/>
      <c r="H918" s="11"/>
      <c r="I918" s="11"/>
      <c r="J918" s="11"/>
      <c r="K918" s="11"/>
      <c r="L918" s="11"/>
      <c r="M918" s="11"/>
      <c r="N918" s="11"/>
      <c r="O918" s="11"/>
      <c r="P918" s="117"/>
      <c r="Q918" s="11"/>
      <c r="R918" s="11"/>
      <c r="S918" s="11"/>
      <c r="T918" s="11"/>
      <c r="U918" s="11"/>
      <c r="V918" s="11"/>
      <c r="W918" s="11"/>
      <c r="X918" s="11"/>
      <c r="Y918" s="11"/>
      <c r="Z918" s="11"/>
    </row>
    <row r="919">
      <c r="A919" s="11"/>
      <c r="B919" s="141"/>
      <c r="C919" s="117"/>
      <c r="D919" s="117"/>
      <c r="E919" s="11"/>
      <c r="F919" s="11"/>
      <c r="G919" s="11"/>
      <c r="H919" s="11"/>
      <c r="I919" s="11"/>
      <c r="J919" s="11"/>
      <c r="K919" s="11"/>
      <c r="L919" s="11"/>
      <c r="M919" s="11"/>
      <c r="N919" s="11"/>
      <c r="O919" s="11"/>
      <c r="P919" s="117"/>
      <c r="Q919" s="11"/>
      <c r="R919" s="11"/>
      <c r="S919" s="11"/>
      <c r="T919" s="11"/>
      <c r="U919" s="11"/>
      <c r="V919" s="11"/>
      <c r="W919" s="11"/>
      <c r="X919" s="11"/>
      <c r="Y919" s="11"/>
      <c r="Z919" s="11"/>
    </row>
    <row r="920">
      <c r="A920" s="11"/>
      <c r="B920" s="141"/>
      <c r="C920" s="117"/>
      <c r="D920" s="117"/>
      <c r="E920" s="11"/>
      <c r="F920" s="11"/>
      <c r="G920" s="11"/>
      <c r="H920" s="11"/>
      <c r="I920" s="11"/>
      <c r="J920" s="11"/>
      <c r="K920" s="11"/>
      <c r="L920" s="11"/>
      <c r="M920" s="11"/>
      <c r="N920" s="11"/>
      <c r="O920" s="11"/>
      <c r="P920" s="117"/>
      <c r="Q920" s="11"/>
      <c r="R920" s="11"/>
      <c r="S920" s="11"/>
      <c r="T920" s="11"/>
      <c r="U920" s="11"/>
      <c r="V920" s="11"/>
      <c r="W920" s="11"/>
      <c r="X920" s="11"/>
      <c r="Y920" s="11"/>
      <c r="Z920" s="11"/>
    </row>
    <row r="921">
      <c r="A921" s="11"/>
      <c r="B921" s="141"/>
      <c r="C921" s="117"/>
      <c r="D921" s="117"/>
      <c r="E921" s="11"/>
      <c r="F921" s="11"/>
      <c r="G921" s="11"/>
      <c r="H921" s="11"/>
      <c r="I921" s="11"/>
      <c r="J921" s="11"/>
      <c r="K921" s="11"/>
      <c r="L921" s="11"/>
      <c r="M921" s="11"/>
      <c r="N921" s="11"/>
      <c r="O921" s="11"/>
      <c r="P921" s="117"/>
      <c r="Q921" s="11"/>
      <c r="R921" s="11"/>
      <c r="S921" s="11"/>
      <c r="T921" s="11"/>
      <c r="U921" s="11"/>
      <c r="V921" s="11"/>
      <c r="W921" s="11"/>
      <c r="X921" s="11"/>
      <c r="Y921" s="11"/>
      <c r="Z921" s="11"/>
    </row>
    <row r="922">
      <c r="A922" s="11"/>
      <c r="B922" s="141"/>
      <c r="C922" s="117"/>
      <c r="D922" s="117"/>
      <c r="E922" s="11"/>
      <c r="F922" s="11"/>
      <c r="G922" s="11"/>
      <c r="H922" s="11"/>
      <c r="I922" s="11"/>
      <c r="J922" s="11"/>
      <c r="K922" s="11"/>
      <c r="L922" s="11"/>
      <c r="M922" s="11"/>
      <c r="N922" s="11"/>
      <c r="O922" s="11"/>
      <c r="P922" s="117"/>
      <c r="Q922" s="11"/>
      <c r="R922" s="11"/>
      <c r="S922" s="11"/>
      <c r="T922" s="11"/>
      <c r="U922" s="11"/>
      <c r="V922" s="11"/>
      <c r="W922" s="11"/>
      <c r="X922" s="11"/>
      <c r="Y922" s="11"/>
      <c r="Z922" s="11"/>
    </row>
    <row r="923">
      <c r="A923" s="11"/>
      <c r="B923" s="141"/>
      <c r="C923" s="117"/>
      <c r="D923" s="117"/>
      <c r="E923" s="11"/>
      <c r="F923" s="11"/>
      <c r="G923" s="11"/>
      <c r="H923" s="11"/>
      <c r="I923" s="11"/>
      <c r="J923" s="11"/>
      <c r="K923" s="11"/>
      <c r="L923" s="11"/>
      <c r="M923" s="11"/>
      <c r="N923" s="11"/>
      <c r="O923" s="11"/>
      <c r="P923" s="117"/>
      <c r="Q923" s="11"/>
      <c r="R923" s="11"/>
      <c r="S923" s="11"/>
      <c r="T923" s="11"/>
      <c r="U923" s="11"/>
      <c r="V923" s="11"/>
      <c r="W923" s="11"/>
      <c r="X923" s="11"/>
      <c r="Y923" s="11"/>
      <c r="Z923" s="11"/>
    </row>
    <row r="924">
      <c r="A924" s="11"/>
      <c r="B924" s="141"/>
      <c r="C924" s="117"/>
      <c r="D924" s="117"/>
      <c r="E924" s="11"/>
      <c r="F924" s="11"/>
      <c r="G924" s="11"/>
      <c r="H924" s="11"/>
      <c r="I924" s="11"/>
      <c r="J924" s="11"/>
      <c r="K924" s="11"/>
      <c r="L924" s="11"/>
      <c r="M924" s="11"/>
      <c r="N924" s="11"/>
      <c r="O924" s="11"/>
      <c r="P924" s="117"/>
      <c r="Q924" s="11"/>
      <c r="R924" s="11"/>
      <c r="S924" s="11"/>
      <c r="T924" s="11"/>
      <c r="U924" s="11"/>
      <c r="V924" s="11"/>
      <c r="W924" s="11"/>
      <c r="X924" s="11"/>
      <c r="Y924" s="11"/>
      <c r="Z924" s="11"/>
    </row>
    <row r="925">
      <c r="A925" s="11"/>
      <c r="B925" s="141"/>
      <c r="C925" s="117"/>
      <c r="D925" s="117"/>
      <c r="E925" s="11"/>
      <c r="F925" s="11"/>
      <c r="G925" s="11"/>
      <c r="H925" s="11"/>
      <c r="I925" s="11"/>
      <c r="J925" s="11"/>
      <c r="K925" s="11"/>
      <c r="L925" s="11"/>
      <c r="M925" s="11"/>
      <c r="N925" s="11"/>
      <c r="O925" s="11"/>
      <c r="P925" s="117"/>
      <c r="Q925" s="11"/>
      <c r="R925" s="11"/>
      <c r="S925" s="11"/>
      <c r="T925" s="11"/>
      <c r="U925" s="11"/>
      <c r="V925" s="11"/>
      <c r="W925" s="11"/>
      <c r="X925" s="11"/>
      <c r="Y925" s="11"/>
      <c r="Z925" s="11"/>
    </row>
    <row r="926">
      <c r="A926" s="11"/>
      <c r="B926" s="141"/>
      <c r="C926" s="117"/>
      <c r="D926" s="117"/>
      <c r="E926" s="11"/>
      <c r="F926" s="11"/>
      <c r="G926" s="11"/>
      <c r="H926" s="11"/>
      <c r="I926" s="11"/>
      <c r="J926" s="11"/>
      <c r="K926" s="11"/>
      <c r="L926" s="11"/>
      <c r="M926" s="11"/>
      <c r="N926" s="11"/>
      <c r="O926" s="11"/>
      <c r="P926" s="117"/>
      <c r="Q926" s="11"/>
      <c r="R926" s="11"/>
      <c r="S926" s="11"/>
      <c r="T926" s="11"/>
      <c r="U926" s="11"/>
      <c r="V926" s="11"/>
      <c r="W926" s="11"/>
      <c r="X926" s="11"/>
      <c r="Y926" s="11"/>
      <c r="Z926" s="11"/>
    </row>
    <row r="927">
      <c r="A927" s="11"/>
      <c r="B927" s="141"/>
      <c r="C927" s="117"/>
      <c r="D927" s="117"/>
      <c r="E927" s="11"/>
      <c r="F927" s="11"/>
      <c r="G927" s="11"/>
      <c r="H927" s="11"/>
      <c r="I927" s="11"/>
      <c r="J927" s="11"/>
      <c r="K927" s="11"/>
      <c r="L927" s="11"/>
      <c r="M927" s="11"/>
      <c r="N927" s="11"/>
      <c r="O927" s="11"/>
      <c r="P927" s="117"/>
      <c r="Q927" s="11"/>
      <c r="R927" s="11"/>
      <c r="S927" s="11"/>
      <c r="T927" s="11"/>
      <c r="U927" s="11"/>
      <c r="V927" s="11"/>
      <c r="W927" s="11"/>
      <c r="X927" s="11"/>
      <c r="Y927" s="11"/>
      <c r="Z927" s="11"/>
    </row>
    <row r="928">
      <c r="A928" s="11"/>
      <c r="B928" s="141"/>
      <c r="C928" s="117"/>
      <c r="D928" s="117"/>
      <c r="E928" s="11"/>
      <c r="F928" s="11"/>
      <c r="G928" s="11"/>
      <c r="H928" s="11"/>
      <c r="I928" s="11"/>
      <c r="J928" s="11"/>
      <c r="K928" s="11"/>
      <c r="L928" s="11"/>
      <c r="M928" s="11"/>
      <c r="N928" s="11"/>
      <c r="O928" s="11"/>
      <c r="P928" s="117"/>
      <c r="Q928" s="11"/>
      <c r="R928" s="11"/>
      <c r="S928" s="11"/>
      <c r="T928" s="11"/>
      <c r="U928" s="11"/>
      <c r="V928" s="11"/>
      <c r="W928" s="11"/>
      <c r="X928" s="11"/>
      <c r="Y928" s="11"/>
      <c r="Z928" s="11"/>
    </row>
    <row r="929">
      <c r="A929" s="11"/>
      <c r="B929" s="141"/>
      <c r="C929" s="117"/>
      <c r="D929" s="117"/>
      <c r="E929" s="11"/>
      <c r="F929" s="11"/>
      <c r="G929" s="11"/>
      <c r="H929" s="11"/>
      <c r="I929" s="11"/>
      <c r="J929" s="11"/>
      <c r="K929" s="11"/>
      <c r="L929" s="11"/>
      <c r="M929" s="11"/>
      <c r="N929" s="11"/>
      <c r="O929" s="11"/>
      <c r="P929" s="117"/>
      <c r="Q929" s="11"/>
      <c r="R929" s="11"/>
      <c r="S929" s="11"/>
      <c r="T929" s="11"/>
      <c r="U929" s="11"/>
      <c r="V929" s="11"/>
      <c r="W929" s="11"/>
      <c r="X929" s="11"/>
      <c r="Y929" s="11"/>
      <c r="Z929" s="11"/>
    </row>
    <row r="930">
      <c r="A930" s="11"/>
      <c r="B930" s="141"/>
      <c r="C930" s="117"/>
      <c r="D930" s="117"/>
      <c r="E930" s="11"/>
      <c r="F930" s="11"/>
      <c r="G930" s="11"/>
      <c r="H930" s="11"/>
      <c r="I930" s="11"/>
      <c r="J930" s="11"/>
      <c r="K930" s="11"/>
      <c r="L930" s="11"/>
      <c r="M930" s="11"/>
      <c r="N930" s="11"/>
      <c r="O930" s="11"/>
      <c r="P930" s="117"/>
      <c r="Q930" s="11"/>
      <c r="R930" s="11"/>
      <c r="S930" s="11"/>
      <c r="T930" s="11"/>
      <c r="U930" s="11"/>
      <c r="V930" s="11"/>
      <c r="W930" s="11"/>
      <c r="X930" s="11"/>
      <c r="Y930" s="11"/>
      <c r="Z930" s="11"/>
    </row>
    <row r="931">
      <c r="A931" s="11"/>
      <c r="B931" s="141"/>
      <c r="C931" s="117"/>
      <c r="D931" s="117"/>
      <c r="E931" s="11"/>
      <c r="F931" s="11"/>
      <c r="G931" s="11"/>
      <c r="H931" s="11"/>
      <c r="I931" s="11"/>
      <c r="J931" s="11"/>
      <c r="K931" s="11"/>
      <c r="L931" s="11"/>
      <c r="M931" s="11"/>
      <c r="N931" s="11"/>
      <c r="O931" s="11"/>
      <c r="P931" s="117"/>
      <c r="Q931" s="11"/>
      <c r="R931" s="11"/>
      <c r="S931" s="11"/>
      <c r="T931" s="11"/>
      <c r="U931" s="11"/>
      <c r="V931" s="11"/>
      <c r="W931" s="11"/>
      <c r="X931" s="11"/>
      <c r="Y931" s="11"/>
      <c r="Z931" s="11"/>
    </row>
    <row r="932">
      <c r="A932" s="11"/>
      <c r="B932" s="141"/>
      <c r="C932" s="117"/>
      <c r="D932" s="117"/>
      <c r="E932" s="11"/>
      <c r="F932" s="11"/>
      <c r="G932" s="11"/>
      <c r="H932" s="11"/>
      <c r="I932" s="11"/>
      <c r="J932" s="11"/>
      <c r="K932" s="11"/>
      <c r="L932" s="11"/>
      <c r="M932" s="11"/>
      <c r="N932" s="11"/>
      <c r="O932" s="11"/>
      <c r="P932" s="117"/>
      <c r="Q932" s="11"/>
      <c r="R932" s="11"/>
      <c r="S932" s="11"/>
      <c r="T932" s="11"/>
      <c r="U932" s="11"/>
      <c r="V932" s="11"/>
      <c r="W932" s="11"/>
      <c r="X932" s="11"/>
      <c r="Y932" s="11"/>
      <c r="Z932" s="11"/>
    </row>
    <row r="933">
      <c r="A933" s="11"/>
      <c r="B933" s="141"/>
      <c r="C933" s="117"/>
      <c r="D933" s="117"/>
      <c r="E933" s="11"/>
      <c r="F933" s="11"/>
      <c r="G933" s="11"/>
      <c r="H933" s="11"/>
      <c r="I933" s="11"/>
      <c r="J933" s="11"/>
      <c r="K933" s="11"/>
      <c r="L933" s="11"/>
      <c r="M933" s="11"/>
      <c r="N933" s="11"/>
      <c r="O933" s="11"/>
      <c r="P933" s="117"/>
      <c r="Q933" s="11"/>
      <c r="R933" s="11"/>
      <c r="S933" s="11"/>
      <c r="T933" s="11"/>
      <c r="U933" s="11"/>
      <c r="V933" s="11"/>
      <c r="W933" s="11"/>
      <c r="X933" s="11"/>
      <c r="Y933" s="11"/>
      <c r="Z933" s="11"/>
    </row>
    <row r="934">
      <c r="A934" s="11"/>
      <c r="B934" s="141"/>
      <c r="C934" s="117"/>
      <c r="D934" s="117"/>
      <c r="E934" s="11"/>
      <c r="F934" s="11"/>
      <c r="G934" s="11"/>
      <c r="H934" s="11"/>
      <c r="I934" s="11"/>
      <c r="J934" s="11"/>
      <c r="K934" s="11"/>
      <c r="L934" s="11"/>
      <c r="M934" s="11"/>
      <c r="N934" s="11"/>
      <c r="O934" s="11"/>
      <c r="P934" s="117"/>
      <c r="Q934" s="11"/>
      <c r="R934" s="11"/>
      <c r="S934" s="11"/>
      <c r="T934" s="11"/>
      <c r="U934" s="11"/>
      <c r="V934" s="11"/>
      <c r="W934" s="11"/>
      <c r="X934" s="11"/>
      <c r="Y934" s="11"/>
      <c r="Z934" s="11"/>
    </row>
    <row r="935">
      <c r="A935" s="11"/>
      <c r="B935" s="141"/>
      <c r="C935" s="117"/>
      <c r="D935" s="117"/>
      <c r="E935" s="11"/>
      <c r="F935" s="11"/>
      <c r="G935" s="11"/>
      <c r="H935" s="11"/>
      <c r="I935" s="11"/>
      <c r="J935" s="11"/>
      <c r="K935" s="11"/>
      <c r="L935" s="11"/>
      <c r="M935" s="11"/>
      <c r="N935" s="11"/>
      <c r="O935" s="11"/>
      <c r="P935" s="117"/>
      <c r="Q935" s="11"/>
      <c r="R935" s="11"/>
      <c r="S935" s="11"/>
      <c r="T935" s="11"/>
      <c r="U935" s="11"/>
      <c r="V935" s="11"/>
      <c r="W935" s="11"/>
      <c r="X935" s="11"/>
      <c r="Y935" s="11"/>
      <c r="Z935" s="11"/>
    </row>
    <row r="936">
      <c r="A936" s="11"/>
      <c r="B936" s="141"/>
      <c r="C936" s="117"/>
      <c r="D936" s="117"/>
      <c r="E936" s="11"/>
      <c r="F936" s="11"/>
      <c r="G936" s="11"/>
      <c r="H936" s="11"/>
      <c r="I936" s="11"/>
      <c r="J936" s="11"/>
      <c r="K936" s="11"/>
      <c r="L936" s="11"/>
      <c r="M936" s="11"/>
      <c r="N936" s="11"/>
      <c r="O936" s="11"/>
      <c r="P936" s="117"/>
      <c r="Q936" s="11"/>
      <c r="R936" s="11"/>
      <c r="S936" s="11"/>
      <c r="T936" s="11"/>
      <c r="U936" s="11"/>
      <c r="V936" s="11"/>
      <c r="W936" s="11"/>
      <c r="X936" s="11"/>
      <c r="Y936" s="11"/>
      <c r="Z936" s="11"/>
    </row>
    <row r="937">
      <c r="A937" s="11"/>
      <c r="B937" s="141"/>
      <c r="C937" s="117"/>
      <c r="D937" s="117"/>
      <c r="E937" s="11"/>
      <c r="F937" s="11"/>
      <c r="G937" s="11"/>
      <c r="H937" s="11"/>
      <c r="I937" s="11"/>
      <c r="J937" s="11"/>
      <c r="K937" s="11"/>
      <c r="L937" s="11"/>
      <c r="M937" s="11"/>
      <c r="N937" s="11"/>
      <c r="O937" s="11"/>
      <c r="P937" s="117"/>
      <c r="Q937" s="11"/>
      <c r="R937" s="11"/>
      <c r="S937" s="11"/>
      <c r="T937" s="11"/>
      <c r="U937" s="11"/>
      <c r="V937" s="11"/>
      <c r="W937" s="11"/>
      <c r="X937" s="11"/>
      <c r="Y937" s="11"/>
      <c r="Z937" s="11"/>
    </row>
    <row r="938">
      <c r="A938" s="11"/>
      <c r="B938" s="141"/>
      <c r="C938" s="117"/>
      <c r="D938" s="117"/>
      <c r="E938" s="11"/>
      <c r="F938" s="11"/>
      <c r="G938" s="11"/>
      <c r="H938" s="11"/>
      <c r="I938" s="11"/>
      <c r="J938" s="11"/>
      <c r="K938" s="11"/>
      <c r="L938" s="11"/>
      <c r="M938" s="11"/>
      <c r="N938" s="11"/>
      <c r="O938" s="11"/>
      <c r="P938" s="117"/>
      <c r="Q938" s="11"/>
      <c r="R938" s="11"/>
      <c r="S938" s="11"/>
      <c r="T938" s="11"/>
      <c r="U938" s="11"/>
      <c r="V938" s="11"/>
      <c r="W938" s="11"/>
      <c r="X938" s="11"/>
      <c r="Y938" s="11"/>
      <c r="Z938" s="11"/>
    </row>
    <row r="939">
      <c r="A939" s="11"/>
      <c r="B939" s="141"/>
      <c r="C939" s="117"/>
      <c r="D939" s="117"/>
      <c r="E939" s="11"/>
      <c r="F939" s="11"/>
      <c r="G939" s="11"/>
      <c r="H939" s="11"/>
      <c r="I939" s="11"/>
      <c r="J939" s="11"/>
      <c r="K939" s="11"/>
      <c r="L939" s="11"/>
      <c r="M939" s="11"/>
      <c r="N939" s="11"/>
      <c r="O939" s="11"/>
      <c r="P939" s="117"/>
      <c r="Q939" s="11"/>
      <c r="R939" s="11"/>
      <c r="S939" s="11"/>
      <c r="T939" s="11"/>
      <c r="U939" s="11"/>
      <c r="V939" s="11"/>
      <c r="W939" s="11"/>
      <c r="X939" s="11"/>
      <c r="Y939" s="11"/>
      <c r="Z939" s="11"/>
    </row>
    <row r="940">
      <c r="A940" s="11"/>
      <c r="B940" s="141"/>
      <c r="C940" s="117"/>
      <c r="D940" s="117"/>
      <c r="E940" s="11"/>
      <c r="F940" s="11"/>
      <c r="G940" s="11"/>
      <c r="H940" s="11"/>
      <c r="I940" s="11"/>
      <c r="J940" s="11"/>
      <c r="K940" s="11"/>
      <c r="L940" s="11"/>
      <c r="M940" s="11"/>
      <c r="N940" s="11"/>
      <c r="O940" s="11"/>
      <c r="P940" s="117"/>
      <c r="Q940" s="11"/>
      <c r="R940" s="11"/>
      <c r="S940" s="11"/>
      <c r="T940" s="11"/>
      <c r="U940" s="11"/>
      <c r="V940" s="11"/>
      <c r="W940" s="11"/>
      <c r="X940" s="11"/>
      <c r="Y940" s="11"/>
      <c r="Z940" s="11"/>
    </row>
    <row r="941">
      <c r="A941" s="11"/>
      <c r="B941" s="141"/>
      <c r="C941" s="117"/>
      <c r="D941" s="117"/>
      <c r="E941" s="11"/>
      <c r="F941" s="11"/>
      <c r="G941" s="11"/>
      <c r="H941" s="11"/>
      <c r="I941" s="11"/>
      <c r="J941" s="11"/>
      <c r="K941" s="11"/>
      <c r="L941" s="11"/>
      <c r="M941" s="11"/>
      <c r="N941" s="11"/>
      <c r="O941" s="11"/>
      <c r="P941" s="117"/>
      <c r="Q941" s="11"/>
      <c r="R941" s="11"/>
      <c r="S941" s="11"/>
      <c r="T941" s="11"/>
      <c r="U941" s="11"/>
      <c r="V941" s="11"/>
      <c r="W941" s="11"/>
      <c r="X941" s="11"/>
      <c r="Y941" s="11"/>
      <c r="Z941" s="11"/>
    </row>
    <row r="942">
      <c r="A942" s="11"/>
      <c r="B942" s="141"/>
      <c r="C942" s="117"/>
      <c r="D942" s="117"/>
      <c r="E942" s="11"/>
      <c r="F942" s="11"/>
      <c r="G942" s="11"/>
      <c r="H942" s="11"/>
      <c r="I942" s="11"/>
      <c r="J942" s="11"/>
      <c r="K942" s="11"/>
      <c r="L942" s="11"/>
      <c r="M942" s="11"/>
      <c r="N942" s="11"/>
      <c r="O942" s="11"/>
      <c r="P942" s="117"/>
      <c r="Q942" s="11"/>
      <c r="R942" s="11"/>
      <c r="S942" s="11"/>
      <c r="T942" s="11"/>
      <c r="U942" s="11"/>
      <c r="V942" s="11"/>
      <c r="W942" s="11"/>
      <c r="X942" s="11"/>
      <c r="Y942" s="11"/>
      <c r="Z942" s="11"/>
    </row>
    <row r="943">
      <c r="A943" s="11"/>
      <c r="B943" s="141"/>
      <c r="C943" s="117"/>
      <c r="D943" s="117"/>
      <c r="E943" s="11"/>
      <c r="F943" s="11"/>
      <c r="G943" s="11"/>
      <c r="H943" s="11"/>
      <c r="I943" s="11"/>
      <c r="J943" s="11"/>
      <c r="K943" s="11"/>
      <c r="L943" s="11"/>
      <c r="M943" s="11"/>
      <c r="N943" s="11"/>
      <c r="O943" s="11"/>
      <c r="P943" s="117"/>
      <c r="Q943" s="11"/>
      <c r="R943" s="11"/>
      <c r="S943" s="11"/>
      <c r="T943" s="11"/>
      <c r="U943" s="11"/>
      <c r="V943" s="11"/>
      <c r="W943" s="11"/>
      <c r="X943" s="11"/>
      <c r="Y943" s="11"/>
      <c r="Z943" s="11"/>
    </row>
    <row r="944">
      <c r="A944" s="11"/>
      <c r="B944" s="141"/>
      <c r="C944" s="117"/>
      <c r="D944" s="117"/>
      <c r="E944" s="11"/>
      <c r="F944" s="11"/>
      <c r="G944" s="11"/>
      <c r="H944" s="11"/>
      <c r="I944" s="11"/>
      <c r="J944" s="11"/>
      <c r="K944" s="11"/>
      <c r="L944" s="11"/>
      <c r="M944" s="11"/>
      <c r="N944" s="11"/>
      <c r="O944" s="11"/>
      <c r="P944" s="117"/>
      <c r="Q944" s="11"/>
      <c r="R944" s="11"/>
      <c r="S944" s="11"/>
      <c r="T944" s="11"/>
      <c r="U944" s="11"/>
      <c r="V944" s="11"/>
      <c r="W944" s="11"/>
      <c r="X944" s="11"/>
      <c r="Y944" s="11"/>
      <c r="Z944" s="11"/>
    </row>
    <row r="945">
      <c r="A945" s="11"/>
      <c r="B945" s="141"/>
      <c r="C945" s="117"/>
      <c r="D945" s="117"/>
      <c r="E945" s="11"/>
      <c r="F945" s="11"/>
      <c r="G945" s="11"/>
      <c r="H945" s="11"/>
      <c r="I945" s="11"/>
      <c r="J945" s="11"/>
      <c r="K945" s="11"/>
      <c r="L945" s="11"/>
      <c r="M945" s="11"/>
      <c r="N945" s="11"/>
      <c r="O945" s="11"/>
      <c r="P945" s="117"/>
      <c r="Q945" s="11"/>
      <c r="R945" s="11"/>
      <c r="S945" s="11"/>
      <c r="T945" s="11"/>
      <c r="U945" s="11"/>
      <c r="V945" s="11"/>
      <c r="W945" s="11"/>
      <c r="X945" s="11"/>
      <c r="Y945" s="11"/>
      <c r="Z945" s="11"/>
    </row>
    <row r="946">
      <c r="A946" s="11"/>
      <c r="B946" s="141"/>
      <c r="C946" s="117"/>
      <c r="D946" s="117"/>
      <c r="E946" s="11"/>
      <c r="F946" s="11"/>
      <c r="G946" s="11"/>
      <c r="H946" s="11"/>
      <c r="I946" s="11"/>
      <c r="J946" s="11"/>
      <c r="K946" s="11"/>
      <c r="L946" s="11"/>
      <c r="M946" s="11"/>
      <c r="N946" s="11"/>
      <c r="O946" s="11"/>
      <c r="P946" s="117"/>
      <c r="Q946" s="11"/>
      <c r="R946" s="11"/>
      <c r="S946" s="11"/>
      <c r="T946" s="11"/>
      <c r="U946" s="11"/>
      <c r="V946" s="11"/>
      <c r="W946" s="11"/>
      <c r="X946" s="11"/>
      <c r="Y946" s="11"/>
      <c r="Z946" s="11"/>
    </row>
    <row r="947">
      <c r="A947" s="11"/>
      <c r="B947" s="141"/>
      <c r="C947" s="117"/>
      <c r="D947" s="117"/>
      <c r="E947" s="11"/>
      <c r="F947" s="11"/>
      <c r="G947" s="11"/>
      <c r="H947" s="11"/>
      <c r="I947" s="11"/>
      <c r="J947" s="11"/>
      <c r="K947" s="11"/>
      <c r="L947" s="11"/>
      <c r="M947" s="11"/>
      <c r="N947" s="11"/>
      <c r="O947" s="11"/>
      <c r="P947" s="117"/>
      <c r="Q947" s="11"/>
      <c r="R947" s="11"/>
      <c r="S947" s="11"/>
      <c r="T947" s="11"/>
      <c r="U947" s="11"/>
      <c r="V947" s="11"/>
      <c r="W947" s="11"/>
      <c r="X947" s="11"/>
      <c r="Y947" s="11"/>
      <c r="Z947" s="11"/>
    </row>
    <row r="948">
      <c r="A948" s="11"/>
      <c r="B948" s="141"/>
      <c r="C948" s="117"/>
      <c r="D948" s="117"/>
      <c r="E948" s="11"/>
      <c r="F948" s="11"/>
      <c r="G948" s="11"/>
      <c r="H948" s="11"/>
      <c r="I948" s="11"/>
      <c r="J948" s="11"/>
      <c r="K948" s="11"/>
      <c r="L948" s="11"/>
      <c r="M948" s="11"/>
      <c r="N948" s="11"/>
      <c r="O948" s="11"/>
      <c r="P948" s="117"/>
      <c r="Q948" s="11"/>
      <c r="R948" s="11"/>
      <c r="S948" s="11"/>
      <c r="T948" s="11"/>
      <c r="U948" s="11"/>
      <c r="V948" s="11"/>
      <c r="W948" s="11"/>
      <c r="X948" s="11"/>
      <c r="Y948" s="11"/>
      <c r="Z948" s="11"/>
    </row>
    <row r="949">
      <c r="A949" s="11"/>
      <c r="B949" s="141"/>
      <c r="C949" s="117"/>
      <c r="D949" s="117"/>
      <c r="E949" s="11"/>
      <c r="F949" s="11"/>
      <c r="G949" s="11"/>
      <c r="H949" s="11"/>
      <c r="I949" s="11"/>
      <c r="J949" s="11"/>
      <c r="K949" s="11"/>
      <c r="L949" s="11"/>
      <c r="M949" s="11"/>
      <c r="N949" s="11"/>
      <c r="O949" s="11"/>
      <c r="P949" s="117"/>
      <c r="Q949" s="11"/>
      <c r="R949" s="11"/>
      <c r="S949" s="11"/>
      <c r="T949" s="11"/>
      <c r="U949" s="11"/>
      <c r="V949" s="11"/>
      <c r="W949" s="11"/>
      <c r="X949" s="11"/>
      <c r="Y949" s="11"/>
      <c r="Z949" s="11"/>
    </row>
    <row r="950">
      <c r="A950" s="11"/>
      <c r="B950" s="141"/>
      <c r="C950" s="117"/>
      <c r="D950" s="117"/>
      <c r="E950" s="11"/>
      <c r="F950" s="11"/>
      <c r="G950" s="11"/>
      <c r="H950" s="11"/>
      <c r="I950" s="11"/>
      <c r="J950" s="11"/>
      <c r="K950" s="11"/>
      <c r="L950" s="11"/>
      <c r="M950" s="11"/>
      <c r="N950" s="11"/>
      <c r="O950" s="11"/>
      <c r="P950" s="117"/>
      <c r="Q950" s="11"/>
      <c r="R950" s="11"/>
      <c r="S950" s="11"/>
      <c r="T950" s="11"/>
      <c r="U950" s="11"/>
      <c r="V950" s="11"/>
      <c r="W950" s="11"/>
      <c r="X950" s="11"/>
      <c r="Y950" s="11"/>
      <c r="Z950" s="11"/>
    </row>
    <row r="951">
      <c r="A951" s="11"/>
      <c r="B951" s="141"/>
      <c r="C951" s="117"/>
      <c r="D951" s="117"/>
      <c r="E951" s="11"/>
      <c r="F951" s="11"/>
      <c r="G951" s="11"/>
      <c r="H951" s="11"/>
      <c r="I951" s="11"/>
      <c r="J951" s="11"/>
      <c r="K951" s="11"/>
      <c r="L951" s="11"/>
      <c r="M951" s="11"/>
      <c r="N951" s="11"/>
      <c r="O951" s="11"/>
      <c r="P951" s="117"/>
      <c r="Q951" s="11"/>
      <c r="R951" s="11"/>
      <c r="S951" s="11"/>
      <c r="T951" s="11"/>
      <c r="U951" s="11"/>
      <c r="V951" s="11"/>
      <c r="W951" s="11"/>
      <c r="X951" s="11"/>
      <c r="Y951" s="11"/>
      <c r="Z951" s="11"/>
    </row>
    <row r="952">
      <c r="A952" s="11"/>
      <c r="B952" s="141"/>
      <c r="C952" s="117"/>
      <c r="D952" s="117"/>
      <c r="E952" s="11"/>
      <c r="F952" s="11"/>
      <c r="G952" s="11"/>
      <c r="H952" s="11"/>
      <c r="I952" s="11"/>
      <c r="J952" s="11"/>
      <c r="K952" s="11"/>
      <c r="L952" s="11"/>
      <c r="M952" s="11"/>
      <c r="N952" s="11"/>
      <c r="O952" s="11"/>
      <c r="P952" s="117"/>
      <c r="Q952" s="11"/>
      <c r="R952" s="11"/>
      <c r="S952" s="11"/>
      <c r="T952" s="11"/>
      <c r="U952" s="11"/>
      <c r="V952" s="11"/>
      <c r="W952" s="11"/>
      <c r="X952" s="11"/>
      <c r="Y952" s="11"/>
      <c r="Z952" s="11"/>
    </row>
    <row r="953">
      <c r="A953" s="11"/>
      <c r="B953" s="141"/>
      <c r="C953" s="117"/>
      <c r="D953" s="117"/>
      <c r="E953" s="11"/>
      <c r="F953" s="11"/>
      <c r="G953" s="11"/>
      <c r="H953" s="11"/>
      <c r="I953" s="11"/>
      <c r="J953" s="11"/>
      <c r="K953" s="11"/>
      <c r="L953" s="11"/>
      <c r="M953" s="11"/>
      <c r="N953" s="11"/>
      <c r="O953" s="11"/>
      <c r="P953" s="117"/>
      <c r="Q953" s="11"/>
      <c r="R953" s="11"/>
      <c r="S953" s="11"/>
      <c r="T953" s="11"/>
      <c r="U953" s="11"/>
      <c r="V953" s="11"/>
      <c r="W953" s="11"/>
      <c r="X953" s="11"/>
      <c r="Y953" s="11"/>
      <c r="Z953" s="11"/>
    </row>
    <row r="954">
      <c r="A954" s="11"/>
      <c r="B954" s="141"/>
      <c r="C954" s="117"/>
      <c r="D954" s="117"/>
      <c r="E954" s="11"/>
      <c r="F954" s="11"/>
      <c r="G954" s="11"/>
      <c r="H954" s="11"/>
      <c r="I954" s="11"/>
      <c r="J954" s="11"/>
      <c r="K954" s="11"/>
      <c r="L954" s="11"/>
      <c r="M954" s="11"/>
      <c r="N954" s="11"/>
      <c r="O954" s="11"/>
      <c r="P954" s="117"/>
      <c r="Q954" s="11"/>
      <c r="R954" s="11"/>
      <c r="S954" s="11"/>
      <c r="T954" s="11"/>
      <c r="U954" s="11"/>
      <c r="V954" s="11"/>
      <c r="W954" s="11"/>
      <c r="X954" s="11"/>
      <c r="Y954" s="11"/>
      <c r="Z954" s="11"/>
    </row>
    <row r="955">
      <c r="A955" s="11"/>
      <c r="B955" s="141"/>
      <c r="C955" s="117"/>
      <c r="D955" s="117"/>
      <c r="E955" s="11"/>
      <c r="F955" s="11"/>
      <c r="G955" s="11"/>
      <c r="H955" s="11"/>
      <c r="I955" s="11"/>
      <c r="J955" s="11"/>
      <c r="K955" s="11"/>
      <c r="L955" s="11"/>
      <c r="M955" s="11"/>
      <c r="N955" s="11"/>
      <c r="O955" s="11"/>
      <c r="P955" s="117"/>
      <c r="Q955" s="11"/>
      <c r="R955" s="11"/>
      <c r="S955" s="11"/>
      <c r="T955" s="11"/>
      <c r="U955" s="11"/>
      <c r="V955" s="11"/>
      <c r="W955" s="11"/>
      <c r="X955" s="11"/>
      <c r="Y955" s="11"/>
      <c r="Z955" s="11"/>
    </row>
    <row r="956">
      <c r="A956" s="11"/>
      <c r="B956" s="141"/>
      <c r="C956" s="117"/>
      <c r="D956" s="117"/>
      <c r="E956" s="11"/>
      <c r="F956" s="11"/>
      <c r="G956" s="11"/>
      <c r="H956" s="11"/>
      <c r="I956" s="11"/>
      <c r="J956" s="11"/>
      <c r="K956" s="11"/>
      <c r="L956" s="11"/>
      <c r="M956" s="11"/>
      <c r="N956" s="11"/>
      <c r="O956" s="11"/>
      <c r="P956" s="117"/>
      <c r="Q956" s="11"/>
      <c r="R956" s="11"/>
      <c r="S956" s="11"/>
      <c r="T956" s="11"/>
      <c r="U956" s="11"/>
      <c r="V956" s="11"/>
      <c r="W956" s="11"/>
      <c r="X956" s="11"/>
      <c r="Y956" s="11"/>
      <c r="Z956" s="11"/>
    </row>
    <row r="957">
      <c r="A957" s="11"/>
      <c r="B957" s="141"/>
      <c r="C957" s="117"/>
      <c r="D957" s="117"/>
      <c r="E957" s="11"/>
      <c r="F957" s="11"/>
      <c r="G957" s="11"/>
      <c r="H957" s="11"/>
      <c r="I957" s="11"/>
      <c r="J957" s="11"/>
      <c r="K957" s="11"/>
      <c r="L957" s="11"/>
      <c r="M957" s="11"/>
      <c r="N957" s="11"/>
      <c r="O957" s="11"/>
      <c r="P957" s="117"/>
      <c r="Q957" s="11"/>
      <c r="R957" s="11"/>
      <c r="S957" s="11"/>
      <c r="T957" s="11"/>
      <c r="U957" s="11"/>
      <c r="V957" s="11"/>
      <c r="W957" s="11"/>
      <c r="X957" s="11"/>
      <c r="Y957" s="11"/>
      <c r="Z957" s="11"/>
    </row>
    <row r="958">
      <c r="A958" s="11"/>
      <c r="B958" s="141"/>
      <c r="C958" s="117"/>
      <c r="D958" s="117"/>
      <c r="E958" s="11"/>
      <c r="F958" s="11"/>
      <c r="G958" s="11"/>
      <c r="H958" s="11"/>
      <c r="I958" s="11"/>
      <c r="J958" s="11"/>
      <c r="K958" s="11"/>
      <c r="L958" s="11"/>
      <c r="M958" s="11"/>
      <c r="N958" s="11"/>
      <c r="O958" s="11"/>
      <c r="P958" s="117"/>
      <c r="Q958" s="11"/>
      <c r="R958" s="11"/>
      <c r="S958" s="11"/>
      <c r="T958" s="11"/>
      <c r="U958" s="11"/>
      <c r="V958" s="11"/>
      <c r="W958" s="11"/>
      <c r="X958" s="11"/>
      <c r="Y958" s="11"/>
      <c r="Z958" s="11"/>
    </row>
    <row r="959">
      <c r="A959" s="11"/>
      <c r="B959" s="141"/>
      <c r="C959" s="117"/>
      <c r="D959" s="117"/>
      <c r="E959" s="11"/>
      <c r="F959" s="11"/>
      <c r="G959" s="11"/>
      <c r="H959" s="11"/>
      <c r="I959" s="11"/>
      <c r="J959" s="11"/>
      <c r="K959" s="11"/>
      <c r="L959" s="11"/>
      <c r="M959" s="11"/>
      <c r="N959" s="11"/>
      <c r="O959" s="11"/>
      <c r="P959" s="117"/>
      <c r="Q959" s="11"/>
      <c r="R959" s="11"/>
      <c r="S959" s="11"/>
      <c r="T959" s="11"/>
      <c r="U959" s="11"/>
      <c r="V959" s="11"/>
      <c r="W959" s="11"/>
      <c r="X959" s="11"/>
      <c r="Y959" s="11"/>
      <c r="Z959" s="11"/>
    </row>
    <row r="960">
      <c r="A960" s="11"/>
      <c r="B960" s="141"/>
      <c r="C960" s="117"/>
      <c r="D960" s="117"/>
      <c r="E960" s="11"/>
      <c r="F960" s="11"/>
      <c r="G960" s="11"/>
      <c r="H960" s="11"/>
      <c r="I960" s="11"/>
      <c r="J960" s="11"/>
      <c r="K960" s="11"/>
      <c r="L960" s="11"/>
      <c r="M960" s="11"/>
      <c r="N960" s="11"/>
      <c r="O960" s="11"/>
      <c r="P960" s="117"/>
      <c r="Q960" s="11"/>
      <c r="R960" s="11"/>
      <c r="S960" s="11"/>
      <c r="T960" s="11"/>
      <c r="U960" s="11"/>
      <c r="V960" s="11"/>
      <c r="W960" s="11"/>
      <c r="X960" s="11"/>
      <c r="Y960" s="11"/>
      <c r="Z960" s="11"/>
    </row>
    <row r="961">
      <c r="A961" s="11"/>
      <c r="B961" s="141"/>
      <c r="C961" s="117"/>
      <c r="D961" s="117"/>
      <c r="E961" s="11"/>
      <c r="F961" s="11"/>
      <c r="G961" s="11"/>
      <c r="H961" s="11"/>
      <c r="I961" s="11"/>
      <c r="J961" s="11"/>
      <c r="K961" s="11"/>
      <c r="L961" s="11"/>
      <c r="M961" s="11"/>
      <c r="N961" s="11"/>
      <c r="O961" s="11"/>
      <c r="P961" s="117"/>
      <c r="Q961" s="11"/>
      <c r="R961" s="11"/>
      <c r="S961" s="11"/>
      <c r="T961" s="11"/>
      <c r="U961" s="11"/>
      <c r="V961" s="11"/>
      <c r="W961" s="11"/>
      <c r="X961" s="11"/>
      <c r="Y961" s="11"/>
      <c r="Z961" s="11"/>
    </row>
    <row r="962">
      <c r="A962" s="11"/>
      <c r="B962" s="141"/>
      <c r="C962" s="117"/>
      <c r="D962" s="117"/>
      <c r="E962" s="11"/>
      <c r="F962" s="11"/>
      <c r="G962" s="11"/>
      <c r="H962" s="11"/>
      <c r="I962" s="11"/>
      <c r="J962" s="11"/>
      <c r="K962" s="11"/>
      <c r="L962" s="11"/>
      <c r="M962" s="11"/>
      <c r="N962" s="11"/>
      <c r="O962" s="11"/>
      <c r="P962" s="117"/>
      <c r="Q962" s="11"/>
      <c r="R962" s="11"/>
      <c r="S962" s="11"/>
      <c r="T962" s="11"/>
      <c r="U962" s="11"/>
      <c r="V962" s="11"/>
      <c r="W962" s="11"/>
      <c r="X962" s="11"/>
      <c r="Y962" s="11"/>
      <c r="Z962" s="11"/>
    </row>
    <row r="963">
      <c r="A963" s="11"/>
      <c r="B963" s="141"/>
      <c r="C963" s="117"/>
      <c r="D963" s="117"/>
      <c r="E963" s="11"/>
      <c r="F963" s="11"/>
      <c r="G963" s="11"/>
      <c r="H963" s="11"/>
      <c r="I963" s="11"/>
      <c r="J963" s="11"/>
      <c r="K963" s="11"/>
      <c r="L963" s="11"/>
      <c r="M963" s="11"/>
      <c r="N963" s="11"/>
      <c r="O963" s="11"/>
      <c r="P963" s="117"/>
      <c r="Q963" s="11"/>
      <c r="R963" s="11"/>
      <c r="S963" s="11"/>
      <c r="T963" s="11"/>
      <c r="U963" s="11"/>
      <c r="V963" s="11"/>
      <c r="W963" s="11"/>
      <c r="X963" s="11"/>
      <c r="Y963" s="11"/>
      <c r="Z963" s="11"/>
    </row>
    <row r="964">
      <c r="A964" s="11"/>
      <c r="B964" s="141"/>
      <c r="C964" s="117"/>
      <c r="D964" s="117"/>
      <c r="E964" s="11"/>
      <c r="F964" s="11"/>
      <c r="G964" s="11"/>
      <c r="H964" s="11"/>
      <c r="I964" s="11"/>
      <c r="J964" s="11"/>
      <c r="K964" s="11"/>
      <c r="L964" s="11"/>
      <c r="M964" s="11"/>
      <c r="N964" s="11"/>
      <c r="O964" s="11"/>
      <c r="P964" s="117"/>
      <c r="Q964" s="11"/>
      <c r="R964" s="11"/>
      <c r="S964" s="11"/>
      <c r="T964" s="11"/>
      <c r="U964" s="11"/>
      <c r="V964" s="11"/>
      <c r="W964" s="11"/>
      <c r="X964" s="11"/>
      <c r="Y964" s="11"/>
      <c r="Z964" s="11"/>
    </row>
    <row r="965">
      <c r="A965" s="11"/>
      <c r="B965" s="141"/>
      <c r="C965" s="117"/>
      <c r="D965" s="117"/>
      <c r="E965" s="11"/>
      <c r="F965" s="11"/>
      <c r="G965" s="11"/>
      <c r="H965" s="11"/>
      <c r="I965" s="11"/>
      <c r="J965" s="11"/>
      <c r="K965" s="11"/>
      <c r="L965" s="11"/>
      <c r="M965" s="11"/>
      <c r="N965" s="11"/>
      <c r="O965" s="11"/>
      <c r="P965" s="117"/>
      <c r="Q965" s="11"/>
      <c r="R965" s="11"/>
      <c r="S965" s="11"/>
      <c r="T965" s="11"/>
      <c r="U965" s="11"/>
      <c r="V965" s="11"/>
      <c r="W965" s="11"/>
      <c r="X965" s="11"/>
      <c r="Y965" s="11"/>
      <c r="Z965" s="11"/>
    </row>
    <row r="966">
      <c r="A966" s="11"/>
      <c r="B966" s="141"/>
      <c r="C966" s="117"/>
      <c r="D966" s="117"/>
      <c r="E966" s="11"/>
      <c r="F966" s="11"/>
      <c r="G966" s="11"/>
      <c r="H966" s="11"/>
      <c r="I966" s="11"/>
      <c r="J966" s="11"/>
      <c r="K966" s="11"/>
      <c r="L966" s="11"/>
      <c r="M966" s="11"/>
      <c r="N966" s="11"/>
      <c r="O966" s="11"/>
      <c r="P966" s="117"/>
      <c r="Q966" s="11"/>
      <c r="R966" s="11"/>
      <c r="S966" s="11"/>
      <c r="T966" s="11"/>
      <c r="U966" s="11"/>
      <c r="V966" s="11"/>
      <c r="W966" s="11"/>
      <c r="X966" s="11"/>
      <c r="Y966" s="11"/>
      <c r="Z966" s="11"/>
    </row>
    <row r="967">
      <c r="A967" s="11"/>
      <c r="B967" s="141"/>
      <c r="C967" s="117"/>
      <c r="D967" s="117"/>
      <c r="E967" s="11"/>
      <c r="F967" s="11"/>
      <c r="G967" s="11"/>
      <c r="H967" s="11"/>
      <c r="I967" s="11"/>
      <c r="J967" s="11"/>
      <c r="K967" s="11"/>
      <c r="L967" s="11"/>
      <c r="M967" s="11"/>
      <c r="N967" s="11"/>
      <c r="O967" s="11"/>
      <c r="P967" s="117"/>
      <c r="Q967" s="11"/>
      <c r="R967" s="11"/>
      <c r="S967" s="11"/>
      <c r="T967" s="11"/>
      <c r="U967" s="11"/>
      <c r="V967" s="11"/>
      <c r="W967" s="11"/>
      <c r="X967" s="11"/>
      <c r="Y967" s="11"/>
      <c r="Z967" s="11"/>
    </row>
    <row r="968">
      <c r="A968" s="11"/>
      <c r="B968" s="141"/>
      <c r="C968" s="117"/>
      <c r="D968" s="117"/>
      <c r="E968" s="11"/>
      <c r="F968" s="11"/>
      <c r="G968" s="11"/>
      <c r="H968" s="11"/>
      <c r="I968" s="11"/>
      <c r="J968" s="11"/>
      <c r="K968" s="11"/>
      <c r="L968" s="11"/>
      <c r="M968" s="11"/>
      <c r="N968" s="11"/>
      <c r="O968" s="11"/>
      <c r="P968" s="117"/>
      <c r="Q968" s="11"/>
      <c r="R968" s="11"/>
      <c r="S968" s="11"/>
      <c r="T968" s="11"/>
      <c r="U968" s="11"/>
      <c r="V968" s="11"/>
      <c r="W968" s="11"/>
      <c r="X968" s="11"/>
      <c r="Y968" s="11"/>
      <c r="Z968" s="11"/>
    </row>
    <row r="969">
      <c r="A969" s="11"/>
      <c r="B969" s="141"/>
      <c r="C969" s="117"/>
      <c r="D969" s="117"/>
      <c r="E969" s="11"/>
      <c r="F969" s="11"/>
      <c r="G969" s="11"/>
      <c r="H969" s="11"/>
      <c r="I969" s="11"/>
      <c r="J969" s="11"/>
      <c r="K969" s="11"/>
      <c r="L969" s="11"/>
      <c r="M969" s="11"/>
      <c r="N969" s="11"/>
      <c r="O969" s="11"/>
      <c r="P969" s="117"/>
      <c r="Q969" s="11"/>
      <c r="R969" s="11"/>
      <c r="S969" s="11"/>
      <c r="T969" s="11"/>
      <c r="U969" s="11"/>
      <c r="V969" s="11"/>
      <c r="W969" s="11"/>
      <c r="X969" s="11"/>
      <c r="Y969" s="11"/>
      <c r="Z969" s="11"/>
    </row>
    <row r="970">
      <c r="A970" s="11"/>
      <c r="B970" s="141"/>
      <c r="C970" s="117"/>
      <c r="D970" s="117"/>
      <c r="E970" s="11"/>
      <c r="F970" s="11"/>
      <c r="G970" s="11"/>
      <c r="H970" s="11"/>
      <c r="I970" s="11"/>
      <c r="J970" s="11"/>
      <c r="K970" s="11"/>
      <c r="L970" s="11"/>
      <c r="M970" s="11"/>
      <c r="N970" s="11"/>
      <c r="O970" s="11"/>
      <c r="P970" s="117"/>
      <c r="Q970" s="11"/>
      <c r="R970" s="11"/>
      <c r="S970" s="11"/>
      <c r="T970" s="11"/>
      <c r="U970" s="11"/>
      <c r="V970" s="11"/>
      <c r="W970" s="11"/>
      <c r="X970" s="11"/>
      <c r="Y970" s="11"/>
      <c r="Z970" s="11"/>
    </row>
    <row r="971">
      <c r="A971" s="11"/>
      <c r="B971" s="141"/>
      <c r="C971" s="117"/>
      <c r="D971" s="117"/>
      <c r="E971" s="11"/>
      <c r="F971" s="11"/>
      <c r="G971" s="11"/>
      <c r="H971" s="11"/>
      <c r="I971" s="11"/>
      <c r="J971" s="11"/>
      <c r="K971" s="11"/>
      <c r="L971" s="11"/>
      <c r="M971" s="11"/>
      <c r="N971" s="11"/>
      <c r="O971" s="11"/>
      <c r="P971" s="117"/>
      <c r="Q971" s="11"/>
      <c r="R971" s="11"/>
      <c r="S971" s="11"/>
      <c r="T971" s="11"/>
      <c r="U971" s="11"/>
      <c r="V971" s="11"/>
      <c r="W971" s="11"/>
      <c r="X971" s="11"/>
      <c r="Y971" s="11"/>
      <c r="Z971" s="11"/>
    </row>
    <row r="972">
      <c r="A972" s="11"/>
      <c r="B972" s="141"/>
      <c r="C972" s="117"/>
      <c r="D972" s="117"/>
      <c r="E972" s="11"/>
      <c r="F972" s="11"/>
      <c r="G972" s="11"/>
      <c r="H972" s="11"/>
      <c r="I972" s="11"/>
      <c r="J972" s="11"/>
      <c r="K972" s="11"/>
      <c r="L972" s="11"/>
      <c r="M972" s="11"/>
      <c r="N972" s="11"/>
      <c r="O972" s="11"/>
      <c r="P972" s="117"/>
      <c r="Q972" s="11"/>
      <c r="R972" s="11"/>
      <c r="S972" s="11"/>
      <c r="T972" s="11"/>
      <c r="U972" s="11"/>
      <c r="V972" s="11"/>
      <c r="W972" s="11"/>
      <c r="X972" s="11"/>
      <c r="Y972" s="11"/>
      <c r="Z972" s="11"/>
    </row>
    <row r="973">
      <c r="A973" s="11"/>
      <c r="B973" s="141"/>
      <c r="C973" s="117"/>
      <c r="D973" s="117"/>
      <c r="E973" s="11"/>
      <c r="F973" s="11"/>
      <c r="G973" s="11"/>
      <c r="H973" s="11"/>
      <c r="I973" s="11"/>
      <c r="J973" s="11"/>
      <c r="K973" s="11"/>
      <c r="L973" s="11"/>
      <c r="M973" s="11"/>
      <c r="N973" s="11"/>
      <c r="O973" s="11"/>
      <c r="P973" s="117"/>
      <c r="Q973" s="11"/>
      <c r="R973" s="11"/>
      <c r="S973" s="11"/>
      <c r="T973" s="11"/>
      <c r="U973" s="11"/>
      <c r="V973" s="11"/>
      <c r="W973" s="11"/>
      <c r="X973" s="11"/>
      <c r="Y973" s="11"/>
      <c r="Z973" s="11"/>
    </row>
    <row r="974">
      <c r="A974" s="11"/>
      <c r="B974" s="141"/>
      <c r="C974" s="117"/>
      <c r="D974" s="117"/>
      <c r="E974" s="11"/>
      <c r="F974" s="11"/>
      <c r="G974" s="11"/>
      <c r="H974" s="11"/>
      <c r="I974" s="11"/>
      <c r="J974" s="11"/>
      <c r="K974" s="11"/>
      <c r="L974" s="11"/>
      <c r="M974" s="11"/>
      <c r="N974" s="11"/>
      <c r="O974" s="11"/>
      <c r="P974" s="117"/>
      <c r="Q974" s="11"/>
      <c r="R974" s="11"/>
      <c r="S974" s="11"/>
      <c r="T974" s="11"/>
      <c r="U974" s="11"/>
      <c r="V974" s="11"/>
      <c r="W974" s="11"/>
      <c r="X974" s="11"/>
      <c r="Y974" s="11"/>
      <c r="Z974" s="11"/>
    </row>
    <row r="975">
      <c r="A975" s="11"/>
      <c r="B975" s="141"/>
      <c r="C975" s="117"/>
      <c r="D975" s="117"/>
      <c r="E975" s="11"/>
      <c r="F975" s="11"/>
      <c r="G975" s="11"/>
      <c r="H975" s="11"/>
      <c r="I975" s="11"/>
      <c r="J975" s="11"/>
      <c r="K975" s="11"/>
      <c r="L975" s="11"/>
      <c r="M975" s="11"/>
      <c r="N975" s="11"/>
      <c r="O975" s="11"/>
      <c r="P975" s="117"/>
      <c r="Q975" s="11"/>
      <c r="R975" s="11"/>
      <c r="S975" s="11"/>
      <c r="T975" s="11"/>
      <c r="U975" s="11"/>
      <c r="V975" s="11"/>
      <c r="W975" s="11"/>
      <c r="X975" s="11"/>
      <c r="Y975" s="11"/>
      <c r="Z975" s="11"/>
    </row>
    <row r="976">
      <c r="A976" s="11"/>
      <c r="B976" s="141"/>
      <c r="C976" s="117"/>
      <c r="D976" s="117"/>
      <c r="E976" s="11"/>
      <c r="F976" s="11"/>
      <c r="G976" s="11"/>
      <c r="H976" s="11"/>
      <c r="I976" s="11"/>
      <c r="J976" s="11"/>
      <c r="K976" s="11"/>
      <c r="L976" s="11"/>
      <c r="M976" s="11"/>
      <c r="N976" s="11"/>
      <c r="O976" s="11"/>
      <c r="P976" s="117"/>
      <c r="Q976" s="11"/>
      <c r="R976" s="11"/>
      <c r="S976" s="11"/>
      <c r="T976" s="11"/>
      <c r="U976" s="11"/>
      <c r="V976" s="11"/>
      <c r="W976" s="11"/>
      <c r="X976" s="11"/>
      <c r="Y976" s="11"/>
      <c r="Z976" s="11"/>
    </row>
    <row r="977">
      <c r="A977" s="11"/>
      <c r="B977" s="141"/>
      <c r="C977" s="117"/>
      <c r="D977" s="117"/>
      <c r="E977" s="11"/>
      <c r="F977" s="11"/>
      <c r="G977" s="11"/>
      <c r="H977" s="11"/>
      <c r="I977" s="11"/>
      <c r="J977" s="11"/>
      <c r="K977" s="11"/>
      <c r="L977" s="11"/>
      <c r="M977" s="11"/>
      <c r="N977" s="11"/>
      <c r="O977" s="11"/>
      <c r="P977" s="117"/>
      <c r="Q977" s="11"/>
      <c r="R977" s="11"/>
      <c r="S977" s="11"/>
      <c r="T977" s="11"/>
      <c r="U977" s="11"/>
      <c r="V977" s="11"/>
      <c r="W977" s="11"/>
      <c r="X977" s="11"/>
      <c r="Y977" s="11"/>
      <c r="Z977" s="11"/>
    </row>
    <row r="978">
      <c r="A978" s="11"/>
      <c r="B978" s="141"/>
      <c r="C978" s="117"/>
      <c r="D978" s="117"/>
      <c r="E978" s="11"/>
      <c r="F978" s="11"/>
      <c r="G978" s="11"/>
      <c r="H978" s="11"/>
      <c r="I978" s="11"/>
      <c r="J978" s="11"/>
      <c r="K978" s="11"/>
      <c r="L978" s="11"/>
      <c r="M978" s="11"/>
      <c r="N978" s="11"/>
      <c r="O978" s="11"/>
      <c r="P978" s="117"/>
      <c r="Q978" s="11"/>
      <c r="R978" s="11"/>
      <c r="S978" s="11"/>
      <c r="T978" s="11"/>
      <c r="U978" s="11"/>
      <c r="V978" s="11"/>
      <c r="W978" s="11"/>
      <c r="X978" s="11"/>
      <c r="Y978" s="11"/>
      <c r="Z978" s="11"/>
    </row>
    <row r="979">
      <c r="A979" s="11"/>
      <c r="B979" s="141"/>
      <c r="C979" s="117"/>
      <c r="D979" s="117"/>
      <c r="E979" s="11"/>
      <c r="F979" s="11"/>
      <c r="G979" s="11"/>
      <c r="H979" s="11"/>
      <c r="I979" s="11"/>
      <c r="J979" s="11"/>
      <c r="K979" s="11"/>
      <c r="L979" s="11"/>
      <c r="M979" s="11"/>
      <c r="N979" s="11"/>
      <c r="O979" s="11"/>
      <c r="P979" s="117"/>
      <c r="Q979" s="11"/>
      <c r="R979" s="11"/>
      <c r="S979" s="11"/>
      <c r="T979" s="11"/>
      <c r="U979" s="11"/>
      <c r="V979" s="11"/>
      <c r="W979" s="11"/>
      <c r="X979" s="11"/>
      <c r="Y979" s="11"/>
      <c r="Z979" s="11"/>
    </row>
    <row r="980">
      <c r="A980" s="11"/>
      <c r="B980" s="141"/>
      <c r="C980" s="117"/>
      <c r="D980" s="117"/>
      <c r="E980" s="11"/>
      <c r="F980" s="11"/>
      <c r="G980" s="11"/>
      <c r="H980" s="11"/>
      <c r="I980" s="11"/>
      <c r="J980" s="11"/>
      <c r="K980" s="11"/>
      <c r="L980" s="11"/>
      <c r="M980" s="11"/>
      <c r="N980" s="11"/>
      <c r="O980" s="11"/>
      <c r="P980" s="117"/>
      <c r="Q980" s="11"/>
      <c r="R980" s="11"/>
      <c r="S980" s="11"/>
      <c r="T980" s="11"/>
      <c r="U980" s="11"/>
      <c r="V980" s="11"/>
      <c r="W980" s="11"/>
      <c r="X980" s="11"/>
      <c r="Y980" s="11"/>
      <c r="Z980" s="11"/>
    </row>
    <row r="981">
      <c r="A981" s="11"/>
      <c r="B981" s="141"/>
      <c r="C981" s="117"/>
      <c r="D981" s="117"/>
      <c r="E981" s="11"/>
      <c r="F981" s="11"/>
      <c r="G981" s="11"/>
      <c r="H981" s="11"/>
      <c r="I981" s="11"/>
      <c r="J981" s="11"/>
      <c r="K981" s="11"/>
      <c r="L981" s="11"/>
      <c r="M981" s="11"/>
      <c r="N981" s="11"/>
      <c r="O981" s="11"/>
      <c r="P981" s="117"/>
      <c r="Q981" s="11"/>
      <c r="R981" s="11"/>
      <c r="S981" s="11"/>
      <c r="T981" s="11"/>
      <c r="U981" s="11"/>
      <c r="V981" s="11"/>
      <c r="W981" s="11"/>
      <c r="X981" s="11"/>
      <c r="Y981" s="11"/>
      <c r="Z981" s="11"/>
    </row>
    <row r="982">
      <c r="A982" s="11"/>
      <c r="B982" s="141"/>
      <c r="C982" s="117"/>
      <c r="D982" s="117"/>
      <c r="E982" s="11"/>
      <c r="F982" s="11"/>
      <c r="G982" s="11"/>
      <c r="H982" s="11"/>
      <c r="I982" s="11"/>
      <c r="J982" s="11"/>
      <c r="K982" s="11"/>
      <c r="L982" s="11"/>
      <c r="M982" s="11"/>
      <c r="N982" s="11"/>
      <c r="O982" s="11"/>
      <c r="P982" s="117"/>
      <c r="Q982" s="11"/>
      <c r="R982" s="11"/>
      <c r="S982" s="11"/>
      <c r="T982" s="11"/>
      <c r="U982" s="11"/>
      <c r="V982" s="11"/>
      <c r="W982" s="11"/>
      <c r="X982" s="11"/>
      <c r="Y982" s="11"/>
      <c r="Z982" s="11"/>
    </row>
    <row r="983">
      <c r="A983" s="11"/>
      <c r="B983" s="141"/>
      <c r="C983" s="117"/>
      <c r="D983" s="117"/>
      <c r="E983" s="11"/>
      <c r="F983" s="11"/>
      <c r="G983" s="11"/>
      <c r="H983" s="11"/>
      <c r="I983" s="11"/>
      <c r="J983" s="11"/>
      <c r="K983" s="11"/>
      <c r="L983" s="11"/>
      <c r="M983" s="11"/>
      <c r="N983" s="11"/>
      <c r="O983" s="11"/>
      <c r="P983" s="117"/>
      <c r="Q983" s="11"/>
      <c r="R983" s="11"/>
      <c r="S983" s="11"/>
      <c r="T983" s="11"/>
      <c r="U983" s="11"/>
      <c r="V983" s="11"/>
      <c r="W983" s="11"/>
      <c r="X983" s="11"/>
      <c r="Y983" s="11"/>
      <c r="Z983" s="11"/>
    </row>
    <row r="984">
      <c r="A984" s="11"/>
      <c r="B984" s="141"/>
      <c r="C984" s="117"/>
      <c r="D984" s="117"/>
      <c r="E984" s="11"/>
      <c r="F984" s="11"/>
      <c r="G984" s="11"/>
      <c r="H984" s="11"/>
      <c r="I984" s="11"/>
      <c r="J984" s="11"/>
      <c r="K984" s="11"/>
      <c r="L984" s="11"/>
      <c r="M984" s="11"/>
      <c r="N984" s="11"/>
      <c r="O984" s="11"/>
      <c r="P984" s="117"/>
      <c r="Q984" s="11"/>
      <c r="R984" s="11"/>
      <c r="S984" s="11"/>
      <c r="T984" s="11"/>
      <c r="U984" s="11"/>
      <c r="V984" s="11"/>
      <c r="W984" s="11"/>
      <c r="X984" s="11"/>
      <c r="Y984" s="11"/>
      <c r="Z984" s="11"/>
    </row>
    <row r="985">
      <c r="A985" s="11"/>
      <c r="B985" s="141"/>
      <c r="C985" s="117"/>
      <c r="D985" s="117"/>
      <c r="E985" s="11"/>
      <c r="F985" s="11"/>
      <c r="G985" s="11"/>
      <c r="H985" s="11"/>
      <c r="I985" s="11"/>
      <c r="J985" s="11"/>
      <c r="K985" s="11"/>
      <c r="L985" s="11"/>
      <c r="M985" s="11"/>
      <c r="N985" s="11"/>
      <c r="O985" s="11"/>
      <c r="P985" s="117"/>
      <c r="Q985" s="11"/>
      <c r="R985" s="11"/>
      <c r="S985" s="11"/>
      <c r="T985" s="11"/>
      <c r="U985" s="11"/>
      <c r="V985" s="11"/>
      <c r="W985" s="11"/>
      <c r="X985" s="11"/>
      <c r="Y985" s="11"/>
      <c r="Z985" s="11"/>
    </row>
    <row r="986">
      <c r="A986" s="11"/>
      <c r="B986" s="141"/>
      <c r="C986" s="117"/>
      <c r="D986" s="117"/>
      <c r="E986" s="11"/>
      <c r="F986" s="11"/>
      <c r="G986" s="11"/>
      <c r="H986" s="11"/>
      <c r="I986" s="11"/>
      <c r="J986" s="11"/>
      <c r="K986" s="11"/>
      <c r="L986" s="11"/>
      <c r="M986" s="11"/>
      <c r="N986" s="11"/>
      <c r="O986" s="11"/>
      <c r="P986" s="117"/>
      <c r="Q986" s="11"/>
      <c r="R986" s="11"/>
      <c r="S986" s="11"/>
      <c r="T986" s="11"/>
      <c r="U986" s="11"/>
      <c r="V986" s="11"/>
      <c r="W986" s="11"/>
      <c r="X986" s="11"/>
      <c r="Y986" s="11"/>
      <c r="Z986" s="11"/>
    </row>
    <row r="987">
      <c r="A987" s="11"/>
      <c r="B987" s="141"/>
      <c r="C987" s="117"/>
      <c r="D987" s="117"/>
      <c r="E987" s="11"/>
      <c r="F987" s="11"/>
      <c r="G987" s="11"/>
      <c r="H987" s="11"/>
      <c r="I987" s="11"/>
      <c r="J987" s="11"/>
      <c r="K987" s="11"/>
      <c r="L987" s="11"/>
      <c r="M987" s="11"/>
      <c r="N987" s="11"/>
      <c r="O987" s="11"/>
      <c r="P987" s="117"/>
      <c r="Q987" s="11"/>
      <c r="R987" s="11"/>
      <c r="S987" s="11"/>
      <c r="T987" s="11"/>
      <c r="U987" s="11"/>
      <c r="V987" s="11"/>
      <c r="W987" s="11"/>
      <c r="X987" s="11"/>
      <c r="Y987" s="11"/>
      <c r="Z987" s="11"/>
    </row>
    <row r="988">
      <c r="A988" s="11"/>
      <c r="B988" s="141"/>
      <c r="C988" s="117"/>
      <c r="D988" s="117"/>
      <c r="E988" s="11"/>
      <c r="F988" s="11"/>
      <c r="G988" s="11"/>
      <c r="H988" s="11"/>
      <c r="I988" s="11"/>
      <c r="J988" s="11"/>
      <c r="K988" s="11"/>
      <c r="L988" s="11"/>
      <c r="M988" s="11"/>
      <c r="N988" s="11"/>
      <c r="O988" s="11"/>
      <c r="P988" s="117"/>
      <c r="Q988" s="11"/>
      <c r="R988" s="11"/>
      <c r="S988" s="11"/>
      <c r="T988" s="11"/>
      <c r="U988" s="11"/>
      <c r="V988" s="11"/>
      <c r="W988" s="11"/>
      <c r="X988" s="11"/>
      <c r="Y988" s="11"/>
      <c r="Z988" s="11"/>
    </row>
    <row r="989">
      <c r="A989" s="11"/>
      <c r="B989" s="141"/>
      <c r="C989" s="117"/>
      <c r="D989" s="117"/>
      <c r="E989" s="11"/>
      <c r="F989" s="11"/>
      <c r="G989" s="11"/>
      <c r="H989" s="11"/>
      <c r="I989" s="11"/>
      <c r="J989" s="11"/>
      <c r="K989" s="11"/>
      <c r="L989" s="11"/>
      <c r="M989" s="11"/>
      <c r="N989" s="11"/>
      <c r="O989" s="11"/>
      <c r="P989" s="117"/>
      <c r="Q989" s="11"/>
      <c r="R989" s="11"/>
      <c r="S989" s="11"/>
      <c r="T989" s="11"/>
      <c r="U989" s="11"/>
      <c r="V989" s="11"/>
      <c r="W989" s="11"/>
      <c r="X989" s="11"/>
      <c r="Y989" s="11"/>
      <c r="Z989" s="11"/>
    </row>
    <row r="990">
      <c r="A990" s="11"/>
      <c r="B990" s="141"/>
      <c r="C990" s="117"/>
      <c r="D990" s="117"/>
      <c r="E990" s="11"/>
      <c r="F990" s="11"/>
      <c r="G990" s="11"/>
      <c r="H990" s="11"/>
      <c r="I990" s="11"/>
      <c r="J990" s="11"/>
      <c r="K990" s="11"/>
      <c r="L990" s="11"/>
      <c r="M990" s="11"/>
      <c r="N990" s="11"/>
      <c r="O990" s="11"/>
      <c r="P990" s="117"/>
      <c r="Q990" s="11"/>
      <c r="R990" s="11"/>
      <c r="S990" s="11"/>
      <c r="T990" s="11"/>
      <c r="U990" s="11"/>
      <c r="V990" s="11"/>
      <c r="W990" s="11"/>
      <c r="X990" s="11"/>
      <c r="Y990" s="11"/>
      <c r="Z990" s="11"/>
    </row>
    <row r="991">
      <c r="A991" s="11"/>
      <c r="B991" s="141"/>
      <c r="C991" s="117"/>
      <c r="D991" s="117"/>
      <c r="E991" s="11"/>
      <c r="F991" s="11"/>
      <c r="G991" s="11"/>
      <c r="H991" s="11"/>
      <c r="I991" s="11"/>
      <c r="J991" s="11"/>
      <c r="K991" s="11"/>
      <c r="L991" s="11"/>
      <c r="M991" s="11"/>
      <c r="N991" s="11"/>
      <c r="O991" s="11"/>
      <c r="P991" s="117"/>
      <c r="Q991" s="11"/>
      <c r="R991" s="11"/>
      <c r="S991" s="11"/>
      <c r="T991" s="11"/>
      <c r="U991" s="11"/>
      <c r="V991" s="11"/>
      <c r="W991" s="11"/>
      <c r="X991" s="11"/>
      <c r="Y991" s="11"/>
      <c r="Z991" s="11"/>
    </row>
    <row r="992">
      <c r="A992" s="11"/>
      <c r="B992" s="141"/>
      <c r="C992" s="117"/>
      <c r="D992" s="117"/>
      <c r="E992" s="11"/>
      <c r="F992" s="11"/>
      <c r="G992" s="11"/>
      <c r="H992" s="11"/>
      <c r="I992" s="11"/>
      <c r="J992" s="11"/>
      <c r="K992" s="11"/>
      <c r="L992" s="11"/>
      <c r="M992" s="11"/>
      <c r="N992" s="11"/>
      <c r="O992" s="11"/>
      <c r="P992" s="117"/>
      <c r="Q992" s="11"/>
      <c r="R992" s="11"/>
      <c r="S992" s="11"/>
      <c r="T992" s="11"/>
      <c r="U992" s="11"/>
      <c r="V992" s="11"/>
      <c r="W992" s="11"/>
      <c r="X992" s="11"/>
      <c r="Y992" s="11"/>
      <c r="Z992" s="11"/>
    </row>
    <row r="993">
      <c r="A993" s="11"/>
      <c r="B993" s="141"/>
      <c r="C993" s="117"/>
      <c r="D993" s="117"/>
      <c r="E993" s="11"/>
      <c r="F993" s="11"/>
      <c r="G993" s="11"/>
      <c r="H993" s="11"/>
      <c r="I993" s="11"/>
      <c r="J993" s="11"/>
      <c r="K993" s="11"/>
      <c r="L993" s="11"/>
      <c r="M993" s="11"/>
      <c r="N993" s="11"/>
      <c r="O993" s="11"/>
      <c r="P993" s="117"/>
      <c r="Q993" s="11"/>
      <c r="R993" s="11"/>
      <c r="S993" s="11"/>
      <c r="T993" s="11"/>
      <c r="U993" s="11"/>
      <c r="V993" s="11"/>
      <c r="W993" s="11"/>
      <c r="X993" s="11"/>
      <c r="Y993" s="11"/>
      <c r="Z993" s="11"/>
    </row>
    <row r="994">
      <c r="A994" s="11"/>
      <c r="B994" s="141"/>
      <c r="C994" s="117"/>
      <c r="D994" s="117"/>
      <c r="E994" s="11"/>
      <c r="F994" s="11"/>
      <c r="G994" s="11"/>
      <c r="H994" s="11"/>
      <c r="I994" s="11"/>
      <c r="J994" s="11"/>
      <c r="K994" s="11"/>
      <c r="L994" s="11"/>
      <c r="M994" s="11"/>
      <c r="N994" s="11"/>
      <c r="O994" s="11"/>
      <c r="P994" s="117"/>
      <c r="Q994" s="11"/>
      <c r="R994" s="11"/>
      <c r="S994" s="11"/>
      <c r="T994" s="11"/>
      <c r="U994" s="11"/>
      <c r="V994" s="11"/>
      <c r="W994" s="11"/>
      <c r="X994" s="11"/>
      <c r="Y994" s="11"/>
      <c r="Z994" s="11"/>
    </row>
    <row r="995">
      <c r="A995" s="11"/>
      <c r="B995" s="141"/>
      <c r="C995" s="117"/>
      <c r="D995" s="117"/>
      <c r="E995" s="11"/>
      <c r="F995" s="11"/>
      <c r="G995" s="11"/>
      <c r="H995" s="11"/>
      <c r="I995" s="11"/>
      <c r="J995" s="11"/>
      <c r="K995" s="11"/>
      <c r="L995" s="11"/>
      <c r="M995" s="11"/>
      <c r="N995" s="11"/>
      <c r="O995" s="11"/>
      <c r="P995" s="117"/>
      <c r="Q995" s="11"/>
      <c r="R995" s="11"/>
      <c r="S995" s="11"/>
      <c r="T995" s="11"/>
      <c r="U995" s="11"/>
      <c r="V995" s="11"/>
      <c r="W995" s="11"/>
      <c r="X995" s="11"/>
      <c r="Y995" s="11"/>
      <c r="Z995" s="11"/>
    </row>
    <row r="996">
      <c r="A996" s="11"/>
      <c r="B996" s="141"/>
      <c r="C996" s="117"/>
      <c r="D996" s="117"/>
      <c r="E996" s="11"/>
      <c r="F996" s="11"/>
      <c r="G996" s="11"/>
      <c r="H996" s="11"/>
      <c r="I996" s="11"/>
      <c r="J996" s="11"/>
      <c r="K996" s="11"/>
      <c r="L996" s="11"/>
      <c r="M996" s="11"/>
      <c r="N996" s="11"/>
      <c r="O996" s="11"/>
      <c r="P996" s="117"/>
      <c r="Q996" s="11"/>
      <c r="R996" s="11"/>
      <c r="S996" s="11"/>
      <c r="T996" s="11"/>
      <c r="U996" s="11"/>
      <c r="V996" s="11"/>
      <c r="W996" s="11"/>
      <c r="X996" s="11"/>
      <c r="Y996" s="11"/>
      <c r="Z996" s="11"/>
    </row>
    <row r="997">
      <c r="A997" s="11"/>
      <c r="B997" s="141"/>
      <c r="C997" s="117"/>
      <c r="D997" s="117"/>
      <c r="E997" s="11"/>
      <c r="F997" s="11"/>
      <c r="G997" s="11"/>
      <c r="H997" s="11"/>
      <c r="I997" s="11"/>
      <c r="J997" s="11"/>
      <c r="K997" s="11"/>
      <c r="L997" s="11"/>
      <c r="M997" s="11"/>
      <c r="N997" s="11"/>
      <c r="O997" s="11"/>
      <c r="P997" s="117"/>
      <c r="Q997" s="11"/>
      <c r="R997" s="11"/>
      <c r="S997" s="11"/>
      <c r="T997" s="11"/>
      <c r="U997" s="11"/>
      <c r="V997" s="11"/>
      <c r="W997" s="11"/>
      <c r="X997" s="11"/>
      <c r="Y997" s="11"/>
      <c r="Z997" s="11"/>
    </row>
    <row r="998">
      <c r="A998" s="11"/>
      <c r="B998" s="141"/>
      <c r="C998" s="117"/>
      <c r="D998" s="117"/>
      <c r="E998" s="11"/>
      <c r="F998" s="11"/>
      <c r="G998" s="11"/>
      <c r="H998" s="11"/>
      <c r="I998" s="11"/>
      <c r="J998" s="11"/>
      <c r="K998" s="11"/>
      <c r="L998" s="11"/>
      <c r="M998" s="11"/>
      <c r="N998" s="11"/>
      <c r="O998" s="11"/>
      <c r="P998" s="117"/>
      <c r="Q998" s="11"/>
      <c r="R998" s="11"/>
      <c r="S998" s="11"/>
      <c r="T998" s="11"/>
      <c r="U998" s="11"/>
      <c r="V998" s="11"/>
      <c r="W998" s="11"/>
      <c r="X998" s="11"/>
      <c r="Y998" s="11"/>
      <c r="Z998" s="11"/>
    </row>
    <row r="999">
      <c r="A999" s="11"/>
      <c r="B999" s="141"/>
      <c r="C999" s="117"/>
      <c r="D999" s="117"/>
      <c r="E999" s="11"/>
      <c r="F999" s="11"/>
      <c r="G999" s="11"/>
      <c r="H999" s="11"/>
      <c r="I999" s="11"/>
      <c r="J999" s="11"/>
      <c r="K999" s="11"/>
      <c r="L999" s="11"/>
      <c r="M999" s="11"/>
      <c r="N999" s="11"/>
      <c r="O999" s="11"/>
      <c r="P999" s="117"/>
      <c r="Q999" s="11"/>
      <c r="R999" s="11"/>
      <c r="S999" s="11"/>
      <c r="T999" s="11"/>
      <c r="U999" s="11"/>
      <c r="V999" s="11"/>
      <c r="W999" s="11"/>
      <c r="X999" s="11"/>
      <c r="Y999" s="11"/>
      <c r="Z999" s="11"/>
    </row>
    <row r="1000">
      <c r="A1000" s="11"/>
      <c r="B1000" s="141"/>
      <c r="C1000" s="117"/>
      <c r="D1000" s="117"/>
      <c r="E1000" s="11"/>
      <c r="F1000" s="11"/>
      <c r="G1000" s="11"/>
      <c r="H1000" s="11"/>
      <c r="I1000" s="11"/>
      <c r="J1000" s="11"/>
      <c r="K1000" s="11"/>
      <c r="L1000" s="11"/>
      <c r="M1000" s="11"/>
      <c r="N1000" s="11"/>
      <c r="O1000" s="11"/>
      <c r="P1000" s="117"/>
      <c r="Q1000" s="11"/>
      <c r="R1000" s="11"/>
      <c r="S1000" s="11"/>
      <c r="T1000" s="11"/>
      <c r="U1000" s="11"/>
      <c r="V1000" s="11"/>
      <c r="W1000" s="11"/>
      <c r="X1000" s="11"/>
      <c r="Y1000" s="11"/>
      <c r="Z1000" s="11"/>
    </row>
    <row r="1001">
      <c r="A1001" s="11"/>
      <c r="B1001" s="141"/>
      <c r="C1001" s="117"/>
      <c r="D1001" s="117"/>
      <c r="E1001" s="11"/>
      <c r="F1001" s="11"/>
      <c r="G1001" s="11"/>
      <c r="H1001" s="11"/>
      <c r="I1001" s="11"/>
      <c r="J1001" s="11"/>
      <c r="K1001" s="11"/>
      <c r="L1001" s="11"/>
      <c r="M1001" s="11"/>
      <c r="N1001" s="11"/>
      <c r="O1001" s="11"/>
      <c r="P1001" s="117"/>
      <c r="Q1001" s="11"/>
      <c r="R1001" s="11"/>
      <c r="S1001" s="11"/>
      <c r="T1001" s="11"/>
      <c r="U1001" s="11"/>
      <c r="V1001" s="11"/>
      <c r="W1001" s="11"/>
      <c r="X1001" s="11"/>
      <c r="Y1001" s="11"/>
      <c r="Z1001" s="11"/>
    </row>
    <row r="1002">
      <c r="A1002" s="11"/>
      <c r="B1002" s="141"/>
      <c r="C1002" s="117"/>
      <c r="D1002" s="117"/>
      <c r="E1002" s="11"/>
      <c r="F1002" s="11"/>
      <c r="G1002" s="11"/>
      <c r="H1002" s="11"/>
      <c r="I1002" s="11"/>
      <c r="J1002" s="11"/>
      <c r="K1002" s="11"/>
      <c r="L1002" s="11"/>
      <c r="M1002" s="11"/>
      <c r="N1002" s="11"/>
      <c r="O1002" s="11"/>
      <c r="P1002" s="117"/>
      <c r="Q1002" s="11"/>
      <c r="R1002" s="11"/>
      <c r="S1002" s="11"/>
      <c r="T1002" s="11"/>
      <c r="U1002" s="11"/>
      <c r="V1002" s="11"/>
      <c r="W1002" s="11"/>
      <c r="X1002" s="11"/>
      <c r="Y1002" s="11"/>
      <c r="Z1002" s="11"/>
    </row>
    <row r="1003">
      <c r="A1003" s="11"/>
      <c r="B1003" s="141"/>
      <c r="C1003" s="117"/>
      <c r="D1003" s="117"/>
      <c r="E1003" s="11"/>
      <c r="F1003" s="11"/>
      <c r="G1003" s="11"/>
      <c r="H1003" s="11"/>
      <c r="I1003" s="11"/>
      <c r="J1003" s="11"/>
      <c r="K1003" s="11"/>
      <c r="L1003" s="11"/>
      <c r="M1003" s="11"/>
      <c r="N1003" s="11"/>
      <c r="O1003" s="11"/>
      <c r="P1003" s="117"/>
      <c r="Q1003" s="11"/>
      <c r="R1003" s="11"/>
      <c r="S1003" s="11"/>
      <c r="T1003" s="11"/>
      <c r="U1003" s="11"/>
      <c r="V1003" s="11"/>
      <c r="W1003" s="11"/>
      <c r="X1003" s="11"/>
      <c r="Y1003" s="11"/>
      <c r="Z1003" s="11"/>
    </row>
    <row r="1004">
      <c r="A1004" s="11"/>
      <c r="B1004" s="141"/>
      <c r="C1004" s="117"/>
      <c r="D1004" s="117"/>
      <c r="E1004" s="11"/>
      <c r="F1004" s="11"/>
      <c r="G1004" s="11"/>
      <c r="H1004" s="11"/>
      <c r="I1004" s="11"/>
      <c r="J1004" s="11"/>
      <c r="K1004" s="11"/>
      <c r="L1004" s="11"/>
      <c r="M1004" s="11"/>
      <c r="N1004" s="11"/>
      <c r="O1004" s="11"/>
      <c r="P1004" s="117"/>
      <c r="Q1004" s="11"/>
      <c r="R1004" s="11"/>
      <c r="S1004" s="11"/>
      <c r="T1004" s="11"/>
      <c r="U1004" s="11"/>
      <c r="V1004" s="11"/>
      <c r="W1004" s="11"/>
      <c r="X1004" s="11"/>
      <c r="Y1004" s="11"/>
      <c r="Z1004" s="11"/>
    </row>
  </sheetData>
  <mergeCells count="33">
    <mergeCell ref="B1:E1"/>
    <mergeCell ref="F1:G1"/>
    <mergeCell ref="C2:D2"/>
    <mergeCell ref="G2:L2"/>
    <mergeCell ref="P2:U2"/>
    <mergeCell ref="G3:L3"/>
    <mergeCell ref="P3:U3"/>
    <mergeCell ref="C3:D3"/>
    <mergeCell ref="C4:D4"/>
    <mergeCell ref="G4:L4"/>
    <mergeCell ref="P4:U4"/>
    <mergeCell ref="B6:D6"/>
    <mergeCell ref="F6:L6"/>
    <mergeCell ref="O6:U6"/>
    <mergeCell ref="B19:D19"/>
    <mergeCell ref="F32:L32"/>
    <mergeCell ref="F33:I33"/>
    <mergeCell ref="F34:I34"/>
    <mergeCell ref="B35:D35"/>
    <mergeCell ref="F35:I35"/>
    <mergeCell ref="F36:I36"/>
    <mergeCell ref="F43:I43"/>
    <mergeCell ref="F44:I44"/>
    <mergeCell ref="F45:I45"/>
    <mergeCell ref="F47:L47"/>
    <mergeCell ref="O54:U54"/>
    <mergeCell ref="F37:I37"/>
    <mergeCell ref="F38:I38"/>
    <mergeCell ref="F39:I39"/>
    <mergeCell ref="F40:I40"/>
    <mergeCell ref="F41:I41"/>
    <mergeCell ref="O41:U41"/>
    <mergeCell ref="F42:I42"/>
  </mergeCells>
  <conditionalFormatting sqref="H7:I31 Q7:R40 Q42:R52 H48:I59 Q55:R65">
    <cfRule type="cellIs" dxfId="0" priority="1" operator="greaterThan">
      <formula>15</formula>
    </cfRule>
  </conditionalFormatting>
  <conditionalFormatting sqref="J7:J31 S7:S40 S42:S52 J48:J59 S55:S65">
    <cfRule type="cellIs" dxfId="0" priority="2" operator="greaterThan">
      <formula>$D$116</formula>
    </cfRule>
  </conditionalFormatting>
  <conditionalFormatting sqref="Q69:S69">
    <cfRule type="cellIs" dxfId="0" priority="3" operator="lessThan">
      <formula>0</formula>
    </cfRule>
  </conditionalFormatting>
  <dataValidations>
    <dataValidation type="list" allowBlank="1" sqref="P2">
      <formula1>calculations!$A$31:$A$54</formula1>
    </dataValidation>
    <dataValidation type="list" allowBlank="1" sqref="G3">
      <formula1>calculations!$R$73:$R$82</formula1>
    </dataValidation>
    <dataValidation type="list" allowBlank="1" sqref="P4">
      <formula1>"Outcast,Slave,Freeman,Gentry,Aristocracy,Ruling"</formula1>
    </dataValidation>
    <dataValidation type="list" allowBlank="1" sqref="C4">
      <formula1>"Primitive,Barbarian,Civilised,Nomad"</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15" width="1.88"/>
  </cols>
  <sheetData>
    <row r="1" ht="9.0" customHeight="1">
      <c r="A1" s="201"/>
      <c r="B1" s="202"/>
      <c r="C1" s="202"/>
      <c r="D1" s="202"/>
      <c r="E1" s="202"/>
      <c r="F1" s="202"/>
      <c r="G1" s="202"/>
      <c r="H1" s="202"/>
      <c r="I1" s="202"/>
      <c r="J1" s="202"/>
      <c r="K1" s="202"/>
      <c r="L1" s="202"/>
      <c r="M1" s="202"/>
      <c r="N1" s="202"/>
      <c r="O1" s="202"/>
      <c r="P1" s="202"/>
      <c r="Q1" s="202"/>
      <c r="R1" s="202"/>
      <c r="S1" s="202"/>
      <c r="T1" s="202"/>
      <c r="U1" s="202"/>
      <c r="V1" s="202"/>
      <c r="W1" s="202"/>
      <c r="X1" s="202"/>
      <c r="Y1" s="202"/>
      <c r="Z1" s="202"/>
      <c r="AA1" s="202"/>
      <c r="AB1" s="202"/>
      <c r="AC1" s="202"/>
      <c r="AD1" s="202"/>
      <c r="AE1" s="202"/>
      <c r="AF1" s="202"/>
      <c r="AG1" s="202"/>
      <c r="AH1" s="202"/>
      <c r="AI1" s="202"/>
      <c r="AJ1" s="202"/>
      <c r="AK1" s="202"/>
      <c r="AL1" s="202"/>
      <c r="AM1" s="202"/>
      <c r="AN1" s="202"/>
      <c r="AO1" s="202"/>
      <c r="AP1" s="202"/>
      <c r="AQ1" s="203"/>
      <c r="AR1" s="204"/>
      <c r="AS1" s="204"/>
      <c r="AT1" s="204"/>
      <c r="AU1" s="204"/>
      <c r="AV1" s="204"/>
      <c r="AW1" s="204"/>
      <c r="AX1" s="204"/>
      <c r="AY1" s="204"/>
      <c r="AZ1" s="204"/>
      <c r="BA1" s="204"/>
      <c r="BB1" s="204"/>
      <c r="BC1" s="204"/>
      <c r="BD1" s="204"/>
      <c r="BE1" s="204"/>
      <c r="BF1" s="204"/>
      <c r="BG1" s="204"/>
      <c r="BH1" s="204"/>
      <c r="BI1" s="204"/>
      <c r="BJ1" s="204"/>
      <c r="BK1" s="204"/>
      <c r="BL1" s="204"/>
      <c r="BM1" s="204"/>
      <c r="BN1" s="204"/>
      <c r="BO1" s="204"/>
      <c r="BP1" s="204"/>
      <c r="BQ1" s="204"/>
      <c r="BR1" s="204"/>
      <c r="BS1" s="204"/>
      <c r="BT1" s="204"/>
      <c r="BU1" s="204"/>
      <c r="BV1" s="204"/>
      <c r="BW1" s="204"/>
      <c r="BX1" s="204"/>
      <c r="BY1" s="204"/>
      <c r="BZ1" s="204"/>
      <c r="CA1" s="204"/>
      <c r="CB1" s="204"/>
      <c r="CC1" s="204"/>
      <c r="CD1" s="204"/>
      <c r="CE1" s="204"/>
      <c r="CF1" s="204"/>
      <c r="CG1" s="204"/>
      <c r="CH1" s="204"/>
      <c r="CI1" s="204"/>
      <c r="CJ1" s="204"/>
      <c r="CK1" s="204"/>
      <c r="CL1" s="204"/>
      <c r="CM1" s="204"/>
      <c r="CN1" s="204"/>
      <c r="CO1" s="204"/>
      <c r="CP1" s="204"/>
      <c r="CQ1" s="204"/>
      <c r="CR1" s="204"/>
      <c r="CS1" s="204"/>
      <c r="CT1" s="204"/>
      <c r="CU1" s="204"/>
      <c r="CV1" s="204"/>
      <c r="CW1" s="204"/>
      <c r="CX1" s="204"/>
      <c r="CY1" s="204"/>
      <c r="CZ1" s="204"/>
      <c r="DA1" s="204"/>
      <c r="DB1" s="204"/>
      <c r="DC1" s="204"/>
      <c r="DD1" s="204"/>
      <c r="DE1" s="204"/>
      <c r="DF1" s="204"/>
      <c r="DG1" s="204"/>
      <c r="DH1" s="204"/>
      <c r="DI1" s="204"/>
      <c r="DJ1" s="204"/>
      <c r="DK1" s="205"/>
    </row>
    <row r="2" ht="9.0" customHeight="1">
      <c r="A2" s="206"/>
      <c r="B2" s="207"/>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9"/>
      <c r="AQ2" s="210"/>
      <c r="AR2" s="211"/>
      <c r="AS2" s="212"/>
      <c r="AT2" s="212"/>
      <c r="AU2" s="212"/>
      <c r="AV2" s="212"/>
      <c r="AW2" s="212"/>
      <c r="AX2" s="212"/>
      <c r="AY2" s="212"/>
      <c r="AZ2" s="212"/>
      <c r="BA2" s="212"/>
      <c r="BB2" s="212"/>
      <c r="BC2" s="212"/>
      <c r="BD2" s="212"/>
      <c r="BE2" s="212"/>
      <c r="BF2" s="212"/>
      <c r="BG2" s="212"/>
      <c r="BH2" s="212"/>
      <c r="BI2" s="212"/>
      <c r="BJ2" s="212"/>
      <c r="BK2" s="212"/>
      <c r="BL2" s="212"/>
      <c r="BM2" s="212"/>
      <c r="BN2" s="212"/>
      <c r="BO2" s="212"/>
      <c r="BP2" s="212"/>
      <c r="BQ2" s="212"/>
      <c r="BR2" s="212"/>
      <c r="BS2" s="212"/>
      <c r="BT2" s="212"/>
      <c r="BU2" s="212"/>
      <c r="BV2" s="212"/>
      <c r="BW2" s="212"/>
      <c r="BX2" s="212"/>
      <c r="BY2" s="212"/>
      <c r="BZ2" s="212"/>
      <c r="CA2" s="212"/>
      <c r="CB2" s="212"/>
      <c r="CC2" s="212"/>
      <c r="CD2" s="212"/>
      <c r="CE2" s="212"/>
      <c r="CF2" s="212"/>
      <c r="CG2" s="212"/>
      <c r="CH2" s="212"/>
      <c r="CI2" s="212"/>
      <c r="CJ2" s="212"/>
      <c r="CK2" s="212"/>
      <c r="CL2" s="212"/>
      <c r="CM2" s="212"/>
      <c r="CN2" s="212"/>
      <c r="CO2" s="212"/>
      <c r="CP2" s="212"/>
      <c r="CQ2" s="212"/>
      <c r="CR2" s="212"/>
      <c r="CS2" s="212"/>
      <c r="CT2" s="212"/>
      <c r="CU2" s="212"/>
      <c r="CV2" s="212"/>
      <c r="CW2" s="212"/>
      <c r="CX2" s="212"/>
      <c r="CY2" s="212"/>
      <c r="CZ2" s="212"/>
      <c r="DA2" s="212"/>
      <c r="DB2" s="212"/>
      <c r="DC2" s="212"/>
      <c r="DD2" s="212"/>
      <c r="DE2" s="212"/>
      <c r="DF2" s="212"/>
      <c r="DG2" s="212"/>
      <c r="DH2" s="212"/>
      <c r="DI2" s="212"/>
      <c r="DJ2" s="213"/>
      <c r="DK2" s="214"/>
    </row>
    <row r="3" ht="9.0" customHeight="1">
      <c r="A3" s="206"/>
      <c r="B3" s="215"/>
      <c r="AP3" s="216"/>
      <c r="AQ3" s="210"/>
      <c r="AR3" s="217"/>
      <c r="AS3" s="218" t="s">
        <v>6</v>
      </c>
      <c r="AT3" s="219"/>
      <c r="AU3" s="219"/>
      <c r="AV3" s="219"/>
      <c r="AW3" s="219"/>
      <c r="AX3" s="219"/>
      <c r="AY3" s="219"/>
      <c r="AZ3" s="219"/>
      <c r="BA3" s="219"/>
      <c r="BB3" s="219"/>
      <c r="BC3" s="219"/>
      <c r="BD3" s="219"/>
      <c r="BE3" s="219"/>
      <c r="BF3" s="220"/>
      <c r="BG3" s="221" t="str">
        <f>NAME</f>
        <v>Anathaym</v>
      </c>
      <c r="BH3" s="219"/>
      <c r="BI3" s="219"/>
      <c r="BJ3" s="219"/>
      <c r="BK3" s="219"/>
      <c r="BL3" s="219"/>
      <c r="BM3" s="219"/>
      <c r="BN3" s="219"/>
      <c r="BO3" s="219"/>
      <c r="BP3" s="219"/>
      <c r="BQ3" s="219"/>
      <c r="BR3" s="219"/>
      <c r="BS3" s="219"/>
      <c r="BT3" s="219"/>
      <c r="BU3" s="219"/>
      <c r="BV3" s="219"/>
      <c r="BW3" s="219"/>
      <c r="BX3" s="219"/>
      <c r="BY3" s="219"/>
      <c r="BZ3" s="219"/>
      <c r="CA3" s="220"/>
      <c r="CB3" s="222"/>
      <c r="CC3" s="222"/>
      <c r="CD3" s="222"/>
      <c r="CE3" s="222"/>
      <c r="CF3" s="222"/>
      <c r="CG3" s="222"/>
      <c r="CH3" s="222"/>
      <c r="CI3" s="222"/>
      <c r="CJ3" s="222"/>
      <c r="CK3" s="222"/>
      <c r="CL3" s="222"/>
      <c r="CM3" s="222"/>
      <c r="CN3" s="222"/>
      <c r="CO3" s="222"/>
      <c r="CP3" s="222"/>
      <c r="CQ3" s="222"/>
      <c r="CR3" s="222"/>
      <c r="CS3" s="222"/>
      <c r="CT3" s="222"/>
      <c r="CU3" s="222"/>
      <c r="CV3" s="222"/>
      <c r="CW3" s="222"/>
      <c r="CX3" s="222"/>
      <c r="CY3" s="222"/>
      <c r="CZ3" s="222"/>
      <c r="DA3" s="222"/>
      <c r="DB3" s="222"/>
      <c r="DC3" s="222"/>
      <c r="DD3" s="222"/>
      <c r="DE3" s="222"/>
      <c r="DF3" s="222"/>
      <c r="DG3" s="222"/>
      <c r="DH3" s="222"/>
      <c r="DI3" s="222"/>
      <c r="DJ3" s="223"/>
      <c r="DK3" s="214"/>
    </row>
    <row r="4" ht="9.0" customHeight="1">
      <c r="A4" s="206"/>
      <c r="B4" s="215"/>
      <c r="AP4" s="216"/>
      <c r="AQ4" s="210"/>
      <c r="AR4" s="217"/>
      <c r="AS4" s="224"/>
      <c r="AT4" s="225"/>
      <c r="AU4" s="225"/>
      <c r="AV4" s="225"/>
      <c r="AW4" s="225"/>
      <c r="AX4" s="225"/>
      <c r="AY4" s="225"/>
      <c r="AZ4" s="225"/>
      <c r="BA4" s="225"/>
      <c r="BB4" s="225"/>
      <c r="BC4" s="225"/>
      <c r="BD4" s="225"/>
      <c r="BE4" s="225"/>
      <c r="BF4" s="226"/>
      <c r="BG4" s="224"/>
      <c r="BH4" s="225"/>
      <c r="BI4" s="225"/>
      <c r="BJ4" s="225"/>
      <c r="BK4" s="225"/>
      <c r="BL4" s="225"/>
      <c r="BM4" s="225"/>
      <c r="BN4" s="225"/>
      <c r="BO4" s="225"/>
      <c r="BP4" s="225"/>
      <c r="BQ4" s="225"/>
      <c r="BR4" s="225"/>
      <c r="BS4" s="225"/>
      <c r="BT4" s="225"/>
      <c r="BU4" s="225"/>
      <c r="BV4" s="225"/>
      <c r="BW4" s="225"/>
      <c r="BX4" s="225"/>
      <c r="BY4" s="225"/>
      <c r="BZ4" s="225"/>
      <c r="CA4" s="226"/>
      <c r="CB4" s="222"/>
      <c r="CC4" s="222"/>
      <c r="CD4" s="222"/>
      <c r="CE4" s="222"/>
      <c r="CF4" s="222"/>
      <c r="CG4" s="222"/>
      <c r="CH4" s="222"/>
      <c r="CI4" s="222"/>
      <c r="CJ4" s="222"/>
      <c r="CK4" s="222"/>
      <c r="CL4" s="222"/>
      <c r="CM4" s="222"/>
      <c r="CN4" s="222"/>
      <c r="CO4" s="222"/>
      <c r="CP4" s="222"/>
      <c r="CQ4" s="222"/>
      <c r="CR4" s="222"/>
      <c r="CS4" s="222"/>
      <c r="CT4" s="222"/>
      <c r="CU4" s="222"/>
      <c r="CV4" s="222"/>
      <c r="CW4" s="222"/>
      <c r="CX4" s="222"/>
      <c r="CY4" s="222"/>
      <c r="CZ4" s="222"/>
      <c r="DA4" s="222"/>
      <c r="DB4" s="222"/>
      <c r="DC4" s="222"/>
      <c r="DD4" s="222"/>
      <c r="DE4" s="222"/>
      <c r="DF4" s="222"/>
      <c r="DG4" s="222"/>
      <c r="DH4" s="222"/>
      <c r="DI4" s="222"/>
      <c r="DJ4" s="223"/>
      <c r="DK4" s="214"/>
    </row>
    <row r="5" ht="9.0" customHeight="1">
      <c r="A5" s="206"/>
      <c r="B5" s="215"/>
      <c r="AP5" s="216"/>
      <c r="AQ5" s="210"/>
      <c r="AR5" s="217"/>
      <c r="AS5" s="227" t="s">
        <v>11</v>
      </c>
      <c r="AT5" s="219"/>
      <c r="AU5" s="219"/>
      <c r="AV5" s="219"/>
      <c r="AW5" s="219"/>
      <c r="AX5" s="219"/>
      <c r="AY5" s="219"/>
      <c r="AZ5" s="219"/>
      <c r="BA5" s="219"/>
      <c r="BB5" s="219"/>
      <c r="BC5" s="220"/>
      <c r="BD5" s="228" t="str">
        <f>datasheet!$C$3</f>
        <v>Adept_Austin</v>
      </c>
      <c r="BE5" s="219"/>
      <c r="BF5" s="219"/>
      <c r="BG5" s="219"/>
      <c r="BH5" s="219"/>
      <c r="BI5" s="219"/>
      <c r="BJ5" s="219"/>
      <c r="BK5" s="219"/>
      <c r="BL5" s="219"/>
      <c r="BM5" s="219"/>
      <c r="BN5" s="219"/>
      <c r="BO5" s="219"/>
      <c r="BP5" s="219"/>
      <c r="BQ5" s="219"/>
      <c r="BR5" s="219"/>
      <c r="BS5" s="219"/>
      <c r="BT5" s="219"/>
      <c r="BU5" s="219"/>
      <c r="BV5" s="219"/>
      <c r="BW5" s="219"/>
      <c r="BX5" s="219"/>
      <c r="BY5" s="219"/>
      <c r="BZ5" s="219"/>
      <c r="CA5" s="220"/>
      <c r="CB5" s="229" t="s">
        <v>184</v>
      </c>
      <c r="CC5" s="219"/>
      <c r="CD5" s="219"/>
      <c r="CE5" s="219"/>
      <c r="CF5" s="219"/>
      <c r="CG5" s="219"/>
      <c r="CH5" s="219"/>
      <c r="CI5" s="219"/>
      <c r="CJ5" s="219"/>
      <c r="CK5" s="219"/>
      <c r="CL5" s="219"/>
      <c r="CM5" s="219"/>
      <c r="CN5" s="219"/>
      <c r="CO5" s="220"/>
      <c r="CP5" s="230" t="str">
        <f>IF(datasheet!$G$3&lt;&gt;"", CONCATENATE(datasheet!$G$3,"/",datasheet!$G$4),"")</f>
        <v>Human/Meeros</v>
      </c>
      <c r="DI5" s="231"/>
      <c r="DJ5" s="223"/>
      <c r="DK5" s="214"/>
    </row>
    <row r="6" ht="9.0" customHeight="1">
      <c r="A6" s="206"/>
      <c r="B6" s="215"/>
      <c r="AP6" s="216"/>
      <c r="AQ6" s="210"/>
      <c r="AR6" s="217"/>
      <c r="AS6" s="224"/>
      <c r="AT6" s="225"/>
      <c r="AU6" s="225"/>
      <c r="AV6" s="225"/>
      <c r="AW6" s="225"/>
      <c r="AX6" s="225"/>
      <c r="AY6" s="225"/>
      <c r="AZ6" s="225"/>
      <c r="BA6" s="225"/>
      <c r="BB6" s="225"/>
      <c r="BC6" s="226"/>
      <c r="BD6" s="224"/>
      <c r="BE6" s="225"/>
      <c r="BF6" s="225"/>
      <c r="BG6" s="225"/>
      <c r="BH6" s="225"/>
      <c r="BI6" s="225"/>
      <c r="BJ6" s="225"/>
      <c r="BK6" s="225"/>
      <c r="BL6" s="225"/>
      <c r="BM6" s="225"/>
      <c r="BN6" s="225"/>
      <c r="BO6" s="225"/>
      <c r="BP6" s="225"/>
      <c r="BQ6" s="225"/>
      <c r="BR6" s="225"/>
      <c r="BS6" s="225"/>
      <c r="BT6" s="225"/>
      <c r="BU6" s="225"/>
      <c r="BV6" s="225"/>
      <c r="BW6" s="225"/>
      <c r="BX6" s="225"/>
      <c r="BY6" s="225"/>
      <c r="BZ6" s="225"/>
      <c r="CA6" s="226"/>
      <c r="CB6" s="224"/>
      <c r="CC6" s="225"/>
      <c r="CD6" s="225"/>
      <c r="CE6" s="225"/>
      <c r="CF6" s="225"/>
      <c r="CG6" s="225"/>
      <c r="CH6" s="225"/>
      <c r="CI6" s="225"/>
      <c r="CJ6" s="225"/>
      <c r="CK6" s="225"/>
      <c r="CL6" s="225"/>
      <c r="CM6" s="225"/>
      <c r="CN6" s="225"/>
      <c r="CO6" s="226"/>
      <c r="CP6" s="232"/>
      <c r="CQ6" s="233"/>
      <c r="CR6" s="233"/>
      <c r="CS6" s="233"/>
      <c r="CT6" s="233"/>
      <c r="CU6" s="233"/>
      <c r="CV6" s="233"/>
      <c r="CW6" s="233"/>
      <c r="CX6" s="233"/>
      <c r="CY6" s="233"/>
      <c r="CZ6" s="233"/>
      <c r="DA6" s="233"/>
      <c r="DB6" s="233"/>
      <c r="DC6" s="233"/>
      <c r="DD6" s="233"/>
      <c r="DE6" s="233"/>
      <c r="DF6" s="233"/>
      <c r="DG6" s="233"/>
      <c r="DH6" s="233"/>
      <c r="DI6" s="234"/>
      <c r="DJ6" s="223"/>
      <c r="DK6" s="214"/>
    </row>
    <row r="7" ht="9.0" customHeight="1">
      <c r="A7" s="206"/>
      <c r="B7" s="215"/>
      <c r="AP7" s="216"/>
      <c r="AQ7" s="210"/>
      <c r="AR7" s="217"/>
      <c r="AS7" s="227" t="s">
        <v>17</v>
      </c>
      <c r="AT7" s="219"/>
      <c r="AU7" s="219"/>
      <c r="AV7" s="219"/>
      <c r="AW7" s="219"/>
      <c r="AX7" s="219"/>
      <c r="AY7" s="220"/>
      <c r="AZ7" s="235" t="str">
        <f>datasheet!C4</f>
        <v>Civilised</v>
      </c>
      <c r="BA7" s="219"/>
      <c r="BB7" s="219"/>
      <c r="BC7" s="219"/>
      <c r="BD7" s="219"/>
      <c r="BE7" s="219"/>
      <c r="BF7" s="219"/>
      <c r="BG7" s="219"/>
      <c r="BH7" s="219"/>
      <c r="BI7" s="219"/>
      <c r="BJ7" s="219"/>
      <c r="BK7" s="219"/>
      <c r="BL7" s="219"/>
      <c r="BM7" s="219"/>
      <c r="BN7" s="219"/>
      <c r="BO7" s="219"/>
      <c r="BP7" s="219"/>
      <c r="BQ7" s="219"/>
      <c r="BR7" s="219"/>
      <c r="BS7" s="219"/>
      <c r="BT7" s="219"/>
      <c r="BU7" s="219"/>
      <c r="BV7" s="219"/>
      <c r="BW7" s="219"/>
      <c r="BX7" s="219"/>
      <c r="BY7" s="219"/>
      <c r="BZ7" s="219"/>
      <c r="CA7" s="220"/>
      <c r="CB7" s="229" t="s">
        <v>185</v>
      </c>
      <c r="CC7" s="219"/>
      <c r="CD7" s="219"/>
      <c r="CE7" s="219"/>
      <c r="CF7" s="219"/>
      <c r="CG7" s="219"/>
      <c r="CH7" s="219"/>
      <c r="CI7" s="219"/>
      <c r="CJ7" s="219"/>
      <c r="CK7" s="219"/>
      <c r="CL7" s="219"/>
      <c r="CM7" s="219"/>
      <c r="CN7" s="219"/>
      <c r="CO7" s="219"/>
      <c r="CP7" s="220"/>
      <c r="CQ7" s="235" t="str">
        <f>IF(datasheet!$P$3&lt;&gt;"", CONCATENATE(datasheet!$P$2,"/",datasheet!$P$3),"")</f>
        <v>Warrior/Scarlet Spear</v>
      </c>
      <c r="CR7" s="219"/>
      <c r="CS7" s="219"/>
      <c r="CT7" s="219"/>
      <c r="CU7" s="219"/>
      <c r="CV7" s="219"/>
      <c r="CW7" s="219"/>
      <c r="CX7" s="219"/>
      <c r="CY7" s="219"/>
      <c r="CZ7" s="219"/>
      <c r="DA7" s="219"/>
      <c r="DB7" s="219"/>
      <c r="DC7" s="219"/>
      <c r="DD7" s="219"/>
      <c r="DE7" s="219"/>
      <c r="DF7" s="219"/>
      <c r="DG7" s="219"/>
      <c r="DH7" s="219"/>
      <c r="DI7" s="236"/>
      <c r="DJ7" s="223"/>
      <c r="DK7" s="214"/>
    </row>
    <row r="8" ht="9.0" customHeight="1">
      <c r="A8" s="206"/>
      <c r="B8" s="215"/>
      <c r="AP8" s="216"/>
      <c r="AQ8" s="210"/>
      <c r="AR8" s="217"/>
      <c r="AS8" s="224"/>
      <c r="AT8" s="225"/>
      <c r="AU8" s="225"/>
      <c r="AV8" s="225"/>
      <c r="AW8" s="225"/>
      <c r="AX8" s="225"/>
      <c r="AY8" s="226"/>
      <c r="AZ8" s="224"/>
      <c r="BA8" s="225"/>
      <c r="BB8" s="225"/>
      <c r="BC8" s="225"/>
      <c r="BD8" s="225"/>
      <c r="BE8" s="225"/>
      <c r="BF8" s="225"/>
      <c r="BG8" s="225"/>
      <c r="BH8" s="225"/>
      <c r="BI8" s="225"/>
      <c r="BJ8" s="225"/>
      <c r="BK8" s="225"/>
      <c r="BL8" s="225"/>
      <c r="BM8" s="225"/>
      <c r="BN8" s="225"/>
      <c r="BO8" s="225"/>
      <c r="BP8" s="225"/>
      <c r="BQ8" s="225"/>
      <c r="BR8" s="225"/>
      <c r="BS8" s="225"/>
      <c r="BT8" s="225"/>
      <c r="BU8" s="225"/>
      <c r="BV8" s="225"/>
      <c r="BW8" s="225"/>
      <c r="BX8" s="225"/>
      <c r="BY8" s="225"/>
      <c r="BZ8" s="225"/>
      <c r="CA8" s="226"/>
      <c r="CB8" s="224"/>
      <c r="CC8" s="225"/>
      <c r="CD8" s="225"/>
      <c r="CE8" s="225"/>
      <c r="CF8" s="225"/>
      <c r="CG8" s="225"/>
      <c r="CH8" s="225"/>
      <c r="CI8" s="225"/>
      <c r="CJ8" s="225"/>
      <c r="CK8" s="225"/>
      <c r="CL8" s="225"/>
      <c r="CM8" s="225"/>
      <c r="CN8" s="225"/>
      <c r="CO8" s="225"/>
      <c r="CP8" s="226"/>
      <c r="CQ8" s="224"/>
      <c r="CR8" s="225"/>
      <c r="CS8" s="225"/>
      <c r="CT8" s="225"/>
      <c r="CU8" s="225"/>
      <c r="CV8" s="225"/>
      <c r="CW8" s="225"/>
      <c r="CX8" s="225"/>
      <c r="CY8" s="225"/>
      <c r="CZ8" s="225"/>
      <c r="DA8" s="225"/>
      <c r="DB8" s="225"/>
      <c r="DC8" s="225"/>
      <c r="DD8" s="225"/>
      <c r="DE8" s="225"/>
      <c r="DF8" s="225"/>
      <c r="DG8" s="225"/>
      <c r="DH8" s="225"/>
      <c r="DI8" s="237"/>
      <c r="DJ8" s="223"/>
      <c r="DK8" s="214"/>
    </row>
    <row r="9" ht="9.0" customHeight="1">
      <c r="A9" s="206"/>
      <c r="B9" s="215"/>
      <c r="AP9" s="216"/>
      <c r="AQ9" s="210"/>
      <c r="AR9" s="217"/>
      <c r="AS9" s="227" t="s">
        <v>8</v>
      </c>
      <c r="AT9" s="219"/>
      <c r="AU9" s="219"/>
      <c r="AV9" s="220"/>
      <c r="AW9" s="235" t="str">
        <f>CONCATENATE(datasheet!$C$36&amp;", "&amp;datasheet!$D$36)</f>
        <v>28, Middle Aged</v>
      </c>
      <c r="AX9" s="219"/>
      <c r="AY9" s="219"/>
      <c r="AZ9" s="219"/>
      <c r="BA9" s="219"/>
      <c r="BB9" s="219"/>
      <c r="BC9" s="219"/>
      <c r="BD9" s="219"/>
      <c r="BE9" s="219"/>
      <c r="BF9" s="219"/>
      <c r="BG9" s="219"/>
      <c r="BH9" s="219"/>
      <c r="BI9" s="219"/>
      <c r="BJ9" s="220"/>
      <c r="BK9" s="227" t="s">
        <v>186</v>
      </c>
      <c r="BL9" s="219"/>
      <c r="BM9" s="219"/>
      <c r="BN9" s="219"/>
      <c r="BO9" s="219"/>
      <c r="BP9" s="219"/>
      <c r="BQ9" s="220"/>
      <c r="BR9" s="235" t="s">
        <v>187</v>
      </c>
      <c r="BS9" s="219"/>
      <c r="BT9" s="219"/>
      <c r="BU9" s="219"/>
      <c r="BV9" s="219"/>
      <c r="BW9" s="219"/>
      <c r="BX9" s="219"/>
      <c r="BY9" s="219"/>
      <c r="BZ9" s="219"/>
      <c r="CA9" s="220"/>
      <c r="CB9" s="229" t="s">
        <v>21</v>
      </c>
      <c r="CC9" s="219"/>
      <c r="CD9" s="219"/>
      <c r="CE9" s="219"/>
      <c r="CF9" s="219"/>
      <c r="CG9" s="219"/>
      <c r="CH9" s="219"/>
      <c r="CI9" s="219"/>
      <c r="CJ9" s="219"/>
      <c r="CK9" s="219"/>
      <c r="CL9" s="220"/>
      <c r="CM9" s="235" t="str">
        <f>datasheet!P4</f>
        <v>Aristocracy</v>
      </c>
      <c r="CN9" s="219"/>
      <c r="CO9" s="219"/>
      <c r="CP9" s="219"/>
      <c r="CQ9" s="219"/>
      <c r="CR9" s="219"/>
      <c r="CS9" s="219"/>
      <c r="CT9" s="219"/>
      <c r="CU9" s="219"/>
      <c r="CV9" s="219"/>
      <c r="CW9" s="219"/>
      <c r="CX9" s="219"/>
      <c r="CY9" s="219"/>
      <c r="CZ9" s="219"/>
      <c r="DA9" s="219"/>
      <c r="DB9" s="219"/>
      <c r="DC9" s="219"/>
      <c r="DD9" s="219"/>
      <c r="DE9" s="219"/>
      <c r="DF9" s="219"/>
      <c r="DG9" s="219"/>
      <c r="DH9" s="219"/>
      <c r="DI9" s="220"/>
      <c r="DJ9" s="223"/>
      <c r="DK9" s="214"/>
    </row>
    <row r="10" ht="9.0" customHeight="1">
      <c r="A10" s="206"/>
      <c r="B10" s="215"/>
      <c r="AP10" s="216"/>
      <c r="AQ10" s="210"/>
      <c r="AR10" s="217"/>
      <c r="AS10" s="224"/>
      <c r="AT10" s="225"/>
      <c r="AU10" s="225"/>
      <c r="AV10" s="226"/>
      <c r="AW10" s="224"/>
      <c r="AX10" s="225"/>
      <c r="AY10" s="225"/>
      <c r="AZ10" s="225"/>
      <c r="BA10" s="225"/>
      <c r="BB10" s="225"/>
      <c r="BC10" s="225"/>
      <c r="BD10" s="225"/>
      <c r="BE10" s="225"/>
      <c r="BF10" s="225"/>
      <c r="BG10" s="225"/>
      <c r="BH10" s="225"/>
      <c r="BI10" s="225"/>
      <c r="BJ10" s="226"/>
      <c r="BK10" s="224"/>
      <c r="BL10" s="225"/>
      <c r="BM10" s="225"/>
      <c r="BN10" s="225"/>
      <c r="BO10" s="225"/>
      <c r="BP10" s="225"/>
      <c r="BQ10" s="226"/>
      <c r="BR10" s="224"/>
      <c r="BS10" s="225"/>
      <c r="BT10" s="225"/>
      <c r="BU10" s="225"/>
      <c r="BV10" s="225"/>
      <c r="BW10" s="225"/>
      <c r="BX10" s="225"/>
      <c r="BY10" s="225"/>
      <c r="BZ10" s="225"/>
      <c r="CA10" s="226"/>
      <c r="CB10" s="224"/>
      <c r="CC10" s="225"/>
      <c r="CD10" s="225"/>
      <c r="CE10" s="225"/>
      <c r="CF10" s="225"/>
      <c r="CG10" s="225"/>
      <c r="CH10" s="225"/>
      <c r="CI10" s="225"/>
      <c r="CJ10" s="225"/>
      <c r="CK10" s="225"/>
      <c r="CL10" s="226"/>
      <c r="CM10" s="224"/>
      <c r="CN10" s="225"/>
      <c r="CO10" s="225"/>
      <c r="CP10" s="225"/>
      <c r="CQ10" s="225"/>
      <c r="CR10" s="225"/>
      <c r="CS10" s="225"/>
      <c r="CT10" s="225"/>
      <c r="CU10" s="225"/>
      <c r="CV10" s="225"/>
      <c r="CW10" s="225"/>
      <c r="CX10" s="225"/>
      <c r="CY10" s="225"/>
      <c r="CZ10" s="225"/>
      <c r="DA10" s="225"/>
      <c r="DB10" s="225"/>
      <c r="DC10" s="225"/>
      <c r="DD10" s="225"/>
      <c r="DE10" s="225"/>
      <c r="DF10" s="225"/>
      <c r="DG10" s="225"/>
      <c r="DH10" s="225"/>
      <c r="DI10" s="226"/>
      <c r="DJ10" s="223"/>
      <c r="DK10" s="214"/>
    </row>
    <row r="11" ht="9.0" customHeight="1">
      <c r="A11" s="206"/>
      <c r="B11" s="215"/>
      <c r="AP11" s="216"/>
      <c r="AQ11" s="210"/>
      <c r="AR11" s="217"/>
      <c r="AS11" s="227" t="s">
        <v>188</v>
      </c>
      <c r="AT11" s="219"/>
      <c r="AU11" s="219"/>
      <c r="AV11" s="219"/>
      <c r="AW11" s="219"/>
      <c r="AX11" s="219"/>
      <c r="AY11" s="219"/>
      <c r="AZ11" s="219"/>
      <c r="BA11" s="219"/>
      <c r="BB11" s="219"/>
      <c r="BC11" s="220"/>
      <c r="BD11" s="235" t="s">
        <v>189</v>
      </c>
      <c r="BE11" s="219"/>
      <c r="BF11" s="219"/>
      <c r="BG11" s="219"/>
      <c r="BH11" s="219"/>
      <c r="BI11" s="219"/>
      <c r="BJ11" s="220"/>
      <c r="BK11" s="227" t="s">
        <v>190</v>
      </c>
      <c r="BL11" s="219"/>
      <c r="BM11" s="219"/>
      <c r="BN11" s="219"/>
      <c r="BO11" s="219"/>
      <c r="BP11" s="220"/>
      <c r="BQ11" s="235" t="s">
        <v>191</v>
      </c>
      <c r="BR11" s="219"/>
      <c r="BS11" s="219"/>
      <c r="BT11" s="219"/>
      <c r="BU11" s="219"/>
      <c r="BV11" s="219"/>
      <c r="BW11" s="219"/>
      <c r="BX11" s="219"/>
      <c r="BY11" s="219"/>
      <c r="BZ11" s="219"/>
      <c r="CA11" s="220"/>
      <c r="CB11" s="229" t="s">
        <v>192</v>
      </c>
      <c r="CC11" s="219"/>
      <c r="CD11" s="219"/>
      <c r="CE11" s="219"/>
      <c r="CF11" s="219"/>
      <c r="CG11" s="220"/>
      <c r="CH11" s="235">
        <v>165.0</v>
      </c>
      <c r="CI11" s="219"/>
      <c r="CJ11" s="219"/>
      <c r="CK11" s="219"/>
      <c r="CL11" s="219"/>
      <c r="CM11" s="219"/>
      <c r="CN11" s="219"/>
      <c r="CO11" s="219"/>
      <c r="CP11" s="220"/>
      <c r="CQ11" s="235" t="s">
        <v>193</v>
      </c>
      <c r="CR11" s="219"/>
      <c r="CS11" s="220"/>
      <c r="CT11" s="229" t="s">
        <v>194</v>
      </c>
      <c r="CU11" s="219"/>
      <c r="CV11" s="219"/>
      <c r="CW11" s="219"/>
      <c r="CX11" s="219"/>
      <c r="CY11" s="219"/>
      <c r="CZ11" s="220"/>
      <c r="DA11" s="235">
        <v>47.0</v>
      </c>
      <c r="DB11" s="219"/>
      <c r="DC11" s="219"/>
      <c r="DD11" s="219"/>
      <c r="DE11" s="219"/>
      <c r="DF11" s="220"/>
      <c r="DG11" s="235" t="s">
        <v>195</v>
      </c>
      <c r="DH11" s="219"/>
      <c r="DI11" s="220"/>
      <c r="DJ11" s="223"/>
      <c r="DK11" s="214"/>
    </row>
    <row r="12" ht="9.0" customHeight="1">
      <c r="A12" s="206"/>
      <c r="B12" s="238"/>
      <c r="C12" s="239"/>
      <c r="D12" s="239"/>
      <c r="E12" s="239"/>
      <c r="F12" s="239"/>
      <c r="G12" s="239"/>
      <c r="H12" s="239"/>
      <c r="I12" s="239"/>
      <c r="J12" s="239"/>
      <c r="K12" s="239"/>
      <c r="L12" s="239"/>
      <c r="M12" s="239"/>
      <c r="N12" s="239"/>
      <c r="O12" s="239"/>
      <c r="P12" s="239"/>
      <c r="Q12" s="239"/>
      <c r="R12" s="239"/>
      <c r="S12" s="239"/>
      <c r="T12" s="239"/>
      <c r="U12" s="239"/>
      <c r="V12" s="239"/>
      <c r="W12" s="239"/>
      <c r="X12" s="239"/>
      <c r="Y12" s="239"/>
      <c r="Z12" s="239"/>
      <c r="AA12" s="239"/>
      <c r="AB12" s="239"/>
      <c r="AC12" s="239"/>
      <c r="AD12" s="239"/>
      <c r="AE12" s="239"/>
      <c r="AF12" s="239"/>
      <c r="AG12" s="239"/>
      <c r="AH12" s="239"/>
      <c r="AI12" s="239"/>
      <c r="AJ12" s="239"/>
      <c r="AK12" s="239"/>
      <c r="AL12" s="239"/>
      <c r="AM12" s="239"/>
      <c r="AN12" s="239"/>
      <c r="AO12" s="239"/>
      <c r="AP12" s="240"/>
      <c r="AQ12" s="210"/>
      <c r="AR12" s="217"/>
      <c r="AS12" s="224"/>
      <c r="AT12" s="225"/>
      <c r="AU12" s="225"/>
      <c r="AV12" s="225"/>
      <c r="AW12" s="225"/>
      <c r="AX12" s="225"/>
      <c r="AY12" s="225"/>
      <c r="AZ12" s="225"/>
      <c r="BA12" s="225"/>
      <c r="BB12" s="225"/>
      <c r="BC12" s="226"/>
      <c r="BD12" s="224"/>
      <c r="BE12" s="225"/>
      <c r="BF12" s="225"/>
      <c r="BG12" s="225"/>
      <c r="BH12" s="225"/>
      <c r="BI12" s="225"/>
      <c r="BJ12" s="226"/>
      <c r="BK12" s="224"/>
      <c r="BL12" s="225"/>
      <c r="BM12" s="225"/>
      <c r="BN12" s="225"/>
      <c r="BO12" s="225"/>
      <c r="BP12" s="226"/>
      <c r="BQ12" s="224"/>
      <c r="BR12" s="225"/>
      <c r="BS12" s="225"/>
      <c r="BT12" s="225"/>
      <c r="BU12" s="225"/>
      <c r="BV12" s="225"/>
      <c r="BW12" s="225"/>
      <c r="BX12" s="225"/>
      <c r="BY12" s="225"/>
      <c r="BZ12" s="225"/>
      <c r="CA12" s="226"/>
      <c r="CB12" s="224"/>
      <c r="CC12" s="225"/>
      <c r="CD12" s="225"/>
      <c r="CE12" s="225"/>
      <c r="CF12" s="225"/>
      <c r="CG12" s="226"/>
      <c r="CH12" s="224"/>
      <c r="CI12" s="225"/>
      <c r="CJ12" s="225"/>
      <c r="CK12" s="225"/>
      <c r="CL12" s="225"/>
      <c r="CM12" s="225"/>
      <c r="CN12" s="225"/>
      <c r="CO12" s="225"/>
      <c r="CP12" s="226"/>
      <c r="CQ12" s="224"/>
      <c r="CR12" s="225"/>
      <c r="CS12" s="226"/>
      <c r="CT12" s="224"/>
      <c r="CU12" s="225"/>
      <c r="CV12" s="225"/>
      <c r="CW12" s="225"/>
      <c r="CX12" s="225"/>
      <c r="CY12" s="225"/>
      <c r="CZ12" s="226"/>
      <c r="DA12" s="224"/>
      <c r="DB12" s="225"/>
      <c r="DC12" s="225"/>
      <c r="DD12" s="225"/>
      <c r="DE12" s="225"/>
      <c r="DF12" s="226"/>
      <c r="DG12" s="224"/>
      <c r="DH12" s="225"/>
      <c r="DI12" s="226"/>
      <c r="DJ12" s="223"/>
      <c r="DK12" s="214"/>
    </row>
    <row r="13" ht="9.0" customHeight="1">
      <c r="A13" s="206"/>
      <c r="B13" s="241"/>
      <c r="C13" s="241"/>
      <c r="D13" s="241"/>
      <c r="E13" s="241"/>
      <c r="F13" s="241"/>
      <c r="G13" s="241"/>
      <c r="H13" s="241"/>
      <c r="I13" s="241"/>
      <c r="J13" s="242" t="s">
        <v>196</v>
      </c>
      <c r="K13" s="208"/>
      <c r="L13" s="208"/>
      <c r="M13" s="208"/>
      <c r="N13" s="208"/>
      <c r="O13" s="208"/>
      <c r="P13" s="208"/>
      <c r="Q13" s="208"/>
      <c r="R13" s="208"/>
      <c r="S13" s="208"/>
      <c r="T13" s="208"/>
      <c r="U13" s="208"/>
      <c r="V13" s="208"/>
      <c r="W13" s="208"/>
      <c r="X13" s="208"/>
      <c r="Y13" s="208"/>
      <c r="Z13" s="208"/>
      <c r="AA13" s="208"/>
      <c r="AB13" s="208"/>
      <c r="AC13" s="208"/>
      <c r="AD13" s="208"/>
      <c r="AE13" s="208"/>
      <c r="AF13" s="208"/>
      <c r="AG13" s="208"/>
      <c r="AH13" s="209"/>
      <c r="AI13" s="243"/>
      <c r="AJ13" s="243"/>
      <c r="AK13" s="243"/>
      <c r="AL13" s="243"/>
      <c r="AM13" s="243"/>
      <c r="AN13" s="243"/>
      <c r="AO13" s="243"/>
      <c r="AP13" s="243"/>
      <c r="AQ13" s="210"/>
      <c r="AR13" s="217"/>
      <c r="AS13" s="229" t="s">
        <v>197</v>
      </c>
      <c r="AT13" s="219"/>
      <c r="AU13" s="219"/>
      <c r="AV13" s="219"/>
      <c r="AW13" s="219"/>
      <c r="AX13" s="219"/>
      <c r="AY13" s="219"/>
      <c r="AZ13" s="219"/>
      <c r="BA13" s="219"/>
      <c r="BB13" s="220"/>
      <c r="BC13" s="244"/>
      <c r="BD13" s="245"/>
      <c r="BE13" s="245"/>
      <c r="BF13" s="245"/>
      <c r="BG13" s="245"/>
      <c r="BH13" s="245"/>
      <c r="BI13" s="245"/>
      <c r="BJ13" s="245"/>
      <c r="BK13" s="245"/>
      <c r="BL13" s="245"/>
      <c r="BM13" s="245"/>
      <c r="BN13" s="245"/>
      <c r="BO13" s="245"/>
      <c r="BP13" s="245"/>
      <c r="BQ13" s="245"/>
      <c r="BR13" s="245"/>
      <c r="BS13" s="245"/>
      <c r="BT13" s="245"/>
      <c r="BU13" s="245"/>
      <c r="BV13" s="245"/>
      <c r="BW13" s="245"/>
      <c r="BX13" s="245"/>
      <c r="BY13" s="245"/>
      <c r="BZ13" s="245"/>
      <c r="CA13" s="245"/>
      <c r="CB13" s="245"/>
      <c r="CC13" s="245"/>
      <c r="CD13" s="245"/>
      <c r="CE13" s="245"/>
      <c r="CF13" s="245"/>
      <c r="CG13" s="245"/>
      <c r="CH13" s="245"/>
      <c r="CI13" s="245"/>
      <c r="CJ13" s="245"/>
      <c r="CK13" s="245"/>
      <c r="CL13" s="245"/>
      <c r="CM13" s="245"/>
      <c r="CN13" s="245"/>
      <c r="CO13" s="245"/>
      <c r="CP13" s="245"/>
      <c r="CQ13" s="245"/>
      <c r="CR13" s="245"/>
      <c r="CS13" s="245"/>
      <c r="CT13" s="245"/>
      <c r="CU13" s="245"/>
      <c r="CV13" s="245"/>
      <c r="CW13" s="245"/>
      <c r="CX13" s="245"/>
      <c r="CY13" s="245"/>
      <c r="CZ13" s="245"/>
      <c r="DA13" s="245"/>
      <c r="DB13" s="245"/>
      <c r="DC13" s="245"/>
      <c r="DD13" s="245"/>
      <c r="DE13" s="245"/>
      <c r="DF13" s="245"/>
      <c r="DG13" s="245"/>
      <c r="DH13" s="245"/>
      <c r="DI13" s="246"/>
      <c r="DJ13" s="223"/>
      <c r="DK13" s="214"/>
    </row>
    <row r="14" ht="9.0" customHeight="1">
      <c r="A14" s="206"/>
      <c r="B14" s="241"/>
      <c r="C14" s="241"/>
      <c r="D14" s="241"/>
      <c r="E14" s="241"/>
      <c r="F14" s="241"/>
      <c r="G14" s="241"/>
      <c r="H14" s="241"/>
      <c r="I14" s="241"/>
      <c r="J14" s="215"/>
      <c r="AH14" s="216"/>
      <c r="AI14" s="243"/>
      <c r="AJ14" s="243"/>
      <c r="AK14" s="243"/>
      <c r="AL14" s="243"/>
      <c r="AM14" s="243"/>
      <c r="AN14" s="243"/>
      <c r="AO14" s="243"/>
      <c r="AP14" s="243"/>
      <c r="AQ14" s="210"/>
      <c r="AR14" s="217"/>
      <c r="AS14" s="224"/>
      <c r="AT14" s="225"/>
      <c r="AU14" s="225"/>
      <c r="AV14" s="225"/>
      <c r="AW14" s="225"/>
      <c r="AX14" s="225"/>
      <c r="AY14" s="225"/>
      <c r="AZ14" s="225"/>
      <c r="BA14" s="225"/>
      <c r="BB14" s="226"/>
      <c r="BC14" s="247"/>
      <c r="BD14" s="247"/>
      <c r="BE14" s="247"/>
      <c r="BF14" s="247"/>
      <c r="BG14" s="247"/>
      <c r="BH14" s="247"/>
      <c r="BI14" s="247"/>
      <c r="BJ14" s="247"/>
      <c r="BK14" s="247"/>
      <c r="BL14" s="247"/>
      <c r="BM14" s="247"/>
      <c r="BN14" s="247"/>
      <c r="BO14" s="247"/>
      <c r="BP14" s="247"/>
      <c r="BQ14" s="247"/>
      <c r="BR14" s="247"/>
      <c r="BS14" s="247"/>
      <c r="BT14" s="247"/>
      <c r="BU14" s="247"/>
      <c r="BV14" s="247"/>
      <c r="BW14" s="247"/>
      <c r="BX14" s="247"/>
      <c r="BY14" s="247"/>
      <c r="BZ14" s="247"/>
      <c r="CA14" s="247"/>
      <c r="CB14" s="247"/>
      <c r="CC14" s="247"/>
      <c r="CD14" s="247"/>
      <c r="CE14" s="247"/>
      <c r="CF14" s="247"/>
      <c r="CG14" s="247"/>
      <c r="CH14" s="247"/>
      <c r="CI14" s="247"/>
      <c r="CJ14" s="247"/>
      <c r="CK14" s="247"/>
      <c r="CL14" s="247"/>
      <c r="CM14" s="247"/>
      <c r="CN14" s="247"/>
      <c r="CO14" s="247"/>
      <c r="CP14" s="247"/>
      <c r="CQ14" s="247"/>
      <c r="CR14" s="247"/>
      <c r="CS14" s="247"/>
      <c r="CT14" s="247"/>
      <c r="CU14" s="247"/>
      <c r="CV14" s="247"/>
      <c r="CW14" s="247"/>
      <c r="CX14" s="247"/>
      <c r="CY14" s="247"/>
      <c r="CZ14" s="247"/>
      <c r="DA14" s="247"/>
      <c r="DB14" s="247"/>
      <c r="DC14" s="247"/>
      <c r="DD14" s="247"/>
      <c r="DE14" s="247"/>
      <c r="DF14" s="247"/>
      <c r="DG14" s="247"/>
      <c r="DH14" s="247"/>
      <c r="DI14" s="247"/>
      <c r="DJ14" s="223"/>
      <c r="DK14" s="214"/>
    </row>
    <row r="15" ht="9.0" customHeight="1">
      <c r="A15" s="206"/>
      <c r="B15" s="248"/>
      <c r="C15" s="248"/>
      <c r="D15" s="248"/>
      <c r="E15" s="248"/>
      <c r="F15" s="248"/>
      <c r="G15" s="248"/>
      <c r="H15" s="248"/>
      <c r="I15" s="248"/>
      <c r="J15" s="249"/>
      <c r="K15" s="233"/>
      <c r="L15" s="233"/>
      <c r="M15" s="233"/>
      <c r="N15" s="233"/>
      <c r="O15" s="233"/>
      <c r="P15" s="233"/>
      <c r="Q15" s="233"/>
      <c r="R15" s="233"/>
      <c r="S15" s="233"/>
      <c r="T15" s="233"/>
      <c r="U15" s="233"/>
      <c r="V15" s="233"/>
      <c r="W15" s="233"/>
      <c r="X15" s="233"/>
      <c r="Y15" s="233"/>
      <c r="Z15" s="233"/>
      <c r="AA15" s="233"/>
      <c r="AB15" s="233"/>
      <c r="AC15" s="233"/>
      <c r="AD15" s="233"/>
      <c r="AE15" s="233"/>
      <c r="AF15" s="233"/>
      <c r="AG15" s="233"/>
      <c r="AH15" s="250"/>
      <c r="AI15" s="248"/>
      <c r="AJ15" s="248"/>
      <c r="AK15" s="248"/>
      <c r="AL15" s="248"/>
      <c r="AM15" s="248"/>
      <c r="AN15" s="248"/>
      <c r="AO15" s="248"/>
      <c r="AP15" s="248"/>
      <c r="AQ15" s="210"/>
      <c r="AR15" s="251"/>
      <c r="AS15" s="252" t="s">
        <v>198</v>
      </c>
      <c r="AT15" s="253"/>
      <c r="AU15" s="253"/>
      <c r="AV15" s="253"/>
      <c r="AW15" s="253"/>
      <c r="AX15" s="253"/>
      <c r="AY15" s="253"/>
      <c r="AZ15" s="253"/>
      <c r="BA15" s="253"/>
      <c r="BB15" s="253"/>
      <c r="BC15" s="253"/>
      <c r="BD15" s="253"/>
      <c r="BE15" s="253"/>
      <c r="BF15" s="253"/>
      <c r="BG15" s="253"/>
      <c r="BH15" s="253"/>
      <c r="BI15" s="253"/>
      <c r="BJ15" s="253"/>
      <c r="BK15" s="253"/>
      <c r="BL15" s="253"/>
      <c r="BM15" s="253"/>
      <c r="BN15" s="253"/>
      <c r="BO15" s="253"/>
      <c r="BP15" s="253"/>
      <c r="BQ15" s="253"/>
      <c r="BR15" s="253"/>
      <c r="BS15" s="253"/>
      <c r="BT15" s="253"/>
      <c r="BU15" s="253"/>
      <c r="BV15" s="253"/>
      <c r="BW15" s="253"/>
      <c r="BX15" s="253"/>
      <c r="BY15" s="253"/>
      <c r="BZ15" s="253"/>
      <c r="CA15" s="253"/>
      <c r="CB15" s="253"/>
      <c r="CC15" s="253"/>
      <c r="CD15" s="253"/>
      <c r="CE15" s="253"/>
      <c r="CF15" s="253"/>
      <c r="CG15" s="253"/>
      <c r="CH15" s="253"/>
      <c r="CI15" s="253"/>
      <c r="CJ15" s="253"/>
      <c r="CK15" s="253"/>
      <c r="CL15" s="253"/>
      <c r="CM15" s="253"/>
      <c r="CN15" s="253"/>
      <c r="CO15" s="253"/>
      <c r="CP15" s="253"/>
      <c r="CQ15" s="253"/>
      <c r="CR15" s="253"/>
      <c r="CS15" s="253"/>
      <c r="CT15" s="253"/>
      <c r="CU15" s="253"/>
      <c r="CV15" s="253"/>
      <c r="CW15" s="253"/>
      <c r="CX15" s="253"/>
      <c r="CY15" s="253"/>
      <c r="CZ15" s="253"/>
      <c r="DA15" s="253"/>
      <c r="DB15" s="253"/>
      <c r="DC15" s="253"/>
      <c r="DD15" s="253"/>
      <c r="DE15" s="253"/>
      <c r="DF15" s="253"/>
      <c r="DG15" s="253"/>
      <c r="DH15" s="253"/>
      <c r="DI15" s="254"/>
      <c r="DJ15" s="255"/>
      <c r="DK15" s="214"/>
    </row>
    <row r="16" ht="9.0" customHeight="1">
      <c r="A16" s="206"/>
      <c r="B16" s="256"/>
      <c r="C16" s="257"/>
      <c r="D16" s="136"/>
      <c r="E16" s="136"/>
      <c r="F16" s="136"/>
      <c r="G16" s="136"/>
      <c r="H16" s="136"/>
      <c r="I16" s="136"/>
      <c r="J16" s="136"/>
      <c r="K16" s="136"/>
      <c r="L16" s="136"/>
      <c r="M16" s="136"/>
      <c r="N16" s="136"/>
      <c r="O16" s="136"/>
      <c r="P16" s="136"/>
      <c r="Q16" s="136"/>
      <c r="R16" s="136"/>
      <c r="S16" s="136"/>
      <c r="T16" s="136"/>
      <c r="U16" s="136"/>
      <c r="V16" s="136"/>
      <c r="W16" s="136"/>
      <c r="X16" s="136"/>
      <c r="Y16" s="136"/>
      <c r="Z16" s="136"/>
      <c r="AA16" s="136"/>
      <c r="AB16" s="136"/>
      <c r="AC16" s="136"/>
      <c r="AD16" s="136"/>
      <c r="AE16" s="136"/>
      <c r="AF16" s="136"/>
      <c r="AG16" s="136"/>
      <c r="AH16" s="136"/>
      <c r="AI16" s="136"/>
      <c r="AJ16" s="136"/>
      <c r="AK16" s="136"/>
      <c r="AL16" s="136"/>
      <c r="AM16" s="136"/>
      <c r="AN16" s="136"/>
      <c r="AO16" s="136"/>
      <c r="AP16" s="258"/>
      <c r="AQ16" s="210"/>
      <c r="AR16" s="251"/>
      <c r="AS16" s="259"/>
      <c r="DI16" s="231"/>
      <c r="DJ16" s="255"/>
      <c r="DK16" s="214"/>
    </row>
    <row r="17" ht="9.0" customHeight="1">
      <c r="A17" s="206"/>
      <c r="B17" s="260"/>
      <c r="C17" s="261" t="s">
        <v>199</v>
      </c>
      <c r="D17" s="219"/>
      <c r="E17" s="219"/>
      <c r="F17" s="219"/>
      <c r="G17" s="219"/>
      <c r="H17" s="219"/>
      <c r="I17" s="219"/>
      <c r="J17" s="219"/>
      <c r="K17" s="219"/>
      <c r="L17" s="219"/>
      <c r="M17" s="219"/>
      <c r="N17" s="219"/>
      <c r="O17" s="219"/>
      <c r="P17" s="219"/>
      <c r="Q17" s="219"/>
      <c r="R17" s="219"/>
      <c r="S17" s="219"/>
      <c r="T17" s="219"/>
      <c r="U17" s="219"/>
      <c r="V17" s="219"/>
      <c r="W17" s="219"/>
      <c r="X17" s="219"/>
      <c r="Y17" s="219"/>
      <c r="Z17" s="219"/>
      <c r="AA17" s="219"/>
      <c r="AB17" s="219"/>
      <c r="AC17" s="219"/>
      <c r="AD17" s="219"/>
      <c r="AE17" s="219"/>
      <c r="AF17" s="219"/>
      <c r="AG17" s="219"/>
      <c r="AH17" s="219"/>
      <c r="AI17" s="219"/>
      <c r="AJ17" s="219"/>
      <c r="AK17" s="219"/>
      <c r="AL17" s="219"/>
      <c r="AM17" s="219"/>
      <c r="AN17" s="219"/>
      <c r="AO17" s="220"/>
      <c r="AP17" s="262"/>
      <c r="AQ17" s="210"/>
      <c r="AR17" s="251"/>
      <c r="AS17" s="259"/>
      <c r="DI17" s="231"/>
      <c r="DJ17" s="255"/>
      <c r="DK17" s="214"/>
    </row>
    <row r="18" ht="9.0" customHeight="1">
      <c r="A18" s="206"/>
      <c r="B18" s="260"/>
      <c r="C18" s="263"/>
      <c r="AO18" s="264"/>
      <c r="AP18" s="262"/>
      <c r="AQ18" s="210"/>
      <c r="AR18" s="251"/>
      <c r="AS18" s="259"/>
      <c r="DI18" s="231"/>
      <c r="DJ18" s="255"/>
      <c r="DK18" s="214"/>
    </row>
    <row r="19" ht="9.0" customHeight="1">
      <c r="A19" s="206"/>
      <c r="B19" s="260"/>
      <c r="C19" s="224"/>
      <c r="D19" s="225"/>
      <c r="E19" s="225"/>
      <c r="F19" s="225"/>
      <c r="G19" s="225"/>
      <c r="H19" s="225"/>
      <c r="I19" s="225"/>
      <c r="J19" s="225"/>
      <c r="K19" s="225"/>
      <c r="L19" s="225"/>
      <c r="M19" s="225"/>
      <c r="N19" s="225"/>
      <c r="O19" s="225"/>
      <c r="P19" s="225"/>
      <c r="Q19" s="225"/>
      <c r="R19" s="225"/>
      <c r="S19" s="225"/>
      <c r="T19" s="225"/>
      <c r="U19" s="225"/>
      <c r="V19" s="225"/>
      <c r="W19" s="225"/>
      <c r="X19" s="225"/>
      <c r="Y19" s="225"/>
      <c r="Z19" s="225"/>
      <c r="AA19" s="225"/>
      <c r="AB19" s="225"/>
      <c r="AC19" s="225"/>
      <c r="AD19" s="225"/>
      <c r="AE19" s="225"/>
      <c r="AF19" s="225"/>
      <c r="AG19" s="225"/>
      <c r="AH19" s="225"/>
      <c r="AI19" s="225"/>
      <c r="AJ19" s="225"/>
      <c r="AK19" s="225"/>
      <c r="AL19" s="225"/>
      <c r="AM19" s="225"/>
      <c r="AN19" s="225"/>
      <c r="AO19" s="226"/>
      <c r="AP19" s="262"/>
      <c r="AQ19" s="210"/>
      <c r="AR19" s="251"/>
      <c r="AS19" s="259"/>
      <c r="DI19" s="231"/>
      <c r="DJ19" s="255"/>
      <c r="DK19" s="214"/>
    </row>
    <row r="20" ht="9.0" customHeight="1">
      <c r="A20" s="206"/>
      <c r="B20" s="260"/>
      <c r="C20" s="265"/>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8"/>
      <c r="AP20" s="262"/>
      <c r="AQ20" s="210"/>
      <c r="AR20" s="251"/>
      <c r="AS20" s="259"/>
      <c r="DI20" s="231"/>
      <c r="DJ20" s="255"/>
      <c r="DK20" s="214"/>
    </row>
    <row r="21" ht="9.0" customHeight="1">
      <c r="A21" s="206"/>
      <c r="B21" s="260"/>
      <c r="C21" s="266"/>
      <c r="AO21" s="267"/>
      <c r="AP21" s="262"/>
      <c r="AQ21" s="210"/>
      <c r="AR21" s="251"/>
      <c r="AS21" s="259"/>
      <c r="DI21" s="231"/>
      <c r="DJ21" s="255"/>
      <c r="DK21" s="214"/>
    </row>
    <row r="22" ht="9.0" customHeight="1">
      <c r="A22" s="206"/>
      <c r="B22" s="260"/>
      <c r="C22" s="266"/>
      <c r="AO22" s="267"/>
      <c r="AP22" s="262"/>
      <c r="AQ22" s="210"/>
      <c r="AR22" s="251"/>
      <c r="AS22" s="259"/>
      <c r="DI22" s="231"/>
      <c r="DJ22" s="255"/>
      <c r="DK22" s="214"/>
    </row>
    <row r="23" ht="9.0" customHeight="1">
      <c r="A23" s="206"/>
      <c r="B23" s="260"/>
      <c r="C23" s="266"/>
      <c r="AO23" s="267"/>
      <c r="AP23" s="262"/>
      <c r="AQ23" s="210"/>
      <c r="AR23" s="251"/>
      <c r="AS23" s="259"/>
      <c r="DI23" s="231"/>
      <c r="DJ23" s="255"/>
      <c r="DK23" s="214"/>
    </row>
    <row r="24" ht="9.0" customHeight="1">
      <c r="A24" s="206"/>
      <c r="B24" s="260"/>
      <c r="C24" s="266"/>
      <c r="AO24" s="267"/>
      <c r="AP24" s="262"/>
      <c r="AQ24" s="210"/>
      <c r="AR24" s="251"/>
      <c r="AS24" s="259"/>
      <c r="DI24" s="231"/>
      <c r="DJ24" s="255"/>
      <c r="DK24" s="214"/>
    </row>
    <row r="25" ht="9.0" customHeight="1">
      <c r="A25" s="206"/>
      <c r="B25" s="260"/>
      <c r="C25" s="266"/>
      <c r="AO25" s="267"/>
      <c r="AP25" s="262"/>
      <c r="AQ25" s="210"/>
      <c r="AR25" s="251"/>
      <c r="AS25" s="259"/>
      <c r="DI25" s="231"/>
      <c r="DJ25" s="255"/>
      <c r="DK25" s="214"/>
    </row>
    <row r="26" ht="9.0" customHeight="1">
      <c r="A26" s="206"/>
      <c r="B26" s="260"/>
      <c r="C26" s="266"/>
      <c r="AO26" s="267"/>
      <c r="AP26" s="262"/>
      <c r="AQ26" s="210"/>
      <c r="AR26" s="251"/>
      <c r="AS26" s="259"/>
      <c r="DI26" s="231"/>
      <c r="DJ26" s="255"/>
      <c r="DK26" s="214"/>
    </row>
    <row r="27" ht="9.0" customHeight="1">
      <c r="A27" s="206"/>
      <c r="B27" s="260"/>
      <c r="C27" s="266"/>
      <c r="AO27" s="267"/>
      <c r="AP27" s="262"/>
      <c r="AQ27" s="210"/>
      <c r="AR27" s="251"/>
      <c r="AS27" s="259"/>
      <c r="DI27" s="231"/>
      <c r="DJ27" s="255"/>
      <c r="DK27" s="214"/>
    </row>
    <row r="28" ht="9.0" customHeight="1">
      <c r="A28" s="206"/>
      <c r="B28" s="260"/>
      <c r="C28" s="266"/>
      <c r="AO28" s="267"/>
      <c r="AP28" s="262"/>
      <c r="AQ28" s="210"/>
      <c r="AR28" s="251"/>
      <c r="AS28" s="259"/>
      <c r="DI28" s="231"/>
      <c r="DJ28" s="255"/>
      <c r="DK28" s="214"/>
    </row>
    <row r="29" ht="9.0" customHeight="1">
      <c r="A29" s="206"/>
      <c r="B29" s="260"/>
      <c r="C29" s="266"/>
      <c r="AO29" s="267"/>
      <c r="AP29" s="262"/>
      <c r="AQ29" s="210"/>
      <c r="AR29" s="251"/>
      <c r="AS29" s="259"/>
      <c r="DI29" s="231"/>
      <c r="DJ29" s="255"/>
      <c r="DK29" s="214"/>
    </row>
    <row r="30" ht="9.0" customHeight="1">
      <c r="A30" s="206"/>
      <c r="B30" s="260"/>
      <c r="C30" s="266"/>
      <c r="AO30" s="267"/>
      <c r="AP30" s="262"/>
      <c r="AQ30" s="210"/>
      <c r="AR30" s="251"/>
      <c r="AS30" s="259"/>
      <c r="DI30" s="231"/>
      <c r="DJ30" s="255"/>
      <c r="DK30" s="214"/>
    </row>
    <row r="31" ht="9.0" customHeight="1">
      <c r="A31" s="206"/>
      <c r="B31" s="260"/>
      <c r="C31" s="266"/>
      <c r="AO31" s="267"/>
      <c r="AP31" s="262"/>
      <c r="AQ31" s="210"/>
      <c r="AR31" s="251"/>
      <c r="AS31" s="259"/>
      <c r="DI31" s="231"/>
      <c r="DJ31" s="255"/>
      <c r="DK31" s="214"/>
    </row>
    <row r="32" ht="9.0" customHeight="1">
      <c r="A32" s="206"/>
      <c r="B32" s="260"/>
      <c r="C32" s="266"/>
      <c r="AO32" s="267"/>
      <c r="AP32" s="262"/>
      <c r="AQ32" s="210"/>
      <c r="AR32" s="251"/>
      <c r="AS32" s="259"/>
      <c r="DI32" s="231"/>
      <c r="DJ32" s="255"/>
      <c r="DK32" s="214"/>
    </row>
    <row r="33" ht="9.0" customHeight="1">
      <c r="A33" s="206"/>
      <c r="B33" s="260"/>
      <c r="C33" s="266"/>
      <c r="AO33" s="267"/>
      <c r="AP33" s="262"/>
      <c r="AQ33" s="210"/>
      <c r="AR33" s="251"/>
      <c r="AS33" s="259"/>
      <c r="DI33" s="231"/>
      <c r="DJ33" s="255"/>
      <c r="DK33" s="214"/>
    </row>
    <row r="34" ht="9.0" customHeight="1">
      <c r="A34" s="206"/>
      <c r="B34" s="260"/>
      <c r="C34" s="266"/>
      <c r="AO34" s="267"/>
      <c r="AP34" s="262"/>
      <c r="AQ34" s="210"/>
      <c r="AR34" s="251"/>
      <c r="AS34" s="259"/>
      <c r="DI34" s="231"/>
      <c r="DJ34" s="255"/>
      <c r="DK34" s="214"/>
    </row>
    <row r="35" ht="9.0" customHeight="1">
      <c r="A35" s="206"/>
      <c r="B35" s="260"/>
      <c r="C35" s="266"/>
      <c r="AO35" s="267"/>
      <c r="AP35" s="262"/>
      <c r="AQ35" s="210"/>
      <c r="AR35" s="251"/>
      <c r="AS35" s="259"/>
      <c r="DI35" s="231"/>
      <c r="DJ35" s="255"/>
      <c r="DK35" s="214"/>
    </row>
    <row r="36" ht="9.0" customHeight="1">
      <c r="A36" s="206"/>
      <c r="B36" s="260"/>
      <c r="C36" s="266"/>
      <c r="AO36" s="267"/>
      <c r="AP36" s="262"/>
      <c r="AQ36" s="210"/>
      <c r="AR36" s="251"/>
      <c r="AS36" s="259"/>
      <c r="DI36" s="231"/>
      <c r="DJ36" s="255"/>
      <c r="DK36" s="214"/>
    </row>
    <row r="37" ht="9.0" customHeight="1">
      <c r="A37" s="206"/>
      <c r="B37" s="260"/>
      <c r="C37" s="266"/>
      <c r="AO37" s="267"/>
      <c r="AP37" s="262"/>
      <c r="AQ37" s="210"/>
      <c r="AR37" s="251"/>
      <c r="AS37" s="259"/>
      <c r="DI37" s="231"/>
      <c r="DJ37" s="255"/>
      <c r="DK37" s="214"/>
    </row>
    <row r="38" ht="9.0" customHeight="1">
      <c r="A38" s="206"/>
      <c r="B38" s="260"/>
      <c r="C38" s="266"/>
      <c r="AO38" s="267"/>
      <c r="AP38" s="262"/>
      <c r="AQ38" s="210"/>
      <c r="AR38" s="251"/>
      <c r="AS38" s="259"/>
      <c r="DI38" s="231"/>
      <c r="DJ38" s="255"/>
      <c r="DK38" s="214"/>
    </row>
    <row r="39" ht="9.0" customHeight="1">
      <c r="A39" s="206"/>
      <c r="B39" s="260"/>
      <c r="C39" s="266"/>
      <c r="AO39" s="267"/>
      <c r="AP39" s="262"/>
      <c r="AQ39" s="210"/>
      <c r="AR39" s="251"/>
      <c r="AS39" s="232"/>
      <c r="AT39" s="233"/>
      <c r="AU39" s="233"/>
      <c r="AV39" s="233"/>
      <c r="AW39" s="233"/>
      <c r="AX39" s="233"/>
      <c r="AY39" s="233"/>
      <c r="AZ39" s="233"/>
      <c r="BA39" s="233"/>
      <c r="BB39" s="233"/>
      <c r="BC39" s="233"/>
      <c r="BD39" s="233"/>
      <c r="BE39" s="233"/>
      <c r="BF39" s="233"/>
      <c r="BG39" s="233"/>
      <c r="BH39" s="233"/>
      <c r="BI39" s="233"/>
      <c r="BJ39" s="233"/>
      <c r="BK39" s="233"/>
      <c r="BL39" s="233"/>
      <c r="BM39" s="233"/>
      <c r="BN39" s="233"/>
      <c r="BO39" s="233"/>
      <c r="BP39" s="233"/>
      <c r="BQ39" s="233"/>
      <c r="BR39" s="233"/>
      <c r="BS39" s="233"/>
      <c r="BT39" s="233"/>
      <c r="BU39" s="233"/>
      <c r="BV39" s="233"/>
      <c r="BW39" s="233"/>
      <c r="BX39" s="233"/>
      <c r="BY39" s="233"/>
      <c r="BZ39" s="233"/>
      <c r="CA39" s="233"/>
      <c r="CB39" s="233"/>
      <c r="CC39" s="233"/>
      <c r="CD39" s="233"/>
      <c r="CE39" s="233"/>
      <c r="CF39" s="233"/>
      <c r="CG39" s="233"/>
      <c r="CH39" s="233"/>
      <c r="CI39" s="233"/>
      <c r="CJ39" s="233"/>
      <c r="CK39" s="233"/>
      <c r="CL39" s="233"/>
      <c r="CM39" s="233"/>
      <c r="CN39" s="233"/>
      <c r="CO39" s="233"/>
      <c r="CP39" s="233"/>
      <c r="CQ39" s="233"/>
      <c r="CR39" s="233"/>
      <c r="CS39" s="233"/>
      <c r="CT39" s="233"/>
      <c r="CU39" s="233"/>
      <c r="CV39" s="233"/>
      <c r="CW39" s="233"/>
      <c r="CX39" s="233"/>
      <c r="CY39" s="233"/>
      <c r="CZ39" s="233"/>
      <c r="DA39" s="233"/>
      <c r="DB39" s="233"/>
      <c r="DC39" s="233"/>
      <c r="DD39" s="233"/>
      <c r="DE39" s="233"/>
      <c r="DF39" s="233"/>
      <c r="DG39" s="233"/>
      <c r="DH39" s="233"/>
      <c r="DI39" s="234"/>
      <c r="DJ39" s="255"/>
      <c r="DK39" s="214"/>
    </row>
    <row r="40" ht="9.0" customHeight="1">
      <c r="A40" s="206"/>
      <c r="B40" s="260"/>
      <c r="C40" s="266"/>
      <c r="AO40" s="267"/>
      <c r="AP40" s="262"/>
      <c r="AQ40" s="210"/>
      <c r="AR40" s="268"/>
      <c r="AS40" s="269"/>
      <c r="AT40" s="269"/>
      <c r="AU40" s="269"/>
      <c r="AV40" s="269"/>
      <c r="AW40" s="269"/>
      <c r="AX40" s="269"/>
      <c r="AY40" s="269"/>
      <c r="AZ40" s="269"/>
      <c r="BA40" s="269"/>
      <c r="BB40" s="269"/>
      <c r="BC40" s="269"/>
      <c r="BD40" s="269"/>
      <c r="BE40" s="269"/>
      <c r="BF40" s="269"/>
      <c r="BG40" s="269"/>
      <c r="BH40" s="269"/>
      <c r="BI40" s="269"/>
      <c r="BJ40" s="269"/>
      <c r="BK40" s="269"/>
      <c r="BL40" s="269"/>
      <c r="BM40" s="269"/>
      <c r="BN40" s="269"/>
      <c r="BO40" s="269"/>
      <c r="BP40" s="269"/>
      <c r="BQ40" s="269"/>
      <c r="BR40" s="269"/>
      <c r="BS40" s="269"/>
      <c r="BT40" s="269"/>
      <c r="BU40" s="269"/>
      <c r="BV40" s="269"/>
      <c r="BW40" s="269"/>
      <c r="BX40" s="269"/>
      <c r="BY40" s="269"/>
      <c r="BZ40" s="269"/>
      <c r="CA40" s="269"/>
      <c r="CB40" s="269"/>
      <c r="CC40" s="269"/>
      <c r="CD40" s="269"/>
      <c r="CE40" s="269"/>
      <c r="CF40" s="269"/>
      <c r="CG40" s="269"/>
      <c r="CH40" s="269"/>
      <c r="CI40" s="269"/>
      <c r="CJ40" s="269"/>
      <c r="CK40" s="269"/>
      <c r="CL40" s="269"/>
      <c r="CM40" s="269"/>
      <c r="CN40" s="269"/>
      <c r="CO40" s="269"/>
      <c r="CP40" s="269"/>
      <c r="CQ40" s="269"/>
      <c r="CR40" s="269"/>
      <c r="CS40" s="269"/>
      <c r="CT40" s="269"/>
      <c r="CU40" s="269"/>
      <c r="CV40" s="269"/>
      <c r="CW40" s="269"/>
      <c r="CX40" s="269"/>
      <c r="CY40" s="269"/>
      <c r="CZ40" s="269"/>
      <c r="DA40" s="269"/>
      <c r="DB40" s="269"/>
      <c r="DC40" s="269"/>
      <c r="DD40" s="269"/>
      <c r="DE40" s="269"/>
      <c r="DF40" s="269"/>
      <c r="DG40" s="269"/>
      <c r="DH40" s="269"/>
      <c r="DI40" s="269"/>
      <c r="DJ40" s="270"/>
      <c r="DK40" s="214"/>
    </row>
    <row r="41" ht="9.0" customHeight="1">
      <c r="A41" s="206"/>
      <c r="B41" s="260"/>
      <c r="C41" s="266"/>
      <c r="AO41" s="267"/>
      <c r="AP41" s="262"/>
      <c r="AQ41" s="210"/>
      <c r="AR41" s="271"/>
      <c r="AS41" s="271"/>
      <c r="AT41" s="271"/>
      <c r="AU41" s="271"/>
      <c r="AV41" s="271"/>
      <c r="AW41" s="271"/>
      <c r="AX41" s="271"/>
      <c r="AY41" s="271"/>
      <c r="AZ41" s="271"/>
      <c r="BA41" s="271"/>
      <c r="BB41" s="271"/>
      <c r="BC41" s="271"/>
      <c r="BD41" s="271"/>
      <c r="BE41" s="271"/>
      <c r="BF41" s="271"/>
      <c r="BG41" s="271"/>
      <c r="BH41" s="271"/>
      <c r="BI41" s="271"/>
      <c r="BJ41" s="271"/>
      <c r="BK41" s="271"/>
      <c r="BL41" s="271"/>
      <c r="BM41" s="271"/>
      <c r="BN41" s="271"/>
      <c r="BO41" s="271"/>
      <c r="BP41" s="271"/>
      <c r="BQ41" s="271"/>
      <c r="BR41" s="271"/>
      <c r="BS41" s="271"/>
      <c r="BT41" s="271"/>
      <c r="BU41" s="271"/>
      <c r="BV41" s="271"/>
      <c r="BW41" s="271"/>
      <c r="BX41" s="271"/>
      <c r="BY41" s="271"/>
      <c r="BZ41" s="271"/>
      <c r="CA41" s="271"/>
      <c r="CB41" s="271"/>
      <c r="CC41" s="271"/>
      <c r="CD41" s="271"/>
      <c r="CE41" s="271"/>
      <c r="CF41" s="271"/>
      <c r="CG41" s="271"/>
      <c r="CH41" s="271"/>
      <c r="CI41" s="271"/>
      <c r="CJ41" s="271"/>
      <c r="CK41" s="271"/>
      <c r="CL41" s="271"/>
      <c r="CM41" s="271"/>
      <c r="CN41" s="271"/>
      <c r="CO41" s="271"/>
      <c r="CP41" s="271"/>
      <c r="CQ41" s="271"/>
      <c r="CR41" s="271"/>
      <c r="CS41" s="271"/>
      <c r="CT41" s="271"/>
      <c r="CU41" s="271"/>
      <c r="CV41" s="271"/>
      <c r="CW41" s="271"/>
      <c r="CX41" s="271"/>
      <c r="CY41" s="271"/>
      <c r="CZ41" s="271"/>
      <c r="DA41" s="271"/>
      <c r="DB41" s="271"/>
      <c r="DC41" s="271"/>
      <c r="DD41" s="271"/>
      <c r="DE41" s="271"/>
      <c r="DF41" s="271"/>
      <c r="DG41" s="271"/>
      <c r="DH41" s="271"/>
      <c r="DI41" s="271"/>
      <c r="DJ41" s="271"/>
      <c r="DK41" s="214"/>
    </row>
    <row r="42" ht="9.0" customHeight="1">
      <c r="A42" s="206"/>
      <c r="B42" s="260"/>
      <c r="C42" s="266"/>
      <c r="AO42" s="267"/>
      <c r="AP42" s="262"/>
      <c r="AQ42" s="210"/>
      <c r="AR42" s="272"/>
      <c r="AS42" s="273"/>
      <c r="AT42" s="274"/>
      <c r="AU42" s="274"/>
      <c r="AV42" s="274"/>
      <c r="AW42" s="274"/>
      <c r="AX42" s="274"/>
      <c r="AY42" s="274"/>
      <c r="AZ42" s="274"/>
      <c r="BA42" s="274"/>
      <c r="BB42" s="274"/>
      <c r="BC42" s="274"/>
      <c r="BD42" s="274"/>
      <c r="BE42" s="274"/>
      <c r="BF42" s="274"/>
      <c r="BG42" s="274"/>
      <c r="BH42" s="274"/>
      <c r="BI42" s="274"/>
      <c r="BJ42" s="274"/>
      <c r="BK42" s="274"/>
      <c r="BL42" s="274"/>
      <c r="BM42" s="274"/>
      <c r="BN42" s="274"/>
      <c r="BO42" s="274"/>
      <c r="BP42" s="274"/>
      <c r="BQ42" s="274"/>
      <c r="BR42" s="274"/>
      <c r="BS42" s="274"/>
      <c r="BT42" s="274"/>
      <c r="BU42" s="274"/>
      <c r="BV42" s="274"/>
      <c r="BW42" s="274"/>
      <c r="BX42" s="274"/>
      <c r="BY42" s="274"/>
      <c r="BZ42" s="274"/>
      <c r="CA42" s="275"/>
      <c r="CB42" s="275"/>
      <c r="CC42" s="274"/>
      <c r="CD42" s="274"/>
      <c r="CE42" s="274"/>
      <c r="CF42" s="274"/>
      <c r="CG42" s="274"/>
      <c r="CH42" s="274"/>
      <c r="CI42" s="274"/>
      <c r="CJ42" s="274"/>
      <c r="CK42" s="274"/>
      <c r="CL42" s="274"/>
      <c r="CM42" s="274"/>
      <c r="CN42" s="274"/>
      <c r="CO42" s="274"/>
      <c r="CP42" s="274"/>
      <c r="CQ42" s="274"/>
      <c r="CR42" s="274"/>
      <c r="CS42" s="274"/>
      <c r="CT42" s="274"/>
      <c r="CU42" s="274"/>
      <c r="CV42" s="274"/>
      <c r="CW42" s="274"/>
      <c r="CX42" s="274"/>
      <c r="CY42" s="274"/>
      <c r="CZ42" s="274"/>
      <c r="DA42" s="274"/>
      <c r="DB42" s="274"/>
      <c r="DC42" s="274"/>
      <c r="DD42" s="274"/>
      <c r="DE42" s="274"/>
      <c r="DF42" s="274"/>
      <c r="DG42" s="274"/>
      <c r="DH42" s="276"/>
      <c r="DI42" s="277"/>
      <c r="DJ42" s="278"/>
      <c r="DK42" s="214"/>
    </row>
    <row r="43" ht="9.0" customHeight="1">
      <c r="A43" s="206"/>
      <c r="B43" s="260"/>
      <c r="C43" s="266"/>
      <c r="AO43" s="267"/>
      <c r="AP43" s="262"/>
      <c r="AQ43" s="210"/>
      <c r="AR43" s="279"/>
      <c r="AS43" s="280" t="s">
        <v>24</v>
      </c>
      <c r="AT43" s="168"/>
      <c r="AU43" s="168"/>
      <c r="AV43" s="168"/>
      <c r="AW43" s="168"/>
      <c r="AX43" s="168"/>
      <c r="AY43" s="168"/>
      <c r="AZ43" s="168"/>
      <c r="BA43" s="168"/>
      <c r="BB43" s="168"/>
      <c r="BC43" s="168"/>
      <c r="BD43" s="168"/>
      <c r="BE43" s="168"/>
      <c r="BF43" s="168"/>
      <c r="BG43" s="168"/>
      <c r="BH43" s="168"/>
      <c r="BI43" s="168"/>
      <c r="BJ43" s="168"/>
      <c r="BK43" s="168"/>
      <c r="BL43" s="168"/>
      <c r="BM43" s="168"/>
      <c r="BN43" s="168"/>
      <c r="BO43" s="168"/>
      <c r="BP43" s="168"/>
      <c r="BQ43" s="168"/>
      <c r="BR43" s="168"/>
      <c r="BS43" s="168"/>
      <c r="BT43" s="168"/>
      <c r="BU43" s="168"/>
      <c r="BV43" s="168"/>
      <c r="BW43" s="168"/>
      <c r="BX43" s="168"/>
      <c r="BY43" s="168"/>
      <c r="BZ43" s="281"/>
      <c r="CA43" s="282"/>
      <c r="CB43" s="283"/>
      <c r="CC43" s="284" t="s">
        <v>200</v>
      </c>
      <c r="CD43" s="168"/>
      <c r="CE43" s="168"/>
      <c r="CF43" s="168"/>
      <c r="CG43" s="168"/>
      <c r="CH43" s="168"/>
      <c r="CI43" s="168"/>
      <c r="CJ43" s="168"/>
      <c r="CK43" s="168"/>
      <c r="CL43" s="168"/>
      <c r="CM43" s="168"/>
      <c r="CN43" s="168"/>
      <c r="CO43" s="168"/>
      <c r="CP43" s="168"/>
      <c r="CQ43" s="168"/>
      <c r="CR43" s="168"/>
      <c r="CS43" s="285" t="s">
        <v>201</v>
      </c>
      <c r="CT43" s="168"/>
      <c r="CU43" s="168"/>
      <c r="CV43" s="168"/>
      <c r="CW43" s="168"/>
      <c r="CX43" s="168"/>
      <c r="CY43" s="168"/>
      <c r="CZ43" s="168"/>
      <c r="DA43" s="168"/>
      <c r="DB43" s="168"/>
      <c r="DC43" s="168"/>
      <c r="DD43" s="168"/>
      <c r="DE43" s="168"/>
      <c r="DF43" s="168"/>
      <c r="DG43" s="168"/>
      <c r="DH43" s="168"/>
      <c r="DI43" s="286"/>
      <c r="DJ43" s="287"/>
      <c r="DK43" s="214"/>
    </row>
    <row r="44" ht="9.0" customHeight="1">
      <c r="A44" s="206"/>
      <c r="B44" s="260"/>
      <c r="C44" s="266"/>
      <c r="AO44" s="267"/>
      <c r="AP44" s="262"/>
      <c r="AQ44" s="210"/>
      <c r="AR44" s="279"/>
      <c r="AS44" s="288"/>
      <c r="BZ44" s="289"/>
      <c r="CA44" s="282"/>
      <c r="CB44" s="290"/>
      <c r="CS44" s="263"/>
      <c r="DI44" s="286"/>
      <c r="DJ44" s="287"/>
      <c r="DK44" s="214"/>
    </row>
    <row r="45" ht="9.0" customHeight="1">
      <c r="A45" s="206"/>
      <c r="B45" s="260"/>
      <c r="C45" s="266"/>
      <c r="AO45" s="267"/>
      <c r="AP45" s="262"/>
      <c r="AQ45" s="210"/>
      <c r="AR45" s="279"/>
      <c r="AS45" s="291"/>
      <c r="AT45" s="225"/>
      <c r="AU45" s="225"/>
      <c r="AV45" s="225"/>
      <c r="AW45" s="225"/>
      <c r="AX45" s="225"/>
      <c r="AY45" s="225"/>
      <c r="AZ45" s="225"/>
      <c r="BA45" s="225"/>
      <c r="BB45" s="225"/>
      <c r="BC45" s="225"/>
      <c r="BD45" s="225"/>
      <c r="BE45" s="225"/>
      <c r="BF45" s="225"/>
      <c r="BG45" s="225"/>
      <c r="BH45" s="225"/>
      <c r="BI45" s="225"/>
      <c r="BJ45" s="225"/>
      <c r="BK45" s="225"/>
      <c r="BL45" s="225"/>
      <c r="BM45" s="225"/>
      <c r="BN45" s="225"/>
      <c r="BO45" s="225"/>
      <c r="BP45" s="225"/>
      <c r="BQ45" s="225"/>
      <c r="BR45" s="225"/>
      <c r="BS45" s="225"/>
      <c r="BT45" s="225"/>
      <c r="BU45" s="225"/>
      <c r="BV45" s="225"/>
      <c r="BW45" s="225"/>
      <c r="BX45" s="225"/>
      <c r="BY45" s="225"/>
      <c r="BZ45" s="292"/>
      <c r="CA45" s="293"/>
      <c r="CB45" s="294"/>
      <c r="CC45" s="295"/>
      <c r="CD45" s="295"/>
      <c r="CE45" s="295"/>
      <c r="CF45" s="295"/>
      <c r="CG45" s="295"/>
      <c r="CH45" s="295"/>
      <c r="CI45" s="295"/>
      <c r="CJ45" s="295"/>
      <c r="CK45" s="295"/>
      <c r="CL45" s="295"/>
      <c r="CM45" s="295"/>
      <c r="CN45" s="295"/>
      <c r="CO45" s="295"/>
      <c r="CP45" s="295"/>
      <c r="CQ45" s="295"/>
      <c r="CR45" s="295"/>
      <c r="CS45" s="296"/>
      <c r="CT45" s="295"/>
      <c r="CU45" s="295"/>
      <c r="CV45" s="295"/>
      <c r="CW45" s="295"/>
      <c r="CX45" s="295"/>
      <c r="CY45" s="295"/>
      <c r="CZ45" s="295"/>
      <c r="DA45" s="295"/>
      <c r="DB45" s="295"/>
      <c r="DC45" s="295"/>
      <c r="DD45" s="295"/>
      <c r="DE45" s="295"/>
      <c r="DF45" s="295"/>
      <c r="DG45" s="295"/>
      <c r="DH45" s="295"/>
      <c r="DI45" s="297"/>
      <c r="DJ45" s="298"/>
      <c r="DK45" s="214"/>
    </row>
    <row r="46" ht="9.0" customHeight="1">
      <c r="A46" s="206"/>
      <c r="B46" s="260"/>
      <c r="C46" s="266"/>
      <c r="AO46" s="267"/>
      <c r="AP46" s="262"/>
      <c r="AQ46" s="210"/>
      <c r="AR46" s="279"/>
      <c r="AS46" s="299" t="s">
        <v>202</v>
      </c>
      <c r="AT46" s="219"/>
      <c r="AU46" s="219"/>
      <c r="AV46" s="219"/>
      <c r="AW46" s="219"/>
      <c r="AX46" s="219"/>
      <c r="AY46" s="219"/>
      <c r="AZ46" s="219"/>
      <c r="BA46" s="219"/>
      <c r="BB46" s="219"/>
      <c r="BC46" s="219"/>
      <c r="BD46" s="300"/>
      <c r="BF46" s="301" t="s">
        <v>203</v>
      </c>
      <c r="BG46" s="219"/>
      <c r="BH46" s="219"/>
      <c r="BI46" s="219"/>
      <c r="BJ46" s="219"/>
      <c r="BK46" s="219"/>
      <c r="BL46" s="219"/>
      <c r="BM46" s="219"/>
      <c r="BN46" s="219"/>
      <c r="BO46" s="219"/>
      <c r="BP46" s="219"/>
      <c r="BQ46" s="220"/>
      <c r="BR46" s="301" t="s">
        <v>204</v>
      </c>
      <c r="BS46" s="220"/>
      <c r="BT46" s="302"/>
      <c r="BU46" s="220"/>
      <c r="BV46" s="303"/>
      <c r="BW46" s="220"/>
      <c r="BX46" s="304" t="s">
        <v>205</v>
      </c>
      <c r="BY46" s="219"/>
      <c r="BZ46" s="220"/>
      <c r="CA46" s="305"/>
      <c r="CB46" s="306" t="s">
        <v>202</v>
      </c>
      <c r="CC46" s="219"/>
      <c r="CD46" s="219"/>
      <c r="CE46" s="219"/>
      <c r="CF46" s="219"/>
      <c r="CG46" s="219"/>
      <c r="CH46" s="219"/>
      <c r="CI46" s="219"/>
      <c r="CJ46" s="219"/>
      <c r="CK46" s="219"/>
      <c r="CL46" s="219"/>
      <c r="CM46" s="300"/>
      <c r="CO46" s="301" t="s">
        <v>203</v>
      </c>
      <c r="CP46" s="219"/>
      <c r="CQ46" s="219"/>
      <c r="CR46" s="219"/>
      <c r="CS46" s="219"/>
      <c r="CT46" s="219"/>
      <c r="CU46" s="219"/>
      <c r="CV46" s="219"/>
      <c r="CW46" s="219"/>
      <c r="CX46" s="219"/>
      <c r="CY46" s="219"/>
      <c r="CZ46" s="220"/>
      <c r="DA46" s="301" t="s">
        <v>204</v>
      </c>
      <c r="DB46" s="220"/>
      <c r="DC46" s="302"/>
      <c r="DD46" s="220"/>
      <c r="DE46" s="303"/>
      <c r="DF46" s="220"/>
      <c r="DG46" s="307" t="s">
        <v>205</v>
      </c>
      <c r="DH46" s="168"/>
      <c r="DI46" s="281"/>
      <c r="DJ46" s="298"/>
      <c r="DK46" s="214"/>
    </row>
    <row r="47" ht="9.0" customHeight="1">
      <c r="A47" s="206"/>
      <c r="B47" s="260"/>
      <c r="C47" s="266"/>
      <c r="AO47" s="267"/>
      <c r="AP47" s="262"/>
      <c r="AQ47" s="210"/>
      <c r="AR47" s="279"/>
      <c r="AS47" s="288"/>
      <c r="BD47" s="263"/>
      <c r="BF47" s="263"/>
      <c r="BQ47" s="264"/>
      <c r="BR47" s="263"/>
      <c r="BS47" s="264"/>
      <c r="BT47" s="263"/>
      <c r="BU47" s="264"/>
      <c r="BV47" s="263"/>
      <c r="BW47" s="264"/>
      <c r="BX47" s="263"/>
      <c r="BZ47" s="264"/>
      <c r="CA47" s="308"/>
      <c r="CB47" s="263"/>
      <c r="CM47" s="263"/>
      <c r="CO47" s="263"/>
      <c r="CZ47" s="264"/>
      <c r="DA47" s="263"/>
      <c r="DB47" s="264"/>
      <c r="DC47" s="263"/>
      <c r="DD47" s="264"/>
      <c r="DE47" s="263"/>
      <c r="DF47" s="264"/>
      <c r="DG47" s="263"/>
      <c r="DI47" s="289"/>
      <c r="DJ47" s="298"/>
      <c r="DK47" s="214"/>
    </row>
    <row r="48" ht="9.0" customHeight="1">
      <c r="A48" s="206"/>
      <c r="B48" s="260"/>
      <c r="C48" s="266"/>
      <c r="AO48" s="267"/>
      <c r="AP48" s="262"/>
      <c r="AQ48" s="210"/>
      <c r="AR48" s="279"/>
      <c r="AS48" s="309"/>
      <c r="AT48" s="295"/>
      <c r="AU48" s="295"/>
      <c r="AV48" s="295"/>
      <c r="AW48" s="295"/>
      <c r="AX48" s="295"/>
      <c r="AY48" s="295"/>
      <c r="AZ48" s="295"/>
      <c r="BA48" s="295"/>
      <c r="BB48" s="295"/>
      <c r="BC48" s="295"/>
      <c r="BD48" s="296"/>
      <c r="BE48" s="295"/>
      <c r="BF48" s="296"/>
      <c r="BG48" s="295"/>
      <c r="BH48" s="295"/>
      <c r="BI48" s="295"/>
      <c r="BJ48" s="295"/>
      <c r="BK48" s="295"/>
      <c r="BL48" s="295"/>
      <c r="BM48" s="295"/>
      <c r="BN48" s="295"/>
      <c r="BO48" s="295"/>
      <c r="BP48" s="295"/>
      <c r="BQ48" s="310"/>
      <c r="BR48" s="296"/>
      <c r="BS48" s="310"/>
      <c r="BT48" s="296"/>
      <c r="BU48" s="310"/>
      <c r="BV48" s="296"/>
      <c r="BW48" s="310"/>
      <c r="BX48" s="296"/>
      <c r="BY48" s="295"/>
      <c r="BZ48" s="310"/>
      <c r="CA48" s="311"/>
      <c r="CB48" s="296"/>
      <c r="CC48" s="295"/>
      <c r="CD48" s="295"/>
      <c r="CE48" s="295"/>
      <c r="CF48" s="295"/>
      <c r="CG48" s="295"/>
      <c r="CH48" s="295"/>
      <c r="CI48" s="295"/>
      <c r="CJ48" s="295"/>
      <c r="CK48" s="295"/>
      <c r="CL48" s="295"/>
      <c r="CM48" s="296"/>
      <c r="CN48" s="295"/>
      <c r="CO48" s="296"/>
      <c r="CP48" s="295"/>
      <c r="CQ48" s="295"/>
      <c r="CR48" s="295"/>
      <c r="CS48" s="295"/>
      <c r="CT48" s="295"/>
      <c r="CU48" s="295"/>
      <c r="CV48" s="295"/>
      <c r="CW48" s="295"/>
      <c r="CX48" s="295"/>
      <c r="CY48" s="295"/>
      <c r="CZ48" s="310"/>
      <c r="DA48" s="296"/>
      <c r="DB48" s="310"/>
      <c r="DC48" s="296"/>
      <c r="DD48" s="310"/>
      <c r="DE48" s="296"/>
      <c r="DF48" s="310"/>
      <c r="DG48" s="296"/>
      <c r="DH48" s="295"/>
      <c r="DI48" s="312"/>
      <c r="DJ48" s="298"/>
      <c r="DK48" s="214"/>
    </row>
    <row r="49" ht="9.0" customHeight="1">
      <c r="A49" s="206"/>
      <c r="B49" s="260"/>
      <c r="C49" s="266"/>
      <c r="AO49" s="267"/>
      <c r="AP49" s="262"/>
      <c r="AQ49" s="210"/>
      <c r="AR49" s="279"/>
      <c r="AS49" s="313" t="s">
        <v>37</v>
      </c>
      <c r="AT49" s="314"/>
      <c r="AU49" s="314"/>
      <c r="AV49" s="314"/>
      <c r="AW49" s="314"/>
      <c r="AX49" s="314"/>
      <c r="AY49" s="314"/>
      <c r="AZ49" s="314"/>
      <c r="BA49" s="314"/>
      <c r="BB49" s="314"/>
      <c r="BC49" s="315"/>
      <c r="BD49" s="316" t="b">
        <v>1</v>
      </c>
      <c r="BE49" s="317"/>
      <c r="BF49" s="318" t="s">
        <v>36</v>
      </c>
      <c r="BG49" s="314"/>
      <c r="BH49" s="314"/>
      <c r="BI49" s="314"/>
      <c r="BJ49" s="315"/>
      <c r="BK49" s="319" t="s">
        <v>45</v>
      </c>
      <c r="BL49" s="314"/>
      <c r="BM49" s="314"/>
      <c r="BN49" s="314"/>
      <c r="BO49" s="315"/>
      <c r="BP49" s="235"/>
      <c r="BQ49" s="315"/>
      <c r="BR49" s="320">
        <f>IF(AND(ISBLANK(BF49),ISBLANK(BK49),ISBLANK(BP49)),"",(IFERROR(IF(ISBLANK(BF49),0, VLOOKUP(BF49,calculations!$C$8:$D$21,2,0)),BF49)+IFERROR(IF(ISBLANK(BK49),0, VLOOKUP(BK49,calculations!$C$8:$D$21,2,0)),BK49)+BP49))</f>
        <v>27</v>
      </c>
      <c r="BS49" s="317"/>
      <c r="BT49" s="321" t="b">
        <v>0</v>
      </c>
      <c r="BU49" s="315"/>
      <c r="BV49" s="321" t="b">
        <v>0</v>
      </c>
      <c r="BW49" s="315"/>
      <c r="BX49" s="235">
        <f>IFERROR(Ceiling(VLOOKUP('PAGE 1'!AS49, datasheet!$F$8:$L$31,7,FALSE)*LOOKUP($CS$43,calculations!$A$63:$A$68,calculations!$B$63:$B$68),1),"")</f>
        <v>44</v>
      </c>
      <c r="BY49" s="314"/>
      <c r="BZ49" s="315"/>
      <c r="CA49" s="322"/>
      <c r="CB49" s="323" t="s">
        <v>68</v>
      </c>
      <c r="CL49" s="317"/>
      <c r="CM49" s="316" t="b">
        <v>0</v>
      </c>
      <c r="CN49" s="317"/>
      <c r="CO49" s="324" t="s">
        <v>54</v>
      </c>
      <c r="CS49" s="317"/>
      <c r="CT49" s="325" t="s">
        <v>54</v>
      </c>
      <c r="CX49" s="317"/>
      <c r="CY49" s="320"/>
      <c r="CZ49" s="317"/>
      <c r="DA49" s="320">
        <f>IF(AND(ISBLANK(CO49),ISBLANK(CT49),ISBLANK(CY49)),"",(IFERROR(IF(ISBLANK(CO49),0, VLOOKUP(CO49,calculations!$C$8:$D$21,2,0)),CO49)+IFERROR(IF(ISBLANK(CT49),0, VLOOKUP(CT49,calculations!$C$8:$D$21,2,0)),CT49)+CY49))</f>
        <v>18</v>
      </c>
      <c r="DB49" s="317"/>
      <c r="DC49" s="316" t="b">
        <v>0</v>
      </c>
      <c r="DD49" s="317"/>
      <c r="DE49" s="316" t="b">
        <v>0</v>
      </c>
      <c r="DF49" s="317"/>
      <c r="DG49" s="320">
        <f>IFERROR(Ceiling(VLOOKUP('PAGE 1'!CB49, datasheet!$F$8:$L$31,7,FALSE)*LOOKUP($CS$43,calculations!$A$63:$A$68,calculations!$B$63:$B$68),1),"")</f>
        <v>31</v>
      </c>
      <c r="DI49" s="326"/>
      <c r="DJ49" s="298"/>
      <c r="DK49" s="214"/>
    </row>
    <row r="50" ht="9.0" customHeight="1">
      <c r="A50" s="206"/>
      <c r="B50" s="260"/>
      <c r="C50" s="266"/>
      <c r="AO50" s="267"/>
      <c r="AP50" s="262"/>
      <c r="AQ50" s="210"/>
      <c r="AR50" s="279"/>
      <c r="AS50" s="327"/>
      <c r="BC50" s="328"/>
      <c r="BD50" s="329"/>
      <c r="BE50" s="328"/>
      <c r="BF50" s="329"/>
      <c r="BJ50" s="328"/>
      <c r="BK50" s="329"/>
      <c r="BO50" s="328"/>
      <c r="BP50" s="329"/>
      <c r="BQ50" s="328"/>
      <c r="BR50" s="329"/>
      <c r="BS50" s="328"/>
      <c r="BT50" s="329"/>
      <c r="BU50" s="328"/>
      <c r="BV50" s="329"/>
      <c r="BW50" s="328"/>
      <c r="BX50" s="329"/>
      <c r="BZ50" s="328"/>
      <c r="CA50" s="330"/>
      <c r="CB50" s="329"/>
      <c r="CL50" s="328"/>
      <c r="CM50" s="329"/>
      <c r="CN50" s="328"/>
      <c r="CO50" s="329"/>
      <c r="CS50" s="328"/>
      <c r="CT50" s="329"/>
      <c r="CX50" s="328"/>
      <c r="CY50" s="329"/>
      <c r="CZ50" s="328"/>
      <c r="DA50" s="329"/>
      <c r="DB50" s="328"/>
      <c r="DC50" s="329"/>
      <c r="DD50" s="328"/>
      <c r="DE50" s="329"/>
      <c r="DF50" s="328"/>
      <c r="DG50" s="329"/>
      <c r="DI50" s="331"/>
      <c r="DJ50" s="298"/>
      <c r="DK50" s="214"/>
    </row>
    <row r="51" ht="9.0" customHeight="1">
      <c r="A51" s="206"/>
      <c r="B51" s="260"/>
      <c r="C51" s="266"/>
      <c r="AO51" s="267"/>
      <c r="AP51" s="262"/>
      <c r="AQ51" s="210"/>
      <c r="AR51" s="279"/>
      <c r="AS51" s="332"/>
      <c r="AT51" s="333"/>
      <c r="AU51" s="333"/>
      <c r="AV51" s="333"/>
      <c r="AW51" s="333"/>
      <c r="AX51" s="333"/>
      <c r="AY51" s="333"/>
      <c r="AZ51" s="333"/>
      <c r="BA51" s="333"/>
      <c r="BB51" s="333"/>
      <c r="BC51" s="334"/>
      <c r="BD51" s="335"/>
      <c r="BE51" s="334"/>
      <c r="BF51" s="335"/>
      <c r="BG51" s="333"/>
      <c r="BH51" s="333"/>
      <c r="BI51" s="333"/>
      <c r="BJ51" s="334"/>
      <c r="BK51" s="335"/>
      <c r="BL51" s="333"/>
      <c r="BM51" s="333"/>
      <c r="BN51" s="333"/>
      <c r="BO51" s="334"/>
      <c r="BP51" s="335"/>
      <c r="BQ51" s="334"/>
      <c r="BR51" s="335"/>
      <c r="BS51" s="334"/>
      <c r="BT51" s="335"/>
      <c r="BU51" s="334"/>
      <c r="BV51" s="335"/>
      <c r="BW51" s="334"/>
      <c r="BX51" s="335"/>
      <c r="BY51" s="333"/>
      <c r="BZ51" s="334"/>
      <c r="CA51" s="336"/>
      <c r="CB51" s="335"/>
      <c r="CC51" s="333"/>
      <c r="CD51" s="333"/>
      <c r="CE51" s="333"/>
      <c r="CF51" s="333"/>
      <c r="CG51" s="333"/>
      <c r="CH51" s="333"/>
      <c r="CI51" s="333"/>
      <c r="CJ51" s="333"/>
      <c r="CK51" s="333"/>
      <c r="CL51" s="334"/>
      <c r="CM51" s="335"/>
      <c r="CN51" s="334"/>
      <c r="CO51" s="335"/>
      <c r="CP51" s="333"/>
      <c r="CQ51" s="333"/>
      <c r="CR51" s="333"/>
      <c r="CS51" s="334"/>
      <c r="CT51" s="335"/>
      <c r="CU51" s="333"/>
      <c r="CV51" s="333"/>
      <c r="CW51" s="333"/>
      <c r="CX51" s="334"/>
      <c r="CY51" s="335"/>
      <c r="CZ51" s="334"/>
      <c r="DA51" s="335"/>
      <c r="DB51" s="334"/>
      <c r="DC51" s="335"/>
      <c r="DD51" s="334"/>
      <c r="DE51" s="335"/>
      <c r="DF51" s="334"/>
      <c r="DG51" s="335"/>
      <c r="DH51" s="333"/>
      <c r="DI51" s="337"/>
      <c r="DJ51" s="298"/>
      <c r="DK51" s="214"/>
    </row>
    <row r="52" ht="9.0" customHeight="1">
      <c r="A52" s="206"/>
      <c r="B52" s="260"/>
      <c r="C52" s="266"/>
      <c r="AO52" s="267"/>
      <c r="AP52" s="262"/>
      <c r="AQ52" s="210"/>
      <c r="AR52" s="279"/>
      <c r="AS52" s="338" t="s">
        <v>40</v>
      </c>
      <c r="AT52" s="339"/>
      <c r="AU52" s="339"/>
      <c r="AV52" s="339"/>
      <c r="AW52" s="339"/>
      <c r="AX52" s="339"/>
      <c r="AY52" s="339"/>
      <c r="AZ52" s="339"/>
      <c r="BA52" s="339"/>
      <c r="BB52" s="339"/>
      <c r="BC52" s="340"/>
      <c r="BD52" s="341" t="b">
        <v>1</v>
      </c>
      <c r="BE52" s="340"/>
      <c r="BF52" s="342" t="s">
        <v>36</v>
      </c>
      <c r="BG52" s="339"/>
      <c r="BH52" s="339"/>
      <c r="BI52" s="339"/>
      <c r="BJ52" s="340"/>
      <c r="BK52" s="342" t="s">
        <v>39</v>
      </c>
      <c r="BL52" s="339"/>
      <c r="BM52" s="339"/>
      <c r="BN52" s="339"/>
      <c r="BO52" s="340"/>
      <c r="BP52" s="343"/>
      <c r="BQ52" s="340"/>
      <c r="BR52" s="344">
        <f>IF(AND(ISBLANK(BF52),ISBLANK(BK52),ISBLANK(BP52)),"",(IFERROR(IF(ISBLANK(BF52),0, VLOOKUP(BF52,calculations!$C$8:$D$21,2,0)),BF52)+IFERROR(IF(ISBLANK(BK52),0, VLOOKUP(BK52,calculations!$C$8:$D$21,2,0)),BK52)+BP52))</f>
        <v>24</v>
      </c>
      <c r="BS52" s="328"/>
      <c r="BT52" s="341" t="b">
        <v>0</v>
      </c>
      <c r="BU52" s="340"/>
      <c r="BV52" s="341" t="b">
        <v>0</v>
      </c>
      <c r="BW52" s="340"/>
      <c r="BX52" s="343">
        <f>IFERROR(Ceiling(VLOOKUP('PAGE 1'!AS52, datasheet!$F$8:$L$31,7,FALSE)*LOOKUP($CS$43,calculations!$A$63:$A$68,calculations!$B$63:$B$68),1),"")</f>
        <v>24</v>
      </c>
      <c r="BY52" s="339"/>
      <c r="BZ52" s="345"/>
      <c r="CA52" s="346"/>
      <c r="CB52" s="347" t="s">
        <v>72</v>
      </c>
      <c r="CC52" s="339"/>
      <c r="CD52" s="339"/>
      <c r="CE52" s="339"/>
      <c r="CF52" s="339"/>
      <c r="CG52" s="339"/>
      <c r="CH52" s="339"/>
      <c r="CI52" s="339"/>
      <c r="CJ52" s="339"/>
      <c r="CK52" s="339"/>
      <c r="CL52" s="340"/>
      <c r="CM52" s="341" t="b">
        <v>0</v>
      </c>
      <c r="CN52" s="340"/>
      <c r="CO52" s="342" t="s">
        <v>48</v>
      </c>
      <c r="CP52" s="339"/>
      <c r="CQ52" s="339"/>
      <c r="CR52" s="339"/>
      <c r="CS52" s="340"/>
      <c r="CT52" s="342" t="s">
        <v>51</v>
      </c>
      <c r="CU52" s="339"/>
      <c r="CV52" s="339"/>
      <c r="CW52" s="339"/>
      <c r="CX52" s="340"/>
      <c r="CY52" s="343"/>
      <c r="CZ52" s="340"/>
      <c r="DA52" s="344">
        <f>IF(AND(ISBLANK(CO52),ISBLANK(CT52),ISBLANK(CY52)),"",(IFERROR(IF(ISBLANK(CO52),0, VLOOKUP(CO52,calculations!$C$8:$D$21,2,0)),CO52)+IFERROR(IF(ISBLANK(CT52),0, VLOOKUP(CT52,calculations!$C$8:$D$21,2,0)),CT52)+CY52))</f>
        <v>21</v>
      </c>
      <c r="DB52" s="328"/>
      <c r="DC52" s="341" t="b">
        <v>0</v>
      </c>
      <c r="DD52" s="340"/>
      <c r="DE52" s="341" t="b">
        <v>0</v>
      </c>
      <c r="DF52" s="340"/>
      <c r="DG52" s="343">
        <f>IFERROR(Ceiling(VLOOKUP('PAGE 1'!CB52, datasheet!$F$8:$L$31,7,FALSE)*LOOKUP($CS$43,calculations!$A$63:$A$68,calculations!$B$63:$B$68),1),"")</f>
        <v>35</v>
      </c>
      <c r="DH52" s="339"/>
      <c r="DI52" s="348"/>
      <c r="DJ52" s="298"/>
      <c r="DK52" s="214"/>
    </row>
    <row r="53" ht="9.0" customHeight="1">
      <c r="A53" s="206"/>
      <c r="B53" s="260"/>
      <c r="C53" s="266"/>
      <c r="AO53" s="267"/>
      <c r="AP53" s="262"/>
      <c r="AQ53" s="210"/>
      <c r="AR53" s="279"/>
      <c r="AS53" s="349"/>
      <c r="BC53" s="350"/>
      <c r="BD53" s="351"/>
      <c r="BE53" s="350"/>
      <c r="BF53" s="351"/>
      <c r="BJ53" s="350"/>
      <c r="BK53" s="351"/>
      <c r="BO53" s="350"/>
      <c r="BP53" s="351"/>
      <c r="BQ53" s="350"/>
      <c r="BR53" s="352"/>
      <c r="BS53" s="317"/>
      <c r="BT53" s="351"/>
      <c r="BU53" s="350"/>
      <c r="BV53" s="351"/>
      <c r="BW53" s="350"/>
      <c r="BX53" s="351"/>
      <c r="BZ53" s="317"/>
      <c r="CA53" s="353"/>
      <c r="CB53" s="351"/>
      <c r="CL53" s="350"/>
      <c r="CM53" s="351"/>
      <c r="CN53" s="350"/>
      <c r="CO53" s="351"/>
      <c r="CS53" s="350"/>
      <c r="CT53" s="351"/>
      <c r="CX53" s="350"/>
      <c r="CY53" s="351"/>
      <c r="CZ53" s="350"/>
      <c r="DA53" s="352"/>
      <c r="DB53" s="317"/>
      <c r="DC53" s="351"/>
      <c r="DD53" s="350"/>
      <c r="DE53" s="351"/>
      <c r="DF53" s="350"/>
      <c r="DG53" s="351"/>
      <c r="DI53" s="326"/>
      <c r="DJ53" s="298"/>
      <c r="DK53" s="214"/>
    </row>
    <row r="54" ht="9.0" customHeight="1">
      <c r="A54" s="206"/>
      <c r="B54" s="260"/>
      <c r="C54" s="266"/>
      <c r="AO54" s="267"/>
      <c r="AP54" s="262"/>
      <c r="AQ54" s="210"/>
      <c r="AR54" s="279"/>
      <c r="AS54" s="354"/>
      <c r="AT54" s="355"/>
      <c r="AU54" s="355"/>
      <c r="AV54" s="355"/>
      <c r="AW54" s="355"/>
      <c r="AX54" s="355"/>
      <c r="AY54" s="355"/>
      <c r="AZ54" s="355"/>
      <c r="BA54" s="355"/>
      <c r="BB54" s="355"/>
      <c r="BC54" s="356"/>
      <c r="BD54" s="357"/>
      <c r="BE54" s="356"/>
      <c r="BF54" s="357"/>
      <c r="BG54" s="355"/>
      <c r="BH54" s="355"/>
      <c r="BI54" s="355"/>
      <c r="BJ54" s="356"/>
      <c r="BK54" s="357"/>
      <c r="BL54" s="355"/>
      <c r="BM54" s="355"/>
      <c r="BN54" s="355"/>
      <c r="BO54" s="356"/>
      <c r="BP54" s="357"/>
      <c r="BQ54" s="356"/>
      <c r="BR54" s="358"/>
      <c r="BS54" s="359"/>
      <c r="BT54" s="357"/>
      <c r="BU54" s="356"/>
      <c r="BV54" s="357"/>
      <c r="BW54" s="356"/>
      <c r="BX54" s="357"/>
      <c r="BY54" s="355"/>
      <c r="BZ54" s="359"/>
      <c r="CA54" s="360"/>
      <c r="CB54" s="357"/>
      <c r="CC54" s="355"/>
      <c r="CD54" s="355"/>
      <c r="CE54" s="355"/>
      <c r="CF54" s="355"/>
      <c r="CG54" s="355"/>
      <c r="CH54" s="355"/>
      <c r="CI54" s="355"/>
      <c r="CJ54" s="355"/>
      <c r="CK54" s="355"/>
      <c r="CL54" s="356"/>
      <c r="CM54" s="357"/>
      <c r="CN54" s="356"/>
      <c r="CO54" s="357"/>
      <c r="CP54" s="355"/>
      <c r="CQ54" s="355"/>
      <c r="CR54" s="355"/>
      <c r="CS54" s="356"/>
      <c r="CT54" s="357"/>
      <c r="CU54" s="355"/>
      <c r="CV54" s="355"/>
      <c r="CW54" s="355"/>
      <c r="CX54" s="356"/>
      <c r="CY54" s="357"/>
      <c r="CZ54" s="356"/>
      <c r="DA54" s="358"/>
      <c r="DB54" s="359"/>
      <c r="DC54" s="357"/>
      <c r="DD54" s="356"/>
      <c r="DE54" s="357"/>
      <c r="DF54" s="356"/>
      <c r="DG54" s="357"/>
      <c r="DH54" s="355"/>
      <c r="DI54" s="361"/>
      <c r="DJ54" s="298"/>
      <c r="DK54" s="214"/>
    </row>
    <row r="55" ht="9.0" customHeight="1">
      <c r="A55" s="206"/>
      <c r="B55" s="260"/>
      <c r="C55" s="266"/>
      <c r="AO55" s="267"/>
      <c r="AP55" s="262"/>
      <c r="AQ55" s="210"/>
      <c r="AR55" s="279"/>
      <c r="AS55" s="313" t="s">
        <v>43</v>
      </c>
      <c r="AT55" s="314"/>
      <c r="AU55" s="314"/>
      <c r="AV55" s="314"/>
      <c r="AW55" s="314"/>
      <c r="AX55" s="314"/>
      <c r="AY55" s="314"/>
      <c r="AZ55" s="314"/>
      <c r="BA55" s="314"/>
      <c r="BB55" s="314"/>
      <c r="BC55" s="315"/>
      <c r="BD55" s="321" t="b">
        <v>1</v>
      </c>
      <c r="BE55" s="315"/>
      <c r="BF55" s="318" t="s">
        <v>36</v>
      </c>
      <c r="BG55" s="314"/>
      <c r="BH55" s="314"/>
      <c r="BI55" s="314"/>
      <c r="BJ55" s="315"/>
      <c r="BK55" s="319" t="s">
        <v>42</v>
      </c>
      <c r="BL55" s="314"/>
      <c r="BM55" s="314"/>
      <c r="BN55" s="314"/>
      <c r="BO55" s="315"/>
      <c r="BP55" s="235"/>
      <c r="BQ55" s="315"/>
      <c r="BR55" s="320">
        <f>IF(AND(ISBLANK(BF55),ISBLANK(BK55),ISBLANK(BP55)),"",(IFERROR(IF(ISBLANK(BF55),0, VLOOKUP(BF55,calculations!$C$8:$D$21,2,0)),BF55)+IFERROR(IF(ISBLANK(BK55),0, VLOOKUP(BK55,calculations!$C$8:$D$21,2,0)),BK55)+BP55))</f>
        <v>21</v>
      </c>
      <c r="BS55" s="317"/>
      <c r="BT55" s="321" t="b">
        <v>0</v>
      </c>
      <c r="BU55" s="315"/>
      <c r="BV55" s="321" t="b">
        <v>0</v>
      </c>
      <c r="BW55" s="315"/>
      <c r="BX55" s="235">
        <f>IFERROR(Ceiling(VLOOKUP('PAGE 1'!AS55, datasheet!$F$8:$L$31,7,FALSE)*LOOKUP($CS$43,calculations!$A$63:$A$68,calculations!$B$63:$B$68),1),"")</f>
        <v>25</v>
      </c>
      <c r="BY55" s="314"/>
      <c r="BZ55" s="315"/>
      <c r="CA55" s="362"/>
      <c r="CB55" s="363" t="s">
        <v>75</v>
      </c>
      <c r="CC55" s="314"/>
      <c r="CD55" s="314"/>
      <c r="CE55" s="314"/>
      <c r="CF55" s="314"/>
      <c r="CG55" s="314"/>
      <c r="CH55" s="314"/>
      <c r="CI55" s="314"/>
      <c r="CJ55" s="314"/>
      <c r="CK55" s="314"/>
      <c r="CL55" s="315"/>
      <c r="CM55" s="321" t="b">
        <v>0</v>
      </c>
      <c r="CN55" s="315"/>
      <c r="CO55" s="318" t="s">
        <v>48</v>
      </c>
      <c r="CP55" s="314"/>
      <c r="CQ55" s="314"/>
      <c r="CR55" s="314"/>
      <c r="CS55" s="315"/>
      <c r="CT55" s="319" t="s">
        <v>48</v>
      </c>
      <c r="CU55" s="314"/>
      <c r="CV55" s="314"/>
      <c r="CW55" s="314"/>
      <c r="CX55" s="315"/>
      <c r="CY55" s="235"/>
      <c r="CZ55" s="315"/>
      <c r="DA55" s="320">
        <f>IF(AND(ISBLANK(CO55),ISBLANK(CT55),ISBLANK(CY55)),"",(IFERROR(IF(ISBLANK(CO55),0, VLOOKUP(CO55,calculations!$C$8:$D$21,2,0)),CO55)+IFERROR(IF(ISBLANK(CT55),0, VLOOKUP(CT55,calculations!$C$8:$D$21,2,0)),CT55)+CY55))</f>
        <v>28</v>
      </c>
      <c r="DB55" s="317"/>
      <c r="DC55" s="321" t="b">
        <v>0</v>
      </c>
      <c r="DD55" s="315"/>
      <c r="DE55" s="321" t="b">
        <v>0</v>
      </c>
      <c r="DF55" s="315"/>
      <c r="DG55" s="235">
        <f>IFERROR(Ceiling(VLOOKUP('PAGE 1'!CB55, datasheet!$F$8:$L$31,7,FALSE)*LOOKUP($CS$43,calculations!$A$63:$A$68,calculations!$B$63:$B$68),1),"")</f>
        <v>35</v>
      </c>
      <c r="DH55" s="314"/>
      <c r="DI55" s="364"/>
      <c r="DJ55" s="298"/>
      <c r="DK55" s="214"/>
    </row>
    <row r="56" ht="9.0" customHeight="1">
      <c r="A56" s="206"/>
      <c r="B56" s="260"/>
      <c r="C56" s="266"/>
      <c r="AO56" s="267"/>
      <c r="AP56" s="262"/>
      <c r="AQ56" s="210"/>
      <c r="AR56" s="279"/>
      <c r="AS56" s="327"/>
      <c r="BC56" s="328"/>
      <c r="BD56" s="329"/>
      <c r="BE56" s="328"/>
      <c r="BF56" s="329"/>
      <c r="BJ56" s="328"/>
      <c r="BK56" s="329"/>
      <c r="BO56" s="328"/>
      <c r="BP56" s="329"/>
      <c r="BQ56" s="328"/>
      <c r="BR56" s="329"/>
      <c r="BS56" s="328"/>
      <c r="BT56" s="329"/>
      <c r="BU56" s="328"/>
      <c r="BV56" s="329"/>
      <c r="BW56" s="328"/>
      <c r="BX56" s="329"/>
      <c r="BZ56" s="328"/>
      <c r="CA56" s="330"/>
      <c r="CB56" s="329"/>
      <c r="CL56" s="328"/>
      <c r="CM56" s="329"/>
      <c r="CN56" s="328"/>
      <c r="CO56" s="329"/>
      <c r="CS56" s="328"/>
      <c r="CT56" s="329"/>
      <c r="CX56" s="328"/>
      <c r="CY56" s="329"/>
      <c r="CZ56" s="328"/>
      <c r="DA56" s="329"/>
      <c r="DB56" s="328"/>
      <c r="DC56" s="329"/>
      <c r="DD56" s="328"/>
      <c r="DE56" s="329"/>
      <c r="DF56" s="328"/>
      <c r="DG56" s="329"/>
      <c r="DI56" s="331"/>
      <c r="DJ56" s="298"/>
      <c r="DK56" s="214"/>
    </row>
    <row r="57" ht="9.0" customHeight="1">
      <c r="A57" s="206"/>
      <c r="B57" s="260"/>
      <c r="C57" s="266"/>
      <c r="AO57" s="267"/>
      <c r="AP57" s="262"/>
      <c r="AQ57" s="210"/>
      <c r="AR57" s="279"/>
      <c r="AS57" s="332"/>
      <c r="AT57" s="333"/>
      <c r="AU57" s="333"/>
      <c r="AV57" s="333"/>
      <c r="AW57" s="333"/>
      <c r="AX57" s="333"/>
      <c r="AY57" s="333"/>
      <c r="AZ57" s="333"/>
      <c r="BA57" s="333"/>
      <c r="BB57" s="333"/>
      <c r="BC57" s="334"/>
      <c r="BD57" s="335"/>
      <c r="BE57" s="334"/>
      <c r="BF57" s="335"/>
      <c r="BG57" s="333"/>
      <c r="BH57" s="333"/>
      <c r="BI57" s="333"/>
      <c r="BJ57" s="334"/>
      <c r="BK57" s="335"/>
      <c r="BL57" s="333"/>
      <c r="BM57" s="333"/>
      <c r="BN57" s="333"/>
      <c r="BO57" s="334"/>
      <c r="BP57" s="335"/>
      <c r="BQ57" s="334"/>
      <c r="BR57" s="335"/>
      <c r="BS57" s="334"/>
      <c r="BT57" s="335"/>
      <c r="BU57" s="334"/>
      <c r="BV57" s="335"/>
      <c r="BW57" s="334"/>
      <c r="BX57" s="335"/>
      <c r="BY57" s="333"/>
      <c r="BZ57" s="334"/>
      <c r="CA57" s="336"/>
      <c r="CB57" s="335"/>
      <c r="CC57" s="333"/>
      <c r="CD57" s="333"/>
      <c r="CE57" s="333"/>
      <c r="CF57" s="333"/>
      <c r="CG57" s="333"/>
      <c r="CH57" s="333"/>
      <c r="CI57" s="333"/>
      <c r="CJ57" s="333"/>
      <c r="CK57" s="333"/>
      <c r="CL57" s="334"/>
      <c r="CM57" s="335"/>
      <c r="CN57" s="334"/>
      <c r="CO57" s="335"/>
      <c r="CP57" s="333"/>
      <c r="CQ57" s="333"/>
      <c r="CR57" s="333"/>
      <c r="CS57" s="334"/>
      <c r="CT57" s="335"/>
      <c r="CU57" s="333"/>
      <c r="CV57" s="333"/>
      <c r="CW57" s="333"/>
      <c r="CX57" s="334"/>
      <c r="CY57" s="335"/>
      <c r="CZ57" s="334"/>
      <c r="DA57" s="335"/>
      <c r="DB57" s="334"/>
      <c r="DC57" s="335"/>
      <c r="DD57" s="334"/>
      <c r="DE57" s="335"/>
      <c r="DF57" s="334"/>
      <c r="DG57" s="335"/>
      <c r="DH57" s="333"/>
      <c r="DI57" s="337"/>
      <c r="DJ57" s="298"/>
      <c r="DK57" s="214"/>
    </row>
    <row r="58" ht="9.0" customHeight="1">
      <c r="A58" s="206"/>
      <c r="B58" s="260"/>
      <c r="C58" s="266"/>
      <c r="AO58" s="267"/>
      <c r="AP58" s="262"/>
      <c r="AQ58" s="210"/>
      <c r="AR58" s="279"/>
      <c r="AS58" s="338" t="s">
        <v>46</v>
      </c>
      <c r="AT58" s="339"/>
      <c r="AU58" s="339"/>
      <c r="AV58" s="339"/>
      <c r="AW58" s="339"/>
      <c r="AX58" s="339"/>
      <c r="AY58" s="339"/>
      <c r="AZ58" s="339"/>
      <c r="BA58" s="339"/>
      <c r="BB58" s="339"/>
      <c r="BC58" s="340"/>
      <c r="BD58" s="341" t="b">
        <v>1</v>
      </c>
      <c r="BE58" s="340"/>
      <c r="BF58" s="342" t="s">
        <v>45</v>
      </c>
      <c r="BG58" s="339"/>
      <c r="BH58" s="339"/>
      <c r="BI58" s="339"/>
      <c r="BJ58" s="340"/>
      <c r="BK58" s="342" t="s">
        <v>51</v>
      </c>
      <c r="BL58" s="339"/>
      <c r="BM58" s="339"/>
      <c r="BN58" s="339"/>
      <c r="BO58" s="340"/>
      <c r="BP58" s="343"/>
      <c r="BQ58" s="340"/>
      <c r="BR58" s="344">
        <f>IF(AND(ISBLANK(BF58),ISBLANK(BK58),ISBLANK(BP58)),"",(IFERROR(IF(ISBLANK(BF58),0, VLOOKUP(BF58,calculations!$C$8:$D$21,2,0)),BF58)+IFERROR(IF(ISBLANK(BK58),0, VLOOKUP(BK58,calculations!$C$8:$D$21,2,0)),BK58)+BP58))</f>
        <v>23</v>
      </c>
      <c r="BS58" s="328"/>
      <c r="BT58" s="341" t="b">
        <v>0</v>
      </c>
      <c r="BU58" s="340"/>
      <c r="BV58" s="341" t="b">
        <v>0</v>
      </c>
      <c r="BW58" s="340"/>
      <c r="BX58" s="343">
        <f>IFERROR(Ceiling(VLOOKUP('PAGE 1'!AS58, datasheet!$F$8:$L$31,7,FALSE)*LOOKUP($CS$43,calculations!$A$63:$A$68,calculations!$B$63:$B$68),1),"")</f>
        <v>23</v>
      </c>
      <c r="BY58" s="339"/>
      <c r="BZ58" s="345"/>
      <c r="CA58" s="346"/>
      <c r="CB58" s="347" t="s">
        <v>81</v>
      </c>
      <c r="CC58" s="339"/>
      <c r="CD58" s="339"/>
      <c r="CE58" s="339"/>
      <c r="CF58" s="339"/>
      <c r="CG58" s="339"/>
      <c r="CH58" s="339"/>
      <c r="CI58" s="339"/>
      <c r="CJ58" s="339"/>
      <c r="CK58" s="339"/>
      <c r="CL58" s="340"/>
      <c r="CM58" s="341" t="b">
        <v>0</v>
      </c>
      <c r="CN58" s="340"/>
      <c r="CO58" s="342" t="s">
        <v>48</v>
      </c>
      <c r="CP58" s="339"/>
      <c r="CQ58" s="339"/>
      <c r="CR58" s="339"/>
      <c r="CS58" s="340"/>
      <c r="CT58" s="342" t="s">
        <v>51</v>
      </c>
      <c r="CU58" s="339"/>
      <c r="CV58" s="339"/>
      <c r="CW58" s="339"/>
      <c r="CX58" s="340"/>
      <c r="CY58" s="343"/>
      <c r="CZ58" s="340"/>
      <c r="DA58" s="344">
        <f>IF(AND(ISBLANK(CO58),ISBLANK(CT58),ISBLANK(CY58)),"",(IFERROR(IF(ISBLANK(CO58),0, VLOOKUP(CO58,calculations!$C$8:$D$21,2,0)),CO58)+IFERROR(IF(ISBLANK(CT58),0, VLOOKUP(CT58,calculations!$C$8:$D$21,2,0)),CT58)+CY58))</f>
        <v>21</v>
      </c>
      <c r="DB58" s="328"/>
      <c r="DC58" s="341" t="b">
        <v>0</v>
      </c>
      <c r="DD58" s="340"/>
      <c r="DE58" s="341" t="b">
        <v>0</v>
      </c>
      <c r="DF58" s="340"/>
      <c r="DG58" s="343">
        <f>IFERROR(Ceiling(VLOOKUP('PAGE 1'!CB58, datasheet!$F$8:$L$31,7,FALSE)*LOOKUP($CS$43,calculations!$A$63:$A$68,calculations!$B$63:$B$68),1),"")</f>
        <v>28</v>
      </c>
      <c r="DH58" s="339"/>
      <c r="DI58" s="348"/>
      <c r="DJ58" s="298"/>
      <c r="DK58" s="214"/>
    </row>
    <row r="59" ht="9.0" customHeight="1">
      <c r="A59" s="206"/>
      <c r="B59" s="260"/>
      <c r="C59" s="266"/>
      <c r="AO59" s="267"/>
      <c r="AP59" s="262"/>
      <c r="AQ59" s="210"/>
      <c r="AR59" s="279"/>
      <c r="AS59" s="349"/>
      <c r="BC59" s="350"/>
      <c r="BD59" s="351"/>
      <c r="BE59" s="350"/>
      <c r="BF59" s="351"/>
      <c r="BJ59" s="350"/>
      <c r="BK59" s="351"/>
      <c r="BO59" s="350"/>
      <c r="BP59" s="351"/>
      <c r="BQ59" s="350"/>
      <c r="BR59" s="352"/>
      <c r="BS59" s="317"/>
      <c r="BT59" s="351"/>
      <c r="BU59" s="350"/>
      <c r="BV59" s="351"/>
      <c r="BW59" s="350"/>
      <c r="BX59" s="351"/>
      <c r="BZ59" s="317"/>
      <c r="CA59" s="353"/>
      <c r="CB59" s="351"/>
      <c r="CL59" s="350"/>
      <c r="CM59" s="351"/>
      <c r="CN59" s="350"/>
      <c r="CO59" s="351"/>
      <c r="CS59" s="350"/>
      <c r="CT59" s="351"/>
      <c r="CX59" s="350"/>
      <c r="CY59" s="351"/>
      <c r="CZ59" s="350"/>
      <c r="DA59" s="352"/>
      <c r="DB59" s="317"/>
      <c r="DC59" s="351"/>
      <c r="DD59" s="350"/>
      <c r="DE59" s="351"/>
      <c r="DF59" s="350"/>
      <c r="DG59" s="351"/>
      <c r="DI59" s="326"/>
      <c r="DJ59" s="298"/>
      <c r="DK59" s="214"/>
    </row>
    <row r="60" ht="9.0" customHeight="1">
      <c r="A60" s="206"/>
      <c r="B60" s="260"/>
      <c r="C60" s="266"/>
      <c r="AO60" s="267"/>
      <c r="AP60" s="262"/>
      <c r="AQ60" s="210"/>
      <c r="AR60" s="279"/>
      <c r="AS60" s="354"/>
      <c r="AT60" s="355"/>
      <c r="AU60" s="355"/>
      <c r="AV60" s="355"/>
      <c r="AW60" s="355"/>
      <c r="AX60" s="355"/>
      <c r="AY60" s="355"/>
      <c r="AZ60" s="355"/>
      <c r="BA60" s="355"/>
      <c r="BB60" s="355"/>
      <c r="BC60" s="356"/>
      <c r="BD60" s="357"/>
      <c r="BE60" s="356"/>
      <c r="BF60" s="357"/>
      <c r="BG60" s="355"/>
      <c r="BH60" s="355"/>
      <c r="BI60" s="355"/>
      <c r="BJ60" s="356"/>
      <c r="BK60" s="357"/>
      <c r="BL60" s="355"/>
      <c r="BM60" s="355"/>
      <c r="BN60" s="355"/>
      <c r="BO60" s="356"/>
      <c r="BP60" s="357"/>
      <c r="BQ60" s="356"/>
      <c r="BR60" s="358"/>
      <c r="BS60" s="359"/>
      <c r="BT60" s="357"/>
      <c r="BU60" s="356"/>
      <c r="BV60" s="357"/>
      <c r="BW60" s="356"/>
      <c r="BX60" s="357"/>
      <c r="BY60" s="355"/>
      <c r="BZ60" s="359"/>
      <c r="CA60" s="360"/>
      <c r="CB60" s="357"/>
      <c r="CC60" s="355"/>
      <c r="CD60" s="355"/>
      <c r="CE60" s="355"/>
      <c r="CF60" s="355"/>
      <c r="CG60" s="355"/>
      <c r="CH60" s="355"/>
      <c r="CI60" s="355"/>
      <c r="CJ60" s="355"/>
      <c r="CK60" s="355"/>
      <c r="CL60" s="356"/>
      <c r="CM60" s="357"/>
      <c r="CN60" s="356"/>
      <c r="CO60" s="357"/>
      <c r="CP60" s="355"/>
      <c r="CQ60" s="355"/>
      <c r="CR60" s="355"/>
      <c r="CS60" s="356"/>
      <c r="CT60" s="357"/>
      <c r="CU60" s="355"/>
      <c r="CV60" s="355"/>
      <c r="CW60" s="355"/>
      <c r="CX60" s="356"/>
      <c r="CY60" s="357"/>
      <c r="CZ60" s="356"/>
      <c r="DA60" s="358"/>
      <c r="DB60" s="359"/>
      <c r="DC60" s="357"/>
      <c r="DD60" s="356"/>
      <c r="DE60" s="357"/>
      <c r="DF60" s="356"/>
      <c r="DG60" s="357"/>
      <c r="DH60" s="355"/>
      <c r="DI60" s="361"/>
      <c r="DJ60" s="298"/>
      <c r="DK60" s="214"/>
    </row>
    <row r="61" ht="9.0" customHeight="1">
      <c r="A61" s="206"/>
      <c r="B61" s="260"/>
      <c r="C61" s="266"/>
      <c r="AO61" s="267"/>
      <c r="AP61" s="262"/>
      <c r="AQ61" s="210"/>
      <c r="AR61" s="279"/>
      <c r="AS61" s="313" t="s">
        <v>49</v>
      </c>
      <c r="AT61" s="314"/>
      <c r="AU61" s="314"/>
      <c r="AV61" s="314"/>
      <c r="AW61" s="314"/>
      <c r="AX61" s="314"/>
      <c r="AY61" s="314"/>
      <c r="AZ61" s="314"/>
      <c r="BA61" s="314"/>
      <c r="BB61" s="314"/>
      <c r="BC61" s="315"/>
      <c r="BD61" s="321" t="b">
        <v>0</v>
      </c>
      <c r="BE61" s="315"/>
      <c r="BF61" s="318" t="s">
        <v>48</v>
      </c>
      <c r="BG61" s="314"/>
      <c r="BH61" s="314"/>
      <c r="BI61" s="314"/>
      <c r="BJ61" s="315"/>
      <c r="BK61" s="319" t="s">
        <v>48</v>
      </c>
      <c r="BL61" s="314"/>
      <c r="BM61" s="314"/>
      <c r="BN61" s="314"/>
      <c r="BO61" s="315"/>
      <c r="BP61" s="235"/>
      <c r="BQ61" s="315"/>
      <c r="BR61" s="320">
        <f>IF(AND(ISBLANK(BF61),ISBLANK(BK61),ISBLANK(BP61)),"",(IFERROR(IF(ISBLANK(BF61),0, VLOOKUP(BF61,calculations!$C$8:$D$21,2,0)),BF61)+IFERROR(IF(ISBLANK(BK61),0, VLOOKUP(BK61,calculations!$C$8:$D$21,2,0)),BK61)+BP61))</f>
        <v>28</v>
      </c>
      <c r="BS61" s="317"/>
      <c r="BT61" s="321" t="b">
        <v>0</v>
      </c>
      <c r="BU61" s="315"/>
      <c r="BV61" s="321" t="b">
        <v>0</v>
      </c>
      <c r="BW61" s="315"/>
      <c r="BX61" s="235">
        <f>IFERROR(Ceiling(VLOOKUP('PAGE 1'!AS61, datasheet!$F$8:$L$31,7,FALSE)*LOOKUP($CS$43,calculations!$A$63:$A$68,calculations!$B$63:$B$68),1),"")</f>
        <v>74</v>
      </c>
      <c r="BY61" s="314"/>
      <c r="BZ61" s="315"/>
      <c r="CA61" s="362"/>
      <c r="CB61" s="363" t="s">
        <v>84</v>
      </c>
      <c r="CC61" s="314"/>
      <c r="CD61" s="314"/>
      <c r="CE61" s="314"/>
      <c r="CF61" s="314"/>
      <c r="CG61" s="314"/>
      <c r="CH61" s="314"/>
      <c r="CI61" s="314"/>
      <c r="CJ61" s="314"/>
      <c r="CK61" s="314"/>
      <c r="CL61" s="315"/>
      <c r="CM61" s="321" t="b">
        <v>1</v>
      </c>
      <c r="CN61" s="315"/>
      <c r="CO61" s="318" t="s">
        <v>45</v>
      </c>
      <c r="CP61" s="314"/>
      <c r="CQ61" s="314"/>
      <c r="CR61" s="314"/>
      <c r="CS61" s="315"/>
      <c r="CT61" s="319" t="s">
        <v>51</v>
      </c>
      <c r="CU61" s="314"/>
      <c r="CV61" s="314"/>
      <c r="CW61" s="314"/>
      <c r="CX61" s="315"/>
      <c r="CY61" s="235"/>
      <c r="CZ61" s="315"/>
      <c r="DA61" s="320">
        <f>IF(AND(ISBLANK(CO61),ISBLANK(CT61),ISBLANK(CY61)),"",(IFERROR(IF(ISBLANK(CO61),0, VLOOKUP(CO61,calculations!$C$8:$D$21,2,0)),CO61)+IFERROR(IF(ISBLANK(CT61),0, VLOOKUP(CT61,calculations!$C$8:$D$21,2,0)),CT61)+CY61))</f>
        <v>23</v>
      </c>
      <c r="DB61" s="317"/>
      <c r="DC61" s="321" t="b">
        <v>0</v>
      </c>
      <c r="DD61" s="315"/>
      <c r="DE61" s="321" t="b">
        <v>0</v>
      </c>
      <c r="DF61" s="315"/>
      <c r="DG61" s="235">
        <f>IFERROR(Ceiling(VLOOKUP('PAGE 1'!CB61, datasheet!$F$8:$L$31,7,FALSE)*LOOKUP($CS$43,calculations!$A$63:$A$68,calculations!$B$63:$B$68),1),"")</f>
        <v>29</v>
      </c>
      <c r="DH61" s="314"/>
      <c r="DI61" s="364"/>
      <c r="DJ61" s="298"/>
      <c r="DK61" s="214"/>
    </row>
    <row r="62" ht="9.0" customHeight="1">
      <c r="A62" s="206"/>
      <c r="B62" s="260"/>
      <c r="C62" s="266"/>
      <c r="AO62" s="267"/>
      <c r="AP62" s="262"/>
      <c r="AQ62" s="210"/>
      <c r="AR62" s="279"/>
      <c r="AS62" s="327"/>
      <c r="BC62" s="328"/>
      <c r="BD62" s="329"/>
      <c r="BE62" s="328"/>
      <c r="BF62" s="329"/>
      <c r="BJ62" s="328"/>
      <c r="BK62" s="329"/>
      <c r="BO62" s="328"/>
      <c r="BP62" s="329"/>
      <c r="BQ62" s="328"/>
      <c r="BR62" s="329"/>
      <c r="BS62" s="328"/>
      <c r="BT62" s="329"/>
      <c r="BU62" s="328"/>
      <c r="BV62" s="329"/>
      <c r="BW62" s="328"/>
      <c r="BX62" s="329"/>
      <c r="BZ62" s="328"/>
      <c r="CA62" s="330"/>
      <c r="CB62" s="329"/>
      <c r="CL62" s="328"/>
      <c r="CM62" s="329"/>
      <c r="CN62" s="328"/>
      <c r="CO62" s="329"/>
      <c r="CS62" s="328"/>
      <c r="CT62" s="329"/>
      <c r="CX62" s="328"/>
      <c r="CY62" s="329"/>
      <c r="CZ62" s="328"/>
      <c r="DA62" s="329"/>
      <c r="DB62" s="328"/>
      <c r="DC62" s="329"/>
      <c r="DD62" s="328"/>
      <c r="DE62" s="329"/>
      <c r="DF62" s="328"/>
      <c r="DG62" s="329"/>
      <c r="DI62" s="331"/>
      <c r="DJ62" s="298"/>
      <c r="DK62" s="214"/>
    </row>
    <row r="63" ht="9.0" customHeight="1">
      <c r="A63" s="206"/>
      <c r="B63" s="260"/>
      <c r="C63" s="266"/>
      <c r="AO63" s="267"/>
      <c r="AP63" s="262"/>
      <c r="AQ63" s="210"/>
      <c r="AR63" s="279"/>
      <c r="AS63" s="332"/>
      <c r="AT63" s="333"/>
      <c r="AU63" s="333"/>
      <c r="AV63" s="333"/>
      <c r="AW63" s="333"/>
      <c r="AX63" s="333"/>
      <c r="AY63" s="333"/>
      <c r="AZ63" s="333"/>
      <c r="BA63" s="333"/>
      <c r="BB63" s="333"/>
      <c r="BC63" s="334"/>
      <c r="BD63" s="335"/>
      <c r="BE63" s="334"/>
      <c r="BF63" s="335"/>
      <c r="BG63" s="333"/>
      <c r="BH63" s="333"/>
      <c r="BI63" s="333"/>
      <c r="BJ63" s="334"/>
      <c r="BK63" s="335"/>
      <c r="BL63" s="333"/>
      <c r="BM63" s="333"/>
      <c r="BN63" s="333"/>
      <c r="BO63" s="334"/>
      <c r="BP63" s="335"/>
      <c r="BQ63" s="334"/>
      <c r="BR63" s="335"/>
      <c r="BS63" s="334"/>
      <c r="BT63" s="335"/>
      <c r="BU63" s="334"/>
      <c r="BV63" s="335"/>
      <c r="BW63" s="334"/>
      <c r="BX63" s="335"/>
      <c r="BY63" s="333"/>
      <c r="BZ63" s="334"/>
      <c r="CA63" s="336"/>
      <c r="CB63" s="335"/>
      <c r="CC63" s="333"/>
      <c r="CD63" s="333"/>
      <c r="CE63" s="333"/>
      <c r="CF63" s="333"/>
      <c r="CG63" s="333"/>
      <c r="CH63" s="333"/>
      <c r="CI63" s="333"/>
      <c r="CJ63" s="333"/>
      <c r="CK63" s="333"/>
      <c r="CL63" s="334"/>
      <c r="CM63" s="335"/>
      <c r="CN63" s="334"/>
      <c r="CO63" s="335"/>
      <c r="CP63" s="333"/>
      <c r="CQ63" s="333"/>
      <c r="CR63" s="333"/>
      <c r="CS63" s="334"/>
      <c r="CT63" s="335"/>
      <c r="CU63" s="333"/>
      <c r="CV63" s="333"/>
      <c r="CW63" s="333"/>
      <c r="CX63" s="334"/>
      <c r="CY63" s="335"/>
      <c r="CZ63" s="334"/>
      <c r="DA63" s="335"/>
      <c r="DB63" s="334"/>
      <c r="DC63" s="335"/>
      <c r="DD63" s="334"/>
      <c r="DE63" s="335"/>
      <c r="DF63" s="334"/>
      <c r="DG63" s="335"/>
      <c r="DH63" s="333"/>
      <c r="DI63" s="337"/>
      <c r="DJ63" s="298"/>
      <c r="DK63" s="214"/>
    </row>
    <row r="64" ht="9.0" customHeight="1">
      <c r="A64" s="206"/>
      <c r="B64" s="260"/>
      <c r="C64" s="266"/>
      <c r="AO64" s="267"/>
      <c r="AP64" s="262"/>
      <c r="AQ64" s="210"/>
      <c r="AR64" s="279"/>
      <c r="AS64" s="338" t="s">
        <v>52</v>
      </c>
      <c r="AT64" s="339"/>
      <c r="AU64" s="339"/>
      <c r="AV64" s="339"/>
      <c r="AW64" s="339"/>
      <c r="AX64" s="339"/>
      <c r="AY64" s="339"/>
      <c r="AZ64" s="339"/>
      <c r="BA64" s="339"/>
      <c r="BB64" s="339"/>
      <c r="BC64" s="340"/>
      <c r="BD64" s="341" t="b">
        <v>1</v>
      </c>
      <c r="BE64" s="340"/>
      <c r="BF64" s="342" t="s">
        <v>45</v>
      </c>
      <c r="BG64" s="339"/>
      <c r="BH64" s="339"/>
      <c r="BI64" s="339"/>
      <c r="BJ64" s="340"/>
      <c r="BK64" s="342" t="s">
        <v>54</v>
      </c>
      <c r="BL64" s="339"/>
      <c r="BM64" s="339"/>
      <c r="BN64" s="339"/>
      <c r="BO64" s="340"/>
      <c r="BP64" s="343"/>
      <c r="BQ64" s="340"/>
      <c r="BR64" s="344">
        <f>IF(AND(ISBLANK(BF64),ISBLANK(BK64),ISBLANK(BP64)),"",(IFERROR(IF(ISBLANK(BF64),0, VLOOKUP(BF64,calculations!$C$8:$D$21,2,0)),BF64)+IFERROR(IF(ISBLANK(BK64),0, VLOOKUP(BK64,calculations!$C$8:$D$21,2,0)),BK64)+BP64))</f>
        <v>25</v>
      </c>
      <c r="BS64" s="328"/>
      <c r="BT64" s="341" t="b">
        <v>0</v>
      </c>
      <c r="BU64" s="340"/>
      <c r="BV64" s="341" t="b">
        <v>0</v>
      </c>
      <c r="BW64" s="340"/>
      <c r="BX64" s="343">
        <f>IFERROR(Ceiling(VLOOKUP('PAGE 1'!AS64, datasheet!$F$8:$L$31,7,FALSE)*LOOKUP($CS$43,calculations!$A$63:$A$68,calculations!$B$63:$B$68),1),"")</f>
        <v>25</v>
      </c>
      <c r="BY64" s="339"/>
      <c r="BZ64" s="345"/>
      <c r="CA64" s="346"/>
      <c r="CB64" s="347" t="s">
        <v>88</v>
      </c>
      <c r="CC64" s="339"/>
      <c r="CD64" s="339"/>
      <c r="CE64" s="339"/>
      <c r="CF64" s="339"/>
      <c r="CG64" s="339"/>
      <c r="CH64" s="339"/>
      <c r="CI64" s="339"/>
      <c r="CJ64" s="339"/>
      <c r="CK64" s="339"/>
      <c r="CL64" s="340"/>
      <c r="CM64" s="341" t="b">
        <v>0</v>
      </c>
      <c r="CN64" s="340"/>
      <c r="CO64" s="342" t="s">
        <v>51</v>
      </c>
      <c r="CP64" s="339"/>
      <c r="CQ64" s="339"/>
      <c r="CR64" s="339"/>
      <c r="CS64" s="340"/>
      <c r="CT64" s="342" t="s">
        <v>54</v>
      </c>
      <c r="CU64" s="339"/>
      <c r="CV64" s="339"/>
      <c r="CW64" s="339"/>
      <c r="CX64" s="340"/>
      <c r="CY64" s="343"/>
      <c r="CZ64" s="340"/>
      <c r="DA64" s="344">
        <f>IF(AND(ISBLANK(CO64),ISBLANK(CT64),ISBLANK(CY64)),"",(IFERROR(IF(ISBLANK(CO64),0, VLOOKUP(CO64,calculations!$C$8:$D$21,2,0)),CO64)+IFERROR(IF(ISBLANK(CT64),0, VLOOKUP(CT64,calculations!$C$8:$D$21,2,0)),CT64)+CY64))</f>
        <v>16</v>
      </c>
      <c r="DB64" s="328"/>
      <c r="DC64" s="341" t="b">
        <v>0</v>
      </c>
      <c r="DD64" s="340"/>
      <c r="DE64" s="341" t="b">
        <v>0</v>
      </c>
      <c r="DF64" s="340"/>
      <c r="DG64" s="343">
        <f>IFERROR(Ceiling(VLOOKUP('PAGE 1'!CB64, datasheet!$F$8:$L$31,7,FALSE)*LOOKUP($CS$43,calculations!$A$63:$A$68,calculations!$B$63:$B$68),1),"")</f>
        <v>16</v>
      </c>
      <c r="DH64" s="339"/>
      <c r="DI64" s="348"/>
      <c r="DJ64" s="298"/>
      <c r="DK64" s="214"/>
    </row>
    <row r="65" ht="9.0" customHeight="1">
      <c r="A65" s="206"/>
      <c r="B65" s="260"/>
      <c r="C65" s="266"/>
      <c r="AO65" s="267"/>
      <c r="AP65" s="262"/>
      <c r="AQ65" s="210"/>
      <c r="AR65" s="279"/>
      <c r="AS65" s="349"/>
      <c r="BC65" s="350"/>
      <c r="BD65" s="351"/>
      <c r="BE65" s="350"/>
      <c r="BF65" s="351"/>
      <c r="BJ65" s="350"/>
      <c r="BK65" s="351"/>
      <c r="BO65" s="350"/>
      <c r="BP65" s="351"/>
      <c r="BQ65" s="350"/>
      <c r="BR65" s="352"/>
      <c r="BS65" s="317"/>
      <c r="BT65" s="351"/>
      <c r="BU65" s="350"/>
      <c r="BV65" s="351"/>
      <c r="BW65" s="350"/>
      <c r="BX65" s="351"/>
      <c r="BZ65" s="317"/>
      <c r="CA65" s="353"/>
      <c r="CB65" s="351"/>
      <c r="CL65" s="350"/>
      <c r="CM65" s="351"/>
      <c r="CN65" s="350"/>
      <c r="CO65" s="351"/>
      <c r="CS65" s="350"/>
      <c r="CT65" s="351"/>
      <c r="CX65" s="350"/>
      <c r="CY65" s="351"/>
      <c r="CZ65" s="350"/>
      <c r="DA65" s="352"/>
      <c r="DB65" s="317"/>
      <c r="DC65" s="351"/>
      <c r="DD65" s="350"/>
      <c r="DE65" s="351"/>
      <c r="DF65" s="350"/>
      <c r="DG65" s="351"/>
      <c r="DI65" s="326"/>
      <c r="DJ65" s="298"/>
      <c r="DK65" s="214"/>
    </row>
    <row r="66" ht="9.0" customHeight="1">
      <c r="A66" s="206"/>
      <c r="B66" s="260"/>
      <c r="C66" s="266"/>
      <c r="AO66" s="267"/>
      <c r="AP66" s="262"/>
      <c r="AQ66" s="210"/>
      <c r="AR66" s="279"/>
      <c r="AS66" s="354"/>
      <c r="AT66" s="355"/>
      <c r="AU66" s="355"/>
      <c r="AV66" s="355"/>
      <c r="AW66" s="355"/>
      <c r="AX66" s="355"/>
      <c r="AY66" s="355"/>
      <c r="AZ66" s="355"/>
      <c r="BA66" s="355"/>
      <c r="BB66" s="355"/>
      <c r="BC66" s="356"/>
      <c r="BD66" s="357"/>
      <c r="BE66" s="356"/>
      <c r="BF66" s="357"/>
      <c r="BG66" s="355"/>
      <c r="BH66" s="355"/>
      <c r="BI66" s="355"/>
      <c r="BJ66" s="356"/>
      <c r="BK66" s="357"/>
      <c r="BL66" s="355"/>
      <c r="BM66" s="355"/>
      <c r="BN66" s="355"/>
      <c r="BO66" s="356"/>
      <c r="BP66" s="357"/>
      <c r="BQ66" s="356"/>
      <c r="BR66" s="358"/>
      <c r="BS66" s="359"/>
      <c r="BT66" s="357"/>
      <c r="BU66" s="356"/>
      <c r="BV66" s="357"/>
      <c r="BW66" s="356"/>
      <c r="BX66" s="357"/>
      <c r="BY66" s="355"/>
      <c r="BZ66" s="359"/>
      <c r="CA66" s="360"/>
      <c r="CB66" s="357"/>
      <c r="CC66" s="355"/>
      <c r="CD66" s="355"/>
      <c r="CE66" s="355"/>
      <c r="CF66" s="355"/>
      <c r="CG66" s="355"/>
      <c r="CH66" s="355"/>
      <c r="CI66" s="355"/>
      <c r="CJ66" s="355"/>
      <c r="CK66" s="355"/>
      <c r="CL66" s="356"/>
      <c r="CM66" s="357"/>
      <c r="CN66" s="356"/>
      <c r="CO66" s="357"/>
      <c r="CP66" s="355"/>
      <c r="CQ66" s="355"/>
      <c r="CR66" s="355"/>
      <c r="CS66" s="356"/>
      <c r="CT66" s="357"/>
      <c r="CU66" s="355"/>
      <c r="CV66" s="355"/>
      <c r="CW66" s="355"/>
      <c r="CX66" s="356"/>
      <c r="CY66" s="357"/>
      <c r="CZ66" s="356"/>
      <c r="DA66" s="358"/>
      <c r="DB66" s="359"/>
      <c r="DC66" s="357"/>
      <c r="DD66" s="356"/>
      <c r="DE66" s="357"/>
      <c r="DF66" s="356"/>
      <c r="DG66" s="357"/>
      <c r="DH66" s="355"/>
      <c r="DI66" s="361"/>
      <c r="DJ66" s="298"/>
      <c r="DK66" s="214"/>
    </row>
    <row r="67" ht="9.0" customHeight="1">
      <c r="A67" s="206"/>
      <c r="B67" s="260"/>
      <c r="C67" s="266"/>
      <c r="AO67" s="267"/>
      <c r="AP67" s="262"/>
      <c r="AQ67" s="210"/>
      <c r="AR67" s="279"/>
      <c r="AS67" s="313" t="s">
        <v>55</v>
      </c>
      <c r="AT67" s="314"/>
      <c r="AU67" s="314"/>
      <c r="AV67" s="314"/>
      <c r="AW67" s="314"/>
      <c r="AX67" s="314"/>
      <c r="AY67" s="314"/>
      <c r="AZ67" s="314"/>
      <c r="BA67" s="314"/>
      <c r="BB67" s="314"/>
      <c r="BC67" s="315"/>
      <c r="BD67" s="321" t="b">
        <v>0</v>
      </c>
      <c r="BE67" s="315"/>
      <c r="BF67" s="318" t="s">
        <v>48</v>
      </c>
      <c r="BG67" s="314"/>
      <c r="BH67" s="314"/>
      <c r="BI67" s="314"/>
      <c r="BJ67" s="315"/>
      <c r="BK67" s="319" t="s">
        <v>54</v>
      </c>
      <c r="BL67" s="314"/>
      <c r="BM67" s="314"/>
      <c r="BN67" s="314"/>
      <c r="BO67" s="315"/>
      <c r="BP67" s="235"/>
      <c r="BQ67" s="315"/>
      <c r="BR67" s="320">
        <f>IF(AND(ISBLANK(BF67),ISBLANK(BK67),ISBLANK(BP67)),"",(IFERROR(IF(ISBLANK(BF67),0, VLOOKUP(BF67,calculations!$C$8:$D$21,2,0)),BF67)+IFERROR(IF(ISBLANK(BK67),0, VLOOKUP(BK67,calculations!$C$8:$D$21,2,0)),BK67)+BP67))</f>
        <v>23</v>
      </c>
      <c r="BS67" s="317"/>
      <c r="BT67" s="321" t="b">
        <v>0</v>
      </c>
      <c r="BU67" s="315"/>
      <c r="BV67" s="321" t="b">
        <v>0</v>
      </c>
      <c r="BW67" s="315"/>
      <c r="BX67" s="235">
        <f>IFERROR(Ceiling(VLOOKUP('PAGE 1'!AS67, datasheet!$F$8:$L$31,7,FALSE)*LOOKUP($CS$43,calculations!$A$63:$A$68,calculations!$B$63:$B$68),1),"")</f>
        <v>28</v>
      </c>
      <c r="BY67" s="314"/>
      <c r="BZ67" s="315"/>
      <c r="CA67" s="362"/>
      <c r="CB67" s="363" t="s">
        <v>92</v>
      </c>
      <c r="CC67" s="314"/>
      <c r="CD67" s="314"/>
      <c r="CE67" s="314"/>
      <c r="CF67" s="314"/>
      <c r="CG67" s="314"/>
      <c r="CH67" s="314"/>
      <c r="CI67" s="314"/>
      <c r="CJ67" s="314"/>
      <c r="CK67" s="314"/>
      <c r="CL67" s="315"/>
      <c r="CM67" s="321" t="b">
        <v>1</v>
      </c>
      <c r="CN67" s="315"/>
      <c r="CO67" s="318" t="s">
        <v>45</v>
      </c>
      <c r="CP67" s="314"/>
      <c r="CQ67" s="314"/>
      <c r="CR67" s="314"/>
      <c r="CS67" s="315"/>
      <c r="CT67" s="319" t="s">
        <v>48</v>
      </c>
      <c r="CU67" s="314"/>
      <c r="CV67" s="314"/>
      <c r="CW67" s="314"/>
      <c r="CX67" s="315"/>
      <c r="CY67" s="235"/>
      <c r="CZ67" s="315"/>
      <c r="DA67" s="320">
        <f>IF(AND(ISBLANK(CO67),ISBLANK(CT67),ISBLANK(CY67)),"",(IFERROR(IF(ISBLANK(CO67),0, VLOOKUP(CO67,calculations!$C$8:$D$21,2,0)),CO67)+IFERROR(IF(ISBLANK(CT67),0, VLOOKUP(CT67,calculations!$C$8:$D$21,2,0)),CT67)+CY67))</f>
        <v>30</v>
      </c>
      <c r="DB67" s="317"/>
      <c r="DC67" s="321" t="b">
        <v>0</v>
      </c>
      <c r="DD67" s="315"/>
      <c r="DE67" s="321" t="b">
        <v>0</v>
      </c>
      <c r="DF67" s="315"/>
      <c r="DG67" s="235">
        <f>IFERROR(Ceiling(VLOOKUP('PAGE 1'!CB67, datasheet!$F$8:$L$31,7,FALSE)*LOOKUP($CS$43,calculations!$A$63:$A$68,calculations!$B$63:$B$68),1),"")</f>
        <v>30</v>
      </c>
      <c r="DH67" s="314"/>
      <c r="DI67" s="364"/>
      <c r="DJ67" s="298"/>
      <c r="DK67" s="214"/>
    </row>
    <row r="68" ht="9.0" customHeight="1">
      <c r="A68" s="206"/>
      <c r="B68" s="260"/>
      <c r="C68" s="365"/>
      <c r="D68" s="366"/>
      <c r="E68" s="366"/>
      <c r="F68" s="366"/>
      <c r="G68" s="366"/>
      <c r="H68" s="366"/>
      <c r="I68" s="366"/>
      <c r="J68" s="366"/>
      <c r="K68" s="366"/>
      <c r="L68" s="366"/>
      <c r="M68" s="366"/>
      <c r="N68" s="366"/>
      <c r="O68" s="366"/>
      <c r="P68" s="366"/>
      <c r="Q68" s="366"/>
      <c r="R68" s="366"/>
      <c r="S68" s="366"/>
      <c r="T68" s="366"/>
      <c r="U68" s="366"/>
      <c r="V68" s="366"/>
      <c r="W68" s="366"/>
      <c r="X68" s="366"/>
      <c r="Y68" s="366"/>
      <c r="Z68" s="366"/>
      <c r="AA68" s="366"/>
      <c r="AB68" s="366"/>
      <c r="AC68" s="366"/>
      <c r="AD68" s="366"/>
      <c r="AE68" s="366"/>
      <c r="AF68" s="366"/>
      <c r="AG68" s="366"/>
      <c r="AH68" s="366"/>
      <c r="AI68" s="366"/>
      <c r="AJ68" s="366"/>
      <c r="AK68" s="366"/>
      <c r="AL68" s="366"/>
      <c r="AM68" s="366"/>
      <c r="AN68" s="366"/>
      <c r="AO68" s="367"/>
      <c r="AP68" s="262"/>
      <c r="AQ68" s="210"/>
      <c r="AR68" s="279"/>
      <c r="AS68" s="327"/>
      <c r="BC68" s="328"/>
      <c r="BD68" s="329"/>
      <c r="BE68" s="328"/>
      <c r="BF68" s="329"/>
      <c r="BJ68" s="328"/>
      <c r="BK68" s="329"/>
      <c r="BO68" s="328"/>
      <c r="BP68" s="329"/>
      <c r="BQ68" s="328"/>
      <c r="BR68" s="329"/>
      <c r="BS68" s="328"/>
      <c r="BT68" s="329"/>
      <c r="BU68" s="328"/>
      <c r="BV68" s="329"/>
      <c r="BW68" s="328"/>
      <c r="BX68" s="329"/>
      <c r="BZ68" s="328"/>
      <c r="CA68" s="330"/>
      <c r="CB68" s="329"/>
      <c r="CL68" s="328"/>
      <c r="CM68" s="329"/>
      <c r="CN68" s="328"/>
      <c r="CO68" s="329"/>
      <c r="CS68" s="328"/>
      <c r="CT68" s="329"/>
      <c r="CX68" s="328"/>
      <c r="CY68" s="329"/>
      <c r="CZ68" s="328"/>
      <c r="DA68" s="329"/>
      <c r="DB68" s="328"/>
      <c r="DC68" s="329"/>
      <c r="DD68" s="328"/>
      <c r="DE68" s="329"/>
      <c r="DF68" s="328"/>
      <c r="DG68" s="329"/>
      <c r="DI68" s="331"/>
      <c r="DJ68" s="298"/>
      <c r="DK68" s="214"/>
    </row>
    <row r="69" ht="9.0" customHeight="1">
      <c r="A69" s="206"/>
      <c r="B69" s="368"/>
      <c r="C69" s="369"/>
      <c r="D69" s="370"/>
      <c r="E69" s="370"/>
      <c r="F69" s="370"/>
      <c r="G69" s="370"/>
      <c r="H69" s="370"/>
      <c r="I69" s="370"/>
      <c r="J69" s="370"/>
      <c r="K69" s="370"/>
      <c r="L69" s="370"/>
      <c r="M69" s="370"/>
      <c r="N69" s="370"/>
      <c r="O69" s="370"/>
      <c r="P69" s="370"/>
      <c r="Q69" s="370"/>
      <c r="R69" s="370"/>
      <c r="S69" s="370"/>
      <c r="T69" s="370"/>
      <c r="U69" s="370"/>
      <c r="V69" s="370"/>
      <c r="W69" s="370"/>
      <c r="X69" s="370"/>
      <c r="Y69" s="370"/>
      <c r="Z69" s="370"/>
      <c r="AA69" s="370"/>
      <c r="AB69" s="370"/>
      <c r="AC69" s="370"/>
      <c r="AD69" s="370"/>
      <c r="AE69" s="370"/>
      <c r="AF69" s="370"/>
      <c r="AG69" s="370"/>
      <c r="AH69" s="370"/>
      <c r="AI69" s="370"/>
      <c r="AJ69" s="370"/>
      <c r="AK69" s="370"/>
      <c r="AL69" s="370"/>
      <c r="AM69" s="370"/>
      <c r="AN69" s="370"/>
      <c r="AO69" s="370"/>
      <c r="AP69" s="371"/>
      <c r="AQ69" s="210"/>
      <c r="AR69" s="279"/>
      <c r="AS69" s="332"/>
      <c r="AT69" s="333"/>
      <c r="AU69" s="333"/>
      <c r="AV69" s="333"/>
      <c r="AW69" s="333"/>
      <c r="AX69" s="333"/>
      <c r="AY69" s="333"/>
      <c r="AZ69" s="333"/>
      <c r="BA69" s="333"/>
      <c r="BB69" s="333"/>
      <c r="BC69" s="334"/>
      <c r="BD69" s="335"/>
      <c r="BE69" s="334"/>
      <c r="BF69" s="335"/>
      <c r="BG69" s="333"/>
      <c r="BH69" s="333"/>
      <c r="BI69" s="333"/>
      <c r="BJ69" s="334"/>
      <c r="BK69" s="335"/>
      <c r="BL69" s="333"/>
      <c r="BM69" s="333"/>
      <c r="BN69" s="333"/>
      <c r="BO69" s="334"/>
      <c r="BP69" s="335"/>
      <c r="BQ69" s="334"/>
      <c r="BR69" s="335"/>
      <c r="BS69" s="334"/>
      <c r="BT69" s="335"/>
      <c r="BU69" s="334"/>
      <c r="BV69" s="335"/>
      <c r="BW69" s="334"/>
      <c r="BX69" s="335"/>
      <c r="BY69" s="333"/>
      <c r="BZ69" s="334"/>
      <c r="CA69" s="336"/>
      <c r="CB69" s="335"/>
      <c r="CC69" s="333"/>
      <c r="CD69" s="333"/>
      <c r="CE69" s="333"/>
      <c r="CF69" s="333"/>
      <c r="CG69" s="333"/>
      <c r="CH69" s="333"/>
      <c r="CI69" s="333"/>
      <c r="CJ69" s="333"/>
      <c r="CK69" s="333"/>
      <c r="CL69" s="334"/>
      <c r="CM69" s="335"/>
      <c r="CN69" s="334"/>
      <c r="CO69" s="335"/>
      <c r="CP69" s="333"/>
      <c r="CQ69" s="333"/>
      <c r="CR69" s="333"/>
      <c r="CS69" s="334"/>
      <c r="CT69" s="335"/>
      <c r="CU69" s="333"/>
      <c r="CV69" s="333"/>
      <c r="CW69" s="333"/>
      <c r="CX69" s="334"/>
      <c r="CY69" s="335"/>
      <c r="CZ69" s="334"/>
      <c r="DA69" s="335"/>
      <c r="DB69" s="334"/>
      <c r="DC69" s="335"/>
      <c r="DD69" s="334"/>
      <c r="DE69" s="335"/>
      <c r="DF69" s="334"/>
      <c r="DG69" s="335"/>
      <c r="DH69" s="333"/>
      <c r="DI69" s="337"/>
      <c r="DJ69" s="298"/>
      <c r="DK69" s="214"/>
    </row>
    <row r="70" ht="9.0" customHeight="1">
      <c r="A70" s="206"/>
      <c r="B70" s="372"/>
      <c r="C70" s="372"/>
      <c r="D70" s="372"/>
      <c r="E70" s="372"/>
      <c r="F70" s="372"/>
      <c r="G70" s="372"/>
      <c r="H70" s="372"/>
      <c r="I70" s="372"/>
      <c r="J70" s="372"/>
      <c r="K70" s="372"/>
      <c r="L70" s="372"/>
      <c r="M70" s="372"/>
      <c r="N70" s="372"/>
      <c r="O70" s="372"/>
      <c r="P70" s="372"/>
      <c r="Q70" s="372"/>
      <c r="R70" s="372"/>
      <c r="S70" s="372"/>
      <c r="T70" s="372"/>
      <c r="U70" s="372"/>
      <c r="V70" s="372"/>
      <c r="W70" s="372"/>
      <c r="X70" s="372"/>
      <c r="Y70" s="372"/>
      <c r="Z70" s="372"/>
      <c r="AA70" s="372"/>
      <c r="AB70" s="372"/>
      <c r="AC70" s="372"/>
      <c r="AD70" s="372"/>
      <c r="AE70" s="372"/>
      <c r="AF70" s="372"/>
      <c r="AG70" s="372"/>
      <c r="AH70" s="372"/>
      <c r="AI70" s="372"/>
      <c r="AJ70" s="372"/>
      <c r="AK70" s="372"/>
      <c r="AL70" s="372"/>
      <c r="AM70" s="372"/>
      <c r="AN70" s="372"/>
      <c r="AO70" s="372"/>
      <c r="AP70" s="372"/>
      <c r="AQ70" s="373"/>
      <c r="AR70" s="374"/>
      <c r="AS70" s="338" t="s">
        <v>58</v>
      </c>
      <c r="AT70" s="339"/>
      <c r="AU70" s="339"/>
      <c r="AV70" s="339"/>
      <c r="AW70" s="339"/>
      <c r="AX70" s="339"/>
      <c r="AY70" s="339"/>
      <c r="AZ70" s="339"/>
      <c r="BA70" s="339"/>
      <c r="BB70" s="339"/>
      <c r="BC70" s="340"/>
      <c r="BD70" s="341" t="b">
        <v>1</v>
      </c>
      <c r="BE70" s="340"/>
      <c r="BF70" s="342" t="s">
        <v>45</v>
      </c>
      <c r="BG70" s="339"/>
      <c r="BH70" s="339"/>
      <c r="BI70" s="339"/>
      <c r="BJ70" s="340"/>
      <c r="BK70" s="342" t="s">
        <v>51</v>
      </c>
      <c r="BL70" s="339"/>
      <c r="BM70" s="339"/>
      <c r="BN70" s="339"/>
      <c r="BO70" s="340"/>
      <c r="BP70" s="343"/>
      <c r="BQ70" s="340"/>
      <c r="BR70" s="344">
        <f>IF(AND(ISBLANK(BF70),ISBLANK(BK70),ISBLANK(BP70)),"",(IFERROR(IF(ISBLANK(BF70),0, VLOOKUP(BF70,calculations!$C$8:$D$21,2,0)),BF70)+IFERROR(IF(ISBLANK(BK70),0, VLOOKUP(BK70,calculations!$C$8:$D$21,2,0)),BK70)+BP70))</f>
        <v>23</v>
      </c>
      <c r="BS70" s="328"/>
      <c r="BT70" s="341" t="b">
        <v>0</v>
      </c>
      <c r="BU70" s="340"/>
      <c r="BV70" s="341" t="b">
        <v>0</v>
      </c>
      <c r="BW70" s="340"/>
      <c r="BX70" s="343">
        <f>IFERROR(Ceiling(VLOOKUP('PAGE 1'!AS70, datasheet!$F$8:$L$31,7,FALSE)*LOOKUP($CS$43,calculations!$A$63:$A$68,calculations!$B$63:$B$68),1),"")</f>
        <v>28</v>
      </c>
      <c r="BY70" s="339"/>
      <c r="BZ70" s="345"/>
      <c r="CA70" s="346"/>
      <c r="CB70" s="347" t="s">
        <v>94</v>
      </c>
      <c r="CC70" s="339"/>
      <c r="CD70" s="339"/>
      <c r="CE70" s="339"/>
      <c r="CF70" s="339"/>
      <c r="CG70" s="339"/>
      <c r="CH70" s="339"/>
      <c r="CI70" s="339"/>
      <c r="CJ70" s="339"/>
      <c r="CK70" s="339"/>
      <c r="CL70" s="340"/>
      <c r="CM70" s="341" t="b">
        <v>1</v>
      </c>
      <c r="CN70" s="340"/>
      <c r="CO70" s="342" t="s">
        <v>36</v>
      </c>
      <c r="CP70" s="339"/>
      <c r="CQ70" s="339"/>
      <c r="CR70" s="339"/>
      <c r="CS70" s="340"/>
      <c r="CT70" s="342" t="s">
        <v>39</v>
      </c>
      <c r="CU70" s="339"/>
      <c r="CV70" s="339"/>
      <c r="CW70" s="339"/>
      <c r="CX70" s="340"/>
      <c r="CY70" s="343"/>
      <c r="CZ70" s="340"/>
      <c r="DA70" s="344">
        <f>IF(AND(ISBLANK(CO70),ISBLANK(CT70),ISBLANK(CY70)),"",(IFERROR(IF(ISBLANK(CO70),0, VLOOKUP(CO70,calculations!$C$8:$D$21,2,0)),CO70)+IFERROR(IF(ISBLANK(CT70),0, VLOOKUP(CT70,calculations!$C$8:$D$21,2,0)),CT70)+CY70))</f>
        <v>24</v>
      </c>
      <c r="DB70" s="328"/>
      <c r="DC70" s="341" t="b">
        <v>0</v>
      </c>
      <c r="DD70" s="340"/>
      <c r="DE70" s="341" t="b">
        <v>0</v>
      </c>
      <c r="DF70" s="340"/>
      <c r="DG70" s="343">
        <f>IFERROR(Ceiling(VLOOKUP('PAGE 1'!CB70, datasheet!$F$8:$L$31,7,FALSE)*LOOKUP($CS$43,calculations!$A$63:$A$68,calculations!$B$63:$B$68),1),"")</f>
        <v>24</v>
      </c>
      <c r="DH70" s="339"/>
      <c r="DI70" s="348"/>
      <c r="DJ70" s="298"/>
      <c r="DK70" s="214"/>
    </row>
    <row r="71" ht="9.0" customHeight="1">
      <c r="A71" s="206"/>
      <c r="B71" s="375"/>
      <c r="C71" s="376"/>
      <c r="D71" s="376"/>
      <c r="E71" s="376"/>
      <c r="F71" s="376"/>
      <c r="G71" s="376"/>
      <c r="H71" s="376"/>
      <c r="I71" s="376"/>
      <c r="J71" s="376"/>
      <c r="K71" s="376"/>
      <c r="L71" s="376"/>
      <c r="M71" s="376"/>
      <c r="N71" s="376"/>
      <c r="O71" s="376"/>
      <c r="P71" s="376"/>
      <c r="Q71" s="376"/>
      <c r="R71" s="376"/>
      <c r="S71" s="376"/>
      <c r="T71" s="376"/>
      <c r="U71" s="376"/>
      <c r="V71" s="376"/>
      <c r="W71" s="376"/>
      <c r="X71" s="376"/>
      <c r="Y71" s="376"/>
      <c r="Z71" s="376"/>
      <c r="AA71" s="376"/>
      <c r="AB71" s="376"/>
      <c r="AC71" s="376"/>
      <c r="AD71" s="376"/>
      <c r="AE71" s="376"/>
      <c r="AF71" s="376"/>
      <c r="AG71" s="376"/>
      <c r="AH71" s="376"/>
      <c r="AI71" s="376"/>
      <c r="AJ71" s="376"/>
      <c r="AK71" s="376"/>
      <c r="AL71" s="376"/>
      <c r="AM71" s="376"/>
      <c r="AN71" s="376"/>
      <c r="AO71" s="376"/>
      <c r="AP71" s="377"/>
      <c r="AQ71" s="210"/>
      <c r="AR71" s="279"/>
      <c r="AS71" s="349"/>
      <c r="BC71" s="350"/>
      <c r="BD71" s="351"/>
      <c r="BE71" s="350"/>
      <c r="BF71" s="351"/>
      <c r="BJ71" s="350"/>
      <c r="BK71" s="351"/>
      <c r="BO71" s="350"/>
      <c r="BP71" s="351"/>
      <c r="BQ71" s="350"/>
      <c r="BR71" s="352"/>
      <c r="BS71" s="317"/>
      <c r="BT71" s="351"/>
      <c r="BU71" s="350"/>
      <c r="BV71" s="351"/>
      <c r="BW71" s="350"/>
      <c r="BX71" s="351"/>
      <c r="BZ71" s="317"/>
      <c r="CA71" s="353"/>
      <c r="CB71" s="351"/>
      <c r="CL71" s="350"/>
      <c r="CM71" s="351"/>
      <c r="CN71" s="350"/>
      <c r="CO71" s="351"/>
      <c r="CS71" s="350"/>
      <c r="CT71" s="351"/>
      <c r="CX71" s="350"/>
      <c r="CY71" s="351"/>
      <c r="CZ71" s="350"/>
      <c r="DA71" s="352"/>
      <c r="DB71" s="317"/>
      <c r="DC71" s="351"/>
      <c r="DD71" s="350"/>
      <c r="DE71" s="351"/>
      <c r="DF71" s="350"/>
      <c r="DG71" s="351"/>
      <c r="DI71" s="326"/>
      <c r="DJ71" s="298"/>
      <c r="DK71" s="214"/>
    </row>
    <row r="72" ht="9.0" customHeight="1">
      <c r="A72" s="206"/>
      <c r="B72" s="378"/>
      <c r="C72" s="261" t="s">
        <v>206</v>
      </c>
      <c r="D72" s="219"/>
      <c r="E72" s="219"/>
      <c r="F72" s="219"/>
      <c r="G72" s="219"/>
      <c r="H72" s="219"/>
      <c r="I72" s="219"/>
      <c r="J72" s="219"/>
      <c r="K72" s="219"/>
      <c r="L72" s="219"/>
      <c r="M72" s="219"/>
      <c r="N72" s="219"/>
      <c r="O72" s="219"/>
      <c r="P72" s="219"/>
      <c r="Q72" s="219"/>
      <c r="R72" s="219"/>
      <c r="S72" s="219"/>
      <c r="T72" s="219"/>
      <c r="U72" s="219"/>
      <c r="V72" s="219"/>
      <c r="W72" s="219"/>
      <c r="X72" s="219"/>
      <c r="Y72" s="219"/>
      <c r="Z72" s="219"/>
      <c r="AA72" s="219"/>
      <c r="AB72" s="219"/>
      <c r="AC72" s="219"/>
      <c r="AD72" s="219"/>
      <c r="AE72" s="219"/>
      <c r="AF72" s="219"/>
      <c r="AG72" s="219"/>
      <c r="AH72" s="219"/>
      <c r="AI72" s="219"/>
      <c r="AJ72" s="219"/>
      <c r="AK72" s="219"/>
      <c r="AL72" s="219"/>
      <c r="AM72" s="219"/>
      <c r="AN72" s="219"/>
      <c r="AO72" s="220"/>
      <c r="AP72" s="379"/>
      <c r="AQ72" s="210"/>
      <c r="AR72" s="279"/>
      <c r="AS72" s="354"/>
      <c r="AT72" s="355"/>
      <c r="AU72" s="355"/>
      <c r="AV72" s="355"/>
      <c r="AW72" s="355"/>
      <c r="AX72" s="355"/>
      <c r="AY72" s="355"/>
      <c r="AZ72" s="355"/>
      <c r="BA72" s="355"/>
      <c r="BB72" s="355"/>
      <c r="BC72" s="356"/>
      <c r="BD72" s="357"/>
      <c r="BE72" s="356"/>
      <c r="BF72" s="357"/>
      <c r="BG72" s="355"/>
      <c r="BH72" s="355"/>
      <c r="BI72" s="355"/>
      <c r="BJ72" s="356"/>
      <c r="BK72" s="357"/>
      <c r="BL72" s="355"/>
      <c r="BM72" s="355"/>
      <c r="BN72" s="355"/>
      <c r="BO72" s="356"/>
      <c r="BP72" s="357"/>
      <c r="BQ72" s="356"/>
      <c r="BR72" s="358"/>
      <c r="BS72" s="359"/>
      <c r="BT72" s="357"/>
      <c r="BU72" s="356"/>
      <c r="BV72" s="357"/>
      <c r="BW72" s="356"/>
      <c r="BX72" s="357"/>
      <c r="BY72" s="355"/>
      <c r="BZ72" s="359"/>
      <c r="CA72" s="360"/>
      <c r="CB72" s="357"/>
      <c r="CC72" s="355"/>
      <c r="CD72" s="355"/>
      <c r="CE72" s="355"/>
      <c r="CF72" s="355"/>
      <c r="CG72" s="355"/>
      <c r="CH72" s="355"/>
      <c r="CI72" s="355"/>
      <c r="CJ72" s="355"/>
      <c r="CK72" s="355"/>
      <c r="CL72" s="356"/>
      <c r="CM72" s="357"/>
      <c r="CN72" s="356"/>
      <c r="CO72" s="357"/>
      <c r="CP72" s="355"/>
      <c r="CQ72" s="355"/>
      <c r="CR72" s="355"/>
      <c r="CS72" s="356"/>
      <c r="CT72" s="357"/>
      <c r="CU72" s="355"/>
      <c r="CV72" s="355"/>
      <c r="CW72" s="355"/>
      <c r="CX72" s="356"/>
      <c r="CY72" s="357"/>
      <c r="CZ72" s="356"/>
      <c r="DA72" s="358"/>
      <c r="DB72" s="359"/>
      <c r="DC72" s="357"/>
      <c r="DD72" s="356"/>
      <c r="DE72" s="357"/>
      <c r="DF72" s="356"/>
      <c r="DG72" s="357"/>
      <c r="DH72" s="355"/>
      <c r="DI72" s="361"/>
      <c r="DJ72" s="298"/>
      <c r="DK72" s="214"/>
    </row>
    <row r="73" ht="9.0" customHeight="1">
      <c r="A73" s="206"/>
      <c r="B73" s="380"/>
      <c r="C73" s="263"/>
      <c r="AO73" s="264"/>
      <c r="AP73" s="381"/>
      <c r="AQ73" s="210"/>
      <c r="AR73" s="279"/>
      <c r="AS73" s="313" t="s">
        <v>60</v>
      </c>
      <c r="AT73" s="314"/>
      <c r="AU73" s="314"/>
      <c r="AV73" s="314"/>
      <c r="AW73" s="314"/>
      <c r="AX73" s="314"/>
      <c r="AY73" s="314"/>
      <c r="AZ73" s="314"/>
      <c r="BA73" s="314"/>
      <c r="BB73" s="314"/>
      <c r="BC73" s="315"/>
      <c r="BD73" s="321" t="b">
        <v>0</v>
      </c>
      <c r="BE73" s="315"/>
      <c r="BF73" s="318" t="s">
        <v>39</v>
      </c>
      <c r="BG73" s="314"/>
      <c r="BH73" s="314"/>
      <c r="BI73" s="314"/>
      <c r="BJ73" s="315"/>
      <c r="BK73" s="319" t="s">
        <v>39</v>
      </c>
      <c r="BL73" s="314"/>
      <c r="BM73" s="314"/>
      <c r="BN73" s="314"/>
      <c r="BO73" s="315"/>
      <c r="BP73" s="235"/>
      <c r="BQ73" s="315"/>
      <c r="BR73" s="320">
        <f>IF(AND(ISBLANK(BF73),ISBLANK(BK73),ISBLANK(BP73)),"",(IFERROR(IF(ISBLANK(BF73),0, VLOOKUP(BF73,calculations!$C$8:$D$21,2,0)),BF73)+IFERROR(IF(ISBLANK(BK73),0, VLOOKUP(BK73,calculations!$C$8:$D$21,2,0)),BK73)+BP73))</f>
        <v>26</v>
      </c>
      <c r="BS73" s="317"/>
      <c r="BT73" s="321" t="b">
        <v>0</v>
      </c>
      <c r="BU73" s="315"/>
      <c r="BV73" s="321" t="b">
        <v>0</v>
      </c>
      <c r="BW73" s="315"/>
      <c r="BX73" s="235">
        <f>IFERROR(Ceiling(VLOOKUP('PAGE 1'!AS73, datasheet!$F$8:$L$31,7,FALSE)*LOOKUP($CS$43,calculations!$A$63:$A$68,calculations!$B$63:$B$68),1),"")</f>
        <v>48</v>
      </c>
      <c r="BY73" s="314"/>
      <c r="BZ73" s="315"/>
      <c r="CA73" s="362"/>
      <c r="CB73" s="363" t="s">
        <v>98</v>
      </c>
      <c r="CC73" s="314"/>
      <c r="CD73" s="314"/>
      <c r="CE73" s="314"/>
      <c r="CF73" s="314"/>
      <c r="CG73" s="314"/>
      <c r="CH73" s="314"/>
      <c r="CI73" s="314"/>
      <c r="CJ73" s="314"/>
      <c r="CK73" s="314"/>
      <c r="CL73" s="315"/>
      <c r="CM73" s="321" t="b">
        <v>1</v>
      </c>
      <c r="CN73" s="315"/>
      <c r="CO73" s="318" t="s">
        <v>36</v>
      </c>
      <c r="CP73" s="314"/>
      <c r="CQ73" s="314"/>
      <c r="CR73" s="314"/>
      <c r="CS73" s="315"/>
      <c r="CT73" s="319" t="s">
        <v>45</v>
      </c>
      <c r="CU73" s="314"/>
      <c r="CV73" s="314"/>
      <c r="CW73" s="314"/>
      <c r="CX73" s="315"/>
      <c r="CY73" s="235"/>
      <c r="CZ73" s="315"/>
      <c r="DA73" s="320">
        <f>IF(AND(ISBLANK(CO73),ISBLANK(CT73),ISBLANK(CY73)),"",(IFERROR(IF(ISBLANK(CO73),0, VLOOKUP(CO73,calculations!$C$8:$D$21,2,0)),CO73)+IFERROR(IF(ISBLANK(CT73),0, VLOOKUP(CT73,calculations!$C$8:$D$21,2,0)),CT73)+CY73))</f>
        <v>27</v>
      </c>
      <c r="DB73" s="317"/>
      <c r="DC73" s="321" t="b">
        <v>0</v>
      </c>
      <c r="DD73" s="315"/>
      <c r="DE73" s="321" t="b">
        <v>0</v>
      </c>
      <c r="DF73" s="315"/>
      <c r="DG73" s="235">
        <f>IFERROR(Ceiling(VLOOKUP('PAGE 1'!CB73, datasheet!$F$8:$L$31,7,FALSE)*LOOKUP($CS$43,calculations!$A$63:$A$68,calculations!$B$63:$B$68),1),"")</f>
        <v>39</v>
      </c>
      <c r="DH73" s="314"/>
      <c r="DI73" s="364"/>
      <c r="DJ73" s="298"/>
      <c r="DK73" s="214"/>
    </row>
    <row r="74" ht="9.0" customHeight="1">
      <c r="A74" s="206"/>
      <c r="B74" s="380"/>
      <c r="C74" s="224"/>
      <c r="D74" s="225"/>
      <c r="E74" s="225"/>
      <c r="F74" s="225"/>
      <c r="G74" s="225"/>
      <c r="H74" s="225"/>
      <c r="I74" s="225"/>
      <c r="J74" s="225"/>
      <c r="K74" s="225"/>
      <c r="L74" s="225"/>
      <c r="M74" s="225"/>
      <c r="N74" s="225"/>
      <c r="O74" s="225"/>
      <c r="P74" s="225"/>
      <c r="Q74" s="225"/>
      <c r="R74" s="225"/>
      <c r="S74" s="225"/>
      <c r="T74" s="225"/>
      <c r="U74" s="225"/>
      <c r="V74" s="225"/>
      <c r="W74" s="225"/>
      <c r="X74" s="225"/>
      <c r="Y74" s="225"/>
      <c r="Z74" s="225"/>
      <c r="AA74" s="225"/>
      <c r="AB74" s="225"/>
      <c r="AC74" s="225"/>
      <c r="AD74" s="225"/>
      <c r="AE74" s="225"/>
      <c r="AF74" s="225"/>
      <c r="AG74" s="225"/>
      <c r="AH74" s="225"/>
      <c r="AI74" s="225"/>
      <c r="AJ74" s="225"/>
      <c r="AK74" s="225"/>
      <c r="AL74" s="225"/>
      <c r="AM74" s="225"/>
      <c r="AN74" s="225"/>
      <c r="AO74" s="226"/>
      <c r="AP74" s="381"/>
      <c r="AQ74" s="210"/>
      <c r="AR74" s="279"/>
      <c r="AS74" s="327"/>
      <c r="BC74" s="328"/>
      <c r="BD74" s="329"/>
      <c r="BE74" s="328"/>
      <c r="BF74" s="329"/>
      <c r="BJ74" s="328"/>
      <c r="BK74" s="329"/>
      <c r="BO74" s="328"/>
      <c r="BP74" s="329"/>
      <c r="BQ74" s="328"/>
      <c r="BR74" s="329"/>
      <c r="BS74" s="328"/>
      <c r="BT74" s="329"/>
      <c r="BU74" s="328"/>
      <c r="BV74" s="329"/>
      <c r="BW74" s="328"/>
      <c r="BX74" s="329"/>
      <c r="BZ74" s="328"/>
      <c r="CA74" s="330"/>
      <c r="CB74" s="329"/>
      <c r="CL74" s="328"/>
      <c r="CM74" s="329"/>
      <c r="CN74" s="328"/>
      <c r="CO74" s="329"/>
      <c r="CS74" s="328"/>
      <c r="CT74" s="329"/>
      <c r="CX74" s="328"/>
      <c r="CY74" s="329"/>
      <c r="CZ74" s="328"/>
      <c r="DA74" s="329"/>
      <c r="DB74" s="328"/>
      <c r="DC74" s="329"/>
      <c r="DD74" s="328"/>
      <c r="DE74" s="329"/>
      <c r="DF74" s="328"/>
      <c r="DG74" s="329"/>
      <c r="DI74" s="331"/>
      <c r="DJ74" s="298"/>
      <c r="DK74" s="214"/>
    </row>
    <row r="75" ht="9.0" customHeight="1">
      <c r="A75" s="206"/>
      <c r="B75" s="380"/>
      <c r="C75" s="382" t="s">
        <v>207</v>
      </c>
      <c r="D75" s="168"/>
      <c r="E75" s="168"/>
      <c r="F75" s="168"/>
      <c r="G75" s="168"/>
      <c r="H75" s="168"/>
      <c r="I75" s="168"/>
      <c r="J75" s="168"/>
      <c r="K75" s="168"/>
      <c r="L75" s="168"/>
      <c r="M75" s="168"/>
      <c r="N75" s="168"/>
      <c r="O75" s="168"/>
      <c r="P75" s="281"/>
      <c r="Q75" s="383"/>
      <c r="R75" s="48"/>
      <c r="S75" s="384"/>
      <c r="T75" s="383">
        <f>STR+Q75</f>
        <v>11</v>
      </c>
      <c r="U75" s="48"/>
      <c r="V75" s="385"/>
      <c r="W75" s="386" t="s">
        <v>208</v>
      </c>
      <c r="X75" s="387"/>
      <c r="Y75" s="387"/>
      <c r="Z75" s="387"/>
      <c r="AA75" s="387"/>
      <c r="AB75" s="387"/>
      <c r="AC75" s="387"/>
      <c r="AD75" s="387"/>
      <c r="AE75" s="387"/>
      <c r="AF75" s="387"/>
      <c r="AG75" s="387"/>
      <c r="AH75" s="387"/>
      <c r="AI75" s="387"/>
      <c r="AJ75" s="388"/>
      <c r="AK75" s="389"/>
      <c r="AL75" s="48"/>
      <c r="AM75" s="390"/>
      <c r="AN75" s="389">
        <f>ActionPoints+AK75</f>
        <v>3</v>
      </c>
      <c r="AO75" s="48"/>
      <c r="AP75" s="381"/>
      <c r="AQ75" s="210"/>
      <c r="AR75" s="279"/>
      <c r="AS75" s="332"/>
      <c r="AT75" s="333"/>
      <c r="AU75" s="333"/>
      <c r="AV75" s="333"/>
      <c r="AW75" s="333"/>
      <c r="AX75" s="333"/>
      <c r="AY75" s="333"/>
      <c r="AZ75" s="333"/>
      <c r="BA75" s="333"/>
      <c r="BB75" s="333"/>
      <c r="BC75" s="334"/>
      <c r="BD75" s="335"/>
      <c r="BE75" s="334"/>
      <c r="BF75" s="335"/>
      <c r="BG75" s="333"/>
      <c r="BH75" s="333"/>
      <c r="BI75" s="333"/>
      <c r="BJ75" s="334"/>
      <c r="BK75" s="335"/>
      <c r="BL75" s="333"/>
      <c r="BM75" s="333"/>
      <c r="BN75" s="333"/>
      <c r="BO75" s="334"/>
      <c r="BP75" s="335"/>
      <c r="BQ75" s="334"/>
      <c r="BR75" s="335"/>
      <c r="BS75" s="334"/>
      <c r="BT75" s="335"/>
      <c r="BU75" s="334"/>
      <c r="BV75" s="335"/>
      <c r="BW75" s="334"/>
      <c r="BX75" s="335"/>
      <c r="BY75" s="333"/>
      <c r="BZ75" s="334"/>
      <c r="CA75" s="336"/>
      <c r="CB75" s="335"/>
      <c r="CC75" s="333"/>
      <c r="CD75" s="333"/>
      <c r="CE75" s="333"/>
      <c r="CF75" s="333"/>
      <c r="CG75" s="333"/>
      <c r="CH75" s="333"/>
      <c r="CI75" s="333"/>
      <c r="CJ75" s="333"/>
      <c r="CK75" s="333"/>
      <c r="CL75" s="334"/>
      <c r="CM75" s="335"/>
      <c r="CN75" s="334"/>
      <c r="CO75" s="335"/>
      <c r="CP75" s="333"/>
      <c r="CQ75" s="333"/>
      <c r="CR75" s="333"/>
      <c r="CS75" s="334"/>
      <c r="CT75" s="335"/>
      <c r="CU75" s="333"/>
      <c r="CV75" s="333"/>
      <c r="CW75" s="333"/>
      <c r="CX75" s="334"/>
      <c r="CY75" s="335"/>
      <c r="CZ75" s="334"/>
      <c r="DA75" s="335"/>
      <c r="DB75" s="334"/>
      <c r="DC75" s="335"/>
      <c r="DD75" s="334"/>
      <c r="DE75" s="335"/>
      <c r="DF75" s="334"/>
      <c r="DG75" s="335"/>
      <c r="DH75" s="333"/>
      <c r="DI75" s="337"/>
      <c r="DJ75" s="298"/>
      <c r="DK75" s="214"/>
    </row>
    <row r="76" ht="9.0" customHeight="1">
      <c r="A76" s="206"/>
      <c r="B76" s="380"/>
      <c r="C76" s="288"/>
      <c r="P76" s="289"/>
      <c r="R76" s="267"/>
      <c r="S76" s="391"/>
      <c r="U76" s="267"/>
      <c r="V76" s="385"/>
      <c r="W76" s="392"/>
      <c r="AJ76" s="393"/>
      <c r="AK76" s="266"/>
      <c r="AL76" s="267"/>
      <c r="AM76" s="392"/>
      <c r="AN76" s="266"/>
      <c r="AO76" s="267"/>
      <c r="AP76" s="381"/>
      <c r="AQ76" s="210"/>
      <c r="AR76" s="279"/>
      <c r="AS76" s="338" t="s">
        <v>63</v>
      </c>
      <c r="AT76" s="339"/>
      <c r="AU76" s="339"/>
      <c r="AV76" s="339"/>
      <c r="AW76" s="339"/>
      <c r="AX76" s="339"/>
      <c r="AY76" s="339"/>
      <c r="AZ76" s="339"/>
      <c r="BA76" s="339"/>
      <c r="BB76" s="339"/>
      <c r="BC76" s="340"/>
      <c r="BD76" s="341" t="b">
        <v>1</v>
      </c>
      <c r="BE76" s="340"/>
      <c r="BF76" s="342" t="s">
        <v>45</v>
      </c>
      <c r="BG76" s="339"/>
      <c r="BH76" s="339"/>
      <c r="BI76" s="339"/>
      <c r="BJ76" s="340"/>
      <c r="BK76" s="342" t="s">
        <v>45</v>
      </c>
      <c r="BL76" s="339"/>
      <c r="BM76" s="339"/>
      <c r="BN76" s="339"/>
      <c r="BO76" s="340"/>
      <c r="BP76" s="343"/>
      <c r="BQ76" s="340"/>
      <c r="BR76" s="344">
        <f>IF(AND(ISBLANK(BF76),ISBLANK(BK76),ISBLANK(BP76)),"",(IFERROR(IF(ISBLANK(BF76),0, VLOOKUP(BF76,calculations!$C$8:$D$21,2,0)),BF76)+IFERROR(IF(ISBLANK(BK76),0, VLOOKUP(BK76,calculations!$C$8:$D$21,2,0)),BK76)+BP76))</f>
        <v>32</v>
      </c>
      <c r="BS76" s="328"/>
      <c r="BT76" s="341" t="b">
        <v>0</v>
      </c>
      <c r="BU76" s="340"/>
      <c r="BV76" s="341" t="b">
        <v>0</v>
      </c>
      <c r="BW76" s="340"/>
      <c r="BX76" s="343">
        <f>IFERROR(Ceiling(VLOOKUP('PAGE 1'!AS76, datasheet!$F$8:$L$31,7,FALSE)*LOOKUP($CS$43,calculations!$A$63:$A$68,calculations!$B$63:$B$68),1),"")</f>
        <v>57</v>
      </c>
      <c r="BY76" s="339"/>
      <c r="BZ76" s="345"/>
      <c r="CA76" s="346"/>
      <c r="CB76" s="347" t="s">
        <v>101</v>
      </c>
      <c r="CC76" s="339"/>
      <c r="CD76" s="339"/>
      <c r="CE76" s="339"/>
      <c r="CF76" s="339"/>
      <c r="CG76" s="339"/>
      <c r="CH76" s="339"/>
      <c r="CI76" s="339"/>
      <c r="CJ76" s="339"/>
      <c r="CK76" s="339"/>
      <c r="CL76" s="340"/>
      <c r="CM76" s="341" t="b">
        <v>0</v>
      </c>
      <c r="CN76" s="340"/>
      <c r="CO76" s="342" t="s">
        <v>51</v>
      </c>
      <c r="CP76" s="339"/>
      <c r="CQ76" s="339"/>
      <c r="CR76" s="339"/>
      <c r="CS76" s="340"/>
      <c r="CT76" s="342" t="s">
        <v>51</v>
      </c>
      <c r="CU76" s="339"/>
      <c r="CV76" s="339"/>
      <c r="CW76" s="339"/>
      <c r="CX76" s="340"/>
      <c r="CY76" s="343"/>
      <c r="CZ76" s="340"/>
      <c r="DA76" s="344">
        <f>IF(AND(ISBLANK(CO76),ISBLANK(CT76),ISBLANK(CY76)),"",(IFERROR(IF(ISBLANK(CO76),0, VLOOKUP(CO76,calculations!$C$8:$D$21,2,0)),CO76)+IFERROR(IF(ISBLANK(CT76),0, VLOOKUP(CT76,calculations!$C$8:$D$21,2,0)),CT76)+CY76))</f>
        <v>14</v>
      </c>
      <c r="DB76" s="328"/>
      <c r="DC76" s="341" t="b">
        <v>0</v>
      </c>
      <c r="DD76" s="340"/>
      <c r="DE76" s="341" t="b">
        <v>0</v>
      </c>
      <c r="DF76" s="340"/>
      <c r="DG76" s="343">
        <f>IFERROR(Ceiling(VLOOKUP('PAGE 1'!CB76, datasheet!$F$8:$L$31,7,FALSE)*LOOKUP($CS$43,calculations!$A$63:$A$68,calculations!$B$63:$B$68),1),"")</f>
        <v>49</v>
      </c>
      <c r="DH76" s="339"/>
      <c r="DI76" s="348"/>
      <c r="DJ76" s="298"/>
      <c r="DK76" s="214"/>
    </row>
    <row r="77" ht="9.0" customHeight="1">
      <c r="A77" s="206"/>
      <c r="B77" s="380"/>
      <c r="C77" s="309"/>
      <c r="D77" s="295"/>
      <c r="E77" s="295"/>
      <c r="F77" s="295"/>
      <c r="G77" s="295"/>
      <c r="H77" s="295"/>
      <c r="I77" s="295"/>
      <c r="J77" s="295"/>
      <c r="K77" s="295"/>
      <c r="L77" s="295"/>
      <c r="M77" s="295"/>
      <c r="N77" s="295"/>
      <c r="O77" s="295"/>
      <c r="P77" s="312"/>
      <c r="Q77" s="366"/>
      <c r="R77" s="367"/>
      <c r="S77" s="394"/>
      <c r="T77" s="366"/>
      <c r="U77" s="367"/>
      <c r="V77" s="395"/>
      <c r="W77" s="396"/>
      <c r="X77" s="397"/>
      <c r="Y77" s="397"/>
      <c r="Z77" s="397"/>
      <c r="AA77" s="397"/>
      <c r="AB77" s="397"/>
      <c r="AC77" s="397"/>
      <c r="AD77" s="397"/>
      <c r="AE77" s="397"/>
      <c r="AF77" s="397"/>
      <c r="AG77" s="397"/>
      <c r="AH77" s="397"/>
      <c r="AI77" s="397"/>
      <c r="AJ77" s="398"/>
      <c r="AK77" s="365"/>
      <c r="AL77" s="367"/>
      <c r="AM77" s="396"/>
      <c r="AN77" s="365"/>
      <c r="AO77" s="367"/>
      <c r="AP77" s="381"/>
      <c r="AQ77" s="210"/>
      <c r="AR77" s="279"/>
      <c r="AS77" s="349"/>
      <c r="BC77" s="350"/>
      <c r="BD77" s="351"/>
      <c r="BE77" s="350"/>
      <c r="BF77" s="351"/>
      <c r="BJ77" s="350"/>
      <c r="BK77" s="351"/>
      <c r="BO77" s="350"/>
      <c r="BP77" s="351"/>
      <c r="BQ77" s="350"/>
      <c r="BR77" s="352"/>
      <c r="BS77" s="317"/>
      <c r="BT77" s="351"/>
      <c r="BU77" s="350"/>
      <c r="BV77" s="351"/>
      <c r="BW77" s="350"/>
      <c r="BX77" s="351"/>
      <c r="BZ77" s="317"/>
      <c r="CA77" s="353"/>
      <c r="CB77" s="351"/>
      <c r="CL77" s="350"/>
      <c r="CM77" s="351"/>
      <c r="CN77" s="350"/>
      <c r="CO77" s="351"/>
      <c r="CS77" s="350"/>
      <c r="CT77" s="351"/>
      <c r="CX77" s="350"/>
      <c r="CY77" s="351"/>
      <c r="CZ77" s="350"/>
      <c r="DA77" s="352"/>
      <c r="DB77" s="317"/>
      <c r="DC77" s="351"/>
      <c r="DD77" s="350"/>
      <c r="DE77" s="351"/>
      <c r="DF77" s="350"/>
      <c r="DG77" s="351"/>
      <c r="DI77" s="326"/>
      <c r="DJ77" s="298"/>
      <c r="DK77" s="214"/>
    </row>
    <row r="78" ht="9.0" customHeight="1">
      <c r="A78" s="206"/>
      <c r="B78" s="380"/>
      <c r="C78" s="399"/>
      <c r="D78" s="399"/>
      <c r="E78" s="399"/>
      <c r="F78" s="399"/>
      <c r="G78" s="399"/>
      <c r="H78" s="399"/>
      <c r="I78" s="399"/>
      <c r="J78" s="399"/>
      <c r="K78" s="399"/>
      <c r="L78" s="399"/>
      <c r="M78" s="399"/>
      <c r="N78" s="399"/>
      <c r="O78" s="399"/>
      <c r="P78" s="399"/>
      <c r="Q78" s="400"/>
      <c r="R78" s="400"/>
      <c r="S78" s="399"/>
      <c r="T78" s="400"/>
      <c r="U78" s="400"/>
      <c r="V78" s="400"/>
      <c r="W78" s="399"/>
      <c r="X78" s="399"/>
      <c r="Y78" s="399"/>
      <c r="Z78" s="399"/>
      <c r="AA78" s="399"/>
      <c r="AB78" s="399"/>
      <c r="AC78" s="399"/>
      <c r="AD78" s="399"/>
      <c r="AE78" s="399"/>
      <c r="AF78" s="399"/>
      <c r="AG78" s="399"/>
      <c r="AH78" s="399"/>
      <c r="AI78" s="399"/>
      <c r="AJ78" s="399"/>
      <c r="AK78" s="401"/>
      <c r="AL78" s="401"/>
      <c r="AM78" s="399"/>
      <c r="AN78" s="399"/>
      <c r="AO78" s="399"/>
      <c r="AP78" s="381"/>
      <c r="AQ78" s="210"/>
      <c r="AR78" s="279"/>
      <c r="AS78" s="354"/>
      <c r="AT78" s="355"/>
      <c r="AU78" s="355"/>
      <c r="AV78" s="355"/>
      <c r="AW78" s="355"/>
      <c r="AX78" s="355"/>
      <c r="AY78" s="355"/>
      <c r="AZ78" s="355"/>
      <c r="BA78" s="355"/>
      <c r="BB78" s="355"/>
      <c r="BC78" s="356"/>
      <c r="BD78" s="357"/>
      <c r="BE78" s="356"/>
      <c r="BF78" s="357"/>
      <c r="BG78" s="355"/>
      <c r="BH78" s="355"/>
      <c r="BI78" s="355"/>
      <c r="BJ78" s="356"/>
      <c r="BK78" s="357"/>
      <c r="BL78" s="355"/>
      <c r="BM78" s="355"/>
      <c r="BN78" s="355"/>
      <c r="BO78" s="356"/>
      <c r="BP78" s="357"/>
      <c r="BQ78" s="356"/>
      <c r="BR78" s="358"/>
      <c r="BS78" s="359"/>
      <c r="BT78" s="357"/>
      <c r="BU78" s="356"/>
      <c r="BV78" s="357"/>
      <c r="BW78" s="356"/>
      <c r="BX78" s="357"/>
      <c r="BY78" s="355"/>
      <c r="BZ78" s="359"/>
      <c r="CA78" s="360"/>
      <c r="CB78" s="357"/>
      <c r="CC78" s="355"/>
      <c r="CD78" s="355"/>
      <c r="CE78" s="355"/>
      <c r="CF78" s="355"/>
      <c r="CG78" s="355"/>
      <c r="CH78" s="355"/>
      <c r="CI78" s="355"/>
      <c r="CJ78" s="355"/>
      <c r="CK78" s="355"/>
      <c r="CL78" s="356"/>
      <c r="CM78" s="357"/>
      <c r="CN78" s="356"/>
      <c r="CO78" s="357"/>
      <c r="CP78" s="355"/>
      <c r="CQ78" s="355"/>
      <c r="CR78" s="355"/>
      <c r="CS78" s="356"/>
      <c r="CT78" s="357"/>
      <c r="CU78" s="355"/>
      <c r="CV78" s="355"/>
      <c r="CW78" s="355"/>
      <c r="CX78" s="356"/>
      <c r="CY78" s="357"/>
      <c r="CZ78" s="356"/>
      <c r="DA78" s="358"/>
      <c r="DB78" s="359"/>
      <c r="DC78" s="357"/>
      <c r="DD78" s="356"/>
      <c r="DE78" s="357"/>
      <c r="DF78" s="356"/>
      <c r="DG78" s="357"/>
      <c r="DH78" s="355"/>
      <c r="DI78" s="361"/>
      <c r="DJ78" s="298"/>
      <c r="DK78" s="214"/>
    </row>
    <row r="79" ht="9.0" customHeight="1">
      <c r="A79" s="206"/>
      <c r="B79" s="380"/>
      <c r="C79" s="382" t="s">
        <v>209</v>
      </c>
      <c r="D79" s="168"/>
      <c r="E79" s="168"/>
      <c r="F79" s="168"/>
      <c r="G79" s="168"/>
      <c r="H79" s="168"/>
      <c r="I79" s="168"/>
      <c r="J79" s="168"/>
      <c r="K79" s="168"/>
      <c r="L79" s="168"/>
      <c r="M79" s="168"/>
      <c r="N79" s="168"/>
      <c r="O79" s="168"/>
      <c r="P79" s="281"/>
      <c r="Q79" s="383"/>
      <c r="R79" s="48"/>
      <c r="S79" s="384"/>
      <c r="T79" s="383">
        <f>CON+Q79</f>
        <v>13</v>
      </c>
      <c r="U79" s="48"/>
      <c r="V79" s="402"/>
      <c r="W79" s="386" t="s">
        <v>210</v>
      </c>
      <c r="X79" s="387"/>
      <c r="Y79" s="387"/>
      <c r="Z79" s="387"/>
      <c r="AA79" s="387"/>
      <c r="AB79" s="387"/>
      <c r="AC79" s="387"/>
      <c r="AD79" s="387"/>
      <c r="AE79" s="387"/>
      <c r="AF79" s="387"/>
      <c r="AG79" s="387"/>
      <c r="AH79" s="387"/>
      <c r="AI79" s="387"/>
      <c r="AJ79" s="388"/>
      <c r="AK79" s="403"/>
      <c r="AL79" s="48"/>
      <c r="AM79" s="390"/>
      <c r="AN79" s="403">
        <f>IFERROR(VLOOKUP(CEILING((datasheet!C8+datasheet!C10)/5+AK79,1),calculations!A8:B27,2),DamageMod)</f>
        <v>0</v>
      </c>
      <c r="AO79" s="48"/>
      <c r="AP79" s="381"/>
      <c r="AQ79" s="210"/>
      <c r="AR79" s="279"/>
      <c r="AS79" s="313" t="s">
        <v>211</v>
      </c>
      <c r="AT79" s="314"/>
      <c r="AU79" s="314"/>
      <c r="AV79" s="314"/>
      <c r="AW79" s="314"/>
      <c r="AX79" s="314"/>
      <c r="AY79" s="314"/>
      <c r="AZ79" s="314"/>
      <c r="BA79" s="314"/>
      <c r="BB79" s="314"/>
      <c r="BC79" s="315"/>
      <c r="BD79" s="321" t="b">
        <v>1</v>
      </c>
      <c r="BE79" s="315"/>
      <c r="BF79" s="318" t="s">
        <v>45</v>
      </c>
      <c r="BG79" s="314"/>
      <c r="BH79" s="314"/>
      <c r="BI79" s="314"/>
      <c r="BJ79" s="315"/>
      <c r="BK79" s="319" t="s">
        <v>48</v>
      </c>
      <c r="BL79" s="314"/>
      <c r="BM79" s="314"/>
      <c r="BN79" s="314"/>
      <c r="BO79" s="315"/>
      <c r="BP79" s="235"/>
      <c r="BQ79" s="315"/>
      <c r="BR79" s="320">
        <f>IF(AND(ISBLANK(BF79),ISBLANK(BK79),ISBLANK(BP79)),"",(IFERROR(IF(ISBLANK(BF79),0, VLOOKUP(BF79,calculations!$C$8:$D$21,2,0)),BF79)+IFERROR(IF(ISBLANK(BK79),0, VLOOKUP(BK79,calculations!$C$8:$D$21,2,0)),BK79)+BP79))</f>
        <v>30</v>
      </c>
      <c r="BS79" s="317"/>
      <c r="BT79" s="321" t="b">
        <v>0</v>
      </c>
      <c r="BU79" s="315"/>
      <c r="BV79" s="321" t="b">
        <v>0</v>
      </c>
      <c r="BW79" s="315"/>
      <c r="BX79" s="235">
        <f>IFERROR(Ceiling(VLOOKUP('PAGE 1'!AS79, datasheet!$F$8:$L$31,7,FALSE)*LOOKUP($CS$43,calculations!$A$63:$A$68,calculations!$B$63:$B$68),1),"")</f>
        <v>37</v>
      </c>
      <c r="BY79" s="314"/>
      <c r="BZ79" s="315"/>
      <c r="CA79" s="362"/>
      <c r="CB79" s="363"/>
      <c r="CC79" s="314"/>
      <c r="CD79" s="314"/>
      <c r="CE79" s="314"/>
      <c r="CF79" s="314"/>
      <c r="CG79" s="314"/>
      <c r="CH79" s="314"/>
      <c r="CI79" s="314"/>
      <c r="CJ79" s="314"/>
      <c r="CK79" s="314"/>
      <c r="CL79" s="315"/>
      <c r="CM79" s="321" t="b">
        <v>0</v>
      </c>
      <c r="CN79" s="315"/>
      <c r="CO79" s="318"/>
      <c r="CP79" s="314"/>
      <c r="CQ79" s="314"/>
      <c r="CR79" s="314"/>
      <c r="CS79" s="315"/>
      <c r="CT79" s="319"/>
      <c r="CU79" s="314"/>
      <c r="CV79" s="314"/>
      <c r="CW79" s="314"/>
      <c r="CX79" s="315"/>
      <c r="CY79" s="235"/>
      <c r="CZ79" s="315"/>
      <c r="DA79" s="320" t="str">
        <f>IF(AND(ISBLANK(CO79),ISBLANK(CT79),ISBLANK(CY79)),"",(IFERROR(IF(ISBLANK(CO79),0, VLOOKUP(CO79,calculations!$C$8:$D$21,2,0)),CO79)+IFERROR(IF(ISBLANK(CT79),0, VLOOKUP(CT79,calculations!$C$8:$D$21,2,0)),CT79)+CY79))</f>
        <v/>
      </c>
      <c r="DB79" s="317"/>
      <c r="DC79" s="321" t="b">
        <v>0</v>
      </c>
      <c r="DD79" s="315"/>
      <c r="DE79" s="321" t="b">
        <v>0</v>
      </c>
      <c r="DF79" s="315"/>
      <c r="DG79" s="235" t="str">
        <f>IFERROR(Ceiling(VLOOKUP('PAGE 1'!CB79, datasheet!$F$8:$L$31,7,FALSE)*LOOKUP($CS$43,calculations!$A$63:$A$68,calculations!$B$63:$B$68),1),"")</f>
        <v/>
      </c>
      <c r="DH79" s="314"/>
      <c r="DI79" s="364"/>
      <c r="DJ79" s="298"/>
      <c r="DK79" s="214"/>
    </row>
    <row r="80" ht="9.0" customHeight="1">
      <c r="A80" s="206"/>
      <c r="B80" s="380"/>
      <c r="C80" s="288"/>
      <c r="P80" s="289"/>
      <c r="R80" s="267"/>
      <c r="S80" s="391"/>
      <c r="U80" s="267"/>
      <c r="V80" s="402"/>
      <c r="W80" s="392"/>
      <c r="AJ80" s="393"/>
      <c r="AK80" s="266"/>
      <c r="AL80" s="267"/>
      <c r="AM80" s="392"/>
      <c r="AN80" s="266"/>
      <c r="AO80" s="267"/>
      <c r="AP80" s="381"/>
      <c r="AQ80" s="210"/>
      <c r="AR80" s="279"/>
      <c r="AS80" s="327"/>
      <c r="BC80" s="328"/>
      <c r="BD80" s="329"/>
      <c r="BE80" s="328"/>
      <c r="BF80" s="329"/>
      <c r="BJ80" s="328"/>
      <c r="BK80" s="329"/>
      <c r="BO80" s="328"/>
      <c r="BP80" s="329"/>
      <c r="BQ80" s="328"/>
      <c r="BR80" s="329"/>
      <c r="BS80" s="328"/>
      <c r="BT80" s="329"/>
      <c r="BU80" s="328"/>
      <c r="BV80" s="329"/>
      <c r="BW80" s="328"/>
      <c r="BX80" s="329"/>
      <c r="BZ80" s="328"/>
      <c r="CA80" s="330"/>
      <c r="CB80" s="329"/>
      <c r="CL80" s="328"/>
      <c r="CM80" s="329"/>
      <c r="CN80" s="328"/>
      <c r="CO80" s="329"/>
      <c r="CS80" s="328"/>
      <c r="CT80" s="329"/>
      <c r="CX80" s="328"/>
      <c r="CY80" s="329"/>
      <c r="CZ80" s="328"/>
      <c r="DA80" s="329"/>
      <c r="DB80" s="328"/>
      <c r="DC80" s="329"/>
      <c r="DD80" s="328"/>
      <c r="DE80" s="329"/>
      <c r="DF80" s="328"/>
      <c r="DG80" s="329"/>
      <c r="DI80" s="331"/>
      <c r="DJ80" s="298"/>
      <c r="DK80" s="214"/>
    </row>
    <row r="81" ht="9.0" customHeight="1">
      <c r="A81" s="206"/>
      <c r="B81" s="380"/>
      <c r="C81" s="309"/>
      <c r="D81" s="295"/>
      <c r="E81" s="295"/>
      <c r="F81" s="295"/>
      <c r="G81" s="295"/>
      <c r="H81" s="295"/>
      <c r="I81" s="295"/>
      <c r="J81" s="295"/>
      <c r="K81" s="295"/>
      <c r="L81" s="295"/>
      <c r="M81" s="295"/>
      <c r="N81" s="295"/>
      <c r="O81" s="295"/>
      <c r="P81" s="312"/>
      <c r="Q81" s="366"/>
      <c r="R81" s="367"/>
      <c r="S81" s="394"/>
      <c r="T81" s="366"/>
      <c r="U81" s="367"/>
      <c r="V81" s="402"/>
      <c r="W81" s="396"/>
      <c r="X81" s="397"/>
      <c r="Y81" s="397"/>
      <c r="Z81" s="397"/>
      <c r="AA81" s="397"/>
      <c r="AB81" s="397"/>
      <c r="AC81" s="397"/>
      <c r="AD81" s="397"/>
      <c r="AE81" s="397"/>
      <c r="AF81" s="397"/>
      <c r="AG81" s="397"/>
      <c r="AH81" s="397"/>
      <c r="AI81" s="397"/>
      <c r="AJ81" s="398"/>
      <c r="AK81" s="365"/>
      <c r="AL81" s="367"/>
      <c r="AM81" s="396"/>
      <c r="AN81" s="365"/>
      <c r="AO81" s="367"/>
      <c r="AP81" s="381"/>
      <c r="AQ81" s="210"/>
      <c r="AR81" s="279"/>
      <c r="AS81" s="404"/>
      <c r="AT81" s="405"/>
      <c r="AU81" s="405"/>
      <c r="AV81" s="405"/>
      <c r="AW81" s="405"/>
      <c r="AX81" s="405"/>
      <c r="AY81" s="405"/>
      <c r="AZ81" s="405"/>
      <c r="BA81" s="405"/>
      <c r="BB81" s="405"/>
      <c r="BC81" s="406"/>
      <c r="BD81" s="407"/>
      <c r="BE81" s="406"/>
      <c r="BF81" s="407"/>
      <c r="BG81" s="405"/>
      <c r="BH81" s="405"/>
      <c r="BI81" s="405"/>
      <c r="BJ81" s="406"/>
      <c r="BK81" s="407"/>
      <c r="BL81" s="405"/>
      <c r="BM81" s="405"/>
      <c r="BN81" s="405"/>
      <c r="BO81" s="406"/>
      <c r="BP81" s="407"/>
      <c r="BQ81" s="406"/>
      <c r="BR81" s="335"/>
      <c r="BS81" s="334"/>
      <c r="BT81" s="407"/>
      <c r="BU81" s="406"/>
      <c r="BV81" s="407"/>
      <c r="BW81" s="406"/>
      <c r="BX81" s="407"/>
      <c r="BY81" s="405"/>
      <c r="BZ81" s="406"/>
      <c r="CA81" s="336"/>
      <c r="CB81" s="407"/>
      <c r="CC81" s="405"/>
      <c r="CD81" s="405"/>
      <c r="CE81" s="405"/>
      <c r="CF81" s="405"/>
      <c r="CG81" s="405"/>
      <c r="CH81" s="405"/>
      <c r="CI81" s="405"/>
      <c r="CJ81" s="405"/>
      <c r="CK81" s="405"/>
      <c r="CL81" s="406"/>
      <c r="CM81" s="407"/>
      <c r="CN81" s="406"/>
      <c r="CO81" s="407"/>
      <c r="CP81" s="405"/>
      <c r="CQ81" s="405"/>
      <c r="CR81" s="405"/>
      <c r="CS81" s="406"/>
      <c r="CT81" s="407"/>
      <c r="CU81" s="405"/>
      <c r="CV81" s="405"/>
      <c r="CW81" s="405"/>
      <c r="CX81" s="406"/>
      <c r="CY81" s="407"/>
      <c r="CZ81" s="406"/>
      <c r="DA81" s="335"/>
      <c r="DB81" s="334"/>
      <c r="DC81" s="407"/>
      <c r="DD81" s="406"/>
      <c r="DE81" s="407"/>
      <c r="DF81" s="406"/>
      <c r="DG81" s="407"/>
      <c r="DH81" s="405"/>
      <c r="DI81" s="408"/>
      <c r="DJ81" s="298"/>
      <c r="DK81" s="214"/>
    </row>
    <row r="82" ht="9.0" customHeight="1">
      <c r="A82" s="206"/>
      <c r="B82" s="380"/>
      <c r="C82" s="399"/>
      <c r="D82" s="399"/>
      <c r="E82" s="399"/>
      <c r="F82" s="399"/>
      <c r="G82" s="399"/>
      <c r="H82" s="399"/>
      <c r="I82" s="399"/>
      <c r="J82" s="399"/>
      <c r="K82" s="399"/>
      <c r="L82" s="399"/>
      <c r="M82" s="399"/>
      <c r="N82" s="399"/>
      <c r="O82" s="399"/>
      <c r="P82" s="399"/>
      <c r="Q82" s="400"/>
      <c r="R82" s="400"/>
      <c r="S82" s="399"/>
      <c r="T82" s="400"/>
      <c r="U82" s="400"/>
      <c r="V82" s="400"/>
      <c r="W82" s="399"/>
      <c r="X82" s="399"/>
      <c r="Y82" s="399"/>
      <c r="Z82" s="399"/>
      <c r="AA82" s="399"/>
      <c r="AB82" s="399"/>
      <c r="AC82" s="399"/>
      <c r="AD82" s="399"/>
      <c r="AE82" s="399"/>
      <c r="AF82" s="399"/>
      <c r="AG82" s="399"/>
      <c r="AH82" s="399"/>
      <c r="AI82" s="399"/>
      <c r="AJ82" s="399"/>
      <c r="AK82" s="409"/>
      <c r="AL82" s="409"/>
      <c r="AM82" s="399"/>
      <c r="AN82" s="399"/>
      <c r="AO82" s="399"/>
      <c r="AP82" s="381"/>
      <c r="AQ82" s="210"/>
      <c r="AR82" s="279"/>
      <c r="AS82" s="410" t="s">
        <v>25</v>
      </c>
      <c r="AT82" s="168"/>
      <c r="AU82" s="168"/>
      <c r="AV82" s="168"/>
      <c r="AW82" s="168"/>
      <c r="AX82" s="168"/>
      <c r="AY82" s="168"/>
      <c r="AZ82" s="168"/>
      <c r="BA82" s="168"/>
      <c r="BB82" s="168"/>
      <c r="BC82" s="168"/>
      <c r="BD82" s="168"/>
      <c r="BE82" s="168"/>
      <c r="BF82" s="168"/>
      <c r="BG82" s="168"/>
      <c r="BH82" s="168"/>
      <c r="BI82" s="168"/>
      <c r="BJ82" s="168"/>
      <c r="BK82" s="168"/>
      <c r="BL82" s="168"/>
      <c r="BM82" s="168"/>
      <c r="BN82" s="168"/>
      <c r="BO82" s="168"/>
      <c r="BP82" s="168"/>
      <c r="BQ82" s="168"/>
      <c r="BR82" s="168"/>
      <c r="BS82" s="168"/>
      <c r="BT82" s="168"/>
      <c r="BU82" s="168"/>
      <c r="BV82" s="168"/>
      <c r="BW82" s="168"/>
      <c r="BX82" s="168"/>
      <c r="BY82" s="168"/>
      <c r="BZ82" s="411"/>
      <c r="CA82" s="412"/>
      <c r="CB82" s="410" t="s">
        <v>143</v>
      </c>
      <c r="CC82" s="168"/>
      <c r="CD82" s="168"/>
      <c r="CE82" s="168"/>
      <c r="CF82" s="168"/>
      <c r="CG82" s="168"/>
      <c r="CH82" s="168"/>
      <c r="CI82" s="168"/>
      <c r="CJ82" s="168"/>
      <c r="CK82" s="168"/>
      <c r="CL82" s="168"/>
      <c r="CM82" s="168"/>
      <c r="CN82" s="168"/>
      <c r="CO82" s="168"/>
      <c r="CP82" s="168"/>
      <c r="CQ82" s="168"/>
      <c r="CR82" s="168"/>
      <c r="CS82" s="168"/>
      <c r="CT82" s="168"/>
      <c r="CU82" s="168"/>
      <c r="CV82" s="168"/>
      <c r="CW82" s="168"/>
      <c r="CX82" s="168"/>
      <c r="CY82" s="168"/>
      <c r="CZ82" s="168"/>
      <c r="DA82" s="168"/>
      <c r="DB82" s="168"/>
      <c r="DC82" s="168"/>
      <c r="DD82" s="168"/>
      <c r="DE82" s="168"/>
      <c r="DF82" s="168"/>
      <c r="DG82" s="168"/>
      <c r="DH82" s="168"/>
      <c r="DI82" s="411"/>
      <c r="DJ82" s="298"/>
      <c r="DK82" s="214"/>
    </row>
    <row r="83" ht="9.0" customHeight="1">
      <c r="A83" s="206"/>
      <c r="B83" s="279"/>
      <c r="C83" s="382" t="s">
        <v>212</v>
      </c>
      <c r="D83" s="168"/>
      <c r="E83" s="168"/>
      <c r="F83" s="168"/>
      <c r="G83" s="168"/>
      <c r="H83" s="168"/>
      <c r="I83" s="168"/>
      <c r="J83" s="168"/>
      <c r="K83" s="168"/>
      <c r="L83" s="168"/>
      <c r="M83" s="168"/>
      <c r="N83" s="168"/>
      <c r="O83" s="168"/>
      <c r="P83" s="281"/>
      <c r="Q83" s="383"/>
      <c r="R83" s="48"/>
      <c r="S83" s="384"/>
      <c r="T83" s="383">
        <f>SIZ+Q83</f>
        <v>10</v>
      </c>
      <c r="U83" s="48"/>
      <c r="V83" s="385"/>
      <c r="W83" s="386" t="s">
        <v>213</v>
      </c>
      <c r="X83" s="387"/>
      <c r="Y83" s="387"/>
      <c r="Z83" s="387"/>
      <c r="AA83" s="387"/>
      <c r="AB83" s="387"/>
      <c r="AC83" s="387"/>
      <c r="AD83" s="387"/>
      <c r="AE83" s="387"/>
      <c r="AF83" s="387"/>
      <c r="AG83" s="387"/>
      <c r="AH83" s="387"/>
      <c r="AI83" s="387"/>
      <c r="AJ83" s="388"/>
      <c r="AK83" s="389"/>
      <c r="AL83" s="48"/>
      <c r="AM83" s="390"/>
      <c r="AN83" s="389">
        <f>ExpModifier+AK83</f>
        <v>0</v>
      </c>
      <c r="AO83" s="48"/>
      <c r="AP83" s="298"/>
      <c r="AQ83" s="210"/>
      <c r="AR83" s="279"/>
      <c r="AS83" s="263"/>
      <c r="BZ83" s="264"/>
      <c r="CA83" s="413"/>
      <c r="CB83" s="263"/>
      <c r="DI83" s="264"/>
      <c r="DJ83" s="298"/>
      <c r="DK83" s="214"/>
    </row>
    <row r="84" ht="9.0" customHeight="1">
      <c r="A84" s="206"/>
      <c r="B84" s="279"/>
      <c r="C84" s="288"/>
      <c r="P84" s="289"/>
      <c r="R84" s="267"/>
      <c r="S84" s="391"/>
      <c r="U84" s="267"/>
      <c r="V84" s="385"/>
      <c r="W84" s="392"/>
      <c r="AJ84" s="393"/>
      <c r="AK84" s="266"/>
      <c r="AL84" s="267"/>
      <c r="AM84" s="392"/>
      <c r="AN84" s="266"/>
      <c r="AO84" s="267"/>
      <c r="AP84" s="298"/>
      <c r="AQ84" s="210"/>
      <c r="AR84" s="279"/>
      <c r="AS84" s="224"/>
      <c r="AT84" s="225"/>
      <c r="AU84" s="225"/>
      <c r="AV84" s="225"/>
      <c r="AW84" s="225"/>
      <c r="AX84" s="225"/>
      <c r="AY84" s="225"/>
      <c r="AZ84" s="225"/>
      <c r="BA84" s="225"/>
      <c r="BB84" s="225"/>
      <c r="BC84" s="225"/>
      <c r="BD84" s="225"/>
      <c r="BE84" s="225"/>
      <c r="BF84" s="225"/>
      <c r="BG84" s="225"/>
      <c r="BH84" s="225"/>
      <c r="BI84" s="225"/>
      <c r="BJ84" s="225"/>
      <c r="BK84" s="225"/>
      <c r="BL84" s="225"/>
      <c r="BM84" s="225"/>
      <c r="BN84" s="225"/>
      <c r="BO84" s="225"/>
      <c r="BP84" s="225"/>
      <c r="BQ84" s="225"/>
      <c r="BR84" s="225"/>
      <c r="BS84" s="225"/>
      <c r="BT84" s="225"/>
      <c r="BU84" s="225"/>
      <c r="BV84" s="225"/>
      <c r="BW84" s="225"/>
      <c r="BX84" s="225"/>
      <c r="BY84" s="225"/>
      <c r="BZ84" s="226"/>
      <c r="CA84" s="413"/>
      <c r="CB84" s="224"/>
      <c r="CC84" s="225"/>
      <c r="CD84" s="225"/>
      <c r="CE84" s="225"/>
      <c r="CF84" s="225"/>
      <c r="CG84" s="225"/>
      <c r="CH84" s="225"/>
      <c r="CI84" s="225"/>
      <c r="CJ84" s="225"/>
      <c r="CK84" s="225"/>
      <c r="CL84" s="225"/>
      <c r="CM84" s="225"/>
      <c r="CN84" s="225"/>
      <c r="CO84" s="225"/>
      <c r="CP84" s="225"/>
      <c r="CQ84" s="225"/>
      <c r="CR84" s="225"/>
      <c r="CS84" s="225"/>
      <c r="CT84" s="225"/>
      <c r="CU84" s="225"/>
      <c r="CV84" s="225"/>
      <c r="CW84" s="225"/>
      <c r="CX84" s="225"/>
      <c r="CY84" s="225"/>
      <c r="CZ84" s="225"/>
      <c r="DA84" s="225"/>
      <c r="DB84" s="225"/>
      <c r="DC84" s="225"/>
      <c r="DD84" s="225"/>
      <c r="DE84" s="225"/>
      <c r="DF84" s="225"/>
      <c r="DG84" s="225"/>
      <c r="DH84" s="225"/>
      <c r="DI84" s="226"/>
      <c r="DJ84" s="298"/>
      <c r="DK84" s="214"/>
    </row>
    <row r="85" ht="9.0" customHeight="1">
      <c r="A85" s="206"/>
      <c r="B85" s="279"/>
      <c r="C85" s="309"/>
      <c r="D85" s="295"/>
      <c r="E85" s="295"/>
      <c r="F85" s="295"/>
      <c r="G85" s="295"/>
      <c r="H85" s="295"/>
      <c r="I85" s="295"/>
      <c r="J85" s="295"/>
      <c r="K85" s="295"/>
      <c r="L85" s="295"/>
      <c r="M85" s="295"/>
      <c r="N85" s="295"/>
      <c r="O85" s="295"/>
      <c r="P85" s="312"/>
      <c r="Q85" s="366"/>
      <c r="R85" s="367"/>
      <c r="S85" s="394"/>
      <c r="T85" s="366"/>
      <c r="U85" s="367"/>
      <c r="V85" s="402"/>
      <c r="W85" s="396"/>
      <c r="X85" s="397"/>
      <c r="Y85" s="397"/>
      <c r="Z85" s="397"/>
      <c r="AA85" s="397"/>
      <c r="AB85" s="397"/>
      <c r="AC85" s="397"/>
      <c r="AD85" s="397"/>
      <c r="AE85" s="397"/>
      <c r="AF85" s="397"/>
      <c r="AG85" s="397"/>
      <c r="AH85" s="397"/>
      <c r="AI85" s="397"/>
      <c r="AJ85" s="398"/>
      <c r="AK85" s="365"/>
      <c r="AL85" s="367"/>
      <c r="AM85" s="396"/>
      <c r="AN85" s="365"/>
      <c r="AO85" s="367"/>
      <c r="AP85" s="298"/>
      <c r="AQ85" s="210"/>
      <c r="AR85" s="279"/>
      <c r="AS85" s="306" t="s">
        <v>202</v>
      </c>
      <c r="AT85" s="219"/>
      <c r="AU85" s="219"/>
      <c r="AV85" s="219"/>
      <c r="AW85" s="219"/>
      <c r="AX85" s="219"/>
      <c r="AY85" s="219"/>
      <c r="AZ85" s="219"/>
      <c r="BA85" s="219"/>
      <c r="BB85" s="219"/>
      <c r="BC85" s="219"/>
      <c r="BD85" s="300"/>
      <c r="BF85" s="301" t="s">
        <v>203</v>
      </c>
      <c r="BG85" s="219"/>
      <c r="BH85" s="219"/>
      <c r="BI85" s="219"/>
      <c r="BJ85" s="219"/>
      <c r="BK85" s="219"/>
      <c r="BL85" s="219"/>
      <c r="BM85" s="219"/>
      <c r="BN85" s="219"/>
      <c r="BO85" s="219"/>
      <c r="BP85" s="219"/>
      <c r="BQ85" s="220"/>
      <c r="BR85" s="301" t="s">
        <v>204</v>
      </c>
      <c r="BS85" s="220"/>
      <c r="BT85" s="302"/>
      <c r="BU85" s="220"/>
      <c r="BV85" s="303"/>
      <c r="BW85" s="220"/>
      <c r="BX85" s="304" t="s">
        <v>205</v>
      </c>
      <c r="BY85" s="219"/>
      <c r="BZ85" s="220"/>
      <c r="CA85" s="308"/>
      <c r="CB85" s="306" t="s">
        <v>202</v>
      </c>
      <c r="CC85" s="219"/>
      <c r="CD85" s="219"/>
      <c r="CE85" s="219"/>
      <c r="CF85" s="219"/>
      <c r="CG85" s="219"/>
      <c r="CH85" s="219"/>
      <c r="CI85" s="219"/>
      <c r="CJ85" s="219"/>
      <c r="CK85" s="219"/>
      <c r="CL85" s="219"/>
      <c r="CM85" s="300"/>
      <c r="CO85" s="301" t="s">
        <v>203</v>
      </c>
      <c r="CP85" s="219"/>
      <c r="CQ85" s="219"/>
      <c r="CR85" s="219"/>
      <c r="CS85" s="219"/>
      <c r="CT85" s="219"/>
      <c r="CU85" s="219"/>
      <c r="CV85" s="219"/>
      <c r="CW85" s="219"/>
      <c r="CX85" s="219"/>
      <c r="CY85" s="219"/>
      <c r="CZ85" s="220"/>
      <c r="DA85" s="301" t="s">
        <v>204</v>
      </c>
      <c r="DB85" s="220"/>
      <c r="DC85" s="302"/>
      <c r="DD85" s="220"/>
      <c r="DE85" s="303"/>
      <c r="DF85" s="220"/>
      <c r="DG85" s="304" t="s">
        <v>205</v>
      </c>
      <c r="DH85" s="219"/>
      <c r="DI85" s="220"/>
      <c r="DJ85" s="298"/>
      <c r="DK85" s="214"/>
    </row>
    <row r="86" ht="9.0" customHeight="1">
      <c r="A86" s="206"/>
      <c r="B86" s="279"/>
      <c r="C86" s="399"/>
      <c r="D86" s="399"/>
      <c r="E86" s="399"/>
      <c r="F86" s="399"/>
      <c r="G86" s="399"/>
      <c r="H86" s="399"/>
      <c r="I86" s="399"/>
      <c r="J86" s="399"/>
      <c r="K86" s="399"/>
      <c r="L86" s="399"/>
      <c r="M86" s="399"/>
      <c r="N86" s="399"/>
      <c r="O86" s="399"/>
      <c r="P86" s="399"/>
      <c r="Q86" s="400"/>
      <c r="R86" s="400"/>
      <c r="S86" s="399"/>
      <c r="T86" s="400"/>
      <c r="U86" s="400"/>
      <c r="V86" s="400"/>
      <c r="W86" s="399"/>
      <c r="X86" s="399"/>
      <c r="Y86" s="399"/>
      <c r="Z86" s="399"/>
      <c r="AA86" s="399"/>
      <c r="AB86" s="399"/>
      <c r="AC86" s="399"/>
      <c r="AD86" s="399"/>
      <c r="AE86" s="399"/>
      <c r="AF86" s="399"/>
      <c r="AG86" s="399"/>
      <c r="AH86" s="399"/>
      <c r="AI86" s="399"/>
      <c r="AJ86" s="399"/>
      <c r="AK86" s="400"/>
      <c r="AL86" s="400"/>
      <c r="AM86" s="399"/>
      <c r="AN86" s="409"/>
      <c r="AO86" s="409"/>
      <c r="AP86" s="298"/>
      <c r="AQ86" s="210"/>
      <c r="AR86" s="279"/>
      <c r="AS86" s="263"/>
      <c r="BD86" s="263"/>
      <c r="BF86" s="263"/>
      <c r="BQ86" s="264"/>
      <c r="BR86" s="263"/>
      <c r="BS86" s="264"/>
      <c r="BT86" s="263"/>
      <c r="BU86" s="264"/>
      <c r="BV86" s="263"/>
      <c r="BW86" s="264"/>
      <c r="BX86" s="263"/>
      <c r="BZ86" s="264"/>
      <c r="CA86" s="308"/>
      <c r="CB86" s="263"/>
      <c r="CM86" s="263"/>
      <c r="CO86" s="263"/>
      <c r="CZ86" s="264"/>
      <c r="DA86" s="263"/>
      <c r="DB86" s="264"/>
      <c r="DC86" s="263"/>
      <c r="DD86" s="264"/>
      <c r="DE86" s="263"/>
      <c r="DF86" s="264"/>
      <c r="DG86" s="263"/>
      <c r="DI86" s="264"/>
      <c r="DJ86" s="298"/>
      <c r="DK86" s="214"/>
    </row>
    <row r="87" ht="9.0" customHeight="1">
      <c r="A87" s="206"/>
      <c r="B87" s="279"/>
      <c r="C87" s="382" t="s">
        <v>214</v>
      </c>
      <c r="D87" s="168"/>
      <c r="E87" s="168"/>
      <c r="F87" s="168"/>
      <c r="G87" s="168"/>
      <c r="H87" s="168"/>
      <c r="I87" s="168"/>
      <c r="J87" s="168"/>
      <c r="K87" s="168"/>
      <c r="L87" s="168"/>
      <c r="M87" s="168"/>
      <c r="N87" s="168"/>
      <c r="O87" s="168"/>
      <c r="P87" s="281"/>
      <c r="Q87" s="383"/>
      <c r="R87" s="48"/>
      <c r="S87" s="384"/>
      <c r="T87" s="383">
        <f>DEX+Q87</f>
        <v>16</v>
      </c>
      <c r="U87" s="48"/>
      <c r="V87" s="385"/>
      <c r="W87" s="386" t="s">
        <v>77</v>
      </c>
      <c r="X87" s="387"/>
      <c r="Y87" s="387"/>
      <c r="Z87" s="387"/>
      <c r="AA87" s="387"/>
      <c r="AB87" s="387"/>
      <c r="AC87" s="387"/>
      <c r="AD87" s="387"/>
      <c r="AE87" s="387"/>
      <c r="AF87" s="387"/>
      <c r="AG87" s="387"/>
      <c r="AH87" s="387"/>
      <c r="AI87" s="387"/>
      <c r="AJ87" s="388"/>
      <c r="AK87" s="389"/>
      <c r="AL87" s="48"/>
      <c r="AM87" s="390"/>
      <c r="AN87" s="389">
        <f>HealingRate+AK87</f>
        <v>3</v>
      </c>
      <c r="AO87" s="48"/>
      <c r="AP87" s="298"/>
      <c r="AQ87" s="210"/>
      <c r="AR87" s="279"/>
      <c r="AS87" s="296"/>
      <c r="AT87" s="295"/>
      <c r="AU87" s="295"/>
      <c r="AV87" s="295"/>
      <c r="AW87" s="295"/>
      <c r="AX87" s="295"/>
      <c r="AY87" s="295"/>
      <c r="AZ87" s="295"/>
      <c r="BA87" s="295"/>
      <c r="BB87" s="295"/>
      <c r="BC87" s="295"/>
      <c r="BD87" s="296"/>
      <c r="BE87" s="295"/>
      <c r="BF87" s="296"/>
      <c r="BG87" s="295"/>
      <c r="BH87" s="295"/>
      <c r="BI87" s="295"/>
      <c r="BJ87" s="295"/>
      <c r="BK87" s="295"/>
      <c r="BL87" s="295"/>
      <c r="BM87" s="295"/>
      <c r="BN87" s="295"/>
      <c r="BO87" s="295"/>
      <c r="BP87" s="295"/>
      <c r="BQ87" s="310"/>
      <c r="BR87" s="296"/>
      <c r="BS87" s="310"/>
      <c r="BT87" s="296"/>
      <c r="BU87" s="310"/>
      <c r="BV87" s="296"/>
      <c r="BW87" s="310"/>
      <c r="BX87" s="296"/>
      <c r="BY87" s="295"/>
      <c r="BZ87" s="310"/>
      <c r="CA87" s="311"/>
      <c r="CB87" s="296"/>
      <c r="CC87" s="295"/>
      <c r="CD87" s="295"/>
      <c r="CE87" s="295"/>
      <c r="CF87" s="295"/>
      <c r="CG87" s="295"/>
      <c r="CH87" s="295"/>
      <c r="CI87" s="295"/>
      <c r="CJ87" s="295"/>
      <c r="CK87" s="295"/>
      <c r="CL87" s="295"/>
      <c r="CM87" s="296"/>
      <c r="CN87" s="295"/>
      <c r="CO87" s="296"/>
      <c r="CP87" s="295"/>
      <c r="CQ87" s="295"/>
      <c r="CR87" s="295"/>
      <c r="CS87" s="295"/>
      <c r="CT87" s="295"/>
      <c r="CU87" s="295"/>
      <c r="CV87" s="295"/>
      <c r="CW87" s="295"/>
      <c r="CX87" s="295"/>
      <c r="CY87" s="295"/>
      <c r="CZ87" s="310"/>
      <c r="DA87" s="296"/>
      <c r="DB87" s="310"/>
      <c r="DC87" s="296"/>
      <c r="DD87" s="310"/>
      <c r="DE87" s="296"/>
      <c r="DF87" s="310"/>
      <c r="DG87" s="296"/>
      <c r="DH87" s="295"/>
      <c r="DI87" s="310"/>
      <c r="DJ87" s="298"/>
      <c r="DK87" s="214"/>
    </row>
    <row r="88" ht="9.0" customHeight="1">
      <c r="A88" s="206"/>
      <c r="B88" s="279"/>
      <c r="C88" s="288"/>
      <c r="P88" s="289"/>
      <c r="R88" s="267"/>
      <c r="S88" s="391"/>
      <c r="U88" s="267"/>
      <c r="V88" s="385"/>
      <c r="W88" s="392"/>
      <c r="AJ88" s="393"/>
      <c r="AK88" s="266"/>
      <c r="AL88" s="267"/>
      <c r="AM88" s="392"/>
      <c r="AN88" s="266"/>
      <c r="AO88" s="267"/>
      <c r="AP88" s="298"/>
      <c r="AQ88" s="210"/>
      <c r="AR88" s="279"/>
      <c r="AS88" s="414" t="s">
        <v>53</v>
      </c>
      <c r="BC88" s="317"/>
      <c r="BD88" s="316" t="b">
        <v>0</v>
      </c>
      <c r="BE88" s="317"/>
      <c r="BF88" s="324" t="s">
        <v>48</v>
      </c>
      <c r="BJ88" s="317"/>
      <c r="BK88" s="325" t="s">
        <v>54</v>
      </c>
      <c r="BO88" s="317"/>
      <c r="BP88" s="320"/>
      <c r="BQ88" s="317"/>
      <c r="BR88" s="320">
        <f>IF(AND(ISBLANK(BF88),ISBLANK(BK88),ISBLANK(BP88)),"",(IFERROR(IF(ISBLANK(BF88),0, VLOOKUP(BF88,calculations!$C$8:$D$21,2,0)),BF88)+IFERROR(IF(ISBLANK(BK88),0, VLOOKUP(BK88,calculations!$C$8:$D$21,2,0)),BK88)+BP88))</f>
        <v>23</v>
      </c>
      <c r="BS88" s="317"/>
      <c r="BT88" s="316" t="b">
        <v>1</v>
      </c>
      <c r="BU88" s="317"/>
      <c r="BV88" s="316" t="b">
        <v>0</v>
      </c>
      <c r="BW88" s="317"/>
      <c r="BX88" s="235">
        <f>IFERROR(Ceiling(VLOOKUP('PAGE 1'!AS88,datasheet!$O$8:$U$40,7,FALSE)*LOOKUP($CS$43,calculations!$A$63:$A$68,calculations!$B$63:$B$68),1),"")</f>
        <v>38</v>
      </c>
      <c r="BY88" s="314"/>
      <c r="BZ88" s="315"/>
      <c r="CA88" s="322"/>
      <c r="CB88" s="323" t="s">
        <v>152</v>
      </c>
      <c r="CL88" s="317"/>
      <c r="CM88" s="316" t="b">
        <v>0</v>
      </c>
      <c r="CN88" s="317"/>
      <c r="CO88" s="324" t="s">
        <v>51</v>
      </c>
      <c r="CS88" s="317"/>
      <c r="CT88" s="325" t="s">
        <v>54</v>
      </c>
      <c r="CX88" s="317"/>
      <c r="CY88" s="320"/>
      <c r="CZ88" s="317"/>
      <c r="DA88" s="320">
        <f>IF(AND(ISBLANK(CO88),ISBLANK(CT88),ISBLANK(CY88)),"",(IFERROR(IF(ISBLANK(CO88),0, VLOOKUP(CO88,calculations!$C$8:$D$21,2,0)),CO88)+IFERROR(IF(ISBLANK(CT88),0, VLOOKUP(CT88,calculations!$C$8:$D$21,2,0)),CT88)+CY88))</f>
        <v>16</v>
      </c>
      <c r="DB88" s="317"/>
      <c r="DC88" s="316" t="b">
        <v>0</v>
      </c>
      <c r="DD88" s="317"/>
      <c r="DE88" s="316" t="b">
        <v>0</v>
      </c>
      <c r="DF88" s="317"/>
      <c r="DG88" s="320">
        <f>IFERROR(Ceiling(VLOOKUP('PAGE 1'!CB88,datasheet!$F$49:$L$59,7,FALSE)*LOOKUP($CS$43,calculations!$A$63:$A$68,calculations!$B$63:$B$68),1),"")</f>
        <v>38</v>
      </c>
      <c r="DI88" s="326"/>
      <c r="DJ88" s="298"/>
      <c r="DK88" s="214"/>
    </row>
    <row r="89" ht="9.0" customHeight="1">
      <c r="A89" s="206"/>
      <c r="B89" s="279"/>
      <c r="C89" s="309"/>
      <c r="D89" s="295"/>
      <c r="E89" s="295"/>
      <c r="F89" s="295"/>
      <c r="G89" s="295"/>
      <c r="H89" s="295"/>
      <c r="I89" s="295"/>
      <c r="J89" s="295"/>
      <c r="K89" s="295"/>
      <c r="L89" s="295"/>
      <c r="M89" s="295"/>
      <c r="N89" s="295"/>
      <c r="O89" s="295"/>
      <c r="P89" s="312"/>
      <c r="Q89" s="366"/>
      <c r="R89" s="367"/>
      <c r="S89" s="394"/>
      <c r="T89" s="366"/>
      <c r="U89" s="367"/>
      <c r="V89" s="402"/>
      <c r="W89" s="396"/>
      <c r="X89" s="397"/>
      <c r="Y89" s="397"/>
      <c r="Z89" s="397"/>
      <c r="AA89" s="397"/>
      <c r="AB89" s="397"/>
      <c r="AC89" s="397"/>
      <c r="AD89" s="397"/>
      <c r="AE89" s="397"/>
      <c r="AF89" s="397"/>
      <c r="AG89" s="397"/>
      <c r="AH89" s="397"/>
      <c r="AI89" s="397"/>
      <c r="AJ89" s="398"/>
      <c r="AK89" s="365"/>
      <c r="AL89" s="367"/>
      <c r="AM89" s="396"/>
      <c r="AN89" s="365"/>
      <c r="AO89" s="367"/>
      <c r="AP89" s="298"/>
      <c r="AQ89" s="210"/>
      <c r="AR89" s="279"/>
      <c r="AS89" s="327"/>
      <c r="BC89" s="328"/>
      <c r="BD89" s="329"/>
      <c r="BE89" s="328"/>
      <c r="BF89" s="329"/>
      <c r="BJ89" s="328"/>
      <c r="BK89" s="329"/>
      <c r="BO89" s="328"/>
      <c r="BP89" s="329"/>
      <c r="BQ89" s="328"/>
      <c r="BR89" s="329"/>
      <c r="BS89" s="328"/>
      <c r="BT89" s="329"/>
      <c r="BU89" s="328"/>
      <c r="BV89" s="329"/>
      <c r="BW89" s="328"/>
      <c r="BX89" s="329"/>
      <c r="BZ89" s="328"/>
      <c r="CA89" s="330"/>
      <c r="CB89" s="329"/>
      <c r="CL89" s="328"/>
      <c r="CM89" s="329"/>
      <c r="CN89" s="328"/>
      <c r="CO89" s="329"/>
      <c r="CS89" s="328"/>
      <c r="CT89" s="329"/>
      <c r="CX89" s="328"/>
      <c r="CY89" s="329"/>
      <c r="CZ89" s="328"/>
      <c r="DA89" s="329"/>
      <c r="DB89" s="328"/>
      <c r="DC89" s="329"/>
      <c r="DD89" s="328"/>
      <c r="DE89" s="329"/>
      <c r="DF89" s="328"/>
      <c r="DG89" s="329"/>
      <c r="DI89" s="331"/>
      <c r="DJ89" s="298"/>
      <c r="DK89" s="214"/>
    </row>
    <row r="90" ht="9.0" customHeight="1">
      <c r="A90" s="206"/>
      <c r="B90" s="279"/>
      <c r="C90" s="399"/>
      <c r="D90" s="399"/>
      <c r="E90" s="399"/>
      <c r="F90" s="399"/>
      <c r="G90" s="399"/>
      <c r="H90" s="399"/>
      <c r="I90" s="399"/>
      <c r="J90" s="399"/>
      <c r="K90" s="399"/>
      <c r="L90" s="399"/>
      <c r="M90" s="399"/>
      <c r="N90" s="399"/>
      <c r="O90" s="399"/>
      <c r="P90" s="399"/>
      <c r="Q90" s="400"/>
      <c r="R90" s="400"/>
      <c r="S90" s="399"/>
      <c r="T90" s="400"/>
      <c r="U90" s="400"/>
      <c r="V90" s="400"/>
      <c r="W90" s="399"/>
      <c r="X90" s="399"/>
      <c r="Y90" s="399"/>
      <c r="Z90" s="399"/>
      <c r="AA90" s="399"/>
      <c r="AB90" s="399"/>
      <c r="AC90" s="399"/>
      <c r="AD90" s="399"/>
      <c r="AE90" s="399"/>
      <c r="AF90" s="399"/>
      <c r="AG90" s="399"/>
      <c r="AH90" s="399"/>
      <c r="AI90" s="399"/>
      <c r="AJ90" s="399"/>
      <c r="AK90" s="400"/>
      <c r="AL90" s="400"/>
      <c r="AM90" s="399"/>
      <c r="AN90" s="400"/>
      <c r="AO90" s="400"/>
      <c r="AP90" s="298"/>
      <c r="AQ90" s="210"/>
      <c r="AR90" s="279"/>
      <c r="AS90" s="332"/>
      <c r="AT90" s="333"/>
      <c r="AU90" s="333"/>
      <c r="AV90" s="333"/>
      <c r="AW90" s="333"/>
      <c r="AX90" s="333"/>
      <c r="AY90" s="333"/>
      <c r="AZ90" s="333"/>
      <c r="BA90" s="333"/>
      <c r="BB90" s="333"/>
      <c r="BC90" s="334"/>
      <c r="BD90" s="335"/>
      <c r="BE90" s="334"/>
      <c r="BF90" s="335"/>
      <c r="BG90" s="333"/>
      <c r="BH90" s="333"/>
      <c r="BI90" s="333"/>
      <c r="BJ90" s="334"/>
      <c r="BK90" s="335"/>
      <c r="BL90" s="333"/>
      <c r="BM90" s="333"/>
      <c r="BN90" s="333"/>
      <c r="BO90" s="334"/>
      <c r="BP90" s="335"/>
      <c r="BQ90" s="334"/>
      <c r="BR90" s="335"/>
      <c r="BS90" s="334"/>
      <c r="BT90" s="335"/>
      <c r="BU90" s="334"/>
      <c r="BV90" s="335"/>
      <c r="BW90" s="334"/>
      <c r="BX90" s="335"/>
      <c r="BY90" s="333"/>
      <c r="BZ90" s="334"/>
      <c r="CA90" s="336"/>
      <c r="CB90" s="335"/>
      <c r="CC90" s="333"/>
      <c r="CD90" s="333"/>
      <c r="CE90" s="333"/>
      <c r="CF90" s="333"/>
      <c r="CG90" s="333"/>
      <c r="CH90" s="333"/>
      <c r="CI90" s="333"/>
      <c r="CJ90" s="333"/>
      <c r="CK90" s="333"/>
      <c r="CL90" s="334"/>
      <c r="CM90" s="335"/>
      <c r="CN90" s="334"/>
      <c r="CO90" s="335"/>
      <c r="CP90" s="333"/>
      <c r="CQ90" s="333"/>
      <c r="CR90" s="333"/>
      <c r="CS90" s="334"/>
      <c r="CT90" s="335"/>
      <c r="CU90" s="333"/>
      <c r="CV90" s="333"/>
      <c r="CW90" s="333"/>
      <c r="CX90" s="334"/>
      <c r="CY90" s="335"/>
      <c r="CZ90" s="334"/>
      <c r="DA90" s="335"/>
      <c r="DB90" s="334"/>
      <c r="DC90" s="335"/>
      <c r="DD90" s="334"/>
      <c r="DE90" s="335"/>
      <c r="DF90" s="334"/>
      <c r="DG90" s="335"/>
      <c r="DH90" s="333"/>
      <c r="DI90" s="337"/>
      <c r="DJ90" s="298"/>
      <c r="DK90" s="214"/>
    </row>
    <row r="91" ht="9.0" customHeight="1">
      <c r="A91" s="206"/>
      <c r="B91" s="279"/>
      <c r="C91" s="382" t="s">
        <v>215</v>
      </c>
      <c r="D91" s="168"/>
      <c r="E91" s="168"/>
      <c r="F91" s="168"/>
      <c r="G91" s="168"/>
      <c r="H91" s="168"/>
      <c r="I91" s="168"/>
      <c r="J91" s="168"/>
      <c r="K91" s="168"/>
      <c r="L91" s="168"/>
      <c r="M91" s="168"/>
      <c r="N91" s="168"/>
      <c r="O91" s="168"/>
      <c r="P91" s="281"/>
      <c r="Q91" s="383"/>
      <c r="R91" s="48"/>
      <c r="S91" s="384"/>
      <c r="T91" s="383">
        <f>INT+Q91</f>
        <v>14</v>
      </c>
      <c r="U91" s="48"/>
      <c r="V91" s="385"/>
      <c r="W91" s="386" t="s">
        <v>216</v>
      </c>
      <c r="X91" s="387"/>
      <c r="Y91" s="387"/>
      <c r="Z91" s="387"/>
      <c r="AA91" s="387"/>
      <c r="AB91" s="387"/>
      <c r="AC91" s="387"/>
      <c r="AD91" s="387"/>
      <c r="AE91" s="387"/>
      <c r="AF91" s="387"/>
      <c r="AG91" s="387"/>
      <c r="AH91" s="387"/>
      <c r="AI91" s="387"/>
      <c r="AJ91" s="388"/>
      <c r="AK91" s="389">
        <f>-'PAGE 2'!DF26</f>
        <v>-5</v>
      </c>
      <c r="AL91" s="48"/>
      <c r="AM91" s="390"/>
      <c r="AN91" s="389">
        <f>InitBonus+AK91</f>
        <v>10</v>
      </c>
      <c r="AO91" s="48"/>
      <c r="AP91" s="298"/>
      <c r="AQ91" s="210"/>
      <c r="AR91" s="279"/>
      <c r="AS91" s="415" t="s">
        <v>82</v>
      </c>
      <c r="AT91" s="339"/>
      <c r="AU91" s="339"/>
      <c r="AV91" s="339"/>
      <c r="AW91" s="339"/>
      <c r="AX91" s="339"/>
      <c r="AY91" s="339"/>
      <c r="AZ91" s="339"/>
      <c r="BA91" s="339"/>
      <c r="BB91" s="339"/>
      <c r="BC91" s="340"/>
      <c r="BD91" s="341" t="b">
        <v>0</v>
      </c>
      <c r="BE91" s="340"/>
      <c r="BF91" s="342" t="s">
        <v>48</v>
      </c>
      <c r="BG91" s="339"/>
      <c r="BH91" s="339"/>
      <c r="BI91" s="339"/>
      <c r="BJ91" s="340"/>
      <c r="BK91" s="342" t="s">
        <v>48</v>
      </c>
      <c r="BL91" s="339"/>
      <c r="BM91" s="339"/>
      <c r="BN91" s="339"/>
      <c r="BO91" s="340"/>
      <c r="BP91" s="343"/>
      <c r="BQ91" s="340"/>
      <c r="BR91" s="344">
        <f>IF(AND(ISBLANK(BF91),ISBLANK(BK91),ISBLANK(BP91)),"",(IFERROR(IF(ISBLANK(BF91),0, VLOOKUP(BF91,calculations!$C$8:$D$21,2,0)),BF91)+IFERROR(IF(ISBLANK(BK91),0, VLOOKUP(BK91,calculations!$C$8:$D$21,2,0)),BK91)+BP91))</f>
        <v>28</v>
      </c>
      <c r="BS91" s="328"/>
      <c r="BT91" s="341" t="b">
        <v>0</v>
      </c>
      <c r="BU91" s="340"/>
      <c r="BV91" s="341" t="b">
        <v>0</v>
      </c>
      <c r="BW91" s="340"/>
      <c r="BX91" s="343">
        <f>IFERROR(Ceiling(VLOOKUP('PAGE 1'!AS91,datasheet!$O$8:$U$40,7,FALSE)*LOOKUP($CS$43,calculations!$A$63:$A$68,calculations!$B$63:$B$68),1),"")</f>
        <v>38</v>
      </c>
      <c r="BY91" s="339"/>
      <c r="BZ91" s="345"/>
      <c r="CA91" s="346"/>
      <c r="CB91" s="347"/>
      <c r="CC91" s="339"/>
      <c r="CD91" s="339"/>
      <c r="CE91" s="339"/>
      <c r="CF91" s="339"/>
      <c r="CG91" s="339"/>
      <c r="CH91" s="339"/>
      <c r="CI91" s="339"/>
      <c r="CJ91" s="339"/>
      <c r="CK91" s="339"/>
      <c r="CL91" s="340"/>
      <c r="CM91" s="341" t="b">
        <v>0</v>
      </c>
      <c r="CN91" s="340"/>
      <c r="CO91" s="342"/>
      <c r="CP91" s="339"/>
      <c r="CQ91" s="339"/>
      <c r="CR91" s="339"/>
      <c r="CS91" s="340"/>
      <c r="CT91" s="342"/>
      <c r="CU91" s="339"/>
      <c r="CV91" s="339"/>
      <c r="CW91" s="339"/>
      <c r="CX91" s="340"/>
      <c r="CY91" s="343"/>
      <c r="CZ91" s="340"/>
      <c r="DA91" s="344" t="str">
        <f>IF(AND(ISBLANK(CO91),ISBLANK(CT91),ISBLANK(CY91)),"",(IFERROR(IF(ISBLANK(CO91),0, VLOOKUP(CO91,calculations!$C$8:$D$21,2,0)),CO91)+IFERROR(IF(ISBLANK(CT91),0, VLOOKUP(CT91,calculations!$C$8:$D$21,2,0)),CT91)+CY91))</f>
        <v/>
      </c>
      <c r="DB91" s="328"/>
      <c r="DC91" s="341" t="b">
        <v>0</v>
      </c>
      <c r="DD91" s="340"/>
      <c r="DE91" s="341" t="b">
        <v>0</v>
      </c>
      <c r="DF91" s="340"/>
      <c r="DG91" s="343" t="str">
        <f>IFERROR(Ceiling(VLOOKUP('PAGE 1'!CB91,datasheet!$F$49:$L$59,7,FALSE)*LOOKUP($CS$43,calculations!$A$63:$A$68,calculations!$B$63:$B$68),1),"")</f>
        <v/>
      </c>
      <c r="DH91" s="339"/>
      <c r="DI91" s="348"/>
      <c r="DJ91" s="298"/>
      <c r="DK91" s="214"/>
    </row>
    <row r="92" ht="9.0" customHeight="1">
      <c r="A92" s="206"/>
      <c r="B92" s="279"/>
      <c r="C92" s="288"/>
      <c r="P92" s="289"/>
      <c r="R92" s="267"/>
      <c r="S92" s="391"/>
      <c r="U92" s="267"/>
      <c r="V92" s="385"/>
      <c r="W92" s="392"/>
      <c r="AJ92" s="393"/>
      <c r="AK92" s="266"/>
      <c r="AL92" s="267"/>
      <c r="AM92" s="392"/>
      <c r="AN92" s="266"/>
      <c r="AO92" s="267"/>
      <c r="AP92" s="298"/>
      <c r="AQ92" s="210"/>
      <c r="AR92" s="279"/>
      <c r="AS92" s="349"/>
      <c r="BC92" s="350"/>
      <c r="BD92" s="351"/>
      <c r="BE92" s="350"/>
      <c r="BF92" s="351"/>
      <c r="BJ92" s="350"/>
      <c r="BK92" s="351"/>
      <c r="BO92" s="350"/>
      <c r="BP92" s="351"/>
      <c r="BQ92" s="350"/>
      <c r="BR92" s="352"/>
      <c r="BS92" s="317"/>
      <c r="BT92" s="351"/>
      <c r="BU92" s="350"/>
      <c r="BV92" s="351"/>
      <c r="BW92" s="350"/>
      <c r="BX92" s="351"/>
      <c r="BZ92" s="317"/>
      <c r="CA92" s="353"/>
      <c r="CB92" s="351"/>
      <c r="CL92" s="350"/>
      <c r="CM92" s="351"/>
      <c r="CN92" s="350"/>
      <c r="CO92" s="351"/>
      <c r="CS92" s="350"/>
      <c r="CT92" s="351"/>
      <c r="CX92" s="350"/>
      <c r="CY92" s="351"/>
      <c r="CZ92" s="350"/>
      <c r="DA92" s="352"/>
      <c r="DB92" s="317"/>
      <c r="DC92" s="351"/>
      <c r="DD92" s="350"/>
      <c r="DE92" s="351"/>
      <c r="DF92" s="350"/>
      <c r="DG92" s="351"/>
      <c r="DI92" s="326"/>
      <c r="DJ92" s="298"/>
      <c r="DK92" s="214"/>
    </row>
    <row r="93" ht="9.0" customHeight="1">
      <c r="A93" s="206"/>
      <c r="B93" s="279"/>
      <c r="C93" s="309"/>
      <c r="D93" s="295"/>
      <c r="E93" s="295"/>
      <c r="F93" s="295"/>
      <c r="G93" s="295"/>
      <c r="H93" s="295"/>
      <c r="I93" s="295"/>
      <c r="J93" s="295"/>
      <c r="K93" s="295"/>
      <c r="L93" s="295"/>
      <c r="M93" s="295"/>
      <c r="N93" s="295"/>
      <c r="O93" s="295"/>
      <c r="P93" s="312"/>
      <c r="Q93" s="366"/>
      <c r="R93" s="367"/>
      <c r="S93" s="394"/>
      <c r="T93" s="366"/>
      <c r="U93" s="367"/>
      <c r="V93" s="402"/>
      <c r="W93" s="396"/>
      <c r="X93" s="397"/>
      <c r="Y93" s="397"/>
      <c r="Z93" s="397"/>
      <c r="AA93" s="397"/>
      <c r="AB93" s="397"/>
      <c r="AC93" s="397"/>
      <c r="AD93" s="397"/>
      <c r="AE93" s="397"/>
      <c r="AF93" s="397"/>
      <c r="AG93" s="397"/>
      <c r="AH93" s="397"/>
      <c r="AI93" s="397"/>
      <c r="AJ93" s="398"/>
      <c r="AK93" s="365"/>
      <c r="AL93" s="367"/>
      <c r="AM93" s="396"/>
      <c r="AN93" s="365"/>
      <c r="AO93" s="367"/>
      <c r="AP93" s="298"/>
      <c r="AQ93" s="210"/>
      <c r="AR93" s="279"/>
      <c r="AS93" s="354"/>
      <c r="AT93" s="355"/>
      <c r="AU93" s="355"/>
      <c r="AV93" s="355"/>
      <c r="AW93" s="355"/>
      <c r="AX93" s="355"/>
      <c r="AY93" s="355"/>
      <c r="AZ93" s="355"/>
      <c r="BA93" s="355"/>
      <c r="BB93" s="355"/>
      <c r="BC93" s="356"/>
      <c r="BD93" s="357"/>
      <c r="BE93" s="356"/>
      <c r="BF93" s="357"/>
      <c r="BG93" s="355"/>
      <c r="BH93" s="355"/>
      <c r="BI93" s="355"/>
      <c r="BJ93" s="356"/>
      <c r="BK93" s="357"/>
      <c r="BL93" s="355"/>
      <c r="BM93" s="355"/>
      <c r="BN93" s="355"/>
      <c r="BO93" s="356"/>
      <c r="BP93" s="357"/>
      <c r="BQ93" s="356"/>
      <c r="BR93" s="358"/>
      <c r="BS93" s="359"/>
      <c r="BT93" s="357"/>
      <c r="BU93" s="356"/>
      <c r="BV93" s="357"/>
      <c r="BW93" s="356"/>
      <c r="BX93" s="357"/>
      <c r="BY93" s="355"/>
      <c r="BZ93" s="359"/>
      <c r="CA93" s="360"/>
      <c r="CB93" s="357"/>
      <c r="CC93" s="355"/>
      <c r="CD93" s="355"/>
      <c r="CE93" s="355"/>
      <c r="CF93" s="355"/>
      <c r="CG93" s="355"/>
      <c r="CH93" s="355"/>
      <c r="CI93" s="355"/>
      <c r="CJ93" s="355"/>
      <c r="CK93" s="355"/>
      <c r="CL93" s="356"/>
      <c r="CM93" s="357"/>
      <c r="CN93" s="356"/>
      <c r="CO93" s="357"/>
      <c r="CP93" s="355"/>
      <c r="CQ93" s="355"/>
      <c r="CR93" s="355"/>
      <c r="CS93" s="356"/>
      <c r="CT93" s="357"/>
      <c r="CU93" s="355"/>
      <c r="CV93" s="355"/>
      <c r="CW93" s="355"/>
      <c r="CX93" s="356"/>
      <c r="CY93" s="357"/>
      <c r="CZ93" s="356"/>
      <c r="DA93" s="358"/>
      <c r="DB93" s="359"/>
      <c r="DC93" s="357"/>
      <c r="DD93" s="356"/>
      <c r="DE93" s="357"/>
      <c r="DF93" s="356"/>
      <c r="DG93" s="357"/>
      <c r="DH93" s="355"/>
      <c r="DI93" s="361"/>
      <c r="DJ93" s="298"/>
      <c r="DK93" s="214"/>
    </row>
    <row r="94" ht="9.0" customHeight="1">
      <c r="A94" s="206"/>
      <c r="B94" s="279"/>
      <c r="C94" s="399"/>
      <c r="D94" s="399"/>
      <c r="E94" s="399"/>
      <c r="F94" s="399"/>
      <c r="G94" s="399"/>
      <c r="H94" s="399"/>
      <c r="I94" s="399"/>
      <c r="J94" s="399"/>
      <c r="K94" s="399"/>
      <c r="L94" s="399"/>
      <c r="M94" s="399"/>
      <c r="N94" s="399"/>
      <c r="O94" s="399"/>
      <c r="P94" s="399"/>
      <c r="Q94" s="400"/>
      <c r="R94" s="400"/>
      <c r="S94" s="399"/>
      <c r="T94" s="400"/>
      <c r="U94" s="400"/>
      <c r="V94" s="400"/>
      <c r="W94" s="399"/>
      <c r="X94" s="399"/>
      <c r="Y94" s="399"/>
      <c r="Z94" s="399"/>
      <c r="AA94" s="399"/>
      <c r="AB94" s="399"/>
      <c r="AC94" s="399"/>
      <c r="AD94" s="399"/>
      <c r="AE94" s="399"/>
      <c r="AF94" s="399"/>
      <c r="AG94" s="399"/>
      <c r="AH94" s="399"/>
      <c r="AI94" s="399"/>
      <c r="AJ94" s="399"/>
      <c r="AK94" s="400"/>
      <c r="AL94" s="400"/>
      <c r="AM94" s="399"/>
      <c r="AN94" s="400"/>
      <c r="AO94" s="400"/>
      <c r="AP94" s="298"/>
      <c r="AQ94" s="210"/>
      <c r="AR94" s="279"/>
      <c r="AS94" s="416" t="s">
        <v>118</v>
      </c>
      <c r="AT94" s="314"/>
      <c r="AU94" s="314"/>
      <c r="AV94" s="314"/>
      <c r="AW94" s="314"/>
      <c r="AX94" s="314"/>
      <c r="AY94" s="314"/>
      <c r="AZ94" s="314"/>
      <c r="BA94" s="314"/>
      <c r="BB94" s="314"/>
      <c r="BC94" s="315"/>
      <c r="BD94" s="321" t="b">
        <v>0</v>
      </c>
      <c r="BE94" s="315"/>
      <c r="BF94" s="318" t="s">
        <v>48</v>
      </c>
      <c r="BG94" s="314"/>
      <c r="BH94" s="314"/>
      <c r="BI94" s="314"/>
      <c r="BJ94" s="315"/>
      <c r="BK94" s="319" t="s">
        <v>48</v>
      </c>
      <c r="BL94" s="314"/>
      <c r="BM94" s="314"/>
      <c r="BN94" s="314"/>
      <c r="BO94" s="315"/>
      <c r="BP94" s="235"/>
      <c r="BQ94" s="315"/>
      <c r="BR94" s="320">
        <f>IF(AND(ISBLANK(BF94),ISBLANK(BK94),ISBLANK(BP94)),"",(IFERROR(IF(ISBLANK(BF94),0, VLOOKUP(BF94,calculations!$C$8:$D$21,2,0)),BF94)+IFERROR(IF(ISBLANK(BK94),0, VLOOKUP(BK94,calculations!$C$8:$D$21,2,0)),BK94)+BP94))</f>
        <v>28</v>
      </c>
      <c r="BS94" s="317"/>
      <c r="BT94" s="321" t="b">
        <v>0</v>
      </c>
      <c r="BU94" s="315"/>
      <c r="BV94" s="321" t="b">
        <v>0</v>
      </c>
      <c r="BW94" s="315"/>
      <c r="BX94" s="235">
        <f>IFERROR(Ceiling(VLOOKUP('PAGE 1'!AS94,datasheet!$O$8:$U$40,7,FALSE)*LOOKUP($CS$43,calculations!$A$63:$A$68,calculations!$B$63:$B$68),1),"")</f>
        <v>38</v>
      </c>
      <c r="BY94" s="314"/>
      <c r="BZ94" s="315"/>
      <c r="CA94" s="362"/>
      <c r="CB94" s="363"/>
      <c r="CC94" s="314"/>
      <c r="CD94" s="314"/>
      <c r="CE94" s="314"/>
      <c r="CF94" s="314"/>
      <c r="CG94" s="314"/>
      <c r="CH94" s="314"/>
      <c r="CI94" s="314"/>
      <c r="CJ94" s="314"/>
      <c r="CK94" s="314"/>
      <c r="CL94" s="315"/>
      <c r="CM94" s="321" t="b">
        <v>0</v>
      </c>
      <c r="CN94" s="315"/>
      <c r="CO94" s="318"/>
      <c r="CP94" s="314"/>
      <c r="CQ94" s="314"/>
      <c r="CR94" s="314"/>
      <c r="CS94" s="315"/>
      <c r="CT94" s="319"/>
      <c r="CU94" s="314"/>
      <c r="CV94" s="314"/>
      <c r="CW94" s="314"/>
      <c r="CX94" s="315"/>
      <c r="CY94" s="235"/>
      <c r="CZ94" s="315"/>
      <c r="DA94" s="320" t="str">
        <f>IF(AND(ISBLANK(CO94),ISBLANK(CT94),ISBLANK(CY94)),"",(IFERROR(IF(ISBLANK(CO94),0, VLOOKUP(CO94,calculations!$C$8:$D$21,2,0)),CO94)+IFERROR(IF(ISBLANK(CT94),0, VLOOKUP(CT94,calculations!$C$8:$D$21,2,0)),CT94)+CY94))</f>
        <v/>
      </c>
      <c r="DB94" s="317"/>
      <c r="DC94" s="321" t="b">
        <v>0</v>
      </c>
      <c r="DD94" s="315"/>
      <c r="DE94" s="321" t="b">
        <v>0</v>
      </c>
      <c r="DF94" s="315"/>
      <c r="DG94" s="235" t="str">
        <f>IFERROR(Ceiling(VLOOKUP('PAGE 1'!CB94,datasheet!$F$49:$L$59,7,FALSE)*LOOKUP($CS$43,calculations!$A$63:$A$68,calculations!$B$63:$B$68),1),"")</f>
        <v/>
      </c>
      <c r="DH94" s="314"/>
      <c r="DI94" s="364"/>
      <c r="DJ94" s="298"/>
      <c r="DK94" s="214"/>
    </row>
    <row r="95" ht="9.0" customHeight="1">
      <c r="A95" s="206"/>
      <c r="B95" s="279"/>
      <c r="C95" s="382" t="s">
        <v>217</v>
      </c>
      <c r="D95" s="168"/>
      <c r="E95" s="168"/>
      <c r="F95" s="168"/>
      <c r="G95" s="168"/>
      <c r="H95" s="168"/>
      <c r="I95" s="168"/>
      <c r="J95" s="168"/>
      <c r="K95" s="168"/>
      <c r="L95" s="168"/>
      <c r="M95" s="168"/>
      <c r="N95" s="168"/>
      <c r="O95" s="168"/>
      <c r="P95" s="281"/>
      <c r="Q95" s="383"/>
      <c r="R95" s="48"/>
      <c r="S95" s="384"/>
      <c r="T95" s="383">
        <f>POW+Q95</f>
        <v>7</v>
      </c>
      <c r="U95" s="48"/>
      <c r="V95" s="385"/>
      <c r="W95" s="386" t="s">
        <v>80</v>
      </c>
      <c r="X95" s="387"/>
      <c r="Y95" s="387"/>
      <c r="Z95" s="387"/>
      <c r="AA95" s="387"/>
      <c r="AB95" s="387"/>
      <c r="AC95" s="387"/>
      <c r="AD95" s="387"/>
      <c r="AE95" s="387"/>
      <c r="AF95" s="387"/>
      <c r="AG95" s="387"/>
      <c r="AH95" s="387"/>
      <c r="AI95" s="387"/>
      <c r="AJ95" s="388"/>
      <c r="AK95" s="389"/>
      <c r="AL95" s="48"/>
      <c r="AM95" s="390"/>
      <c r="AN95" s="389">
        <f>LuckPoints+AK95</f>
        <v>2</v>
      </c>
      <c r="AO95" s="48"/>
      <c r="AP95" s="298"/>
      <c r="AQ95" s="210"/>
      <c r="AR95" s="279"/>
      <c r="AS95" s="327"/>
      <c r="BC95" s="328"/>
      <c r="BD95" s="329"/>
      <c r="BE95" s="328"/>
      <c r="BF95" s="329"/>
      <c r="BJ95" s="328"/>
      <c r="BK95" s="329"/>
      <c r="BO95" s="328"/>
      <c r="BP95" s="329"/>
      <c r="BQ95" s="328"/>
      <c r="BR95" s="329"/>
      <c r="BS95" s="328"/>
      <c r="BT95" s="329"/>
      <c r="BU95" s="328"/>
      <c r="BV95" s="329"/>
      <c r="BW95" s="328"/>
      <c r="BX95" s="329"/>
      <c r="BZ95" s="328"/>
      <c r="CA95" s="330"/>
      <c r="CB95" s="329"/>
      <c r="CL95" s="328"/>
      <c r="CM95" s="329"/>
      <c r="CN95" s="328"/>
      <c r="CO95" s="329"/>
      <c r="CS95" s="328"/>
      <c r="CT95" s="329"/>
      <c r="CX95" s="328"/>
      <c r="CY95" s="329"/>
      <c r="CZ95" s="328"/>
      <c r="DA95" s="329"/>
      <c r="DB95" s="328"/>
      <c r="DC95" s="329"/>
      <c r="DD95" s="328"/>
      <c r="DE95" s="329"/>
      <c r="DF95" s="328"/>
      <c r="DG95" s="329"/>
      <c r="DI95" s="331"/>
      <c r="DJ95" s="298"/>
      <c r="DK95" s="214"/>
    </row>
    <row r="96" ht="9.0" customHeight="1">
      <c r="A96" s="206"/>
      <c r="B96" s="279"/>
      <c r="C96" s="288"/>
      <c r="P96" s="289"/>
      <c r="R96" s="267"/>
      <c r="S96" s="391"/>
      <c r="U96" s="267"/>
      <c r="V96" s="385"/>
      <c r="W96" s="392"/>
      <c r="AJ96" s="393"/>
      <c r="AK96" s="266"/>
      <c r="AL96" s="267"/>
      <c r="AM96" s="392"/>
      <c r="AN96" s="266"/>
      <c r="AO96" s="267"/>
      <c r="AP96" s="298"/>
      <c r="AQ96" s="210"/>
      <c r="AR96" s="279"/>
      <c r="AS96" s="332"/>
      <c r="AT96" s="333"/>
      <c r="AU96" s="333"/>
      <c r="AV96" s="333"/>
      <c r="AW96" s="333"/>
      <c r="AX96" s="333"/>
      <c r="AY96" s="333"/>
      <c r="AZ96" s="333"/>
      <c r="BA96" s="333"/>
      <c r="BB96" s="333"/>
      <c r="BC96" s="334"/>
      <c r="BD96" s="335"/>
      <c r="BE96" s="334"/>
      <c r="BF96" s="335"/>
      <c r="BG96" s="333"/>
      <c r="BH96" s="333"/>
      <c r="BI96" s="333"/>
      <c r="BJ96" s="334"/>
      <c r="BK96" s="335"/>
      <c r="BL96" s="333"/>
      <c r="BM96" s="333"/>
      <c r="BN96" s="333"/>
      <c r="BO96" s="334"/>
      <c r="BP96" s="335"/>
      <c r="BQ96" s="334"/>
      <c r="BR96" s="335"/>
      <c r="BS96" s="334"/>
      <c r="BT96" s="335"/>
      <c r="BU96" s="334"/>
      <c r="BV96" s="335"/>
      <c r="BW96" s="334"/>
      <c r="BX96" s="335"/>
      <c r="BY96" s="333"/>
      <c r="BZ96" s="334"/>
      <c r="CA96" s="336"/>
      <c r="CB96" s="335"/>
      <c r="CC96" s="333"/>
      <c r="CD96" s="333"/>
      <c r="CE96" s="333"/>
      <c r="CF96" s="333"/>
      <c r="CG96" s="333"/>
      <c r="CH96" s="333"/>
      <c r="CI96" s="333"/>
      <c r="CJ96" s="333"/>
      <c r="CK96" s="333"/>
      <c r="CL96" s="334"/>
      <c r="CM96" s="335"/>
      <c r="CN96" s="334"/>
      <c r="CO96" s="335"/>
      <c r="CP96" s="333"/>
      <c r="CQ96" s="333"/>
      <c r="CR96" s="333"/>
      <c r="CS96" s="334"/>
      <c r="CT96" s="335"/>
      <c r="CU96" s="333"/>
      <c r="CV96" s="333"/>
      <c r="CW96" s="333"/>
      <c r="CX96" s="334"/>
      <c r="CY96" s="335"/>
      <c r="CZ96" s="334"/>
      <c r="DA96" s="335"/>
      <c r="DB96" s="334"/>
      <c r="DC96" s="335"/>
      <c r="DD96" s="334"/>
      <c r="DE96" s="335"/>
      <c r="DF96" s="334"/>
      <c r="DG96" s="335"/>
      <c r="DH96" s="333"/>
      <c r="DI96" s="337"/>
      <c r="DJ96" s="298"/>
      <c r="DK96" s="214"/>
    </row>
    <row r="97" ht="9.0" customHeight="1">
      <c r="A97" s="206"/>
      <c r="B97" s="380"/>
      <c r="C97" s="309"/>
      <c r="D97" s="295"/>
      <c r="E97" s="295"/>
      <c r="F97" s="295"/>
      <c r="G97" s="295"/>
      <c r="H97" s="295"/>
      <c r="I97" s="295"/>
      <c r="J97" s="295"/>
      <c r="K97" s="295"/>
      <c r="L97" s="295"/>
      <c r="M97" s="295"/>
      <c r="N97" s="295"/>
      <c r="O97" s="295"/>
      <c r="P97" s="312"/>
      <c r="Q97" s="366"/>
      <c r="R97" s="367"/>
      <c r="S97" s="394"/>
      <c r="T97" s="366"/>
      <c r="U97" s="367"/>
      <c r="V97" s="402"/>
      <c r="W97" s="396"/>
      <c r="X97" s="397"/>
      <c r="Y97" s="397"/>
      <c r="Z97" s="397"/>
      <c r="AA97" s="397"/>
      <c r="AB97" s="397"/>
      <c r="AC97" s="397"/>
      <c r="AD97" s="397"/>
      <c r="AE97" s="397"/>
      <c r="AF97" s="397"/>
      <c r="AG97" s="397"/>
      <c r="AH97" s="397"/>
      <c r="AI97" s="397"/>
      <c r="AJ97" s="398"/>
      <c r="AK97" s="365"/>
      <c r="AL97" s="367"/>
      <c r="AM97" s="396"/>
      <c r="AN97" s="365"/>
      <c r="AO97" s="367"/>
      <c r="AP97" s="381"/>
      <c r="AQ97" s="210"/>
      <c r="AR97" s="279"/>
      <c r="AS97" s="417" t="s">
        <v>120</v>
      </c>
      <c r="AT97" s="339"/>
      <c r="AU97" s="339"/>
      <c r="AV97" s="339"/>
      <c r="AW97" s="339"/>
      <c r="AX97" s="339"/>
      <c r="AY97" s="339"/>
      <c r="AZ97" s="339"/>
      <c r="BA97" s="339"/>
      <c r="BB97" s="339"/>
      <c r="BC97" s="340"/>
      <c r="BD97" s="341" t="b">
        <v>0</v>
      </c>
      <c r="BE97" s="340"/>
      <c r="BF97" s="342" t="s">
        <v>48</v>
      </c>
      <c r="BG97" s="339"/>
      <c r="BH97" s="339"/>
      <c r="BI97" s="339"/>
      <c r="BJ97" s="340"/>
      <c r="BK97" s="342" t="s">
        <v>48</v>
      </c>
      <c r="BL97" s="339"/>
      <c r="BM97" s="339"/>
      <c r="BN97" s="339"/>
      <c r="BO97" s="340"/>
      <c r="BP97" s="343"/>
      <c r="BQ97" s="340"/>
      <c r="BR97" s="344">
        <f>IF(AND(ISBLANK(BF97),ISBLANK(BK97),ISBLANK(BP97)),"",(IFERROR(IF(ISBLANK(BF97),0, VLOOKUP(BF97,calculations!$C$8:$D$21,2,0)),BF97)+IFERROR(IF(ISBLANK(BK97),0, VLOOKUP(BK97,calculations!$C$8:$D$21,2,0)),BK97)+BP97))</f>
        <v>28</v>
      </c>
      <c r="BS97" s="328"/>
      <c r="BT97" s="341" t="b">
        <v>0</v>
      </c>
      <c r="BU97" s="340"/>
      <c r="BV97" s="341" t="b">
        <v>0</v>
      </c>
      <c r="BW97" s="340"/>
      <c r="BX97" s="343">
        <f>IFERROR(Ceiling(VLOOKUP('PAGE 1'!AS97, datasheet!$O$8:$U$40,7,FALSE)*LOOKUP($CS$43,calculations!$A$63:$A$68,calculations!$B$63:$B$68),1),"")</f>
        <v>38</v>
      </c>
      <c r="BY97" s="339"/>
      <c r="BZ97" s="345"/>
      <c r="CA97" s="346"/>
      <c r="CB97" s="347"/>
      <c r="CC97" s="339"/>
      <c r="CD97" s="339"/>
      <c r="CE97" s="339"/>
      <c r="CF97" s="339"/>
      <c r="CG97" s="339"/>
      <c r="CH97" s="339"/>
      <c r="CI97" s="339"/>
      <c r="CJ97" s="339"/>
      <c r="CK97" s="339"/>
      <c r="CL97" s="340"/>
      <c r="CM97" s="341" t="b">
        <v>0</v>
      </c>
      <c r="CN97" s="340"/>
      <c r="CO97" s="342"/>
      <c r="CP97" s="339"/>
      <c r="CQ97" s="339"/>
      <c r="CR97" s="339"/>
      <c r="CS97" s="340"/>
      <c r="CT97" s="342"/>
      <c r="CU97" s="339"/>
      <c r="CV97" s="339"/>
      <c r="CW97" s="339"/>
      <c r="CX97" s="340"/>
      <c r="CY97" s="343"/>
      <c r="CZ97" s="340"/>
      <c r="DA97" s="344" t="str">
        <f>IF(AND(ISBLANK(CO97),ISBLANK(CT97),ISBLANK(CY97)),"",(IFERROR(IF(ISBLANK(CO97),0, VLOOKUP(CO97,calculations!$C$8:$D$21,2,0)),CO97)+IFERROR(IF(ISBLANK(CT97),0, VLOOKUP(CT97,calculations!$C$8:$D$21,2,0)),CT97)+CY97))</f>
        <v/>
      </c>
      <c r="DB97" s="328"/>
      <c r="DC97" s="341" t="b">
        <v>0</v>
      </c>
      <c r="DD97" s="340"/>
      <c r="DE97" s="341" t="b">
        <v>0</v>
      </c>
      <c r="DF97" s="340"/>
      <c r="DG97" s="343" t="str">
        <f>IFERROR(Ceiling(VLOOKUP('PAGE 1'!CB97,datasheet!$F$49:$L$59,7,FALSE)*LOOKUP($CS$43,calculations!$A$63:$A$68,calculations!$B$63:$B$68),1),"")</f>
        <v/>
      </c>
      <c r="DH97" s="339"/>
      <c r="DI97" s="348"/>
      <c r="DJ97" s="298"/>
      <c r="DK97" s="214"/>
    </row>
    <row r="98" ht="9.0" customHeight="1">
      <c r="A98" s="206"/>
      <c r="B98" s="380"/>
      <c r="C98" s="399"/>
      <c r="D98" s="399"/>
      <c r="E98" s="399"/>
      <c r="F98" s="399"/>
      <c r="G98" s="399"/>
      <c r="H98" s="399"/>
      <c r="I98" s="399"/>
      <c r="J98" s="399"/>
      <c r="K98" s="399"/>
      <c r="L98" s="399"/>
      <c r="M98" s="399"/>
      <c r="N98" s="399"/>
      <c r="O98" s="399"/>
      <c r="P98" s="399"/>
      <c r="Q98" s="400"/>
      <c r="R98" s="400"/>
      <c r="S98" s="399"/>
      <c r="T98" s="400"/>
      <c r="U98" s="400"/>
      <c r="V98" s="400"/>
      <c r="W98" s="399"/>
      <c r="X98" s="399"/>
      <c r="Y98" s="399"/>
      <c r="Z98" s="399"/>
      <c r="AA98" s="399"/>
      <c r="AB98" s="399"/>
      <c r="AC98" s="399"/>
      <c r="AD98" s="399"/>
      <c r="AE98" s="399"/>
      <c r="AF98" s="399"/>
      <c r="AG98" s="399"/>
      <c r="AH98" s="399"/>
      <c r="AI98" s="399"/>
      <c r="AJ98" s="399"/>
      <c r="AK98" s="400"/>
      <c r="AL98" s="400"/>
      <c r="AM98" s="399"/>
      <c r="AN98" s="400"/>
      <c r="AO98" s="400"/>
      <c r="AP98" s="381"/>
      <c r="AQ98" s="210"/>
      <c r="AR98" s="279"/>
      <c r="AS98" s="349"/>
      <c r="BC98" s="350"/>
      <c r="BD98" s="351"/>
      <c r="BE98" s="350"/>
      <c r="BF98" s="351"/>
      <c r="BJ98" s="350"/>
      <c r="BK98" s="351"/>
      <c r="BO98" s="350"/>
      <c r="BP98" s="351"/>
      <c r="BQ98" s="350"/>
      <c r="BR98" s="352"/>
      <c r="BS98" s="317"/>
      <c r="BT98" s="351"/>
      <c r="BU98" s="350"/>
      <c r="BV98" s="351"/>
      <c r="BW98" s="350"/>
      <c r="BX98" s="351"/>
      <c r="BZ98" s="317"/>
      <c r="CA98" s="353"/>
      <c r="CB98" s="351"/>
      <c r="CL98" s="350"/>
      <c r="CM98" s="351"/>
      <c r="CN98" s="350"/>
      <c r="CO98" s="351"/>
      <c r="CS98" s="350"/>
      <c r="CT98" s="351"/>
      <c r="CX98" s="350"/>
      <c r="CY98" s="351"/>
      <c r="CZ98" s="350"/>
      <c r="DA98" s="352"/>
      <c r="DB98" s="317"/>
      <c r="DC98" s="351"/>
      <c r="DD98" s="350"/>
      <c r="DE98" s="351"/>
      <c r="DF98" s="350"/>
      <c r="DG98" s="351"/>
      <c r="DI98" s="326"/>
      <c r="DJ98" s="298"/>
      <c r="DK98" s="214"/>
    </row>
    <row r="99" ht="9.0" customHeight="1">
      <c r="A99" s="206"/>
      <c r="B99" s="380"/>
      <c r="C99" s="382" t="s">
        <v>218</v>
      </c>
      <c r="D99" s="168"/>
      <c r="E99" s="168"/>
      <c r="F99" s="168"/>
      <c r="G99" s="168"/>
      <c r="H99" s="168"/>
      <c r="I99" s="168"/>
      <c r="J99" s="168"/>
      <c r="K99" s="168"/>
      <c r="L99" s="168"/>
      <c r="M99" s="168"/>
      <c r="N99" s="168"/>
      <c r="O99" s="168"/>
      <c r="P99" s="281"/>
      <c r="Q99" s="383"/>
      <c r="R99" s="48"/>
      <c r="S99" s="384"/>
      <c r="T99" s="383">
        <f>CHA+Q99</f>
        <v>9</v>
      </c>
      <c r="U99" s="48"/>
      <c r="V99" s="308"/>
      <c r="W99" s="386" t="s">
        <v>219</v>
      </c>
      <c r="X99" s="387"/>
      <c r="Y99" s="387"/>
      <c r="Z99" s="387"/>
      <c r="AA99" s="387"/>
      <c r="AB99" s="387"/>
      <c r="AC99" s="387"/>
      <c r="AD99" s="387"/>
      <c r="AE99" s="387"/>
      <c r="AF99" s="387"/>
      <c r="AG99" s="387"/>
      <c r="AH99" s="387"/>
      <c r="AI99" s="387"/>
      <c r="AJ99" s="388"/>
      <c r="AK99" s="389"/>
      <c r="AL99" s="48"/>
      <c r="AM99" s="390"/>
      <c r="AN99" s="389">
        <f>6+AK99</f>
        <v>6</v>
      </c>
      <c r="AO99" s="48"/>
      <c r="AP99" s="381"/>
      <c r="AQ99" s="210"/>
      <c r="AR99" s="279"/>
      <c r="AS99" s="354"/>
      <c r="AT99" s="355"/>
      <c r="AU99" s="355"/>
      <c r="AV99" s="355"/>
      <c r="AW99" s="355"/>
      <c r="AX99" s="355"/>
      <c r="AY99" s="355"/>
      <c r="AZ99" s="355"/>
      <c r="BA99" s="355"/>
      <c r="BB99" s="355"/>
      <c r="BC99" s="356"/>
      <c r="BD99" s="357"/>
      <c r="BE99" s="356"/>
      <c r="BF99" s="357"/>
      <c r="BG99" s="355"/>
      <c r="BH99" s="355"/>
      <c r="BI99" s="355"/>
      <c r="BJ99" s="356"/>
      <c r="BK99" s="357"/>
      <c r="BL99" s="355"/>
      <c r="BM99" s="355"/>
      <c r="BN99" s="355"/>
      <c r="BO99" s="356"/>
      <c r="BP99" s="357"/>
      <c r="BQ99" s="356"/>
      <c r="BR99" s="358"/>
      <c r="BS99" s="359"/>
      <c r="BT99" s="357"/>
      <c r="BU99" s="356"/>
      <c r="BV99" s="357"/>
      <c r="BW99" s="356"/>
      <c r="BX99" s="357"/>
      <c r="BY99" s="355"/>
      <c r="BZ99" s="359"/>
      <c r="CA99" s="360"/>
      <c r="CB99" s="357"/>
      <c r="CC99" s="355"/>
      <c r="CD99" s="355"/>
      <c r="CE99" s="355"/>
      <c r="CF99" s="355"/>
      <c r="CG99" s="355"/>
      <c r="CH99" s="355"/>
      <c r="CI99" s="355"/>
      <c r="CJ99" s="355"/>
      <c r="CK99" s="355"/>
      <c r="CL99" s="356"/>
      <c r="CM99" s="357"/>
      <c r="CN99" s="356"/>
      <c r="CO99" s="357"/>
      <c r="CP99" s="355"/>
      <c r="CQ99" s="355"/>
      <c r="CR99" s="355"/>
      <c r="CS99" s="356"/>
      <c r="CT99" s="357"/>
      <c r="CU99" s="355"/>
      <c r="CV99" s="355"/>
      <c r="CW99" s="355"/>
      <c r="CX99" s="356"/>
      <c r="CY99" s="357"/>
      <c r="CZ99" s="356"/>
      <c r="DA99" s="358"/>
      <c r="DB99" s="359"/>
      <c r="DC99" s="357"/>
      <c r="DD99" s="356"/>
      <c r="DE99" s="357"/>
      <c r="DF99" s="356"/>
      <c r="DG99" s="357"/>
      <c r="DH99" s="355"/>
      <c r="DI99" s="361"/>
      <c r="DJ99" s="298"/>
      <c r="DK99" s="214"/>
    </row>
    <row r="100" ht="9.0" customHeight="1">
      <c r="A100" s="206"/>
      <c r="B100" s="380"/>
      <c r="C100" s="288"/>
      <c r="P100" s="289"/>
      <c r="R100" s="267"/>
      <c r="S100" s="391"/>
      <c r="U100" s="267"/>
      <c r="V100" s="308"/>
      <c r="W100" s="392"/>
      <c r="AJ100" s="393"/>
      <c r="AK100" s="266"/>
      <c r="AL100" s="267"/>
      <c r="AM100" s="392"/>
      <c r="AN100" s="266"/>
      <c r="AO100" s="267"/>
      <c r="AP100" s="381"/>
      <c r="AQ100" s="210"/>
      <c r="AR100" s="279"/>
      <c r="AS100" s="313" t="s">
        <v>111</v>
      </c>
      <c r="AT100" s="314"/>
      <c r="AU100" s="314"/>
      <c r="AV100" s="314"/>
      <c r="AW100" s="314"/>
      <c r="AX100" s="314"/>
      <c r="AY100" s="314"/>
      <c r="AZ100" s="314"/>
      <c r="BA100" s="314"/>
      <c r="BB100" s="314"/>
      <c r="BC100" s="315"/>
      <c r="BD100" s="321" t="b">
        <v>0</v>
      </c>
      <c r="BE100" s="315"/>
      <c r="BF100" s="318" t="s">
        <v>39</v>
      </c>
      <c r="BG100" s="314"/>
      <c r="BH100" s="314"/>
      <c r="BI100" s="314"/>
      <c r="BJ100" s="315"/>
      <c r="BK100" s="319" t="s">
        <v>51</v>
      </c>
      <c r="BL100" s="314"/>
      <c r="BM100" s="314"/>
      <c r="BN100" s="314"/>
      <c r="BO100" s="315"/>
      <c r="BP100" s="235"/>
      <c r="BQ100" s="315"/>
      <c r="BR100" s="320">
        <f>IF(AND(ISBLANK(BF100),ISBLANK(BK100),ISBLANK(BP100)),"",(IFERROR(IF(ISBLANK(BF100),0, VLOOKUP(BF100,calculations!$C$8:$D$21,2,0)),BF100)+IFERROR(IF(ISBLANK(BK100),0, VLOOKUP(BK100,calculations!$C$8:$D$21,2,0)),BK100)+BP100))</f>
        <v>20</v>
      </c>
      <c r="BS100" s="317"/>
      <c r="BT100" s="321" t="b">
        <v>0</v>
      </c>
      <c r="BU100" s="315"/>
      <c r="BV100" s="321" t="b">
        <v>0</v>
      </c>
      <c r="BW100" s="315"/>
      <c r="BX100" s="235">
        <f>IFERROR(Ceiling(VLOOKUP('PAGE 1'!AS100, datasheet!$O$8:$U$40,7,FALSE)*LOOKUP($CS$43,calculations!$A$63:$A$68,calculations!$B$63:$B$68),1),"")</f>
        <v>39</v>
      </c>
      <c r="BY100" s="314"/>
      <c r="BZ100" s="315"/>
      <c r="CA100" s="362"/>
      <c r="CB100" s="363"/>
      <c r="CC100" s="314"/>
      <c r="CD100" s="314"/>
      <c r="CE100" s="314"/>
      <c r="CF100" s="314"/>
      <c r="CG100" s="314"/>
      <c r="CH100" s="314"/>
      <c r="CI100" s="314"/>
      <c r="CJ100" s="314"/>
      <c r="CK100" s="314"/>
      <c r="CL100" s="315"/>
      <c r="CM100" s="321" t="b">
        <v>0</v>
      </c>
      <c r="CN100" s="315"/>
      <c r="CO100" s="318"/>
      <c r="CP100" s="314"/>
      <c r="CQ100" s="314"/>
      <c r="CR100" s="314"/>
      <c r="CS100" s="315"/>
      <c r="CT100" s="319"/>
      <c r="CU100" s="314"/>
      <c r="CV100" s="314"/>
      <c r="CW100" s="314"/>
      <c r="CX100" s="315"/>
      <c r="CY100" s="235"/>
      <c r="CZ100" s="315"/>
      <c r="DA100" s="320" t="str">
        <f>IF(AND(ISBLANK(CO100),ISBLANK(CT100),ISBLANK(CY100)),"",(IFERROR(IF(ISBLANK(CO100),0, VLOOKUP(CO100,calculations!$C$8:$D$21,2,0)),CO100)+IFERROR(IF(ISBLANK(CT100),0, VLOOKUP(CT100,calculations!$C$8:$D$21,2,0)),CT100)+CY100))</f>
        <v/>
      </c>
      <c r="DB100" s="317"/>
      <c r="DC100" s="321" t="b">
        <v>0</v>
      </c>
      <c r="DD100" s="315"/>
      <c r="DE100" s="321" t="b">
        <v>0</v>
      </c>
      <c r="DF100" s="315"/>
      <c r="DG100" s="235" t="str">
        <f>IFERROR(Ceiling(VLOOKUP('PAGE 1'!CB100,datasheet!$F$49:$L$59,7,FALSE)*LOOKUP($CS$43,calculations!$A$63:$A$68,calculations!$B$63:$B$68),1),"")</f>
        <v/>
      </c>
      <c r="DH100" s="314"/>
      <c r="DI100" s="364"/>
      <c r="DJ100" s="298"/>
      <c r="DK100" s="214"/>
    </row>
    <row r="101" ht="9.0" customHeight="1">
      <c r="A101" s="206"/>
      <c r="B101" s="380"/>
      <c r="C101" s="309"/>
      <c r="D101" s="295"/>
      <c r="E101" s="295"/>
      <c r="F101" s="295"/>
      <c r="G101" s="295"/>
      <c r="H101" s="295"/>
      <c r="I101" s="295"/>
      <c r="J101" s="295"/>
      <c r="K101" s="295"/>
      <c r="L101" s="295"/>
      <c r="M101" s="295"/>
      <c r="N101" s="295"/>
      <c r="O101" s="295"/>
      <c r="P101" s="312"/>
      <c r="Q101" s="366"/>
      <c r="R101" s="367"/>
      <c r="S101" s="394"/>
      <c r="T101" s="366"/>
      <c r="U101" s="367"/>
      <c r="V101" s="418"/>
      <c r="W101" s="396"/>
      <c r="X101" s="397"/>
      <c r="Y101" s="397"/>
      <c r="Z101" s="397"/>
      <c r="AA101" s="397"/>
      <c r="AB101" s="397"/>
      <c r="AC101" s="397"/>
      <c r="AD101" s="397"/>
      <c r="AE101" s="397"/>
      <c r="AF101" s="397"/>
      <c r="AG101" s="397"/>
      <c r="AH101" s="397"/>
      <c r="AI101" s="397"/>
      <c r="AJ101" s="398"/>
      <c r="AK101" s="365"/>
      <c r="AL101" s="367"/>
      <c r="AM101" s="396"/>
      <c r="AN101" s="365"/>
      <c r="AO101" s="367"/>
      <c r="AP101" s="381"/>
      <c r="AQ101" s="210"/>
      <c r="AR101" s="279"/>
      <c r="AS101" s="327"/>
      <c r="BC101" s="328"/>
      <c r="BD101" s="329"/>
      <c r="BE101" s="328"/>
      <c r="BF101" s="329"/>
      <c r="BJ101" s="328"/>
      <c r="BK101" s="329"/>
      <c r="BO101" s="328"/>
      <c r="BP101" s="329"/>
      <c r="BQ101" s="328"/>
      <c r="BR101" s="329"/>
      <c r="BS101" s="328"/>
      <c r="BT101" s="329"/>
      <c r="BU101" s="328"/>
      <c r="BV101" s="329"/>
      <c r="BW101" s="328"/>
      <c r="BX101" s="329"/>
      <c r="BZ101" s="328"/>
      <c r="CA101" s="330"/>
      <c r="CB101" s="329"/>
      <c r="CL101" s="328"/>
      <c r="CM101" s="329"/>
      <c r="CN101" s="328"/>
      <c r="CO101" s="329"/>
      <c r="CS101" s="328"/>
      <c r="CT101" s="329"/>
      <c r="CX101" s="328"/>
      <c r="CY101" s="329"/>
      <c r="CZ101" s="328"/>
      <c r="DA101" s="329"/>
      <c r="DB101" s="328"/>
      <c r="DC101" s="329"/>
      <c r="DD101" s="328"/>
      <c r="DE101" s="329"/>
      <c r="DF101" s="328"/>
      <c r="DG101" s="329"/>
      <c r="DI101" s="331"/>
      <c r="DJ101" s="298"/>
      <c r="DK101" s="214"/>
    </row>
    <row r="102" ht="9.0" customHeight="1">
      <c r="A102" s="206"/>
      <c r="B102" s="380"/>
      <c r="C102" s="409"/>
      <c r="D102" s="409"/>
      <c r="E102" s="409"/>
      <c r="F102" s="409"/>
      <c r="G102" s="409"/>
      <c r="H102" s="409"/>
      <c r="I102" s="409"/>
      <c r="J102" s="409"/>
      <c r="K102" s="409"/>
      <c r="L102" s="409"/>
      <c r="M102" s="409"/>
      <c r="N102" s="409"/>
      <c r="O102" s="409"/>
      <c r="P102" s="409"/>
      <c r="Q102" s="400"/>
      <c r="R102" s="400"/>
      <c r="S102" s="409"/>
      <c r="T102" s="400"/>
      <c r="U102" s="400"/>
      <c r="V102" s="400"/>
      <c r="W102" s="399"/>
      <c r="X102" s="399"/>
      <c r="Y102" s="399"/>
      <c r="Z102" s="399"/>
      <c r="AA102" s="399"/>
      <c r="AB102" s="399"/>
      <c r="AC102" s="399"/>
      <c r="AD102" s="399"/>
      <c r="AE102" s="399"/>
      <c r="AF102" s="399"/>
      <c r="AG102" s="399"/>
      <c r="AH102" s="399"/>
      <c r="AI102" s="399"/>
      <c r="AJ102" s="399"/>
      <c r="AK102" s="400"/>
      <c r="AL102" s="400"/>
      <c r="AM102" s="399"/>
      <c r="AN102" s="400"/>
      <c r="AO102" s="400"/>
      <c r="AP102" s="381"/>
      <c r="AQ102" s="210"/>
      <c r="AR102" s="279"/>
      <c r="AS102" s="332"/>
      <c r="AT102" s="333"/>
      <c r="AU102" s="333"/>
      <c r="AV102" s="333"/>
      <c r="AW102" s="333"/>
      <c r="AX102" s="333"/>
      <c r="AY102" s="333"/>
      <c r="AZ102" s="333"/>
      <c r="BA102" s="333"/>
      <c r="BB102" s="333"/>
      <c r="BC102" s="334"/>
      <c r="BD102" s="335"/>
      <c r="BE102" s="334"/>
      <c r="BF102" s="335"/>
      <c r="BG102" s="333"/>
      <c r="BH102" s="333"/>
      <c r="BI102" s="333"/>
      <c r="BJ102" s="334"/>
      <c r="BK102" s="335"/>
      <c r="BL102" s="333"/>
      <c r="BM102" s="333"/>
      <c r="BN102" s="333"/>
      <c r="BO102" s="334"/>
      <c r="BP102" s="335"/>
      <c r="BQ102" s="334"/>
      <c r="BR102" s="335"/>
      <c r="BS102" s="334"/>
      <c r="BT102" s="335"/>
      <c r="BU102" s="334"/>
      <c r="BV102" s="335"/>
      <c r="BW102" s="334"/>
      <c r="BX102" s="335"/>
      <c r="BY102" s="333"/>
      <c r="BZ102" s="334"/>
      <c r="CA102" s="336"/>
      <c r="CB102" s="335"/>
      <c r="CC102" s="333"/>
      <c r="CD102" s="333"/>
      <c r="CE102" s="333"/>
      <c r="CF102" s="333"/>
      <c r="CG102" s="333"/>
      <c r="CH102" s="333"/>
      <c r="CI102" s="333"/>
      <c r="CJ102" s="333"/>
      <c r="CK102" s="333"/>
      <c r="CL102" s="334"/>
      <c r="CM102" s="335"/>
      <c r="CN102" s="334"/>
      <c r="CO102" s="335"/>
      <c r="CP102" s="333"/>
      <c r="CQ102" s="333"/>
      <c r="CR102" s="333"/>
      <c r="CS102" s="334"/>
      <c r="CT102" s="335"/>
      <c r="CU102" s="333"/>
      <c r="CV102" s="333"/>
      <c r="CW102" s="333"/>
      <c r="CX102" s="334"/>
      <c r="CY102" s="335"/>
      <c r="CZ102" s="334"/>
      <c r="DA102" s="335"/>
      <c r="DB102" s="334"/>
      <c r="DC102" s="335"/>
      <c r="DD102" s="334"/>
      <c r="DE102" s="335"/>
      <c r="DF102" s="334"/>
      <c r="DG102" s="335"/>
      <c r="DH102" s="333"/>
      <c r="DI102" s="337"/>
      <c r="DJ102" s="298"/>
      <c r="DK102" s="214"/>
    </row>
    <row r="103" ht="9.0" customHeight="1">
      <c r="A103" s="206"/>
      <c r="B103" s="380"/>
      <c r="C103" s="400"/>
      <c r="D103" s="400"/>
      <c r="E103" s="400"/>
      <c r="F103" s="400"/>
      <c r="G103" s="400"/>
      <c r="H103" s="400"/>
      <c r="I103" s="400"/>
      <c r="J103" s="400"/>
      <c r="K103" s="400"/>
      <c r="L103" s="400"/>
      <c r="M103" s="400"/>
      <c r="N103" s="400"/>
      <c r="O103" s="400"/>
      <c r="P103" s="400"/>
      <c r="Q103" s="400"/>
      <c r="R103" s="400"/>
      <c r="S103" s="400"/>
      <c r="T103" s="400"/>
      <c r="U103" s="400"/>
      <c r="V103" s="402"/>
      <c r="W103" s="386" t="s">
        <v>220</v>
      </c>
      <c r="X103" s="387"/>
      <c r="Y103" s="387"/>
      <c r="Z103" s="387"/>
      <c r="AA103" s="387"/>
      <c r="AB103" s="387"/>
      <c r="AC103" s="387"/>
      <c r="AD103" s="387"/>
      <c r="AE103" s="387"/>
      <c r="AF103" s="387"/>
      <c r="AG103" s="387"/>
      <c r="AH103" s="387"/>
      <c r="AI103" s="387"/>
      <c r="AJ103" s="388"/>
      <c r="AK103" s="389"/>
      <c r="AL103" s="48"/>
      <c r="AM103" s="390"/>
      <c r="AN103" s="389">
        <f>CURRENT_POW+AK103</f>
        <v>7</v>
      </c>
      <c r="AO103" s="48"/>
      <c r="AP103" s="381"/>
      <c r="AQ103" s="210"/>
      <c r="AR103" s="279"/>
      <c r="AS103" s="338"/>
      <c r="AT103" s="339"/>
      <c r="AU103" s="339"/>
      <c r="AV103" s="339"/>
      <c r="AW103" s="339"/>
      <c r="AX103" s="339"/>
      <c r="AY103" s="339"/>
      <c r="AZ103" s="339"/>
      <c r="BA103" s="339"/>
      <c r="BB103" s="339"/>
      <c r="BC103" s="340"/>
      <c r="BD103" s="341" t="b">
        <v>0</v>
      </c>
      <c r="BE103" s="340"/>
      <c r="BF103" s="342"/>
      <c r="BG103" s="339"/>
      <c r="BH103" s="339"/>
      <c r="BI103" s="339"/>
      <c r="BJ103" s="340"/>
      <c r="BK103" s="342"/>
      <c r="BL103" s="339"/>
      <c r="BM103" s="339"/>
      <c r="BN103" s="339"/>
      <c r="BO103" s="340"/>
      <c r="BP103" s="343"/>
      <c r="BQ103" s="340"/>
      <c r="BR103" s="344" t="str">
        <f>IF(AND(ISBLANK(BF103),ISBLANK(BK103),ISBLANK(BP103)),"",(IFERROR(IF(ISBLANK(BF103),0, VLOOKUP(BF103,calculations!$C$8:$D$21,2,0)),BF103)+IFERROR(IF(ISBLANK(BK103),0, VLOOKUP(BK103,calculations!$C$8:$D$21,2,0)),BK103)+BP103))</f>
        <v/>
      </c>
      <c r="BS103" s="328"/>
      <c r="BT103" s="341" t="b">
        <v>0</v>
      </c>
      <c r="BU103" s="340"/>
      <c r="BV103" s="341" t="b">
        <v>0</v>
      </c>
      <c r="BW103" s="340"/>
      <c r="BX103" s="343" t="str">
        <f>IFERROR(Ceiling(VLOOKUP('PAGE 1'!AS103, datasheet!$O$8:$U$40,7,FALSE)*LOOKUP($CS$43,calculations!$A$63:$A$68,calculations!$B$63:$B$68),1),"")</f>
        <v/>
      </c>
      <c r="BY103" s="339"/>
      <c r="BZ103" s="345"/>
      <c r="CA103" s="346"/>
      <c r="CB103" s="347"/>
      <c r="CC103" s="339"/>
      <c r="CD103" s="339"/>
      <c r="CE103" s="339"/>
      <c r="CF103" s="339"/>
      <c r="CG103" s="339"/>
      <c r="CH103" s="339"/>
      <c r="CI103" s="339"/>
      <c r="CJ103" s="339"/>
      <c r="CK103" s="339"/>
      <c r="CL103" s="340"/>
      <c r="CM103" s="341" t="b">
        <v>0</v>
      </c>
      <c r="CN103" s="340"/>
      <c r="CO103" s="342"/>
      <c r="CP103" s="339"/>
      <c r="CQ103" s="339"/>
      <c r="CR103" s="339"/>
      <c r="CS103" s="340"/>
      <c r="CT103" s="342"/>
      <c r="CU103" s="339"/>
      <c r="CV103" s="339"/>
      <c r="CW103" s="339"/>
      <c r="CX103" s="340"/>
      <c r="CY103" s="343"/>
      <c r="CZ103" s="340"/>
      <c r="DA103" s="344" t="str">
        <f>IF(AND(ISBLANK(CO103),ISBLANK(CT103),ISBLANK(CY103)),"",(IFERROR(IF(ISBLANK(CO103),0, VLOOKUP(CO103,calculations!$C$8:$D$21,2,0)),CO103)+IFERROR(IF(ISBLANK(CT103),0, VLOOKUP(CT103,calculations!$C$8:$D$21,2,0)),CT103)+CY103))</f>
        <v/>
      </c>
      <c r="DB103" s="328"/>
      <c r="DC103" s="341" t="b">
        <v>0</v>
      </c>
      <c r="DD103" s="340"/>
      <c r="DE103" s="341" t="b">
        <v>0</v>
      </c>
      <c r="DF103" s="340"/>
      <c r="DG103" s="343" t="str">
        <f>IFERROR(Ceiling(VLOOKUP('PAGE 1'!CB103,datasheet!$F$49:$L$59,7,FALSE)*LOOKUP($CS$43,calculations!$A$63:$A$68,calculations!$B$63:$B$68),1),"")</f>
        <v/>
      </c>
      <c r="DH103" s="339"/>
      <c r="DI103" s="348"/>
      <c r="DJ103" s="298"/>
      <c r="DK103" s="214"/>
    </row>
    <row r="104" ht="9.0" customHeight="1">
      <c r="A104" s="206"/>
      <c r="B104" s="380"/>
      <c r="C104" s="400"/>
      <c r="D104" s="400"/>
      <c r="E104" s="400"/>
      <c r="F104" s="400"/>
      <c r="G104" s="400"/>
      <c r="H104" s="400"/>
      <c r="I104" s="400"/>
      <c r="J104" s="400"/>
      <c r="K104" s="400"/>
      <c r="L104" s="400"/>
      <c r="M104" s="400"/>
      <c r="N104" s="400"/>
      <c r="O104" s="400"/>
      <c r="P104" s="400"/>
      <c r="Q104" s="400"/>
      <c r="R104" s="400"/>
      <c r="S104" s="400"/>
      <c r="T104" s="400"/>
      <c r="U104" s="400"/>
      <c r="V104" s="402"/>
      <c r="W104" s="392"/>
      <c r="AJ104" s="393"/>
      <c r="AK104" s="266"/>
      <c r="AL104" s="267"/>
      <c r="AM104" s="392"/>
      <c r="AN104" s="266"/>
      <c r="AO104" s="267"/>
      <c r="AP104" s="381"/>
      <c r="AQ104" s="210"/>
      <c r="AR104" s="279"/>
      <c r="AS104" s="349"/>
      <c r="BC104" s="350"/>
      <c r="BD104" s="351"/>
      <c r="BE104" s="350"/>
      <c r="BF104" s="351"/>
      <c r="BJ104" s="350"/>
      <c r="BK104" s="351"/>
      <c r="BO104" s="350"/>
      <c r="BP104" s="351"/>
      <c r="BQ104" s="350"/>
      <c r="BR104" s="352"/>
      <c r="BS104" s="317"/>
      <c r="BT104" s="351"/>
      <c r="BU104" s="350"/>
      <c r="BV104" s="351"/>
      <c r="BW104" s="350"/>
      <c r="BX104" s="351"/>
      <c r="BZ104" s="317"/>
      <c r="CA104" s="353"/>
      <c r="CB104" s="351"/>
      <c r="CL104" s="350"/>
      <c r="CM104" s="351"/>
      <c r="CN104" s="350"/>
      <c r="CO104" s="351"/>
      <c r="CS104" s="350"/>
      <c r="CT104" s="351"/>
      <c r="CX104" s="350"/>
      <c r="CY104" s="351"/>
      <c r="CZ104" s="350"/>
      <c r="DA104" s="352"/>
      <c r="DB104" s="317"/>
      <c r="DC104" s="351"/>
      <c r="DD104" s="350"/>
      <c r="DE104" s="351"/>
      <c r="DF104" s="350"/>
      <c r="DG104" s="351"/>
      <c r="DI104" s="326"/>
      <c r="DJ104" s="298"/>
      <c r="DK104" s="214"/>
    </row>
    <row r="105" ht="9.0" customHeight="1">
      <c r="A105" s="206"/>
      <c r="B105" s="380"/>
      <c r="C105" s="400"/>
      <c r="D105" s="400"/>
      <c r="E105" s="400"/>
      <c r="F105" s="400"/>
      <c r="G105" s="400"/>
      <c r="H105" s="400"/>
      <c r="I105" s="400"/>
      <c r="J105" s="400"/>
      <c r="K105" s="400"/>
      <c r="L105" s="400"/>
      <c r="M105" s="400"/>
      <c r="N105" s="400"/>
      <c r="O105" s="400"/>
      <c r="P105" s="400"/>
      <c r="Q105" s="400"/>
      <c r="R105" s="400"/>
      <c r="S105" s="400"/>
      <c r="T105" s="400"/>
      <c r="U105" s="400"/>
      <c r="V105" s="402"/>
      <c r="W105" s="396"/>
      <c r="X105" s="397"/>
      <c r="Y105" s="397"/>
      <c r="Z105" s="397"/>
      <c r="AA105" s="397"/>
      <c r="AB105" s="397"/>
      <c r="AC105" s="397"/>
      <c r="AD105" s="397"/>
      <c r="AE105" s="397"/>
      <c r="AF105" s="397"/>
      <c r="AG105" s="397"/>
      <c r="AH105" s="397"/>
      <c r="AI105" s="397"/>
      <c r="AJ105" s="398"/>
      <c r="AK105" s="365"/>
      <c r="AL105" s="367"/>
      <c r="AM105" s="396"/>
      <c r="AN105" s="365"/>
      <c r="AO105" s="367"/>
      <c r="AP105" s="381"/>
      <c r="AQ105" s="210"/>
      <c r="AR105" s="279"/>
      <c r="AS105" s="354"/>
      <c r="AT105" s="355"/>
      <c r="AU105" s="355"/>
      <c r="AV105" s="355"/>
      <c r="AW105" s="355"/>
      <c r="AX105" s="355"/>
      <c r="AY105" s="355"/>
      <c r="AZ105" s="355"/>
      <c r="BA105" s="355"/>
      <c r="BB105" s="355"/>
      <c r="BC105" s="356"/>
      <c r="BD105" s="357"/>
      <c r="BE105" s="356"/>
      <c r="BF105" s="357"/>
      <c r="BG105" s="355"/>
      <c r="BH105" s="355"/>
      <c r="BI105" s="355"/>
      <c r="BJ105" s="356"/>
      <c r="BK105" s="357"/>
      <c r="BL105" s="355"/>
      <c r="BM105" s="355"/>
      <c r="BN105" s="355"/>
      <c r="BO105" s="356"/>
      <c r="BP105" s="357"/>
      <c r="BQ105" s="356"/>
      <c r="BR105" s="358"/>
      <c r="BS105" s="359"/>
      <c r="BT105" s="357"/>
      <c r="BU105" s="356"/>
      <c r="BV105" s="357"/>
      <c r="BW105" s="356"/>
      <c r="BX105" s="357"/>
      <c r="BY105" s="355"/>
      <c r="BZ105" s="359"/>
      <c r="CA105" s="360"/>
      <c r="CB105" s="357"/>
      <c r="CC105" s="355"/>
      <c r="CD105" s="355"/>
      <c r="CE105" s="355"/>
      <c r="CF105" s="355"/>
      <c r="CG105" s="355"/>
      <c r="CH105" s="355"/>
      <c r="CI105" s="355"/>
      <c r="CJ105" s="355"/>
      <c r="CK105" s="355"/>
      <c r="CL105" s="356"/>
      <c r="CM105" s="357"/>
      <c r="CN105" s="356"/>
      <c r="CO105" s="357"/>
      <c r="CP105" s="355"/>
      <c r="CQ105" s="355"/>
      <c r="CR105" s="355"/>
      <c r="CS105" s="356"/>
      <c r="CT105" s="357"/>
      <c r="CU105" s="355"/>
      <c r="CV105" s="355"/>
      <c r="CW105" s="355"/>
      <c r="CX105" s="356"/>
      <c r="CY105" s="357"/>
      <c r="CZ105" s="356"/>
      <c r="DA105" s="358"/>
      <c r="DB105" s="359"/>
      <c r="DC105" s="357"/>
      <c r="DD105" s="356"/>
      <c r="DE105" s="357"/>
      <c r="DF105" s="356"/>
      <c r="DG105" s="357"/>
      <c r="DH105" s="355"/>
      <c r="DI105" s="361"/>
      <c r="DJ105" s="298"/>
      <c r="DK105" s="214"/>
    </row>
    <row r="106" ht="9.0" customHeight="1">
      <c r="A106" s="206"/>
      <c r="B106" s="419"/>
      <c r="C106" s="420"/>
      <c r="D106" s="420"/>
      <c r="E106" s="420"/>
      <c r="F106" s="420"/>
      <c r="G106" s="420"/>
      <c r="H106" s="420"/>
      <c r="I106" s="420"/>
      <c r="J106" s="420"/>
      <c r="K106" s="420"/>
      <c r="L106" s="420"/>
      <c r="M106" s="420"/>
      <c r="N106" s="420"/>
      <c r="O106" s="420"/>
      <c r="P106" s="420"/>
      <c r="Q106" s="420"/>
      <c r="R106" s="420"/>
      <c r="S106" s="420"/>
      <c r="T106" s="420"/>
      <c r="U106" s="420"/>
      <c r="V106" s="420"/>
      <c r="W106" s="420"/>
      <c r="X106" s="420"/>
      <c r="Y106" s="420"/>
      <c r="Z106" s="420"/>
      <c r="AA106" s="420"/>
      <c r="AB106" s="420"/>
      <c r="AC106" s="420"/>
      <c r="AD106" s="420"/>
      <c r="AE106" s="420"/>
      <c r="AF106" s="420"/>
      <c r="AG106" s="420"/>
      <c r="AH106" s="420"/>
      <c r="AI106" s="420"/>
      <c r="AJ106" s="420"/>
      <c r="AK106" s="420"/>
      <c r="AL106" s="420"/>
      <c r="AM106" s="420"/>
      <c r="AN106" s="420"/>
      <c r="AO106" s="420"/>
      <c r="AP106" s="421"/>
      <c r="AQ106" s="210"/>
      <c r="AR106" s="279"/>
      <c r="AS106" s="313"/>
      <c r="AT106" s="314"/>
      <c r="AU106" s="314"/>
      <c r="AV106" s="314"/>
      <c r="AW106" s="314"/>
      <c r="AX106" s="314"/>
      <c r="AY106" s="314"/>
      <c r="AZ106" s="314"/>
      <c r="BA106" s="314"/>
      <c r="BB106" s="314"/>
      <c r="BC106" s="315"/>
      <c r="BD106" s="321" t="b">
        <v>0</v>
      </c>
      <c r="BE106" s="315"/>
      <c r="BF106" s="318"/>
      <c r="BG106" s="314"/>
      <c r="BH106" s="314"/>
      <c r="BI106" s="314"/>
      <c r="BJ106" s="315"/>
      <c r="BK106" s="319"/>
      <c r="BL106" s="314"/>
      <c r="BM106" s="314"/>
      <c r="BN106" s="314"/>
      <c r="BO106" s="315"/>
      <c r="BP106" s="235"/>
      <c r="BQ106" s="315"/>
      <c r="BR106" s="320" t="str">
        <f>IF(AND(ISBLANK(BF106),ISBLANK(BK106),ISBLANK(BP106)),"",(IFERROR(IF(ISBLANK(BF106),0, VLOOKUP(BF106,calculations!$C$8:$D$21,2,0)),BF106)+IFERROR(IF(ISBLANK(BK106),0, VLOOKUP(BK106,calculations!$C$8:$D$21,2,0)),BK106)+BP106))</f>
        <v/>
      </c>
      <c r="BS106" s="317"/>
      <c r="BT106" s="321" t="b">
        <v>0</v>
      </c>
      <c r="BU106" s="315"/>
      <c r="BV106" s="321" t="b">
        <v>0</v>
      </c>
      <c r="BW106" s="315"/>
      <c r="BX106" s="235" t="str">
        <f>IFERROR(Ceiling(VLOOKUP('PAGE 1'!AS106, datasheet!$O$8:$U$40,7,FALSE)*LOOKUP($CS$43,calculations!$A$63:$A$68,calculations!$B$63:$B$68),1),"")</f>
        <v/>
      </c>
      <c r="BY106" s="314"/>
      <c r="BZ106" s="315"/>
      <c r="CA106" s="362"/>
      <c r="CB106" s="363"/>
      <c r="CC106" s="314"/>
      <c r="CD106" s="314"/>
      <c r="CE106" s="314"/>
      <c r="CF106" s="314"/>
      <c r="CG106" s="314"/>
      <c r="CH106" s="314"/>
      <c r="CI106" s="314"/>
      <c r="CJ106" s="314"/>
      <c r="CK106" s="314"/>
      <c r="CL106" s="315"/>
      <c r="CM106" s="321" t="b">
        <v>0</v>
      </c>
      <c r="CN106" s="315"/>
      <c r="CO106" s="318"/>
      <c r="CP106" s="314"/>
      <c r="CQ106" s="314"/>
      <c r="CR106" s="314"/>
      <c r="CS106" s="315"/>
      <c r="CT106" s="319"/>
      <c r="CU106" s="314"/>
      <c r="CV106" s="314"/>
      <c r="CW106" s="314"/>
      <c r="CX106" s="315"/>
      <c r="CY106" s="235"/>
      <c r="CZ106" s="315"/>
      <c r="DA106" s="320" t="str">
        <f>IF(AND(ISBLANK(CO106),ISBLANK(CT106),ISBLANK(CY106)),"",(IFERROR(IF(ISBLANK(CO106),0, VLOOKUP(CO106,calculations!$C$8:$D$21,2,0)),CO106)+IFERROR(IF(ISBLANK(CT106),0, VLOOKUP(CT106,calculations!$C$8:$D$21,2,0)),CT106)+CY106))</f>
        <v/>
      </c>
      <c r="DB106" s="317"/>
      <c r="DC106" s="321" t="b">
        <v>0</v>
      </c>
      <c r="DD106" s="315"/>
      <c r="DE106" s="321" t="b">
        <v>0</v>
      </c>
      <c r="DF106" s="315"/>
      <c r="DG106" s="235" t="str">
        <f>IFERROR(Ceiling(VLOOKUP('PAGE 1'!CB106,datasheet!$F$49:$L$59,7,FALSE)*LOOKUP($CS$43,calculations!$A$63:$A$68,calculations!$B$63:$B$68),1),"")</f>
        <v/>
      </c>
      <c r="DH106" s="314"/>
      <c r="DI106" s="364"/>
      <c r="DJ106" s="298"/>
      <c r="DK106" s="214"/>
    </row>
    <row r="107" ht="9.0" customHeight="1">
      <c r="A107" s="206"/>
      <c r="B107" s="422"/>
      <c r="C107" s="422"/>
      <c r="D107" s="422"/>
      <c r="E107" s="422"/>
      <c r="F107" s="422"/>
      <c r="G107" s="422"/>
      <c r="H107" s="422"/>
      <c r="I107" s="422"/>
      <c r="J107" s="422"/>
      <c r="K107" s="422"/>
      <c r="L107" s="422"/>
      <c r="M107" s="422"/>
      <c r="N107" s="422"/>
      <c r="O107" s="422"/>
      <c r="P107" s="422"/>
      <c r="Q107" s="422"/>
      <c r="R107" s="422"/>
      <c r="S107" s="422"/>
      <c r="T107" s="422"/>
      <c r="U107" s="422"/>
      <c r="V107" s="422"/>
      <c r="W107" s="422"/>
      <c r="X107" s="422"/>
      <c r="Y107" s="422"/>
      <c r="Z107" s="422"/>
      <c r="AA107" s="422"/>
      <c r="AB107" s="422"/>
      <c r="AC107" s="422"/>
      <c r="AD107" s="422"/>
      <c r="AE107" s="422"/>
      <c r="AF107" s="422"/>
      <c r="AG107" s="422"/>
      <c r="AH107" s="422"/>
      <c r="AI107" s="422"/>
      <c r="AJ107" s="422"/>
      <c r="AK107" s="422"/>
      <c r="AL107" s="422"/>
      <c r="AM107" s="422"/>
      <c r="AN107" s="422"/>
      <c r="AO107" s="422"/>
      <c r="AP107" s="422"/>
      <c r="AQ107" s="210"/>
      <c r="AR107" s="279"/>
      <c r="AS107" s="327"/>
      <c r="BC107" s="328"/>
      <c r="BD107" s="329"/>
      <c r="BE107" s="328"/>
      <c r="BF107" s="329"/>
      <c r="BJ107" s="328"/>
      <c r="BK107" s="329"/>
      <c r="BO107" s="328"/>
      <c r="BP107" s="329"/>
      <c r="BQ107" s="328"/>
      <c r="BR107" s="329"/>
      <c r="BS107" s="328"/>
      <c r="BT107" s="329"/>
      <c r="BU107" s="328"/>
      <c r="BV107" s="329"/>
      <c r="BW107" s="328"/>
      <c r="BX107" s="329"/>
      <c r="BZ107" s="328"/>
      <c r="CA107" s="330"/>
      <c r="CB107" s="329"/>
      <c r="CL107" s="328"/>
      <c r="CM107" s="329"/>
      <c r="CN107" s="328"/>
      <c r="CO107" s="329"/>
      <c r="CS107" s="328"/>
      <c r="CT107" s="329"/>
      <c r="CX107" s="328"/>
      <c r="CY107" s="329"/>
      <c r="CZ107" s="328"/>
      <c r="DA107" s="329"/>
      <c r="DB107" s="328"/>
      <c r="DC107" s="329"/>
      <c r="DD107" s="328"/>
      <c r="DE107" s="329"/>
      <c r="DF107" s="328"/>
      <c r="DG107" s="329"/>
      <c r="DI107" s="331"/>
      <c r="DJ107" s="298"/>
      <c r="DK107" s="214"/>
    </row>
    <row r="108" ht="9.0" customHeight="1">
      <c r="A108" s="206"/>
      <c r="B108" s="272"/>
      <c r="C108" s="376"/>
      <c r="D108" s="376"/>
      <c r="E108" s="376"/>
      <c r="F108" s="376"/>
      <c r="G108" s="376"/>
      <c r="H108" s="376"/>
      <c r="I108" s="376"/>
      <c r="J108" s="376"/>
      <c r="K108" s="376"/>
      <c r="L108" s="376"/>
      <c r="M108" s="376"/>
      <c r="N108" s="376"/>
      <c r="O108" s="376"/>
      <c r="P108" s="376"/>
      <c r="Q108" s="376"/>
      <c r="R108" s="376"/>
      <c r="S108" s="376"/>
      <c r="T108" s="376"/>
      <c r="U108" s="376"/>
      <c r="V108" s="376"/>
      <c r="W108" s="376"/>
      <c r="X108" s="376"/>
      <c r="Y108" s="376"/>
      <c r="Z108" s="376"/>
      <c r="AA108" s="376"/>
      <c r="AB108" s="376"/>
      <c r="AC108" s="376"/>
      <c r="AD108" s="376"/>
      <c r="AE108" s="376"/>
      <c r="AF108" s="376"/>
      <c r="AG108" s="376"/>
      <c r="AH108" s="376"/>
      <c r="AI108" s="376"/>
      <c r="AJ108" s="376"/>
      <c r="AK108" s="376"/>
      <c r="AL108" s="376"/>
      <c r="AM108" s="376"/>
      <c r="AN108" s="376"/>
      <c r="AO108" s="376"/>
      <c r="AP108" s="423"/>
      <c r="AQ108" s="210"/>
      <c r="AR108" s="279"/>
      <c r="AS108" s="332"/>
      <c r="AT108" s="333"/>
      <c r="AU108" s="333"/>
      <c r="AV108" s="333"/>
      <c r="AW108" s="333"/>
      <c r="AX108" s="333"/>
      <c r="AY108" s="333"/>
      <c r="AZ108" s="333"/>
      <c r="BA108" s="333"/>
      <c r="BB108" s="333"/>
      <c r="BC108" s="334"/>
      <c r="BD108" s="335"/>
      <c r="BE108" s="334"/>
      <c r="BF108" s="335"/>
      <c r="BG108" s="333"/>
      <c r="BH108" s="333"/>
      <c r="BI108" s="333"/>
      <c r="BJ108" s="334"/>
      <c r="BK108" s="335"/>
      <c r="BL108" s="333"/>
      <c r="BM108" s="333"/>
      <c r="BN108" s="333"/>
      <c r="BO108" s="334"/>
      <c r="BP108" s="335"/>
      <c r="BQ108" s="334"/>
      <c r="BR108" s="335"/>
      <c r="BS108" s="334"/>
      <c r="BT108" s="335"/>
      <c r="BU108" s="334"/>
      <c r="BV108" s="335"/>
      <c r="BW108" s="334"/>
      <c r="BX108" s="335"/>
      <c r="BY108" s="333"/>
      <c r="BZ108" s="334"/>
      <c r="CA108" s="336"/>
      <c r="CB108" s="335"/>
      <c r="CC108" s="333"/>
      <c r="CD108" s="333"/>
      <c r="CE108" s="333"/>
      <c r="CF108" s="333"/>
      <c r="CG108" s="333"/>
      <c r="CH108" s="333"/>
      <c r="CI108" s="333"/>
      <c r="CJ108" s="333"/>
      <c r="CK108" s="333"/>
      <c r="CL108" s="334"/>
      <c r="CM108" s="335"/>
      <c r="CN108" s="334"/>
      <c r="CO108" s="335"/>
      <c r="CP108" s="333"/>
      <c r="CQ108" s="333"/>
      <c r="CR108" s="333"/>
      <c r="CS108" s="334"/>
      <c r="CT108" s="335"/>
      <c r="CU108" s="333"/>
      <c r="CV108" s="333"/>
      <c r="CW108" s="333"/>
      <c r="CX108" s="334"/>
      <c r="CY108" s="335"/>
      <c r="CZ108" s="334"/>
      <c r="DA108" s="335"/>
      <c r="DB108" s="334"/>
      <c r="DC108" s="335"/>
      <c r="DD108" s="334"/>
      <c r="DE108" s="335"/>
      <c r="DF108" s="334"/>
      <c r="DG108" s="335"/>
      <c r="DH108" s="333"/>
      <c r="DI108" s="337"/>
      <c r="DJ108" s="298"/>
      <c r="DK108" s="214"/>
    </row>
    <row r="109" ht="9.0" customHeight="1">
      <c r="A109" s="206"/>
      <c r="B109" s="424"/>
      <c r="C109" s="261" t="s">
        <v>83</v>
      </c>
      <c r="D109" s="219"/>
      <c r="E109" s="219"/>
      <c r="F109" s="219"/>
      <c r="G109" s="219"/>
      <c r="H109" s="219"/>
      <c r="I109" s="219"/>
      <c r="J109" s="219"/>
      <c r="K109" s="219"/>
      <c r="L109" s="219"/>
      <c r="M109" s="219"/>
      <c r="N109" s="219"/>
      <c r="O109" s="219"/>
      <c r="P109" s="219"/>
      <c r="Q109" s="219"/>
      <c r="R109" s="219"/>
      <c r="S109" s="219"/>
      <c r="T109" s="219"/>
      <c r="U109" s="219"/>
      <c r="V109" s="219"/>
      <c r="W109" s="219"/>
      <c r="X109" s="219"/>
      <c r="Y109" s="219"/>
      <c r="Z109" s="219"/>
      <c r="AA109" s="219"/>
      <c r="AB109" s="219"/>
      <c r="AC109" s="219"/>
      <c r="AD109" s="219"/>
      <c r="AE109" s="219"/>
      <c r="AF109" s="219"/>
      <c r="AG109" s="219"/>
      <c r="AH109" s="219"/>
      <c r="AI109" s="219"/>
      <c r="AJ109" s="219"/>
      <c r="AK109" s="219"/>
      <c r="AL109" s="219"/>
      <c r="AM109" s="219"/>
      <c r="AN109" s="219"/>
      <c r="AO109" s="220"/>
      <c r="AP109" s="425"/>
      <c r="AQ109" s="210"/>
      <c r="AR109" s="279"/>
      <c r="AS109" s="338"/>
      <c r="AT109" s="339"/>
      <c r="AU109" s="339"/>
      <c r="AV109" s="339"/>
      <c r="AW109" s="339"/>
      <c r="AX109" s="339"/>
      <c r="AY109" s="339"/>
      <c r="AZ109" s="339"/>
      <c r="BA109" s="339"/>
      <c r="BB109" s="339"/>
      <c r="BC109" s="340"/>
      <c r="BD109" s="341" t="b">
        <v>0</v>
      </c>
      <c r="BE109" s="340"/>
      <c r="BF109" s="342"/>
      <c r="BG109" s="339"/>
      <c r="BH109" s="339"/>
      <c r="BI109" s="339"/>
      <c r="BJ109" s="340"/>
      <c r="BK109" s="342"/>
      <c r="BL109" s="339"/>
      <c r="BM109" s="339"/>
      <c r="BN109" s="339"/>
      <c r="BO109" s="340"/>
      <c r="BP109" s="343"/>
      <c r="BQ109" s="340"/>
      <c r="BR109" s="344" t="str">
        <f>IF(AND(ISBLANK(BF109),ISBLANK(BK109),ISBLANK(BP109)),"",(IFERROR(IF(ISBLANK(BF109),0, VLOOKUP(BF109,calculations!$C$8:$D$21,2,0)),BF109)+IFERROR(IF(ISBLANK(BK109),0, VLOOKUP(BK109,calculations!$C$8:$D$21,2,0)),BK109)+BP109))</f>
        <v/>
      </c>
      <c r="BS109" s="328"/>
      <c r="BT109" s="341" t="b">
        <v>0</v>
      </c>
      <c r="BU109" s="340"/>
      <c r="BV109" s="341" t="b">
        <v>0</v>
      </c>
      <c r="BW109" s="340"/>
      <c r="BX109" s="343" t="str">
        <f>IFERROR(Ceiling(VLOOKUP('PAGE 1'!AS109, datasheet!$O$8:$U$40,7,FALSE)*LOOKUP($CS$43,calculations!$A$63:$A$68,calculations!$B$63:$B$68),1),"")</f>
        <v/>
      </c>
      <c r="BY109" s="339"/>
      <c r="BZ109" s="345"/>
      <c r="CA109" s="346"/>
      <c r="CB109" s="347"/>
      <c r="CC109" s="339"/>
      <c r="CD109" s="339"/>
      <c r="CE109" s="339"/>
      <c r="CF109" s="339"/>
      <c r="CG109" s="339"/>
      <c r="CH109" s="339"/>
      <c r="CI109" s="339"/>
      <c r="CJ109" s="339"/>
      <c r="CK109" s="339"/>
      <c r="CL109" s="340"/>
      <c r="CM109" s="341" t="b">
        <v>0</v>
      </c>
      <c r="CN109" s="340"/>
      <c r="CO109" s="342"/>
      <c r="CP109" s="339"/>
      <c r="CQ109" s="339"/>
      <c r="CR109" s="339"/>
      <c r="CS109" s="340"/>
      <c r="CT109" s="342"/>
      <c r="CU109" s="339"/>
      <c r="CV109" s="339"/>
      <c r="CW109" s="339"/>
      <c r="CX109" s="340"/>
      <c r="CY109" s="343"/>
      <c r="CZ109" s="340"/>
      <c r="DA109" s="344" t="str">
        <f>IF(AND(ISBLANK(CO109),ISBLANK(CT109),ISBLANK(CY109)),"",(IFERROR(IF(ISBLANK(CO109),0, VLOOKUP(CO109,calculations!$C$8:$D$21,2,0)),CO109)+IFERROR(IF(ISBLANK(CT109),0, VLOOKUP(CT109,calculations!$C$8:$D$21,2,0)),CT109)+CY109))</f>
        <v/>
      </c>
      <c r="DB109" s="328"/>
      <c r="DC109" s="341" t="b">
        <v>0</v>
      </c>
      <c r="DD109" s="340"/>
      <c r="DE109" s="341" t="b">
        <v>0</v>
      </c>
      <c r="DF109" s="340"/>
      <c r="DG109" s="343" t="str">
        <f>IFERROR(Ceiling(VLOOKUP('PAGE 1'!CB109,datasheet!$F$49:$L$59,7,FALSE)*LOOKUP($CS$43,calculations!$A$63:$A$68,calculations!$B$63:$B$68),1),"")</f>
        <v/>
      </c>
      <c r="DH109" s="339"/>
      <c r="DI109" s="348"/>
      <c r="DJ109" s="298"/>
      <c r="DK109" s="214"/>
    </row>
    <row r="110" ht="9.0" customHeight="1">
      <c r="A110" s="206"/>
      <c r="B110" s="424"/>
      <c r="C110" s="263"/>
      <c r="AO110" s="264"/>
      <c r="AP110" s="425"/>
      <c r="AQ110" s="210"/>
      <c r="AR110" s="426"/>
      <c r="AS110" s="349"/>
      <c r="BC110" s="350"/>
      <c r="BD110" s="351"/>
      <c r="BE110" s="350"/>
      <c r="BF110" s="351"/>
      <c r="BJ110" s="350"/>
      <c r="BK110" s="351"/>
      <c r="BO110" s="350"/>
      <c r="BP110" s="351"/>
      <c r="BQ110" s="350"/>
      <c r="BR110" s="352"/>
      <c r="BS110" s="317"/>
      <c r="BT110" s="351"/>
      <c r="BU110" s="350"/>
      <c r="BV110" s="351"/>
      <c r="BW110" s="350"/>
      <c r="BX110" s="351"/>
      <c r="BZ110" s="317"/>
      <c r="CA110" s="353"/>
      <c r="CB110" s="351"/>
      <c r="CL110" s="350"/>
      <c r="CM110" s="351"/>
      <c r="CN110" s="350"/>
      <c r="CO110" s="351"/>
      <c r="CS110" s="350"/>
      <c r="CT110" s="351"/>
      <c r="CX110" s="350"/>
      <c r="CY110" s="351"/>
      <c r="CZ110" s="350"/>
      <c r="DA110" s="352"/>
      <c r="DB110" s="317"/>
      <c r="DC110" s="351"/>
      <c r="DD110" s="350"/>
      <c r="DE110" s="351"/>
      <c r="DF110" s="350"/>
      <c r="DG110" s="351"/>
      <c r="DI110" s="326"/>
      <c r="DJ110" s="298"/>
      <c r="DK110" s="214"/>
    </row>
    <row r="111" ht="9.0" customHeight="1">
      <c r="A111" s="206"/>
      <c r="B111" s="424"/>
      <c r="C111" s="224"/>
      <c r="D111" s="225"/>
      <c r="E111" s="225"/>
      <c r="F111" s="225"/>
      <c r="G111" s="225"/>
      <c r="H111" s="225"/>
      <c r="I111" s="225"/>
      <c r="J111" s="225"/>
      <c r="K111" s="225"/>
      <c r="L111" s="225"/>
      <c r="M111" s="225"/>
      <c r="N111" s="225"/>
      <c r="O111" s="225"/>
      <c r="P111" s="225"/>
      <c r="Q111" s="225"/>
      <c r="R111" s="225"/>
      <c r="S111" s="225"/>
      <c r="T111" s="225"/>
      <c r="U111" s="225"/>
      <c r="V111" s="225"/>
      <c r="W111" s="225"/>
      <c r="X111" s="225"/>
      <c r="Y111" s="225"/>
      <c r="Z111" s="225"/>
      <c r="AA111" s="225"/>
      <c r="AB111" s="225"/>
      <c r="AC111" s="225"/>
      <c r="AD111" s="225"/>
      <c r="AE111" s="225"/>
      <c r="AF111" s="225"/>
      <c r="AG111" s="225"/>
      <c r="AH111" s="225"/>
      <c r="AI111" s="225"/>
      <c r="AJ111" s="225"/>
      <c r="AK111" s="225"/>
      <c r="AL111" s="225"/>
      <c r="AM111" s="225"/>
      <c r="AN111" s="225"/>
      <c r="AO111" s="226"/>
      <c r="AP111" s="425"/>
      <c r="AQ111" s="210"/>
      <c r="AR111" s="426"/>
      <c r="AS111" s="354"/>
      <c r="AT111" s="355"/>
      <c r="AU111" s="355"/>
      <c r="AV111" s="355"/>
      <c r="AW111" s="355"/>
      <c r="AX111" s="355"/>
      <c r="AY111" s="355"/>
      <c r="AZ111" s="355"/>
      <c r="BA111" s="355"/>
      <c r="BB111" s="355"/>
      <c r="BC111" s="356"/>
      <c r="BD111" s="357"/>
      <c r="BE111" s="356"/>
      <c r="BF111" s="357"/>
      <c r="BG111" s="355"/>
      <c r="BH111" s="355"/>
      <c r="BI111" s="355"/>
      <c r="BJ111" s="356"/>
      <c r="BK111" s="357"/>
      <c r="BL111" s="355"/>
      <c r="BM111" s="355"/>
      <c r="BN111" s="355"/>
      <c r="BO111" s="356"/>
      <c r="BP111" s="357"/>
      <c r="BQ111" s="356"/>
      <c r="BR111" s="358"/>
      <c r="BS111" s="359"/>
      <c r="BT111" s="357"/>
      <c r="BU111" s="356"/>
      <c r="BV111" s="357"/>
      <c r="BW111" s="356"/>
      <c r="BX111" s="357"/>
      <c r="BY111" s="355"/>
      <c r="BZ111" s="359"/>
      <c r="CA111" s="360"/>
      <c r="CB111" s="357"/>
      <c r="CC111" s="355"/>
      <c r="CD111" s="355"/>
      <c r="CE111" s="355"/>
      <c r="CF111" s="355"/>
      <c r="CG111" s="355"/>
      <c r="CH111" s="355"/>
      <c r="CI111" s="355"/>
      <c r="CJ111" s="355"/>
      <c r="CK111" s="355"/>
      <c r="CL111" s="356"/>
      <c r="CM111" s="357"/>
      <c r="CN111" s="356"/>
      <c r="CO111" s="357"/>
      <c r="CP111" s="355"/>
      <c r="CQ111" s="355"/>
      <c r="CR111" s="355"/>
      <c r="CS111" s="356"/>
      <c r="CT111" s="357"/>
      <c r="CU111" s="355"/>
      <c r="CV111" s="355"/>
      <c r="CW111" s="355"/>
      <c r="CX111" s="356"/>
      <c r="CY111" s="357"/>
      <c r="CZ111" s="356"/>
      <c r="DA111" s="358"/>
      <c r="DB111" s="359"/>
      <c r="DC111" s="357"/>
      <c r="DD111" s="356"/>
      <c r="DE111" s="357"/>
      <c r="DF111" s="356"/>
      <c r="DG111" s="357"/>
      <c r="DH111" s="355"/>
      <c r="DI111" s="361"/>
      <c r="DJ111" s="298"/>
      <c r="DK111" s="214"/>
    </row>
    <row r="112" ht="9.0" customHeight="1">
      <c r="A112" s="206"/>
      <c r="B112" s="424"/>
      <c r="C112" s="427" t="s">
        <v>51</v>
      </c>
      <c r="D112" s="219"/>
      <c r="E112" s="219"/>
      <c r="F112" s="219"/>
      <c r="G112" s="219"/>
      <c r="H112" s="220"/>
      <c r="I112" s="428">
        <f>T95</f>
        <v>7</v>
      </c>
      <c r="J112" s="168"/>
      <c r="K112" s="168"/>
      <c r="L112" s="168"/>
      <c r="M112" s="168"/>
      <c r="N112" s="281"/>
      <c r="O112" s="429" t="s">
        <v>221</v>
      </c>
      <c r="P112" s="219"/>
      <c r="Q112" s="219"/>
      <c r="R112" s="219"/>
      <c r="S112" s="219"/>
      <c r="T112" s="220"/>
      <c r="U112" s="428"/>
      <c r="V112" s="168"/>
      <c r="W112" s="168"/>
      <c r="X112" s="168"/>
      <c r="Y112" s="168"/>
      <c r="Z112" s="281"/>
      <c r="AA112" s="429" t="s">
        <v>27</v>
      </c>
      <c r="AB112" s="219"/>
      <c r="AC112" s="219"/>
      <c r="AD112" s="219"/>
      <c r="AE112" s="219"/>
      <c r="AF112" s="219"/>
      <c r="AG112" s="219"/>
      <c r="AH112" s="219"/>
      <c r="AI112" s="220"/>
      <c r="AJ112" s="428">
        <f>I112+U112</f>
        <v>7</v>
      </c>
      <c r="AK112" s="168"/>
      <c r="AL112" s="168"/>
      <c r="AM112" s="168"/>
      <c r="AN112" s="168"/>
      <c r="AO112" s="281"/>
      <c r="AP112" s="298"/>
      <c r="AQ112" s="210"/>
      <c r="AR112" s="426"/>
      <c r="AS112" s="313"/>
      <c r="AT112" s="314"/>
      <c r="AU112" s="314"/>
      <c r="AV112" s="314"/>
      <c r="AW112" s="314"/>
      <c r="AX112" s="314"/>
      <c r="AY112" s="314"/>
      <c r="AZ112" s="314"/>
      <c r="BA112" s="314"/>
      <c r="BB112" s="314"/>
      <c r="BC112" s="315"/>
      <c r="BD112" s="321" t="b">
        <v>0</v>
      </c>
      <c r="BE112" s="315"/>
      <c r="BF112" s="318"/>
      <c r="BG112" s="314"/>
      <c r="BH112" s="314"/>
      <c r="BI112" s="314"/>
      <c r="BJ112" s="315"/>
      <c r="BK112" s="319"/>
      <c r="BL112" s="314"/>
      <c r="BM112" s="314"/>
      <c r="BN112" s="314"/>
      <c r="BO112" s="315"/>
      <c r="BP112" s="235"/>
      <c r="BQ112" s="315"/>
      <c r="BR112" s="320" t="str">
        <f>IF(AND(ISBLANK(BF112),ISBLANK(BK112),ISBLANK(BP112)),"",(IFERROR(IF(ISBLANK(BF112),0, VLOOKUP(BF112,calculations!$C$8:$D$21,2,0)),BF112)+IFERROR(IF(ISBLANK(BK112),0, VLOOKUP(BK112,calculations!$C$8:$D$21,2,0)),BK112)+BP112))</f>
        <v/>
      </c>
      <c r="BS112" s="317"/>
      <c r="BT112" s="321" t="b">
        <v>0</v>
      </c>
      <c r="BU112" s="315"/>
      <c r="BV112" s="321" t="b">
        <v>0</v>
      </c>
      <c r="BW112" s="315"/>
      <c r="BX112" s="235" t="str">
        <f>IFERROR(Ceiling(VLOOKUP('PAGE 1'!AS112, datasheet!$O$8:$U$40,7,FALSE)*LOOKUP($CS$43,calculations!$A$63:$A$68,calculations!$B$63:$B$68),1),"")</f>
        <v/>
      </c>
      <c r="BY112" s="314"/>
      <c r="BZ112" s="315"/>
      <c r="CA112" s="362"/>
      <c r="CB112" s="363"/>
      <c r="CC112" s="314"/>
      <c r="CD112" s="314"/>
      <c r="CE112" s="314"/>
      <c r="CF112" s="314"/>
      <c r="CG112" s="314"/>
      <c r="CH112" s="314"/>
      <c r="CI112" s="314"/>
      <c r="CJ112" s="314"/>
      <c r="CK112" s="314"/>
      <c r="CL112" s="315"/>
      <c r="CM112" s="321" t="b">
        <v>0</v>
      </c>
      <c r="CN112" s="315"/>
      <c r="CO112" s="318"/>
      <c r="CP112" s="314"/>
      <c r="CQ112" s="314"/>
      <c r="CR112" s="314"/>
      <c r="CS112" s="315"/>
      <c r="CT112" s="319"/>
      <c r="CU112" s="314"/>
      <c r="CV112" s="314"/>
      <c r="CW112" s="314"/>
      <c r="CX112" s="315"/>
      <c r="CY112" s="235"/>
      <c r="CZ112" s="315"/>
      <c r="DA112" s="320" t="str">
        <f>IF(AND(ISBLANK(CO112),ISBLANK(CT112),ISBLANK(CY112)),"",(IFERROR(IF(ISBLANK(CO112),0, VLOOKUP(CO112,calculations!$C$8:$D$21,2,0)),CO112)+IFERROR(IF(ISBLANK(CT112),0, VLOOKUP(CT112,calculations!$C$8:$D$21,2,0)),CT112)+CY112))</f>
        <v/>
      </c>
      <c r="DB112" s="317"/>
      <c r="DC112" s="321" t="b">
        <v>0</v>
      </c>
      <c r="DD112" s="315"/>
      <c r="DE112" s="321" t="b">
        <v>0</v>
      </c>
      <c r="DF112" s="315"/>
      <c r="DG112" s="235" t="str">
        <f>IFERROR(Ceiling(VLOOKUP('PAGE 1'!CB112,datasheet!$F$49:$L$59,7,FALSE)*LOOKUP($CS$43,calculations!$A$63:$A$68,calculations!$B$63:$B$68),1),"")</f>
        <v/>
      </c>
      <c r="DH112" s="314"/>
      <c r="DI112" s="364"/>
      <c r="DJ112" s="298"/>
      <c r="DK112" s="214"/>
    </row>
    <row r="113" ht="9.0" customHeight="1">
      <c r="A113" s="206"/>
      <c r="B113" s="424"/>
      <c r="C113" s="263"/>
      <c r="H113" s="264"/>
      <c r="I113" s="288"/>
      <c r="N113" s="289"/>
      <c r="T113" s="264"/>
      <c r="U113" s="288"/>
      <c r="Z113" s="289"/>
      <c r="AI113" s="264"/>
      <c r="AJ113" s="288"/>
      <c r="AO113" s="289"/>
      <c r="AP113" s="298"/>
      <c r="AQ113" s="210"/>
      <c r="AR113" s="426"/>
      <c r="AS113" s="327"/>
      <c r="BC113" s="328"/>
      <c r="BD113" s="329"/>
      <c r="BE113" s="328"/>
      <c r="BF113" s="329"/>
      <c r="BJ113" s="328"/>
      <c r="BK113" s="329"/>
      <c r="BO113" s="328"/>
      <c r="BP113" s="329"/>
      <c r="BQ113" s="328"/>
      <c r="BR113" s="329"/>
      <c r="BS113" s="328"/>
      <c r="BT113" s="329"/>
      <c r="BU113" s="328"/>
      <c r="BV113" s="329"/>
      <c r="BW113" s="328"/>
      <c r="BX113" s="329"/>
      <c r="BZ113" s="328"/>
      <c r="CA113" s="330"/>
      <c r="CB113" s="329"/>
      <c r="CL113" s="328"/>
      <c r="CM113" s="329"/>
      <c r="CN113" s="328"/>
      <c r="CO113" s="329"/>
      <c r="CS113" s="328"/>
      <c r="CT113" s="329"/>
      <c r="CX113" s="328"/>
      <c r="CY113" s="329"/>
      <c r="CZ113" s="328"/>
      <c r="DA113" s="329"/>
      <c r="DB113" s="328"/>
      <c r="DC113" s="329"/>
      <c r="DD113" s="328"/>
      <c r="DE113" s="329"/>
      <c r="DF113" s="328"/>
      <c r="DG113" s="329"/>
      <c r="DI113" s="331"/>
      <c r="DJ113" s="298"/>
      <c r="DK113" s="214"/>
    </row>
    <row r="114" ht="9.0" customHeight="1">
      <c r="A114" s="206"/>
      <c r="B114" s="424"/>
      <c r="C114" s="263"/>
      <c r="H114" s="264"/>
      <c r="I114" s="288"/>
      <c r="N114" s="289"/>
      <c r="T114" s="264"/>
      <c r="U114" s="288"/>
      <c r="Z114" s="289"/>
      <c r="AI114" s="264"/>
      <c r="AJ114" s="288"/>
      <c r="AO114" s="289"/>
      <c r="AP114" s="298"/>
      <c r="AQ114" s="210"/>
      <c r="AR114" s="426"/>
      <c r="AS114" s="332"/>
      <c r="AT114" s="333"/>
      <c r="AU114" s="333"/>
      <c r="AV114" s="333"/>
      <c r="AW114" s="333"/>
      <c r="AX114" s="333"/>
      <c r="AY114" s="333"/>
      <c r="AZ114" s="333"/>
      <c r="BA114" s="333"/>
      <c r="BB114" s="333"/>
      <c r="BC114" s="334"/>
      <c r="BD114" s="335"/>
      <c r="BE114" s="334"/>
      <c r="BF114" s="335"/>
      <c r="BG114" s="333"/>
      <c r="BH114" s="333"/>
      <c r="BI114" s="333"/>
      <c r="BJ114" s="334"/>
      <c r="BK114" s="335"/>
      <c r="BL114" s="333"/>
      <c r="BM114" s="333"/>
      <c r="BN114" s="333"/>
      <c r="BO114" s="334"/>
      <c r="BP114" s="335"/>
      <c r="BQ114" s="334"/>
      <c r="BR114" s="335"/>
      <c r="BS114" s="334"/>
      <c r="BT114" s="335"/>
      <c r="BU114" s="334"/>
      <c r="BV114" s="335"/>
      <c r="BW114" s="334"/>
      <c r="BX114" s="335"/>
      <c r="BY114" s="333"/>
      <c r="BZ114" s="334"/>
      <c r="CA114" s="336"/>
      <c r="CB114" s="335"/>
      <c r="CC114" s="333"/>
      <c r="CD114" s="333"/>
      <c r="CE114" s="333"/>
      <c r="CF114" s="333"/>
      <c r="CG114" s="333"/>
      <c r="CH114" s="333"/>
      <c r="CI114" s="333"/>
      <c r="CJ114" s="333"/>
      <c r="CK114" s="333"/>
      <c r="CL114" s="334"/>
      <c r="CM114" s="335"/>
      <c r="CN114" s="334"/>
      <c r="CO114" s="335"/>
      <c r="CP114" s="333"/>
      <c r="CQ114" s="333"/>
      <c r="CR114" s="333"/>
      <c r="CS114" s="334"/>
      <c r="CT114" s="335"/>
      <c r="CU114" s="333"/>
      <c r="CV114" s="333"/>
      <c r="CW114" s="333"/>
      <c r="CX114" s="334"/>
      <c r="CY114" s="335"/>
      <c r="CZ114" s="334"/>
      <c r="DA114" s="335"/>
      <c r="DB114" s="334"/>
      <c r="DC114" s="335"/>
      <c r="DD114" s="334"/>
      <c r="DE114" s="335"/>
      <c r="DF114" s="334"/>
      <c r="DG114" s="335"/>
      <c r="DH114" s="333"/>
      <c r="DI114" s="337"/>
      <c r="DJ114" s="298"/>
      <c r="DK114" s="214"/>
    </row>
    <row r="115" ht="9.0" customHeight="1">
      <c r="A115" s="206"/>
      <c r="B115" s="424"/>
      <c r="C115" s="224"/>
      <c r="D115" s="225"/>
      <c r="E115" s="225"/>
      <c r="F115" s="225"/>
      <c r="G115" s="225"/>
      <c r="H115" s="226"/>
      <c r="I115" s="309"/>
      <c r="J115" s="295"/>
      <c r="K115" s="295"/>
      <c r="L115" s="295"/>
      <c r="M115" s="295"/>
      <c r="N115" s="312"/>
      <c r="O115" s="225"/>
      <c r="P115" s="225"/>
      <c r="Q115" s="225"/>
      <c r="R115" s="225"/>
      <c r="S115" s="225"/>
      <c r="T115" s="226"/>
      <c r="U115" s="309"/>
      <c r="V115" s="295"/>
      <c r="W115" s="295"/>
      <c r="X115" s="295"/>
      <c r="Y115" s="295"/>
      <c r="Z115" s="312"/>
      <c r="AA115" s="225"/>
      <c r="AB115" s="225"/>
      <c r="AC115" s="225"/>
      <c r="AD115" s="225"/>
      <c r="AE115" s="225"/>
      <c r="AF115" s="225"/>
      <c r="AG115" s="225"/>
      <c r="AH115" s="225"/>
      <c r="AI115" s="226"/>
      <c r="AJ115" s="309"/>
      <c r="AK115" s="295"/>
      <c r="AL115" s="295"/>
      <c r="AM115" s="295"/>
      <c r="AN115" s="295"/>
      <c r="AO115" s="312"/>
      <c r="AP115" s="298"/>
      <c r="AQ115" s="210"/>
      <c r="AR115" s="426"/>
      <c r="AS115" s="338"/>
      <c r="AT115" s="339"/>
      <c r="AU115" s="339"/>
      <c r="AV115" s="339"/>
      <c r="AW115" s="339"/>
      <c r="AX115" s="339"/>
      <c r="AY115" s="339"/>
      <c r="AZ115" s="339"/>
      <c r="BA115" s="339"/>
      <c r="BB115" s="339"/>
      <c r="BC115" s="340"/>
      <c r="BD115" s="341" t="b">
        <v>0</v>
      </c>
      <c r="BE115" s="340"/>
      <c r="BF115" s="342"/>
      <c r="BG115" s="339"/>
      <c r="BH115" s="339"/>
      <c r="BI115" s="339"/>
      <c r="BJ115" s="340"/>
      <c r="BK115" s="342"/>
      <c r="BL115" s="339"/>
      <c r="BM115" s="339"/>
      <c r="BN115" s="339"/>
      <c r="BO115" s="340"/>
      <c r="BP115" s="343"/>
      <c r="BQ115" s="340"/>
      <c r="BR115" s="344" t="str">
        <f>IF(AND(ISBLANK(BF115),ISBLANK(BK115),ISBLANK(BP115)),"",(IFERROR(IF(ISBLANK(BF115),0, VLOOKUP(BF115,calculations!$C$8:$D$21,2,0)),BF115)+IFERROR(IF(ISBLANK(BK115),0, VLOOKUP(BK115,calculations!$C$8:$D$21,2,0)),BK115)+BP115))</f>
        <v/>
      </c>
      <c r="BS115" s="328"/>
      <c r="BT115" s="341" t="b">
        <v>0</v>
      </c>
      <c r="BU115" s="340"/>
      <c r="BV115" s="341" t="b">
        <v>0</v>
      </c>
      <c r="BW115" s="340"/>
      <c r="BX115" s="343" t="str">
        <f>IFERROR(Ceiling(VLOOKUP('PAGE 1'!AS115, datasheet!$O$8:$U$40,7,FALSE)*LOOKUP($CS$43,calculations!$A$63:$A$68,calculations!$B$63:$B$68),1),"")</f>
        <v/>
      </c>
      <c r="BY115" s="339"/>
      <c r="BZ115" s="345"/>
      <c r="CA115" s="346"/>
      <c r="CB115" s="347"/>
      <c r="CC115" s="339"/>
      <c r="CD115" s="339"/>
      <c r="CE115" s="339"/>
      <c r="CF115" s="339"/>
      <c r="CG115" s="339"/>
      <c r="CH115" s="339"/>
      <c r="CI115" s="339"/>
      <c r="CJ115" s="339"/>
      <c r="CK115" s="339"/>
      <c r="CL115" s="340"/>
      <c r="CM115" s="341" t="b">
        <v>0</v>
      </c>
      <c r="CN115" s="340"/>
      <c r="CO115" s="342"/>
      <c r="CP115" s="339"/>
      <c r="CQ115" s="339"/>
      <c r="CR115" s="339"/>
      <c r="CS115" s="340"/>
      <c r="CT115" s="342"/>
      <c r="CU115" s="339"/>
      <c r="CV115" s="339"/>
      <c r="CW115" s="339"/>
      <c r="CX115" s="340"/>
      <c r="CY115" s="343"/>
      <c r="CZ115" s="340"/>
      <c r="DA115" s="344" t="str">
        <f>IF(AND(ISBLANK(CO115),ISBLANK(CT115),ISBLANK(CY115)),"",(IFERROR(IF(ISBLANK(CO115),0, VLOOKUP(CO115,calculations!$C$8:$D$21,2,0)),CO115)+IFERROR(IF(ISBLANK(CT115),0, VLOOKUP(CT115,calculations!$C$8:$D$21,2,0)),CT115)+CY115))</f>
        <v/>
      </c>
      <c r="DB115" s="328"/>
      <c r="DC115" s="341" t="b">
        <v>0</v>
      </c>
      <c r="DD115" s="340"/>
      <c r="DE115" s="341" t="b">
        <v>0</v>
      </c>
      <c r="DF115" s="340"/>
      <c r="DG115" s="343" t="str">
        <f>IFERROR(Ceiling(VLOOKUP('PAGE 1'!CB115,datasheet!$F$49:$L$59,7,FALSE)*LOOKUP($CS$43,calculations!$A$63:$A$68,calculations!$B$63:$B$68),1),"")</f>
        <v/>
      </c>
      <c r="DH115" s="339"/>
      <c r="DI115" s="348"/>
      <c r="DJ115" s="298"/>
      <c r="DK115" s="214"/>
    </row>
    <row r="116" ht="9.0" customHeight="1">
      <c r="A116" s="206"/>
      <c r="B116" s="424"/>
      <c r="C116" s="400"/>
      <c r="D116" s="400"/>
      <c r="E116" s="400"/>
      <c r="F116" s="400"/>
      <c r="G116" s="400"/>
      <c r="H116" s="400"/>
      <c r="I116" s="399"/>
      <c r="J116" s="399"/>
      <c r="K116" s="399"/>
      <c r="L116" s="399"/>
      <c r="M116" s="399"/>
      <c r="N116" s="399"/>
      <c r="O116" s="400"/>
      <c r="P116" s="400"/>
      <c r="Q116" s="400"/>
      <c r="R116" s="400"/>
      <c r="S116" s="400"/>
      <c r="T116" s="400"/>
      <c r="U116" s="399"/>
      <c r="V116" s="399"/>
      <c r="W116" s="399"/>
      <c r="X116" s="399"/>
      <c r="Y116" s="399"/>
      <c r="Z116" s="399"/>
      <c r="AA116" s="400"/>
      <c r="AB116" s="400"/>
      <c r="AC116" s="400"/>
      <c r="AD116" s="400"/>
      <c r="AE116" s="400"/>
      <c r="AF116" s="400"/>
      <c r="AG116" s="400"/>
      <c r="AH116" s="400"/>
      <c r="AI116" s="400"/>
      <c r="AJ116" s="399"/>
      <c r="AK116" s="399"/>
      <c r="AL116" s="399"/>
      <c r="AM116" s="399"/>
      <c r="AN116" s="399"/>
      <c r="AO116" s="399"/>
      <c r="AP116" s="425"/>
      <c r="AQ116" s="210"/>
      <c r="AR116" s="426"/>
      <c r="AS116" s="349"/>
      <c r="BC116" s="350"/>
      <c r="BD116" s="351"/>
      <c r="BE116" s="350"/>
      <c r="BF116" s="351"/>
      <c r="BJ116" s="350"/>
      <c r="BK116" s="351"/>
      <c r="BO116" s="350"/>
      <c r="BP116" s="351"/>
      <c r="BQ116" s="350"/>
      <c r="BR116" s="352"/>
      <c r="BS116" s="317"/>
      <c r="BT116" s="351"/>
      <c r="BU116" s="350"/>
      <c r="BV116" s="351"/>
      <c r="BW116" s="350"/>
      <c r="BX116" s="351"/>
      <c r="BZ116" s="317"/>
      <c r="CA116" s="353"/>
      <c r="CB116" s="351"/>
      <c r="CL116" s="350"/>
      <c r="CM116" s="351"/>
      <c r="CN116" s="350"/>
      <c r="CO116" s="351"/>
      <c r="CS116" s="350"/>
      <c r="CT116" s="351"/>
      <c r="CX116" s="350"/>
      <c r="CY116" s="351"/>
      <c r="CZ116" s="350"/>
      <c r="DA116" s="352"/>
      <c r="DB116" s="317"/>
      <c r="DC116" s="351"/>
      <c r="DD116" s="350"/>
      <c r="DE116" s="351"/>
      <c r="DF116" s="350"/>
      <c r="DG116" s="351"/>
      <c r="DI116" s="326"/>
      <c r="DJ116" s="298"/>
      <c r="DK116" s="214"/>
    </row>
    <row r="117" ht="9.0" customHeight="1">
      <c r="A117" s="206"/>
      <c r="B117" s="424"/>
      <c r="C117" s="427" t="s">
        <v>222</v>
      </c>
      <c r="D117" s="219"/>
      <c r="E117" s="219"/>
      <c r="F117" s="219"/>
      <c r="G117" s="219"/>
      <c r="H117" s="220"/>
      <c r="I117" s="428"/>
      <c r="J117" s="168"/>
      <c r="K117" s="168"/>
      <c r="L117" s="168"/>
      <c r="M117" s="168"/>
      <c r="N117" s="281"/>
      <c r="O117" s="429" t="s">
        <v>223</v>
      </c>
      <c r="P117" s="219"/>
      <c r="Q117" s="219"/>
      <c r="R117" s="219"/>
      <c r="S117" s="219"/>
      <c r="T117" s="220"/>
      <c r="U117" s="428"/>
      <c r="V117" s="168"/>
      <c r="W117" s="168"/>
      <c r="X117" s="168"/>
      <c r="Y117" s="168"/>
      <c r="Z117" s="281"/>
      <c r="AA117" s="429" t="s">
        <v>224</v>
      </c>
      <c r="AB117" s="219"/>
      <c r="AC117" s="219"/>
      <c r="AD117" s="219"/>
      <c r="AE117" s="219"/>
      <c r="AF117" s="219"/>
      <c r="AG117" s="219"/>
      <c r="AH117" s="219"/>
      <c r="AI117" s="220"/>
      <c r="AJ117" s="428">
        <f>AJ112-I117-U117</f>
        <v>7</v>
      </c>
      <c r="AK117" s="168"/>
      <c r="AL117" s="168"/>
      <c r="AM117" s="168"/>
      <c r="AN117" s="168"/>
      <c r="AO117" s="281"/>
      <c r="AP117" s="298"/>
      <c r="AQ117" s="210"/>
      <c r="AR117" s="426"/>
      <c r="AS117" s="354"/>
      <c r="AT117" s="355"/>
      <c r="AU117" s="355"/>
      <c r="AV117" s="355"/>
      <c r="AW117" s="355"/>
      <c r="AX117" s="355"/>
      <c r="AY117" s="355"/>
      <c r="AZ117" s="355"/>
      <c r="BA117" s="355"/>
      <c r="BB117" s="355"/>
      <c r="BC117" s="356"/>
      <c r="BD117" s="357"/>
      <c r="BE117" s="356"/>
      <c r="BF117" s="357"/>
      <c r="BG117" s="355"/>
      <c r="BH117" s="355"/>
      <c r="BI117" s="355"/>
      <c r="BJ117" s="356"/>
      <c r="BK117" s="357"/>
      <c r="BL117" s="355"/>
      <c r="BM117" s="355"/>
      <c r="BN117" s="355"/>
      <c r="BO117" s="356"/>
      <c r="BP117" s="357"/>
      <c r="BQ117" s="356"/>
      <c r="BR117" s="358"/>
      <c r="BS117" s="359"/>
      <c r="BT117" s="357"/>
      <c r="BU117" s="356"/>
      <c r="BV117" s="357"/>
      <c r="BW117" s="356"/>
      <c r="BX117" s="357"/>
      <c r="BY117" s="355"/>
      <c r="BZ117" s="359"/>
      <c r="CA117" s="360"/>
      <c r="CB117" s="357"/>
      <c r="CC117" s="355"/>
      <c r="CD117" s="355"/>
      <c r="CE117" s="355"/>
      <c r="CF117" s="355"/>
      <c r="CG117" s="355"/>
      <c r="CH117" s="355"/>
      <c r="CI117" s="355"/>
      <c r="CJ117" s="355"/>
      <c r="CK117" s="355"/>
      <c r="CL117" s="356"/>
      <c r="CM117" s="357"/>
      <c r="CN117" s="356"/>
      <c r="CO117" s="357"/>
      <c r="CP117" s="355"/>
      <c r="CQ117" s="355"/>
      <c r="CR117" s="355"/>
      <c r="CS117" s="356"/>
      <c r="CT117" s="357"/>
      <c r="CU117" s="355"/>
      <c r="CV117" s="355"/>
      <c r="CW117" s="355"/>
      <c r="CX117" s="356"/>
      <c r="CY117" s="357"/>
      <c r="CZ117" s="356"/>
      <c r="DA117" s="358"/>
      <c r="DB117" s="359"/>
      <c r="DC117" s="357"/>
      <c r="DD117" s="356"/>
      <c r="DE117" s="357"/>
      <c r="DF117" s="356"/>
      <c r="DG117" s="357"/>
      <c r="DH117" s="355"/>
      <c r="DI117" s="361"/>
      <c r="DJ117" s="298"/>
      <c r="DK117" s="214"/>
    </row>
    <row r="118" ht="9.0" customHeight="1">
      <c r="A118" s="206"/>
      <c r="B118" s="424"/>
      <c r="C118" s="263"/>
      <c r="H118" s="264"/>
      <c r="I118" s="288"/>
      <c r="N118" s="289"/>
      <c r="T118" s="264"/>
      <c r="U118" s="288"/>
      <c r="Z118" s="289"/>
      <c r="AI118" s="264"/>
      <c r="AJ118" s="288"/>
      <c r="AO118" s="289"/>
      <c r="AP118" s="298"/>
      <c r="AQ118" s="210"/>
      <c r="AR118" s="426"/>
      <c r="AS118" s="313"/>
      <c r="AT118" s="314"/>
      <c r="AU118" s="314"/>
      <c r="AV118" s="314"/>
      <c r="AW118" s="314"/>
      <c r="AX118" s="314"/>
      <c r="AY118" s="314"/>
      <c r="AZ118" s="314"/>
      <c r="BA118" s="314"/>
      <c r="BB118" s="314"/>
      <c r="BC118" s="315"/>
      <c r="BD118" s="321" t="b">
        <v>0</v>
      </c>
      <c r="BE118" s="315"/>
      <c r="BF118" s="318"/>
      <c r="BG118" s="314"/>
      <c r="BH118" s="314"/>
      <c r="BI118" s="314"/>
      <c r="BJ118" s="315"/>
      <c r="BK118" s="319"/>
      <c r="BL118" s="314"/>
      <c r="BM118" s="314"/>
      <c r="BN118" s="314"/>
      <c r="BO118" s="315"/>
      <c r="BP118" s="235"/>
      <c r="BQ118" s="315"/>
      <c r="BR118" s="320" t="str">
        <f>IF(AND(ISBLANK(BF118),ISBLANK(BK118),ISBLANK(BP118)),"",(IFERROR(IF(ISBLANK(BF118),0, VLOOKUP(BF118,calculations!$C$8:$D$21,2,0)),BF118)+IFERROR(IF(ISBLANK(BK118),0, VLOOKUP(BK118,calculations!$C$8:$D$21,2,0)),BK118)+BP118))</f>
        <v/>
      </c>
      <c r="BS118" s="317"/>
      <c r="BT118" s="321" t="b">
        <v>0</v>
      </c>
      <c r="BU118" s="315"/>
      <c r="BV118" s="321" t="b">
        <v>0</v>
      </c>
      <c r="BW118" s="315"/>
      <c r="BX118" s="235" t="str">
        <f>IFERROR(Ceiling(VLOOKUP('PAGE 1'!AS118, datasheet!$O$8:$U$40,7,FALSE)*LOOKUP($CS$43,calculations!$A$63:$A$68,calculations!$B$63:$B$68),1),"")</f>
        <v/>
      </c>
      <c r="BY118" s="314"/>
      <c r="BZ118" s="315"/>
      <c r="CA118" s="362"/>
      <c r="CB118" s="363"/>
      <c r="CC118" s="314"/>
      <c r="CD118" s="314"/>
      <c r="CE118" s="314"/>
      <c r="CF118" s="314"/>
      <c r="CG118" s="314"/>
      <c r="CH118" s="314"/>
      <c r="CI118" s="314"/>
      <c r="CJ118" s="314"/>
      <c r="CK118" s="314"/>
      <c r="CL118" s="315"/>
      <c r="CM118" s="321" t="b">
        <v>0</v>
      </c>
      <c r="CN118" s="315"/>
      <c r="CO118" s="318"/>
      <c r="CP118" s="314"/>
      <c r="CQ118" s="314"/>
      <c r="CR118" s="314"/>
      <c r="CS118" s="315"/>
      <c r="CT118" s="319"/>
      <c r="CU118" s="314"/>
      <c r="CV118" s="314"/>
      <c r="CW118" s="314"/>
      <c r="CX118" s="315"/>
      <c r="CY118" s="235"/>
      <c r="CZ118" s="315"/>
      <c r="DA118" s="320" t="str">
        <f>IF(AND(ISBLANK(CO118),ISBLANK(CT118),ISBLANK(CY118)),"",(IFERROR(IF(ISBLANK(CO118),0, VLOOKUP(CO118,calculations!$C$8:$D$21,2,0)),CO118)+IFERROR(IF(ISBLANK(CT118),0, VLOOKUP(CT118,calculations!$C$8:$D$21,2,0)),CT118)+CY118))</f>
        <v/>
      </c>
      <c r="DB118" s="317"/>
      <c r="DC118" s="321" t="b">
        <v>0</v>
      </c>
      <c r="DD118" s="315"/>
      <c r="DE118" s="321" t="b">
        <v>0</v>
      </c>
      <c r="DF118" s="315"/>
      <c r="DG118" s="235" t="str">
        <f>IFERROR(Ceiling(VLOOKUP('PAGE 1'!CB118,datasheet!$F$49:$L$59,7,FALSE)*LOOKUP($CS$43,calculations!$A$63:$A$68,calculations!$B$63:$B$68),1),"")</f>
        <v/>
      </c>
      <c r="DH118" s="314"/>
      <c r="DI118" s="364"/>
      <c r="DJ118" s="298"/>
      <c r="DK118" s="214"/>
    </row>
    <row r="119" ht="9.0" customHeight="1">
      <c r="A119" s="206"/>
      <c r="B119" s="424"/>
      <c r="C119" s="263"/>
      <c r="H119" s="264"/>
      <c r="I119" s="288"/>
      <c r="N119" s="289"/>
      <c r="T119" s="264"/>
      <c r="U119" s="288"/>
      <c r="Z119" s="289"/>
      <c r="AI119" s="264"/>
      <c r="AJ119" s="288"/>
      <c r="AO119" s="289"/>
      <c r="AP119" s="298"/>
      <c r="AQ119" s="210"/>
      <c r="AR119" s="426"/>
      <c r="AS119" s="327"/>
      <c r="BC119" s="328"/>
      <c r="BD119" s="329"/>
      <c r="BE119" s="328"/>
      <c r="BF119" s="329"/>
      <c r="BJ119" s="328"/>
      <c r="BK119" s="329"/>
      <c r="BO119" s="328"/>
      <c r="BP119" s="329"/>
      <c r="BQ119" s="328"/>
      <c r="BR119" s="329"/>
      <c r="BS119" s="328"/>
      <c r="BT119" s="329"/>
      <c r="BU119" s="328"/>
      <c r="BV119" s="329"/>
      <c r="BW119" s="328"/>
      <c r="BX119" s="329"/>
      <c r="BZ119" s="328"/>
      <c r="CA119" s="330"/>
      <c r="CB119" s="329"/>
      <c r="CL119" s="328"/>
      <c r="CM119" s="329"/>
      <c r="CN119" s="328"/>
      <c r="CO119" s="329"/>
      <c r="CS119" s="328"/>
      <c r="CT119" s="329"/>
      <c r="CX119" s="328"/>
      <c r="CY119" s="329"/>
      <c r="CZ119" s="328"/>
      <c r="DA119" s="329"/>
      <c r="DB119" s="328"/>
      <c r="DC119" s="329"/>
      <c r="DD119" s="328"/>
      <c r="DE119" s="329"/>
      <c r="DF119" s="328"/>
      <c r="DG119" s="329"/>
      <c r="DI119" s="331"/>
      <c r="DJ119" s="298"/>
      <c r="DK119" s="214"/>
    </row>
    <row r="120" ht="9.0" customHeight="1">
      <c r="A120" s="206"/>
      <c r="B120" s="430"/>
      <c r="C120" s="224"/>
      <c r="D120" s="225"/>
      <c r="E120" s="225"/>
      <c r="F120" s="225"/>
      <c r="G120" s="225"/>
      <c r="H120" s="226"/>
      <c r="I120" s="309"/>
      <c r="J120" s="295"/>
      <c r="K120" s="295"/>
      <c r="L120" s="295"/>
      <c r="M120" s="295"/>
      <c r="N120" s="312"/>
      <c r="O120" s="225"/>
      <c r="P120" s="225"/>
      <c r="Q120" s="225"/>
      <c r="R120" s="225"/>
      <c r="S120" s="225"/>
      <c r="T120" s="226"/>
      <c r="U120" s="309"/>
      <c r="V120" s="295"/>
      <c r="W120" s="295"/>
      <c r="X120" s="295"/>
      <c r="Y120" s="295"/>
      <c r="Z120" s="312"/>
      <c r="AA120" s="225"/>
      <c r="AB120" s="225"/>
      <c r="AC120" s="225"/>
      <c r="AD120" s="225"/>
      <c r="AE120" s="225"/>
      <c r="AF120" s="225"/>
      <c r="AG120" s="225"/>
      <c r="AH120" s="225"/>
      <c r="AI120" s="226"/>
      <c r="AJ120" s="309"/>
      <c r="AK120" s="295"/>
      <c r="AL120" s="295"/>
      <c r="AM120" s="295"/>
      <c r="AN120" s="295"/>
      <c r="AO120" s="312"/>
      <c r="AP120" s="431"/>
      <c r="AQ120" s="210"/>
      <c r="AR120" s="426"/>
      <c r="AS120" s="404"/>
      <c r="AT120" s="405"/>
      <c r="AU120" s="405"/>
      <c r="AV120" s="405"/>
      <c r="AW120" s="405"/>
      <c r="AX120" s="405"/>
      <c r="AY120" s="405"/>
      <c r="AZ120" s="405"/>
      <c r="BA120" s="405"/>
      <c r="BB120" s="405"/>
      <c r="BC120" s="406"/>
      <c r="BD120" s="407"/>
      <c r="BE120" s="406"/>
      <c r="BF120" s="407"/>
      <c r="BG120" s="405"/>
      <c r="BH120" s="405"/>
      <c r="BI120" s="405"/>
      <c r="BJ120" s="406"/>
      <c r="BK120" s="407"/>
      <c r="BL120" s="405"/>
      <c r="BM120" s="405"/>
      <c r="BN120" s="405"/>
      <c r="BO120" s="406"/>
      <c r="BP120" s="407"/>
      <c r="BQ120" s="406"/>
      <c r="BR120" s="335"/>
      <c r="BS120" s="334"/>
      <c r="BT120" s="407"/>
      <c r="BU120" s="406"/>
      <c r="BV120" s="407"/>
      <c r="BW120" s="406"/>
      <c r="BX120" s="407"/>
      <c r="BY120" s="405"/>
      <c r="BZ120" s="406"/>
      <c r="CA120" s="336"/>
      <c r="CB120" s="407"/>
      <c r="CC120" s="405"/>
      <c r="CD120" s="405"/>
      <c r="CE120" s="405"/>
      <c r="CF120" s="405"/>
      <c r="CG120" s="405"/>
      <c r="CH120" s="405"/>
      <c r="CI120" s="405"/>
      <c r="CJ120" s="405"/>
      <c r="CK120" s="405"/>
      <c r="CL120" s="406"/>
      <c r="CM120" s="407"/>
      <c r="CN120" s="406"/>
      <c r="CO120" s="407"/>
      <c r="CP120" s="405"/>
      <c r="CQ120" s="405"/>
      <c r="CR120" s="405"/>
      <c r="CS120" s="406"/>
      <c r="CT120" s="407"/>
      <c r="CU120" s="405"/>
      <c r="CV120" s="405"/>
      <c r="CW120" s="405"/>
      <c r="CX120" s="406"/>
      <c r="CY120" s="407"/>
      <c r="CZ120" s="406"/>
      <c r="DA120" s="335"/>
      <c r="DB120" s="334"/>
      <c r="DC120" s="407"/>
      <c r="DD120" s="406"/>
      <c r="DE120" s="407"/>
      <c r="DF120" s="406"/>
      <c r="DG120" s="335"/>
      <c r="DH120" s="333"/>
      <c r="DI120" s="337"/>
      <c r="DJ120" s="298"/>
      <c r="DK120" s="214"/>
    </row>
    <row r="121" ht="9.0" customHeight="1">
      <c r="A121" s="206"/>
      <c r="B121" s="432"/>
      <c r="C121" s="433"/>
      <c r="D121" s="433"/>
      <c r="E121" s="433"/>
      <c r="F121" s="433"/>
      <c r="G121" s="433"/>
      <c r="H121" s="433"/>
      <c r="I121" s="420"/>
      <c r="J121" s="420"/>
      <c r="K121" s="420"/>
      <c r="L121" s="420"/>
      <c r="M121" s="420"/>
      <c r="N121" s="420"/>
      <c r="O121" s="433"/>
      <c r="P121" s="433"/>
      <c r="Q121" s="433"/>
      <c r="R121" s="433"/>
      <c r="S121" s="433"/>
      <c r="T121" s="433"/>
      <c r="U121" s="420"/>
      <c r="V121" s="420"/>
      <c r="W121" s="420"/>
      <c r="X121" s="420"/>
      <c r="Y121" s="420"/>
      <c r="Z121" s="420"/>
      <c r="AA121" s="433"/>
      <c r="AB121" s="433"/>
      <c r="AC121" s="433"/>
      <c r="AD121" s="433"/>
      <c r="AE121" s="433"/>
      <c r="AF121" s="433"/>
      <c r="AG121" s="433"/>
      <c r="AH121" s="433"/>
      <c r="AI121" s="433"/>
      <c r="AJ121" s="420"/>
      <c r="AK121" s="420"/>
      <c r="AL121" s="420"/>
      <c r="AM121" s="420"/>
      <c r="AN121" s="420"/>
      <c r="AO121" s="420"/>
      <c r="AP121" s="434"/>
      <c r="AQ121" s="210"/>
      <c r="AR121" s="426"/>
      <c r="AS121" s="410" t="s">
        <v>156</v>
      </c>
      <c r="AT121" s="168"/>
      <c r="AU121" s="168"/>
      <c r="AV121" s="168"/>
      <c r="AW121" s="168"/>
      <c r="AX121" s="168"/>
      <c r="AY121" s="168"/>
      <c r="AZ121" s="168"/>
      <c r="BA121" s="168"/>
      <c r="BB121" s="168"/>
      <c r="BC121" s="168"/>
      <c r="BD121" s="168"/>
      <c r="BE121" s="168"/>
      <c r="BF121" s="168"/>
      <c r="BG121" s="168"/>
      <c r="BH121" s="168"/>
      <c r="BI121" s="168"/>
      <c r="BJ121" s="168"/>
      <c r="BK121" s="168"/>
      <c r="BL121" s="168"/>
      <c r="BM121" s="168"/>
      <c r="BN121" s="168"/>
      <c r="BO121" s="168"/>
      <c r="BP121" s="168"/>
      <c r="BQ121" s="168"/>
      <c r="BR121" s="168"/>
      <c r="BS121" s="168"/>
      <c r="BT121" s="168"/>
      <c r="BU121" s="168"/>
      <c r="BV121" s="168"/>
      <c r="BW121" s="168"/>
      <c r="BX121" s="168"/>
      <c r="BY121" s="168"/>
      <c r="BZ121" s="411"/>
      <c r="CA121" s="412"/>
      <c r="CB121" s="410" t="s">
        <v>134</v>
      </c>
      <c r="CC121" s="168"/>
      <c r="CD121" s="168"/>
      <c r="CE121" s="168"/>
      <c r="CF121" s="168"/>
      <c r="CG121" s="168"/>
      <c r="CH121" s="168"/>
      <c r="CI121" s="168"/>
      <c r="CJ121" s="168"/>
      <c r="CK121" s="168"/>
      <c r="CL121" s="168"/>
      <c r="CM121" s="168"/>
      <c r="CN121" s="168"/>
      <c r="CO121" s="168"/>
      <c r="CP121" s="168"/>
      <c r="CQ121" s="168"/>
      <c r="CR121" s="168"/>
      <c r="CS121" s="168"/>
      <c r="CT121" s="168"/>
      <c r="CU121" s="168"/>
      <c r="CV121" s="168"/>
      <c r="CW121" s="168"/>
      <c r="CX121" s="168"/>
      <c r="CY121" s="168"/>
      <c r="CZ121" s="168"/>
      <c r="DA121" s="168"/>
      <c r="DB121" s="168"/>
      <c r="DC121" s="168"/>
      <c r="DD121" s="168"/>
      <c r="DE121" s="168"/>
      <c r="DF121" s="168"/>
      <c r="DG121" s="168"/>
      <c r="DH121" s="168"/>
      <c r="DI121" s="411"/>
      <c r="DJ121" s="298"/>
      <c r="DK121" s="214"/>
    </row>
    <row r="122" ht="9.0" customHeight="1">
      <c r="A122" s="206"/>
      <c r="B122" s="422"/>
      <c r="C122" s="422"/>
      <c r="D122" s="422"/>
      <c r="E122" s="422"/>
      <c r="F122" s="422"/>
      <c r="G122" s="422"/>
      <c r="H122" s="422"/>
      <c r="I122" s="422"/>
      <c r="J122" s="422"/>
      <c r="K122" s="422"/>
      <c r="L122" s="422"/>
      <c r="M122" s="422"/>
      <c r="N122" s="422"/>
      <c r="O122" s="422"/>
      <c r="P122" s="422"/>
      <c r="Q122" s="422"/>
      <c r="R122" s="422"/>
      <c r="S122" s="422"/>
      <c r="T122" s="422"/>
      <c r="U122" s="422"/>
      <c r="V122" s="422"/>
      <c r="W122" s="422"/>
      <c r="X122" s="422"/>
      <c r="Y122" s="422"/>
      <c r="Z122" s="422"/>
      <c r="AA122" s="422"/>
      <c r="AB122" s="422"/>
      <c r="AC122" s="422"/>
      <c r="AD122" s="422"/>
      <c r="AE122" s="422"/>
      <c r="AF122" s="422"/>
      <c r="AG122" s="422"/>
      <c r="AH122" s="422"/>
      <c r="AI122" s="422"/>
      <c r="AJ122" s="422"/>
      <c r="AK122" s="422"/>
      <c r="AL122" s="422"/>
      <c r="AM122" s="422"/>
      <c r="AN122" s="422"/>
      <c r="AO122" s="422"/>
      <c r="AP122" s="422"/>
      <c r="AQ122" s="210"/>
      <c r="AR122" s="426"/>
      <c r="AS122" s="263"/>
      <c r="BZ122" s="264"/>
      <c r="CA122" s="413"/>
      <c r="CB122" s="263"/>
      <c r="DI122" s="264"/>
      <c r="DJ122" s="298"/>
      <c r="DK122" s="214"/>
    </row>
    <row r="123" ht="9.0" customHeight="1">
      <c r="A123" s="206"/>
      <c r="B123" s="272"/>
      <c r="C123" s="435"/>
      <c r="D123" s="436"/>
      <c r="E123" s="436"/>
      <c r="F123" s="436"/>
      <c r="G123" s="436"/>
      <c r="H123" s="436"/>
      <c r="I123" s="436"/>
      <c r="J123" s="436"/>
      <c r="K123" s="436"/>
      <c r="L123" s="436"/>
      <c r="M123" s="436"/>
      <c r="N123" s="436"/>
      <c r="O123" s="436"/>
      <c r="P123" s="436"/>
      <c r="Q123" s="436"/>
      <c r="R123" s="436"/>
      <c r="S123" s="436"/>
      <c r="T123" s="436"/>
      <c r="U123" s="436"/>
      <c r="V123" s="436"/>
      <c r="W123" s="436"/>
      <c r="X123" s="436"/>
      <c r="Y123" s="436"/>
      <c r="Z123" s="436"/>
      <c r="AA123" s="436"/>
      <c r="AB123" s="436"/>
      <c r="AC123" s="436"/>
      <c r="AD123" s="436"/>
      <c r="AE123" s="436"/>
      <c r="AF123" s="436"/>
      <c r="AG123" s="436"/>
      <c r="AH123" s="436"/>
      <c r="AI123" s="436"/>
      <c r="AJ123" s="436"/>
      <c r="AK123" s="436"/>
      <c r="AL123" s="436"/>
      <c r="AM123" s="436"/>
      <c r="AN123" s="436"/>
      <c r="AO123" s="437"/>
      <c r="AP123" s="423"/>
      <c r="AQ123" s="210"/>
      <c r="AR123" s="426"/>
      <c r="AS123" s="224"/>
      <c r="AT123" s="225"/>
      <c r="AU123" s="225"/>
      <c r="AV123" s="225"/>
      <c r="AW123" s="225"/>
      <c r="AX123" s="225"/>
      <c r="AY123" s="225"/>
      <c r="AZ123" s="225"/>
      <c r="BA123" s="225"/>
      <c r="BB123" s="225"/>
      <c r="BC123" s="225"/>
      <c r="BD123" s="225"/>
      <c r="BE123" s="225"/>
      <c r="BF123" s="225"/>
      <c r="BG123" s="225"/>
      <c r="BH123" s="225"/>
      <c r="BI123" s="225"/>
      <c r="BJ123" s="225"/>
      <c r="BK123" s="225"/>
      <c r="BL123" s="225"/>
      <c r="BM123" s="225"/>
      <c r="BN123" s="225"/>
      <c r="BO123" s="225"/>
      <c r="BP123" s="225"/>
      <c r="BQ123" s="225"/>
      <c r="BR123" s="225"/>
      <c r="BS123" s="225"/>
      <c r="BT123" s="225"/>
      <c r="BU123" s="225"/>
      <c r="BV123" s="225"/>
      <c r="BW123" s="225"/>
      <c r="BX123" s="225"/>
      <c r="BY123" s="225"/>
      <c r="BZ123" s="226"/>
      <c r="CA123" s="413"/>
      <c r="CB123" s="224"/>
      <c r="CC123" s="225"/>
      <c r="CD123" s="225"/>
      <c r="CE123" s="225"/>
      <c r="CF123" s="225"/>
      <c r="CG123" s="225"/>
      <c r="CH123" s="225"/>
      <c r="CI123" s="225"/>
      <c r="CJ123" s="225"/>
      <c r="CK123" s="225"/>
      <c r="CL123" s="225"/>
      <c r="CM123" s="225"/>
      <c r="CN123" s="225"/>
      <c r="CO123" s="225"/>
      <c r="CP123" s="225"/>
      <c r="CQ123" s="225"/>
      <c r="CR123" s="225"/>
      <c r="CS123" s="225"/>
      <c r="CT123" s="225"/>
      <c r="CU123" s="225"/>
      <c r="CV123" s="225"/>
      <c r="CW123" s="225"/>
      <c r="CX123" s="225"/>
      <c r="CY123" s="225"/>
      <c r="CZ123" s="225"/>
      <c r="DA123" s="225"/>
      <c r="DB123" s="225"/>
      <c r="DC123" s="225"/>
      <c r="DD123" s="225"/>
      <c r="DE123" s="225"/>
      <c r="DF123" s="225"/>
      <c r="DG123" s="225"/>
      <c r="DH123" s="225"/>
      <c r="DI123" s="226"/>
      <c r="DJ123" s="298"/>
      <c r="DK123" s="214"/>
    </row>
    <row r="124" ht="9.0" customHeight="1">
      <c r="A124" s="206"/>
      <c r="B124" s="424"/>
      <c r="C124" s="261" t="s">
        <v>225</v>
      </c>
      <c r="D124" s="219"/>
      <c r="E124" s="219"/>
      <c r="F124" s="219"/>
      <c r="G124" s="219"/>
      <c r="H124" s="219"/>
      <c r="I124" s="219"/>
      <c r="J124" s="219"/>
      <c r="K124" s="219"/>
      <c r="L124" s="219"/>
      <c r="M124" s="219"/>
      <c r="N124" s="219"/>
      <c r="O124" s="219"/>
      <c r="P124" s="219"/>
      <c r="Q124" s="219"/>
      <c r="R124" s="219"/>
      <c r="S124" s="219"/>
      <c r="T124" s="219"/>
      <c r="U124" s="219"/>
      <c r="V124" s="219"/>
      <c r="W124" s="219"/>
      <c r="X124" s="219"/>
      <c r="Y124" s="219"/>
      <c r="Z124" s="219"/>
      <c r="AA124" s="219"/>
      <c r="AB124" s="219"/>
      <c r="AC124" s="219"/>
      <c r="AD124" s="219"/>
      <c r="AE124" s="219"/>
      <c r="AF124" s="219"/>
      <c r="AG124" s="219"/>
      <c r="AH124" s="219"/>
      <c r="AI124" s="219"/>
      <c r="AJ124" s="219"/>
      <c r="AK124" s="219"/>
      <c r="AL124" s="219"/>
      <c r="AM124" s="219"/>
      <c r="AN124" s="219"/>
      <c r="AO124" s="220"/>
      <c r="AP124" s="425"/>
      <c r="AQ124" s="210"/>
      <c r="AR124" s="426"/>
      <c r="AS124" s="306" t="s">
        <v>202</v>
      </c>
      <c r="AT124" s="219"/>
      <c r="AU124" s="219"/>
      <c r="AV124" s="219"/>
      <c r="AW124" s="219"/>
      <c r="AX124" s="219"/>
      <c r="AY124" s="219"/>
      <c r="AZ124" s="219"/>
      <c r="BA124" s="219"/>
      <c r="BB124" s="219"/>
      <c r="BC124" s="219"/>
      <c r="BD124" s="300"/>
      <c r="BF124" s="301" t="s">
        <v>203</v>
      </c>
      <c r="BG124" s="219"/>
      <c r="BH124" s="219"/>
      <c r="BI124" s="219"/>
      <c r="BJ124" s="219"/>
      <c r="BK124" s="219"/>
      <c r="BL124" s="219"/>
      <c r="BM124" s="219"/>
      <c r="BN124" s="219"/>
      <c r="BO124" s="219"/>
      <c r="BP124" s="219"/>
      <c r="BQ124" s="220"/>
      <c r="BR124" s="301" t="s">
        <v>204</v>
      </c>
      <c r="BS124" s="220"/>
      <c r="BT124" s="302"/>
      <c r="BU124" s="220"/>
      <c r="BV124" s="303"/>
      <c r="BW124" s="220"/>
      <c r="BX124" s="304" t="s">
        <v>205</v>
      </c>
      <c r="BY124" s="219"/>
      <c r="BZ124" s="220"/>
      <c r="CB124" s="306" t="s">
        <v>202</v>
      </c>
      <c r="CC124" s="219"/>
      <c r="CD124" s="219"/>
      <c r="CE124" s="219"/>
      <c r="CF124" s="219"/>
      <c r="CG124" s="219"/>
      <c r="CH124" s="219"/>
      <c r="CI124" s="219"/>
      <c r="CJ124" s="219"/>
      <c r="CK124" s="219"/>
      <c r="CL124" s="219"/>
      <c r="CM124" s="300"/>
      <c r="CO124" s="301" t="s">
        <v>203</v>
      </c>
      <c r="CP124" s="219"/>
      <c r="CQ124" s="219"/>
      <c r="CR124" s="219"/>
      <c r="CS124" s="219"/>
      <c r="CT124" s="219"/>
      <c r="CU124" s="219"/>
      <c r="CV124" s="219"/>
      <c r="CW124" s="219"/>
      <c r="CX124" s="219"/>
      <c r="CY124" s="219"/>
      <c r="CZ124" s="220"/>
      <c r="DA124" s="301" t="s">
        <v>204</v>
      </c>
      <c r="DB124" s="220"/>
      <c r="DC124" s="302"/>
      <c r="DD124" s="220"/>
      <c r="DE124" s="303"/>
      <c r="DF124" s="220"/>
      <c r="DG124" s="304" t="s">
        <v>205</v>
      </c>
      <c r="DH124" s="219"/>
      <c r="DI124" s="220"/>
      <c r="DJ124" s="298"/>
      <c r="DK124" s="214"/>
    </row>
    <row r="125" ht="9.0" customHeight="1">
      <c r="A125" s="206"/>
      <c r="B125" s="424"/>
      <c r="C125" s="263"/>
      <c r="AO125" s="264"/>
      <c r="AP125" s="425"/>
      <c r="AQ125" s="210"/>
      <c r="AR125" s="426"/>
      <c r="AS125" s="263"/>
      <c r="BD125" s="263"/>
      <c r="BF125" s="263"/>
      <c r="BQ125" s="264"/>
      <c r="BR125" s="263"/>
      <c r="BS125" s="264"/>
      <c r="BT125" s="263"/>
      <c r="BU125" s="264"/>
      <c r="BV125" s="263"/>
      <c r="BW125" s="264"/>
      <c r="BX125" s="263"/>
      <c r="BZ125" s="264"/>
      <c r="CA125" s="308"/>
      <c r="CB125" s="263"/>
      <c r="CM125" s="263"/>
      <c r="CO125" s="263"/>
      <c r="CZ125" s="264"/>
      <c r="DA125" s="263"/>
      <c r="DB125" s="264"/>
      <c r="DC125" s="263"/>
      <c r="DD125" s="264"/>
      <c r="DE125" s="263"/>
      <c r="DF125" s="264"/>
      <c r="DG125" s="263"/>
      <c r="DI125" s="264"/>
      <c r="DJ125" s="298"/>
      <c r="DK125" s="214"/>
    </row>
    <row r="126" ht="9.0" customHeight="1">
      <c r="A126" s="206"/>
      <c r="B126" s="424"/>
      <c r="C126" s="224"/>
      <c r="D126" s="225"/>
      <c r="E126" s="225"/>
      <c r="F126" s="225"/>
      <c r="G126" s="225"/>
      <c r="H126" s="225"/>
      <c r="I126" s="225"/>
      <c r="J126" s="225"/>
      <c r="K126" s="225"/>
      <c r="L126" s="225"/>
      <c r="M126" s="225"/>
      <c r="N126" s="225"/>
      <c r="O126" s="225"/>
      <c r="P126" s="225"/>
      <c r="Q126" s="225"/>
      <c r="R126" s="225"/>
      <c r="S126" s="225"/>
      <c r="T126" s="225"/>
      <c r="U126" s="225"/>
      <c r="V126" s="225"/>
      <c r="W126" s="225"/>
      <c r="X126" s="225"/>
      <c r="Y126" s="225"/>
      <c r="Z126" s="225"/>
      <c r="AA126" s="225"/>
      <c r="AB126" s="225"/>
      <c r="AC126" s="225"/>
      <c r="AD126" s="225"/>
      <c r="AE126" s="225"/>
      <c r="AF126" s="225"/>
      <c r="AG126" s="225"/>
      <c r="AH126" s="225"/>
      <c r="AI126" s="225"/>
      <c r="AJ126" s="225"/>
      <c r="AK126" s="225"/>
      <c r="AL126" s="225"/>
      <c r="AM126" s="225"/>
      <c r="AN126" s="225"/>
      <c r="AO126" s="226"/>
      <c r="AP126" s="425"/>
      <c r="AQ126" s="210"/>
      <c r="AR126" s="426"/>
      <c r="AS126" s="296"/>
      <c r="AT126" s="295"/>
      <c r="AU126" s="295"/>
      <c r="AV126" s="295"/>
      <c r="AW126" s="295"/>
      <c r="AX126" s="295"/>
      <c r="AY126" s="295"/>
      <c r="AZ126" s="295"/>
      <c r="BA126" s="295"/>
      <c r="BB126" s="295"/>
      <c r="BC126" s="295"/>
      <c r="BD126" s="296"/>
      <c r="BE126" s="295"/>
      <c r="BF126" s="296"/>
      <c r="BG126" s="295"/>
      <c r="BH126" s="295"/>
      <c r="BI126" s="295"/>
      <c r="BJ126" s="295"/>
      <c r="BK126" s="295"/>
      <c r="BL126" s="295"/>
      <c r="BM126" s="295"/>
      <c r="BN126" s="295"/>
      <c r="BO126" s="295"/>
      <c r="BP126" s="295"/>
      <c r="BQ126" s="310"/>
      <c r="BR126" s="296"/>
      <c r="BS126" s="310"/>
      <c r="BT126" s="296"/>
      <c r="BU126" s="310"/>
      <c r="BV126" s="296"/>
      <c r="BW126" s="310"/>
      <c r="BX126" s="296"/>
      <c r="BY126" s="295"/>
      <c r="BZ126" s="310"/>
      <c r="CA126" s="438"/>
      <c r="CB126" s="296"/>
      <c r="CC126" s="295"/>
      <c r="CD126" s="295"/>
      <c r="CE126" s="295"/>
      <c r="CF126" s="295"/>
      <c r="CG126" s="295"/>
      <c r="CH126" s="295"/>
      <c r="CI126" s="295"/>
      <c r="CJ126" s="295"/>
      <c r="CK126" s="295"/>
      <c r="CL126" s="295"/>
      <c r="CM126" s="296"/>
      <c r="CN126" s="295"/>
      <c r="CO126" s="296"/>
      <c r="CP126" s="295"/>
      <c r="CQ126" s="295"/>
      <c r="CR126" s="295"/>
      <c r="CS126" s="295"/>
      <c r="CT126" s="295"/>
      <c r="CU126" s="295"/>
      <c r="CV126" s="295"/>
      <c r="CW126" s="295"/>
      <c r="CX126" s="295"/>
      <c r="CY126" s="295"/>
      <c r="CZ126" s="310"/>
      <c r="DA126" s="296"/>
      <c r="DB126" s="310"/>
      <c r="DC126" s="296"/>
      <c r="DD126" s="310"/>
      <c r="DE126" s="296"/>
      <c r="DF126" s="310"/>
      <c r="DG126" s="296"/>
      <c r="DH126" s="295"/>
      <c r="DI126" s="310"/>
      <c r="DJ126" s="298"/>
      <c r="DK126" s="214"/>
    </row>
    <row r="127" ht="9.0" customHeight="1">
      <c r="A127" s="206"/>
      <c r="B127" s="424"/>
      <c r="C127" s="427" t="s">
        <v>226</v>
      </c>
      <c r="D127" s="219"/>
      <c r="E127" s="219"/>
      <c r="F127" s="219"/>
      <c r="G127" s="219"/>
      <c r="H127" s="219"/>
      <c r="I127" s="219"/>
      <c r="J127" s="219"/>
      <c r="K127" s="219"/>
      <c r="L127" s="219"/>
      <c r="M127" s="219"/>
      <c r="N127" s="219"/>
      <c r="O127" s="219"/>
      <c r="P127" s="219"/>
      <c r="Q127" s="219"/>
      <c r="R127" s="220"/>
      <c r="S127" s="439"/>
      <c r="T127" s="400"/>
      <c r="U127" s="400"/>
      <c r="V127" s="400"/>
      <c r="W127" s="402"/>
      <c r="X127" s="440" t="s">
        <v>104</v>
      </c>
      <c r="Y127" s="168"/>
      <c r="Z127" s="168"/>
      <c r="AA127" s="168"/>
      <c r="AB127" s="168"/>
      <c r="AC127" s="168"/>
      <c r="AD127" s="168"/>
      <c r="AE127" s="168"/>
      <c r="AF127" s="168"/>
      <c r="AG127" s="168"/>
      <c r="AH127" s="168"/>
      <c r="AI127" s="168"/>
      <c r="AJ127" s="168"/>
      <c r="AK127" s="168"/>
      <c r="AL127" s="168"/>
      <c r="AM127" s="168"/>
      <c r="AN127" s="168"/>
      <c r="AO127" s="281"/>
      <c r="AP127" s="298"/>
      <c r="AQ127" s="210"/>
      <c r="AR127" s="426"/>
      <c r="AS127" s="441" t="s">
        <v>78</v>
      </c>
      <c r="BC127" s="317"/>
      <c r="BD127" s="316" t="b">
        <v>0</v>
      </c>
      <c r="BE127" s="317"/>
      <c r="BF127" s="324" t="s">
        <v>48</v>
      </c>
      <c r="BJ127" s="317"/>
      <c r="BK127" s="325" t="s">
        <v>54</v>
      </c>
      <c r="BO127" s="317"/>
      <c r="BP127" s="320">
        <v>0.0</v>
      </c>
      <c r="BQ127" s="317"/>
      <c r="BR127" s="320">
        <f>IF(AND(ISBLANK(BF127),ISBLANK(BK127),ISBLANK(BP127)),"",(IFERROR(IF(ISBLANK(BF127),0, VLOOKUP(BF127,calculations!$C$8:$D$21,2,0)),BF127)+IFERROR(IF(ISBLANK(BK127),0, VLOOKUP(BK127,calculations!$C$8:$D$21,2,0)),BK127)+BP127))</f>
        <v>23</v>
      </c>
      <c r="BS127" s="317"/>
      <c r="BT127" s="316" t="b">
        <v>0</v>
      </c>
      <c r="BU127" s="317"/>
      <c r="BV127" s="316" t="b">
        <v>0</v>
      </c>
      <c r="BW127" s="317"/>
      <c r="BX127" s="320">
        <f>IFERROR(Ceiling(VLOOKUP('PAGE 1'!AS127, datasheet!$F$8:$L$30,7,FALSE)*LOOKUP($CS$43,calculations!$A$63:$A$68,calculations!$B$63:$B$68),1),"")</f>
        <v>70</v>
      </c>
      <c r="BZ127" s="317"/>
      <c r="CA127" s="322"/>
      <c r="CB127" s="442" t="s">
        <v>104</v>
      </c>
      <c r="CC127" s="443"/>
      <c r="CD127" s="443"/>
      <c r="CE127" s="443"/>
      <c r="CF127" s="443"/>
      <c r="CG127" s="443"/>
      <c r="CH127" s="443"/>
      <c r="CI127" s="443"/>
      <c r="CJ127" s="443"/>
      <c r="CK127" s="443"/>
      <c r="CL127" s="444"/>
      <c r="CM127" s="316" t="b">
        <v>0</v>
      </c>
      <c r="CN127" s="317"/>
      <c r="CO127" s="324" t="s">
        <v>36</v>
      </c>
      <c r="CS127" s="317"/>
      <c r="CT127" s="325" t="s">
        <v>45</v>
      </c>
      <c r="CX127" s="317"/>
      <c r="CY127" s="320"/>
      <c r="CZ127" s="317"/>
      <c r="DA127" s="320">
        <f>IF(AND(ISBLANK(CO127),ISBLANK(CT127),ISBLANK(CY127)),"",(IFERROR(IF(ISBLANK(CO127),0, VLOOKUP(CO127,calculations!$C$8:$D$21,2,0)),CO127)+IFERROR(IF(ISBLANK(CT127),0, VLOOKUP(CT127,calculations!$C$8:$D$21,2,0)),CT127)+CY127))</f>
        <v>27</v>
      </c>
      <c r="DB127" s="317"/>
      <c r="DC127" s="316" t="b">
        <v>0</v>
      </c>
      <c r="DD127" s="317"/>
      <c r="DE127" s="316" t="b">
        <v>0</v>
      </c>
      <c r="DF127" s="317"/>
      <c r="DG127" s="320">
        <f>IFERROR(Ceiling(VLOOKUP('PAGE 1'!CB127,datasheet!$O$42:$U$52,7,FALSE)*LOOKUP($CS$43,calculations!$A$63:$A$68,calculations!$B$63:$B$68),1),"")</f>
        <v>77</v>
      </c>
      <c r="DI127" s="326"/>
      <c r="DJ127" s="298"/>
      <c r="DK127" s="214"/>
    </row>
    <row r="128" ht="9.0" customHeight="1">
      <c r="A128" s="206"/>
      <c r="B128" s="424"/>
      <c r="C128" s="263"/>
      <c r="R128" s="264"/>
      <c r="S128" s="439"/>
      <c r="T128" s="400"/>
      <c r="U128" s="400"/>
      <c r="V128" s="400"/>
      <c r="W128" s="402"/>
      <c r="X128" s="288"/>
      <c r="AO128" s="289"/>
      <c r="AP128" s="298"/>
      <c r="AQ128" s="210"/>
      <c r="AR128" s="426"/>
      <c r="AS128" s="327"/>
      <c r="BC128" s="328"/>
      <c r="BD128" s="329"/>
      <c r="BE128" s="328"/>
      <c r="BF128" s="329"/>
      <c r="BJ128" s="328"/>
      <c r="BK128" s="329"/>
      <c r="BO128" s="328"/>
      <c r="BP128" s="329"/>
      <c r="BQ128" s="328"/>
      <c r="BR128" s="329"/>
      <c r="BS128" s="328"/>
      <c r="BT128" s="329"/>
      <c r="BU128" s="328"/>
      <c r="BV128" s="329"/>
      <c r="BW128" s="328"/>
      <c r="BX128" s="329"/>
      <c r="BZ128" s="328"/>
      <c r="CA128" s="330"/>
      <c r="CB128" s="329"/>
      <c r="CL128" s="328"/>
      <c r="CM128" s="329"/>
      <c r="CN128" s="328"/>
      <c r="CO128" s="329"/>
      <c r="CS128" s="328"/>
      <c r="CT128" s="329"/>
      <c r="CX128" s="328"/>
      <c r="CY128" s="329"/>
      <c r="CZ128" s="328"/>
      <c r="DA128" s="329"/>
      <c r="DB128" s="328"/>
      <c r="DC128" s="329"/>
      <c r="DD128" s="328"/>
      <c r="DE128" s="329"/>
      <c r="DF128" s="328"/>
      <c r="DG128" s="329"/>
      <c r="DI128" s="331"/>
      <c r="DJ128" s="298"/>
      <c r="DK128" s="214"/>
    </row>
    <row r="129" ht="9.0" customHeight="1">
      <c r="A129" s="206"/>
      <c r="B129" s="424"/>
      <c r="C129" s="224"/>
      <c r="D129" s="225"/>
      <c r="E129" s="225"/>
      <c r="F129" s="225"/>
      <c r="G129" s="225"/>
      <c r="H129" s="225"/>
      <c r="I129" s="225"/>
      <c r="J129" s="225"/>
      <c r="K129" s="225"/>
      <c r="L129" s="225"/>
      <c r="M129" s="225"/>
      <c r="N129" s="225"/>
      <c r="O129" s="225"/>
      <c r="P129" s="225"/>
      <c r="Q129" s="225"/>
      <c r="R129" s="226"/>
      <c r="S129" s="439"/>
      <c r="T129" s="400"/>
      <c r="U129" s="400"/>
      <c r="V129" s="400"/>
      <c r="W129" s="402"/>
      <c r="X129" s="309"/>
      <c r="Y129" s="295"/>
      <c r="Z129" s="295"/>
      <c r="AA129" s="295"/>
      <c r="AB129" s="295"/>
      <c r="AC129" s="295"/>
      <c r="AD129" s="295"/>
      <c r="AE129" s="295"/>
      <c r="AF129" s="295"/>
      <c r="AG129" s="295"/>
      <c r="AH129" s="295"/>
      <c r="AI129" s="295"/>
      <c r="AJ129" s="295"/>
      <c r="AK129" s="295"/>
      <c r="AL129" s="295"/>
      <c r="AM129" s="295"/>
      <c r="AN129" s="295"/>
      <c r="AO129" s="312"/>
      <c r="AP129" s="298"/>
      <c r="AQ129" s="210"/>
      <c r="AR129" s="426"/>
      <c r="AS129" s="332"/>
      <c r="AT129" s="333"/>
      <c r="AU129" s="333"/>
      <c r="AV129" s="333"/>
      <c r="AW129" s="333"/>
      <c r="AX129" s="333"/>
      <c r="AY129" s="333"/>
      <c r="AZ129" s="333"/>
      <c r="BA129" s="333"/>
      <c r="BB129" s="333"/>
      <c r="BC129" s="334"/>
      <c r="BD129" s="335"/>
      <c r="BE129" s="334"/>
      <c r="BF129" s="335"/>
      <c r="BG129" s="333"/>
      <c r="BH129" s="333"/>
      <c r="BI129" s="333"/>
      <c r="BJ129" s="334"/>
      <c r="BK129" s="335"/>
      <c r="BL129" s="333"/>
      <c r="BM129" s="333"/>
      <c r="BN129" s="333"/>
      <c r="BO129" s="334"/>
      <c r="BP129" s="335"/>
      <c r="BQ129" s="334"/>
      <c r="BR129" s="335"/>
      <c r="BS129" s="334"/>
      <c r="BT129" s="335"/>
      <c r="BU129" s="334"/>
      <c r="BV129" s="335"/>
      <c r="BW129" s="334"/>
      <c r="BX129" s="335"/>
      <c r="BY129" s="333"/>
      <c r="BZ129" s="334"/>
      <c r="CA129" s="336"/>
      <c r="CB129" s="335"/>
      <c r="CC129" s="333"/>
      <c r="CD129" s="333"/>
      <c r="CE129" s="333"/>
      <c r="CF129" s="333"/>
      <c r="CG129" s="333"/>
      <c r="CH129" s="333"/>
      <c r="CI129" s="333"/>
      <c r="CJ129" s="333"/>
      <c r="CK129" s="333"/>
      <c r="CL129" s="334"/>
      <c r="CM129" s="335"/>
      <c r="CN129" s="334"/>
      <c r="CO129" s="335"/>
      <c r="CP129" s="333"/>
      <c r="CQ129" s="333"/>
      <c r="CR129" s="333"/>
      <c r="CS129" s="334"/>
      <c r="CT129" s="335"/>
      <c r="CU129" s="333"/>
      <c r="CV129" s="333"/>
      <c r="CW129" s="333"/>
      <c r="CX129" s="334"/>
      <c r="CY129" s="335"/>
      <c r="CZ129" s="334"/>
      <c r="DA129" s="335"/>
      <c r="DB129" s="334"/>
      <c r="DC129" s="335"/>
      <c r="DD129" s="334"/>
      <c r="DE129" s="335"/>
      <c r="DF129" s="334"/>
      <c r="DG129" s="335"/>
      <c r="DH129" s="333"/>
      <c r="DI129" s="337"/>
      <c r="DJ129" s="298"/>
      <c r="DK129" s="214"/>
    </row>
    <row r="130" ht="9.0" customHeight="1">
      <c r="A130" s="206"/>
      <c r="B130" s="424"/>
      <c r="C130" s="402"/>
      <c r="D130" s="445"/>
      <c r="E130" s="445"/>
      <c r="F130" s="445"/>
      <c r="G130" s="445"/>
      <c r="H130" s="445"/>
      <c r="I130" s="445"/>
      <c r="J130" s="445"/>
      <c r="K130" s="445"/>
      <c r="L130" s="445"/>
      <c r="M130" s="445"/>
      <c r="N130" s="445"/>
      <c r="O130" s="445"/>
      <c r="P130" s="445"/>
      <c r="Q130" s="445"/>
      <c r="R130" s="445"/>
      <c r="S130" s="445"/>
      <c r="T130" s="445"/>
      <c r="U130" s="445"/>
      <c r="V130" s="445"/>
      <c r="W130" s="445"/>
      <c r="X130" s="445"/>
      <c r="Y130" s="445"/>
      <c r="Z130" s="445"/>
      <c r="AA130" s="445"/>
      <c r="AB130" s="445"/>
      <c r="AC130" s="445"/>
      <c r="AD130" s="445"/>
      <c r="AE130" s="445"/>
      <c r="AF130" s="445"/>
      <c r="AG130" s="445"/>
      <c r="AH130" s="445"/>
      <c r="AI130" s="445"/>
      <c r="AJ130" s="445"/>
      <c r="AK130" s="445"/>
      <c r="AL130" s="445"/>
      <c r="AM130" s="445"/>
      <c r="AN130" s="445"/>
      <c r="AO130" s="446"/>
      <c r="AP130" s="425"/>
      <c r="AQ130" s="210"/>
      <c r="AR130" s="426"/>
      <c r="AS130" s="338"/>
      <c r="AT130" s="339"/>
      <c r="AU130" s="339"/>
      <c r="AV130" s="339"/>
      <c r="AW130" s="339"/>
      <c r="AX130" s="339"/>
      <c r="AY130" s="339"/>
      <c r="AZ130" s="339"/>
      <c r="BA130" s="339"/>
      <c r="BB130" s="339"/>
      <c r="BC130" s="340"/>
      <c r="BD130" s="341" t="b">
        <v>0</v>
      </c>
      <c r="BE130" s="340"/>
      <c r="BF130" s="342"/>
      <c r="BG130" s="339"/>
      <c r="BH130" s="339"/>
      <c r="BI130" s="339"/>
      <c r="BJ130" s="340"/>
      <c r="BK130" s="342"/>
      <c r="BL130" s="339"/>
      <c r="BM130" s="339"/>
      <c r="BN130" s="339"/>
      <c r="BO130" s="340"/>
      <c r="BP130" s="343"/>
      <c r="BQ130" s="340"/>
      <c r="BR130" s="344" t="str">
        <f>IF(AND(ISBLANK(BF130),ISBLANK(BK130),ISBLANK(BP130)),"",(IFERROR(IF(ISBLANK(BF130),0, VLOOKUP(BF130,calculations!$C$8:$D$21,2,0)),BF130)+IFERROR(IF(ISBLANK(BK130),0, VLOOKUP(BK130,calculations!$C$8:$D$21,2,0)),BK130)+BP130))</f>
        <v/>
      </c>
      <c r="BS130" s="328"/>
      <c r="BT130" s="341" t="b">
        <v>0</v>
      </c>
      <c r="BU130" s="340"/>
      <c r="BV130" s="341" t="b">
        <v>0</v>
      </c>
      <c r="BW130" s="340"/>
      <c r="BX130" s="343" t="str">
        <f>IFERROR(Ceiling(VLOOKUP('PAGE 1'!AS130, datasheet!$F$8:$L$30,7,FALSE)*LOOKUP($CS$43,calculations!$A$63:$A$68,calculations!$B$63:$B$68),1),"")</f>
        <v/>
      </c>
      <c r="BY130" s="339"/>
      <c r="BZ130" s="345"/>
      <c r="CA130" s="346"/>
      <c r="CB130" s="447" t="s">
        <v>137</v>
      </c>
      <c r="CC130" s="339"/>
      <c r="CD130" s="339"/>
      <c r="CE130" s="339"/>
      <c r="CF130" s="339"/>
      <c r="CG130" s="339"/>
      <c r="CH130" s="339"/>
      <c r="CI130" s="339"/>
      <c r="CJ130" s="339"/>
      <c r="CK130" s="339"/>
      <c r="CL130" s="340"/>
      <c r="CM130" s="341" t="b">
        <v>0</v>
      </c>
      <c r="CN130" s="340"/>
      <c r="CO130" s="342" t="s">
        <v>36</v>
      </c>
      <c r="CP130" s="339"/>
      <c r="CQ130" s="339"/>
      <c r="CR130" s="339"/>
      <c r="CS130" s="340"/>
      <c r="CT130" s="342" t="s">
        <v>45</v>
      </c>
      <c r="CU130" s="339"/>
      <c r="CV130" s="339"/>
      <c r="CW130" s="339"/>
      <c r="CX130" s="340"/>
      <c r="CY130" s="343"/>
      <c r="CZ130" s="340"/>
      <c r="DA130" s="344">
        <f>IF(AND(ISBLANK(CO130),ISBLANK(CT130),ISBLANK(CY130)),"",(IFERROR(IF(ISBLANK(CO130),0, VLOOKUP(CO130,calculations!$C$8:$D$21,2,0)),CO130)+IFERROR(IF(ISBLANK(CT130),0, VLOOKUP(CT130,calculations!$C$8:$D$21,2,0)),CT130)+CY130))</f>
        <v>27</v>
      </c>
      <c r="DB130" s="328"/>
      <c r="DC130" s="341" t="b">
        <v>0</v>
      </c>
      <c r="DD130" s="340"/>
      <c r="DE130" s="341" t="b">
        <v>0</v>
      </c>
      <c r="DF130" s="340"/>
      <c r="DG130" s="343">
        <f>IFERROR(Ceiling(VLOOKUP('PAGE 1'!CB130,datasheet!$O$42:$U$52,7,FALSE)*LOOKUP($CS$43,calculations!$A$63:$A$68,calculations!$B$63:$B$68),1),"")</f>
        <v>81</v>
      </c>
      <c r="DH130" s="339"/>
      <c r="DI130" s="348"/>
      <c r="DJ130" s="298"/>
      <c r="DK130" s="214"/>
    </row>
    <row r="131" ht="9.0" customHeight="1">
      <c r="A131" s="206"/>
      <c r="B131" s="424"/>
      <c r="C131" s="427" t="s">
        <v>227</v>
      </c>
      <c r="D131" s="219"/>
      <c r="E131" s="219"/>
      <c r="F131" s="219"/>
      <c r="G131" s="219"/>
      <c r="H131" s="219"/>
      <c r="I131" s="219"/>
      <c r="J131" s="219"/>
      <c r="K131" s="219"/>
      <c r="L131" s="219"/>
      <c r="M131" s="219"/>
      <c r="N131" s="219"/>
      <c r="O131" s="219"/>
      <c r="P131" s="219"/>
      <c r="Q131" s="219"/>
      <c r="R131" s="220"/>
      <c r="S131" s="439"/>
      <c r="T131" s="439"/>
      <c r="U131" s="439"/>
      <c r="V131" s="439"/>
      <c r="W131" s="448"/>
      <c r="X131" s="440" t="s">
        <v>52</v>
      </c>
      <c r="Y131" s="168"/>
      <c r="Z131" s="168"/>
      <c r="AA131" s="168"/>
      <c r="AB131" s="168"/>
      <c r="AC131" s="168"/>
      <c r="AD131" s="168"/>
      <c r="AE131" s="168"/>
      <c r="AF131" s="168"/>
      <c r="AG131" s="168"/>
      <c r="AH131" s="168"/>
      <c r="AI131" s="168"/>
      <c r="AJ131" s="168"/>
      <c r="AK131" s="168"/>
      <c r="AL131" s="168"/>
      <c r="AM131" s="168"/>
      <c r="AN131" s="168"/>
      <c r="AO131" s="281"/>
      <c r="AP131" s="298"/>
      <c r="AQ131" s="210"/>
      <c r="AR131" s="426"/>
      <c r="AS131" s="349"/>
      <c r="BC131" s="350"/>
      <c r="BD131" s="351"/>
      <c r="BE131" s="350"/>
      <c r="BF131" s="351"/>
      <c r="BJ131" s="350"/>
      <c r="BK131" s="351"/>
      <c r="BO131" s="350"/>
      <c r="BP131" s="351"/>
      <c r="BQ131" s="350"/>
      <c r="BR131" s="352"/>
      <c r="BS131" s="317"/>
      <c r="BT131" s="351"/>
      <c r="BU131" s="350"/>
      <c r="BV131" s="351"/>
      <c r="BW131" s="350"/>
      <c r="BX131" s="351"/>
      <c r="BZ131" s="317"/>
      <c r="CA131" s="353"/>
      <c r="CB131" s="351"/>
      <c r="CL131" s="350"/>
      <c r="CM131" s="351"/>
      <c r="CN131" s="350"/>
      <c r="CO131" s="351"/>
      <c r="CS131" s="350"/>
      <c r="CT131" s="351"/>
      <c r="CX131" s="350"/>
      <c r="CY131" s="351"/>
      <c r="CZ131" s="350"/>
      <c r="DA131" s="352"/>
      <c r="DB131" s="317"/>
      <c r="DC131" s="351"/>
      <c r="DD131" s="350"/>
      <c r="DE131" s="351"/>
      <c r="DF131" s="350"/>
      <c r="DG131" s="351"/>
      <c r="DI131" s="326"/>
      <c r="DJ131" s="298"/>
      <c r="DK131" s="214"/>
    </row>
    <row r="132" ht="9.0" customHeight="1">
      <c r="A132" s="206"/>
      <c r="B132" s="424"/>
      <c r="C132" s="263"/>
      <c r="R132" s="264"/>
      <c r="S132" s="439"/>
      <c r="T132" s="439"/>
      <c r="U132" s="439"/>
      <c r="V132" s="439"/>
      <c r="W132" s="448"/>
      <c r="X132" s="288"/>
      <c r="AO132" s="289"/>
      <c r="AP132" s="298"/>
      <c r="AQ132" s="210"/>
      <c r="AR132" s="426"/>
      <c r="AS132" s="354"/>
      <c r="AT132" s="355"/>
      <c r="AU132" s="355"/>
      <c r="AV132" s="355"/>
      <c r="AW132" s="355"/>
      <c r="AX132" s="355"/>
      <c r="AY132" s="355"/>
      <c r="AZ132" s="355"/>
      <c r="BA132" s="355"/>
      <c r="BB132" s="355"/>
      <c r="BC132" s="356"/>
      <c r="BD132" s="357"/>
      <c r="BE132" s="356"/>
      <c r="BF132" s="357"/>
      <c r="BG132" s="355"/>
      <c r="BH132" s="355"/>
      <c r="BI132" s="355"/>
      <c r="BJ132" s="356"/>
      <c r="BK132" s="357"/>
      <c r="BL132" s="355"/>
      <c r="BM132" s="355"/>
      <c r="BN132" s="355"/>
      <c r="BO132" s="356"/>
      <c r="BP132" s="357"/>
      <c r="BQ132" s="356"/>
      <c r="BR132" s="358"/>
      <c r="BS132" s="359"/>
      <c r="BT132" s="357"/>
      <c r="BU132" s="356"/>
      <c r="BV132" s="357"/>
      <c r="BW132" s="356"/>
      <c r="BX132" s="357"/>
      <c r="BY132" s="355"/>
      <c r="BZ132" s="359"/>
      <c r="CA132" s="360"/>
      <c r="CB132" s="357"/>
      <c r="CC132" s="355"/>
      <c r="CD132" s="355"/>
      <c r="CE132" s="355"/>
      <c r="CF132" s="355"/>
      <c r="CG132" s="355"/>
      <c r="CH132" s="355"/>
      <c r="CI132" s="355"/>
      <c r="CJ132" s="355"/>
      <c r="CK132" s="355"/>
      <c r="CL132" s="356"/>
      <c r="CM132" s="357"/>
      <c r="CN132" s="356"/>
      <c r="CO132" s="357"/>
      <c r="CP132" s="355"/>
      <c r="CQ132" s="355"/>
      <c r="CR132" s="355"/>
      <c r="CS132" s="356"/>
      <c r="CT132" s="357"/>
      <c r="CU132" s="355"/>
      <c r="CV132" s="355"/>
      <c r="CW132" s="355"/>
      <c r="CX132" s="356"/>
      <c r="CY132" s="357"/>
      <c r="CZ132" s="356"/>
      <c r="DA132" s="358"/>
      <c r="DB132" s="359"/>
      <c r="DC132" s="357"/>
      <c r="DD132" s="356"/>
      <c r="DE132" s="357"/>
      <c r="DF132" s="356"/>
      <c r="DG132" s="357"/>
      <c r="DH132" s="355"/>
      <c r="DI132" s="361"/>
      <c r="DJ132" s="298"/>
      <c r="DK132" s="214"/>
    </row>
    <row r="133" ht="9.0" customHeight="1">
      <c r="A133" s="206"/>
      <c r="B133" s="424"/>
      <c r="C133" s="224"/>
      <c r="D133" s="225"/>
      <c r="E133" s="225"/>
      <c r="F133" s="225"/>
      <c r="G133" s="225"/>
      <c r="H133" s="225"/>
      <c r="I133" s="225"/>
      <c r="J133" s="225"/>
      <c r="K133" s="225"/>
      <c r="L133" s="225"/>
      <c r="M133" s="225"/>
      <c r="N133" s="225"/>
      <c r="O133" s="225"/>
      <c r="P133" s="225"/>
      <c r="Q133" s="225"/>
      <c r="R133" s="226"/>
      <c r="S133" s="439"/>
      <c r="T133" s="439"/>
      <c r="U133" s="439"/>
      <c r="V133" s="439"/>
      <c r="W133" s="448"/>
      <c r="X133" s="309"/>
      <c r="Y133" s="295"/>
      <c r="Z133" s="295"/>
      <c r="AA133" s="295"/>
      <c r="AB133" s="295"/>
      <c r="AC133" s="295"/>
      <c r="AD133" s="295"/>
      <c r="AE133" s="295"/>
      <c r="AF133" s="295"/>
      <c r="AG133" s="295"/>
      <c r="AH133" s="295"/>
      <c r="AI133" s="295"/>
      <c r="AJ133" s="295"/>
      <c r="AK133" s="295"/>
      <c r="AL133" s="295"/>
      <c r="AM133" s="295"/>
      <c r="AN133" s="295"/>
      <c r="AO133" s="312"/>
      <c r="AP133" s="298"/>
      <c r="AQ133" s="210"/>
      <c r="AR133" s="426"/>
      <c r="AS133" s="313"/>
      <c r="AT133" s="314"/>
      <c r="AU133" s="314"/>
      <c r="AV133" s="314"/>
      <c r="AW133" s="314"/>
      <c r="AX133" s="314"/>
      <c r="AY133" s="314"/>
      <c r="AZ133" s="314"/>
      <c r="BA133" s="314"/>
      <c r="BB133" s="314"/>
      <c r="BC133" s="315"/>
      <c r="BD133" s="321" t="b">
        <v>0</v>
      </c>
      <c r="BE133" s="315"/>
      <c r="BF133" s="318"/>
      <c r="BG133" s="314"/>
      <c r="BH133" s="314"/>
      <c r="BI133" s="314"/>
      <c r="BJ133" s="315"/>
      <c r="BK133" s="319"/>
      <c r="BL133" s="314"/>
      <c r="BM133" s="314"/>
      <c r="BN133" s="314"/>
      <c r="BO133" s="315"/>
      <c r="BP133" s="235"/>
      <c r="BQ133" s="315"/>
      <c r="BR133" s="320" t="str">
        <f>IF(AND(ISBLANK(BF133),ISBLANK(BK133),ISBLANK(BP133)),"",(IFERROR(IF(ISBLANK(BF133),0, VLOOKUP(BF133,calculations!$C$8:$D$21,2,0)),BF133)+IFERROR(IF(ISBLANK(BK133),0, VLOOKUP(BK133,calculations!$C$8:$D$21,2,0)),BK133)+BP133))</f>
        <v/>
      </c>
      <c r="BS133" s="317"/>
      <c r="BT133" s="321" t="b">
        <v>0</v>
      </c>
      <c r="BU133" s="315"/>
      <c r="BV133" s="321" t="b">
        <v>0</v>
      </c>
      <c r="BW133" s="315"/>
      <c r="BX133" s="235" t="str">
        <f>IFERROR(Ceiling(VLOOKUP('PAGE 1'!AS133, datasheet!$F$8:$L$30,7,FALSE)*LOOKUP($CS$43,calculations!$A$63:$A$68,calculations!$B$63:$B$68),1),"")</f>
        <v/>
      </c>
      <c r="BY133" s="314"/>
      <c r="BZ133" s="315"/>
      <c r="CA133" s="362"/>
      <c r="CB133" s="449"/>
      <c r="CC133" s="314"/>
      <c r="CD133" s="314"/>
      <c r="CE133" s="314"/>
      <c r="CF133" s="314"/>
      <c r="CG133" s="314"/>
      <c r="CH133" s="314"/>
      <c r="CI133" s="314"/>
      <c r="CJ133" s="314"/>
      <c r="CK133" s="314"/>
      <c r="CL133" s="315"/>
      <c r="CM133" s="321" t="b">
        <v>0</v>
      </c>
      <c r="CN133" s="315"/>
      <c r="CO133" s="318"/>
      <c r="CP133" s="314"/>
      <c r="CQ133" s="314"/>
      <c r="CR133" s="314"/>
      <c r="CS133" s="315"/>
      <c r="CT133" s="319"/>
      <c r="CU133" s="314"/>
      <c r="CV133" s="314"/>
      <c r="CW133" s="314"/>
      <c r="CX133" s="315"/>
      <c r="CY133" s="235"/>
      <c r="CZ133" s="315"/>
      <c r="DA133" s="320" t="str">
        <f>IF(AND(ISBLANK(CO133),ISBLANK(CT133),ISBLANK(CY133)),"",(IFERROR(IF(ISBLANK(CO133),0, VLOOKUP(CO133,calculations!$C$8:$D$21,2,0)),CO133)+IFERROR(IF(ISBLANK(CT133),0, VLOOKUP(CT133,calculations!$C$8:$D$21,2,0)),CT133)+CY133))</f>
        <v/>
      </c>
      <c r="DB133" s="317"/>
      <c r="DC133" s="321" t="b">
        <v>0</v>
      </c>
      <c r="DD133" s="315"/>
      <c r="DE133" s="321" t="b">
        <v>0</v>
      </c>
      <c r="DF133" s="315"/>
      <c r="DG133" s="235" t="str">
        <f>IFERROR(Ceiling(VLOOKUP('PAGE 1'!CB133,datasheet!$O$42:$U$52,7,FALSE)*LOOKUP($CS$43,calculations!$A$63:$A$68,calculations!$B$63:$B$68),1),"")</f>
        <v/>
      </c>
      <c r="DH133" s="314"/>
      <c r="DI133" s="364"/>
      <c r="DJ133" s="298"/>
      <c r="DK133" s="214"/>
    </row>
    <row r="134" ht="9.0" customHeight="1">
      <c r="A134" s="206"/>
      <c r="B134" s="424"/>
      <c r="C134" s="450"/>
      <c r="D134" s="450"/>
      <c r="E134" s="450"/>
      <c r="F134" s="450"/>
      <c r="G134" s="450"/>
      <c r="H134" s="450"/>
      <c r="I134" s="450"/>
      <c r="J134" s="450"/>
      <c r="K134" s="450"/>
      <c r="L134" s="450"/>
      <c r="M134" s="450"/>
      <c r="N134" s="450"/>
      <c r="O134" s="450"/>
      <c r="P134" s="450"/>
      <c r="Q134" s="450"/>
      <c r="R134" s="450"/>
      <c r="S134" s="450"/>
      <c r="T134" s="450"/>
      <c r="U134" s="450"/>
      <c r="V134" s="450"/>
      <c r="W134" s="450"/>
      <c r="X134" s="247"/>
      <c r="Y134" s="247"/>
      <c r="Z134" s="247"/>
      <c r="AA134" s="247"/>
      <c r="AB134" s="247"/>
      <c r="AC134" s="247"/>
      <c r="AD134" s="247"/>
      <c r="AE134" s="247"/>
      <c r="AF134" s="247"/>
      <c r="AG134" s="247"/>
      <c r="AH134" s="247"/>
      <c r="AI134" s="247"/>
      <c r="AJ134" s="247"/>
      <c r="AK134" s="247"/>
      <c r="AL134" s="247"/>
      <c r="AM134" s="247"/>
      <c r="AN134" s="247"/>
      <c r="AO134" s="247"/>
      <c r="AP134" s="425"/>
      <c r="AQ134" s="210"/>
      <c r="AR134" s="426"/>
      <c r="AS134" s="327"/>
      <c r="BC134" s="328"/>
      <c r="BD134" s="329"/>
      <c r="BE134" s="328"/>
      <c r="BF134" s="329"/>
      <c r="BJ134" s="328"/>
      <c r="BK134" s="329"/>
      <c r="BO134" s="328"/>
      <c r="BP134" s="329"/>
      <c r="BQ134" s="328"/>
      <c r="BR134" s="329"/>
      <c r="BS134" s="328"/>
      <c r="BT134" s="329"/>
      <c r="BU134" s="328"/>
      <c r="BV134" s="329"/>
      <c r="BW134" s="328"/>
      <c r="BX134" s="329"/>
      <c r="BZ134" s="328"/>
      <c r="CA134" s="330"/>
      <c r="CB134" s="329"/>
      <c r="CL134" s="328"/>
      <c r="CM134" s="329"/>
      <c r="CN134" s="328"/>
      <c r="CO134" s="329"/>
      <c r="CS134" s="328"/>
      <c r="CT134" s="329"/>
      <c r="CX134" s="328"/>
      <c r="CY134" s="329"/>
      <c r="CZ134" s="328"/>
      <c r="DA134" s="329"/>
      <c r="DB134" s="328"/>
      <c r="DC134" s="329"/>
      <c r="DD134" s="328"/>
      <c r="DE134" s="329"/>
      <c r="DF134" s="328"/>
      <c r="DG134" s="329"/>
      <c r="DI134" s="331"/>
      <c r="DJ134" s="298"/>
      <c r="DK134" s="214"/>
    </row>
    <row r="135" ht="9.0" customHeight="1">
      <c r="A135" s="206"/>
      <c r="B135" s="424"/>
      <c r="C135" s="427" t="s">
        <v>228</v>
      </c>
      <c r="D135" s="219"/>
      <c r="E135" s="219"/>
      <c r="F135" s="219"/>
      <c r="G135" s="219"/>
      <c r="H135" s="219"/>
      <c r="I135" s="219"/>
      <c r="J135" s="219"/>
      <c r="K135" s="219"/>
      <c r="L135" s="219"/>
      <c r="M135" s="219"/>
      <c r="N135" s="219"/>
      <c r="O135" s="219"/>
      <c r="P135" s="219"/>
      <c r="Q135" s="219"/>
      <c r="R135" s="220"/>
      <c r="S135" s="450"/>
      <c r="T135" s="450"/>
      <c r="U135" s="450"/>
      <c r="V135" s="450"/>
      <c r="W135" s="308"/>
      <c r="X135" s="440" t="str">
        <f>CONCATENATE(IFERROR(CEILING(IFERROR(VLOOKUP(X127,$AS$49:$BZ$183,32,FALSE),VLOOKUP(X127,$CB$49:$DI$183,32,FALSE))+IFERROR(VLOOKUP(X131,$AS$49:$BZ$183,32,FALSE),VLOOKUP(X131,$CB$49:$DI$183,32,FALSE))*0.2,1),""),"/",IFERROR(CEILING(IFERROR(VLOOKUP(X127,$AS$49:$BZ$183,32,FALSE),VLOOKUP(X127,$CB$49:$DI$183,32,FALSE))*0.1,1),""))</f>
        <v>82/8</v>
      </c>
      <c r="Y135" s="168"/>
      <c r="Z135" s="168"/>
      <c r="AA135" s="168"/>
      <c r="AB135" s="168"/>
      <c r="AC135" s="168"/>
      <c r="AD135" s="168"/>
      <c r="AE135" s="168"/>
      <c r="AF135" s="168"/>
      <c r="AG135" s="168"/>
      <c r="AH135" s="168"/>
      <c r="AI135" s="168"/>
      <c r="AJ135" s="168"/>
      <c r="AK135" s="168"/>
      <c r="AL135" s="168"/>
      <c r="AM135" s="168"/>
      <c r="AN135" s="168"/>
      <c r="AO135" s="281"/>
      <c r="AP135" s="298"/>
      <c r="AQ135" s="210"/>
      <c r="AR135" s="426"/>
      <c r="AS135" s="332"/>
      <c r="AT135" s="333"/>
      <c r="AU135" s="333"/>
      <c r="AV135" s="333"/>
      <c r="AW135" s="333"/>
      <c r="AX135" s="333"/>
      <c r="AY135" s="333"/>
      <c r="AZ135" s="333"/>
      <c r="BA135" s="333"/>
      <c r="BB135" s="333"/>
      <c r="BC135" s="334"/>
      <c r="BD135" s="335"/>
      <c r="BE135" s="334"/>
      <c r="BF135" s="335"/>
      <c r="BG135" s="333"/>
      <c r="BH135" s="333"/>
      <c r="BI135" s="333"/>
      <c r="BJ135" s="334"/>
      <c r="BK135" s="335"/>
      <c r="BL135" s="333"/>
      <c r="BM135" s="333"/>
      <c r="BN135" s="333"/>
      <c r="BO135" s="334"/>
      <c r="BP135" s="335"/>
      <c r="BQ135" s="334"/>
      <c r="BR135" s="335"/>
      <c r="BS135" s="334"/>
      <c r="BT135" s="335"/>
      <c r="BU135" s="334"/>
      <c r="BV135" s="335"/>
      <c r="BW135" s="334"/>
      <c r="BX135" s="335"/>
      <c r="BY135" s="333"/>
      <c r="BZ135" s="334"/>
      <c r="CA135" s="336"/>
      <c r="CB135" s="335"/>
      <c r="CC135" s="333"/>
      <c r="CD135" s="333"/>
      <c r="CE135" s="333"/>
      <c r="CF135" s="333"/>
      <c r="CG135" s="333"/>
      <c r="CH135" s="333"/>
      <c r="CI135" s="333"/>
      <c r="CJ135" s="333"/>
      <c r="CK135" s="333"/>
      <c r="CL135" s="334"/>
      <c r="CM135" s="335"/>
      <c r="CN135" s="334"/>
      <c r="CO135" s="335"/>
      <c r="CP135" s="333"/>
      <c r="CQ135" s="333"/>
      <c r="CR135" s="333"/>
      <c r="CS135" s="334"/>
      <c r="CT135" s="335"/>
      <c r="CU135" s="333"/>
      <c r="CV135" s="333"/>
      <c r="CW135" s="333"/>
      <c r="CX135" s="334"/>
      <c r="CY135" s="335"/>
      <c r="CZ135" s="334"/>
      <c r="DA135" s="335"/>
      <c r="DB135" s="334"/>
      <c r="DC135" s="335"/>
      <c r="DD135" s="334"/>
      <c r="DE135" s="335"/>
      <c r="DF135" s="334"/>
      <c r="DG135" s="335"/>
      <c r="DH135" s="333"/>
      <c r="DI135" s="337"/>
      <c r="DJ135" s="298"/>
      <c r="DK135" s="214"/>
    </row>
    <row r="136" ht="9.0" customHeight="1">
      <c r="A136" s="206"/>
      <c r="B136" s="430"/>
      <c r="C136" s="263"/>
      <c r="R136" s="264"/>
      <c r="S136" s="400"/>
      <c r="T136" s="400"/>
      <c r="U136" s="400"/>
      <c r="V136" s="400"/>
      <c r="W136" s="402"/>
      <c r="X136" s="288"/>
      <c r="AO136" s="289"/>
      <c r="AP136" s="431"/>
      <c r="AQ136" s="210"/>
      <c r="AR136" s="426"/>
      <c r="AS136" s="338"/>
      <c r="AT136" s="339"/>
      <c r="AU136" s="339"/>
      <c r="AV136" s="339"/>
      <c r="AW136" s="339"/>
      <c r="AX136" s="339"/>
      <c r="AY136" s="339"/>
      <c r="AZ136" s="339"/>
      <c r="BA136" s="339"/>
      <c r="BB136" s="339"/>
      <c r="BC136" s="340"/>
      <c r="BD136" s="341" t="b">
        <v>0</v>
      </c>
      <c r="BE136" s="340"/>
      <c r="BF136" s="342"/>
      <c r="BG136" s="339"/>
      <c r="BH136" s="339"/>
      <c r="BI136" s="339"/>
      <c r="BJ136" s="340"/>
      <c r="BK136" s="342"/>
      <c r="BL136" s="339"/>
      <c r="BM136" s="339"/>
      <c r="BN136" s="339"/>
      <c r="BO136" s="340"/>
      <c r="BP136" s="343"/>
      <c r="BQ136" s="340"/>
      <c r="BR136" s="344" t="str">
        <f>IF(AND(ISBLANK(BF136),ISBLANK(BK136),ISBLANK(BP136)),"",(IFERROR(IF(ISBLANK(BF136),0, VLOOKUP(BF136,calculations!$C$8:$D$21,2,0)),BF136)+IFERROR(IF(ISBLANK(BK136),0, VLOOKUP(BK136,calculations!$C$8:$D$21,2,0)),BK136)+BP136))</f>
        <v/>
      </c>
      <c r="BS136" s="328"/>
      <c r="BT136" s="341" t="b">
        <v>0</v>
      </c>
      <c r="BU136" s="340"/>
      <c r="BV136" s="341" t="b">
        <v>0</v>
      </c>
      <c r="BW136" s="340"/>
      <c r="BX136" s="343" t="str">
        <f>IFERROR(Ceiling(VLOOKUP('PAGE 1'!AS136, datasheet!$F$8:$L$30,7,FALSE)*LOOKUP($CS$43,calculations!$A$63:$A$68,calculations!$B$63:$B$68),1),"")</f>
        <v/>
      </c>
      <c r="BY136" s="339"/>
      <c r="BZ136" s="345"/>
      <c r="CA136" s="346"/>
      <c r="CB136" s="451"/>
      <c r="CC136" s="339"/>
      <c r="CD136" s="339"/>
      <c r="CE136" s="339"/>
      <c r="CF136" s="339"/>
      <c r="CG136" s="339"/>
      <c r="CH136" s="339"/>
      <c r="CI136" s="339"/>
      <c r="CJ136" s="339"/>
      <c r="CK136" s="339"/>
      <c r="CL136" s="340"/>
      <c r="CM136" s="341" t="b">
        <v>0</v>
      </c>
      <c r="CN136" s="340"/>
      <c r="CO136" s="342"/>
      <c r="CP136" s="339"/>
      <c r="CQ136" s="339"/>
      <c r="CR136" s="339"/>
      <c r="CS136" s="340"/>
      <c r="CT136" s="342"/>
      <c r="CU136" s="339"/>
      <c r="CV136" s="339"/>
      <c r="CW136" s="339"/>
      <c r="CX136" s="340"/>
      <c r="CY136" s="343"/>
      <c r="CZ136" s="340"/>
      <c r="DA136" s="344" t="str">
        <f>IF(AND(ISBLANK(CO136),ISBLANK(CT136),ISBLANK(CY136)),"",(IFERROR(IF(ISBLANK(CO136),0, VLOOKUP(CO136,calculations!$C$8:$D$21,2,0)),CO136)+IFERROR(IF(ISBLANK(CT136),0, VLOOKUP(CT136,calculations!$C$8:$D$21,2,0)),CT136)+CY136))</f>
        <v/>
      </c>
      <c r="DB136" s="328"/>
      <c r="DC136" s="341" t="b">
        <v>0</v>
      </c>
      <c r="DD136" s="340"/>
      <c r="DE136" s="341" t="b">
        <v>0</v>
      </c>
      <c r="DF136" s="340"/>
      <c r="DG136" s="343" t="str">
        <f>IFERROR(Ceiling(VLOOKUP('PAGE 1'!CB136,datasheet!$O$42:$U$52,7,FALSE)*LOOKUP($CS$43,calculations!$A$63:$A$68,calculations!$B$63:$B$68),1),"")</f>
        <v/>
      </c>
      <c r="DH136" s="339"/>
      <c r="DI136" s="348"/>
      <c r="DJ136" s="298"/>
      <c r="DK136" s="214"/>
    </row>
    <row r="137" ht="9.0" customHeight="1">
      <c r="A137" s="206"/>
      <c r="B137" s="430"/>
      <c r="C137" s="224"/>
      <c r="D137" s="225"/>
      <c r="E137" s="225"/>
      <c r="F137" s="225"/>
      <c r="G137" s="225"/>
      <c r="H137" s="225"/>
      <c r="I137" s="225"/>
      <c r="J137" s="225"/>
      <c r="K137" s="225"/>
      <c r="L137" s="225"/>
      <c r="M137" s="225"/>
      <c r="N137" s="225"/>
      <c r="O137" s="225"/>
      <c r="P137" s="225"/>
      <c r="Q137" s="225"/>
      <c r="R137" s="226"/>
      <c r="S137" s="400"/>
      <c r="T137" s="400"/>
      <c r="U137" s="400"/>
      <c r="V137" s="400"/>
      <c r="W137" s="402"/>
      <c r="X137" s="309"/>
      <c r="Y137" s="295"/>
      <c r="Z137" s="295"/>
      <c r="AA137" s="295"/>
      <c r="AB137" s="295"/>
      <c r="AC137" s="295"/>
      <c r="AD137" s="295"/>
      <c r="AE137" s="295"/>
      <c r="AF137" s="295"/>
      <c r="AG137" s="295"/>
      <c r="AH137" s="295"/>
      <c r="AI137" s="295"/>
      <c r="AJ137" s="295"/>
      <c r="AK137" s="295"/>
      <c r="AL137" s="295"/>
      <c r="AM137" s="295"/>
      <c r="AN137" s="295"/>
      <c r="AO137" s="312"/>
      <c r="AP137" s="431"/>
      <c r="AQ137" s="210"/>
      <c r="AR137" s="426"/>
      <c r="AS137" s="349"/>
      <c r="BC137" s="350"/>
      <c r="BD137" s="351"/>
      <c r="BE137" s="350"/>
      <c r="BF137" s="351"/>
      <c r="BJ137" s="350"/>
      <c r="BK137" s="351"/>
      <c r="BO137" s="350"/>
      <c r="BP137" s="351"/>
      <c r="BQ137" s="350"/>
      <c r="BR137" s="352"/>
      <c r="BS137" s="317"/>
      <c r="BT137" s="351"/>
      <c r="BU137" s="350"/>
      <c r="BV137" s="351"/>
      <c r="BW137" s="350"/>
      <c r="BX137" s="351"/>
      <c r="BZ137" s="317"/>
      <c r="CA137" s="353"/>
      <c r="CB137" s="351"/>
      <c r="CL137" s="350"/>
      <c r="CM137" s="351"/>
      <c r="CN137" s="350"/>
      <c r="CO137" s="351"/>
      <c r="CS137" s="350"/>
      <c r="CT137" s="351"/>
      <c r="CX137" s="350"/>
      <c r="CY137" s="351"/>
      <c r="CZ137" s="350"/>
      <c r="DA137" s="352"/>
      <c r="DB137" s="317"/>
      <c r="DC137" s="351"/>
      <c r="DD137" s="350"/>
      <c r="DE137" s="351"/>
      <c r="DF137" s="350"/>
      <c r="DG137" s="351"/>
      <c r="DI137" s="326"/>
      <c r="DJ137" s="298"/>
      <c r="DK137" s="214"/>
    </row>
    <row r="138" ht="9.0" customHeight="1">
      <c r="A138" s="206"/>
      <c r="B138" s="432"/>
      <c r="C138" s="433"/>
      <c r="D138" s="433"/>
      <c r="E138" s="433"/>
      <c r="F138" s="433"/>
      <c r="G138" s="433"/>
      <c r="H138" s="433"/>
      <c r="I138" s="433"/>
      <c r="J138" s="433"/>
      <c r="K138" s="433"/>
      <c r="L138" s="433"/>
      <c r="M138" s="433"/>
      <c r="N138" s="433"/>
      <c r="O138" s="433"/>
      <c r="P138" s="433"/>
      <c r="Q138" s="433"/>
      <c r="R138" s="433"/>
      <c r="S138" s="433"/>
      <c r="T138" s="433"/>
      <c r="U138" s="433"/>
      <c r="V138" s="433"/>
      <c r="W138" s="433"/>
      <c r="X138" s="420"/>
      <c r="Y138" s="420"/>
      <c r="Z138" s="420"/>
      <c r="AA138" s="420"/>
      <c r="AB138" s="420"/>
      <c r="AC138" s="420"/>
      <c r="AD138" s="420"/>
      <c r="AE138" s="420"/>
      <c r="AF138" s="420"/>
      <c r="AG138" s="420"/>
      <c r="AH138" s="420"/>
      <c r="AI138" s="420"/>
      <c r="AJ138" s="420"/>
      <c r="AK138" s="420"/>
      <c r="AL138" s="420"/>
      <c r="AM138" s="420"/>
      <c r="AN138" s="420"/>
      <c r="AO138" s="420"/>
      <c r="AP138" s="434"/>
      <c r="AQ138" s="210"/>
      <c r="AR138" s="426"/>
      <c r="AS138" s="354"/>
      <c r="AT138" s="355"/>
      <c r="AU138" s="355"/>
      <c r="AV138" s="355"/>
      <c r="AW138" s="355"/>
      <c r="AX138" s="355"/>
      <c r="AY138" s="355"/>
      <c r="AZ138" s="355"/>
      <c r="BA138" s="355"/>
      <c r="BB138" s="355"/>
      <c r="BC138" s="356"/>
      <c r="BD138" s="357"/>
      <c r="BE138" s="356"/>
      <c r="BF138" s="357"/>
      <c r="BG138" s="355"/>
      <c r="BH138" s="355"/>
      <c r="BI138" s="355"/>
      <c r="BJ138" s="356"/>
      <c r="BK138" s="357"/>
      <c r="BL138" s="355"/>
      <c r="BM138" s="355"/>
      <c r="BN138" s="355"/>
      <c r="BO138" s="356"/>
      <c r="BP138" s="357"/>
      <c r="BQ138" s="356"/>
      <c r="BR138" s="358"/>
      <c r="BS138" s="359"/>
      <c r="BT138" s="357"/>
      <c r="BU138" s="356"/>
      <c r="BV138" s="357"/>
      <c r="BW138" s="356"/>
      <c r="BX138" s="357"/>
      <c r="BY138" s="355"/>
      <c r="BZ138" s="359"/>
      <c r="CA138" s="360"/>
      <c r="CB138" s="357"/>
      <c r="CC138" s="355"/>
      <c r="CD138" s="355"/>
      <c r="CE138" s="355"/>
      <c r="CF138" s="355"/>
      <c r="CG138" s="355"/>
      <c r="CH138" s="355"/>
      <c r="CI138" s="355"/>
      <c r="CJ138" s="355"/>
      <c r="CK138" s="355"/>
      <c r="CL138" s="356"/>
      <c r="CM138" s="357"/>
      <c r="CN138" s="356"/>
      <c r="CO138" s="357"/>
      <c r="CP138" s="355"/>
      <c r="CQ138" s="355"/>
      <c r="CR138" s="355"/>
      <c r="CS138" s="356"/>
      <c r="CT138" s="357"/>
      <c r="CU138" s="355"/>
      <c r="CV138" s="355"/>
      <c r="CW138" s="355"/>
      <c r="CX138" s="356"/>
      <c r="CY138" s="357"/>
      <c r="CZ138" s="356"/>
      <c r="DA138" s="358"/>
      <c r="DB138" s="359"/>
      <c r="DC138" s="357"/>
      <c r="DD138" s="356"/>
      <c r="DE138" s="357"/>
      <c r="DF138" s="356"/>
      <c r="DG138" s="357"/>
      <c r="DH138" s="355"/>
      <c r="DI138" s="361"/>
      <c r="DJ138" s="298"/>
      <c r="DK138" s="214"/>
    </row>
    <row r="139" ht="9.0" customHeight="1">
      <c r="A139" s="206"/>
      <c r="B139" s="422"/>
      <c r="C139" s="422"/>
      <c r="D139" s="422"/>
      <c r="E139" s="422"/>
      <c r="F139" s="422"/>
      <c r="G139" s="422"/>
      <c r="H139" s="422"/>
      <c r="I139" s="422"/>
      <c r="J139" s="422"/>
      <c r="K139" s="422"/>
      <c r="L139" s="422"/>
      <c r="M139" s="422"/>
      <c r="N139" s="422"/>
      <c r="O139" s="422"/>
      <c r="P139" s="422"/>
      <c r="Q139" s="422"/>
      <c r="R139" s="422"/>
      <c r="S139" s="422"/>
      <c r="T139" s="422"/>
      <c r="U139" s="422"/>
      <c r="V139" s="422"/>
      <c r="W139" s="422"/>
      <c r="X139" s="422"/>
      <c r="Y139" s="422"/>
      <c r="Z139" s="422"/>
      <c r="AA139" s="422"/>
      <c r="AB139" s="422"/>
      <c r="AC139" s="422"/>
      <c r="AD139" s="422"/>
      <c r="AE139" s="422"/>
      <c r="AF139" s="422"/>
      <c r="AG139" s="422"/>
      <c r="AH139" s="422"/>
      <c r="AI139" s="422"/>
      <c r="AJ139" s="422"/>
      <c r="AK139" s="422"/>
      <c r="AL139" s="422"/>
      <c r="AM139" s="422"/>
      <c r="AN139" s="422"/>
      <c r="AO139" s="422"/>
      <c r="AP139" s="422"/>
      <c r="AQ139" s="210"/>
      <c r="AR139" s="426"/>
      <c r="AS139" s="313"/>
      <c r="AT139" s="314"/>
      <c r="AU139" s="314"/>
      <c r="AV139" s="314"/>
      <c r="AW139" s="314"/>
      <c r="AX139" s="314"/>
      <c r="AY139" s="314"/>
      <c r="AZ139" s="314"/>
      <c r="BA139" s="314"/>
      <c r="BB139" s="314"/>
      <c r="BC139" s="315"/>
      <c r="BD139" s="321" t="b">
        <v>0</v>
      </c>
      <c r="BE139" s="315"/>
      <c r="BF139" s="318"/>
      <c r="BG139" s="314"/>
      <c r="BH139" s="314"/>
      <c r="BI139" s="314"/>
      <c r="BJ139" s="315"/>
      <c r="BK139" s="319"/>
      <c r="BL139" s="314"/>
      <c r="BM139" s="314"/>
      <c r="BN139" s="314"/>
      <c r="BO139" s="315"/>
      <c r="BP139" s="235"/>
      <c r="BQ139" s="315"/>
      <c r="BR139" s="320" t="str">
        <f>IF(AND(ISBLANK(BF139),ISBLANK(BK139),ISBLANK(BP139)),"",(IFERROR(IF(ISBLANK(BF139),0, VLOOKUP(BF139,calculations!$C$8:$D$21,2,0)),BF139)+IFERROR(IF(ISBLANK(BK139),0, VLOOKUP(BK139,calculations!$C$8:$D$21,2,0)),BK139)+BP139))</f>
        <v/>
      </c>
      <c r="BS139" s="317"/>
      <c r="BT139" s="321" t="b">
        <v>0</v>
      </c>
      <c r="BU139" s="315"/>
      <c r="BV139" s="321" t="b">
        <v>0</v>
      </c>
      <c r="BW139" s="315"/>
      <c r="BX139" s="235" t="str">
        <f>IFERROR(Ceiling(VLOOKUP('PAGE 1'!AS139, datasheet!$F$8:$L$30,7,FALSE)*LOOKUP($CS$43,calculations!$A$63:$A$68,calculations!$B$63:$B$68),1),"")</f>
        <v/>
      </c>
      <c r="BY139" s="314"/>
      <c r="BZ139" s="315"/>
      <c r="CA139" s="362"/>
      <c r="CB139" s="449"/>
      <c r="CC139" s="314"/>
      <c r="CD139" s="314"/>
      <c r="CE139" s="314"/>
      <c r="CF139" s="314"/>
      <c r="CG139" s="314"/>
      <c r="CH139" s="314"/>
      <c r="CI139" s="314"/>
      <c r="CJ139" s="314"/>
      <c r="CK139" s="314"/>
      <c r="CL139" s="315"/>
      <c r="CM139" s="321" t="b">
        <v>0</v>
      </c>
      <c r="CN139" s="315"/>
      <c r="CO139" s="318"/>
      <c r="CP139" s="314"/>
      <c r="CQ139" s="314"/>
      <c r="CR139" s="314"/>
      <c r="CS139" s="315"/>
      <c r="CT139" s="319"/>
      <c r="CU139" s="314"/>
      <c r="CV139" s="314"/>
      <c r="CW139" s="314"/>
      <c r="CX139" s="315"/>
      <c r="CY139" s="235"/>
      <c r="CZ139" s="315"/>
      <c r="DA139" s="320" t="str">
        <f>IF(AND(ISBLANK(CO139),ISBLANK(CT139),ISBLANK(CY139)),"",(IFERROR(IF(ISBLANK(CO139),0, VLOOKUP(CO139,calculations!$C$8:$D$21,2,0)),CO139)+IFERROR(IF(ISBLANK(CT139),0, VLOOKUP(CT139,calculations!$C$8:$D$21,2,0)),CT139)+CY139))</f>
        <v/>
      </c>
      <c r="DB139" s="317"/>
      <c r="DC139" s="321" t="b">
        <v>0</v>
      </c>
      <c r="DD139" s="315"/>
      <c r="DE139" s="321" t="b">
        <v>0</v>
      </c>
      <c r="DF139" s="315"/>
      <c r="DG139" s="235" t="str">
        <f>IFERROR(Ceiling(VLOOKUP('PAGE 1'!CB139,datasheet!$O$42:$U$52,7,FALSE)*LOOKUP($CS$43,calculations!$A$63:$A$68,calculations!$B$63:$B$68),1),"")</f>
        <v/>
      </c>
      <c r="DH139" s="314"/>
      <c r="DI139" s="364"/>
      <c r="DJ139" s="298"/>
      <c r="DK139" s="214"/>
    </row>
    <row r="140" ht="9.0" customHeight="1">
      <c r="A140" s="206"/>
      <c r="B140" s="452"/>
      <c r="C140" s="136"/>
      <c r="D140" s="136"/>
      <c r="E140" s="136"/>
      <c r="F140" s="136"/>
      <c r="G140" s="136"/>
      <c r="H140" s="136"/>
      <c r="I140" s="136"/>
      <c r="J140" s="136"/>
      <c r="K140" s="136"/>
      <c r="L140" s="136"/>
      <c r="M140" s="136"/>
      <c r="N140" s="136"/>
      <c r="O140" s="136"/>
      <c r="P140" s="136"/>
      <c r="Q140" s="136"/>
      <c r="R140" s="136"/>
      <c r="S140" s="136"/>
      <c r="T140" s="136"/>
      <c r="U140" s="136"/>
      <c r="V140" s="136"/>
      <c r="W140" s="136"/>
      <c r="X140" s="136"/>
      <c r="Y140" s="136"/>
      <c r="Z140" s="136"/>
      <c r="AA140" s="136"/>
      <c r="AB140" s="136"/>
      <c r="AC140" s="136"/>
      <c r="AD140" s="136"/>
      <c r="AE140" s="136"/>
      <c r="AF140" s="136"/>
      <c r="AG140" s="136"/>
      <c r="AH140" s="136"/>
      <c r="AI140" s="136"/>
      <c r="AJ140" s="136"/>
      <c r="AK140" s="136"/>
      <c r="AL140" s="136"/>
      <c r="AM140" s="136"/>
      <c r="AN140" s="136"/>
      <c r="AO140" s="136"/>
      <c r="AP140" s="8"/>
      <c r="AQ140" s="210"/>
      <c r="AR140" s="426"/>
      <c r="AS140" s="327"/>
      <c r="BC140" s="328"/>
      <c r="BD140" s="329"/>
      <c r="BE140" s="328"/>
      <c r="BF140" s="329"/>
      <c r="BJ140" s="328"/>
      <c r="BK140" s="329"/>
      <c r="BO140" s="328"/>
      <c r="BP140" s="329"/>
      <c r="BQ140" s="328"/>
      <c r="BR140" s="329"/>
      <c r="BS140" s="328"/>
      <c r="BT140" s="329"/>
      <c r="BU140" s="328"/>
      <c r="BV140" s="329"/>
      <c r="BW140" s="328"/>
      <c r="BX140" s="329"/>
      <c r="BZ140" s="328"/>
      <c r="CA140" s="330"/>
      <c r="CB140" s="329"/>
      <c r="CL140" s="328"/>
      <c r="CM140" s="329"/>
      <c r="CN140" s="328"/>
      <c r="CO140" s="329"/>
      <c r="CS140" s="328"/>
      <c r="CT140" s="329"/>
      <c r="CX140" s="328"/>
      <c r="CY140" s="329"/>
      <c r="CZ140" s="328"/>
      <c r="DA140" s="329"/>
      <c r="DB140" s="328"/>
      <c r="DC140" s="329"/>
      <c r="DD140" s="328"/>
      <c r="DE140" s="329"/>
      <c r="DF140" s="328"/>
      <c r="DG140" s="329"/>
      <c r="DI140" s="331"/>
      <c r="DJ140" s="298"/>
      <c r="DK140" s="214"/>
    </row>
    <row r="141" ht="9.0" customHeight="1">
      <c r="A141" s="206"/>
      <c r="B141" s="453"/>
      <c r="C141" s="261" t="s">
        <v>229</v>
      </c>
      <c r="D141" s="219"/>
      <c r="E141" s="219"/>
      <c r="F141" s="219"/>
      <c r="G141" s="219"/>
      <c r="H141" s="219"/>
      <c r="I141" s="219"/>
      <c r="J141" s="219"/>
      <c r="K141" s="219"/>
      <c r="L141" s="219"/>
      <c r="M141" s="219"/>
      <c r="N141" s="219"/>
      <c r="O141" s="219"/>
      <c r="P141" s="219"/>
      <c r="Q141" s="219"/>
      <c r="R141" s="219"/>
      <c r="S141" s="219"/>
      <c r="T141" s="219"/>
      <c r="U141" s="219"/>
      <c r="V141" s="220"/>
      <c r="W141" s="454"/>
      <c r="X141" s="455" t="s">
        <v>230</v>
      </c>
      <c r="Y141" s="219"/>
      <c r="Z141" s="219"/>
      <c r="AA141" s="219"/>
      <c r="AB141" s="219"/>
      <c r="AC141" s="219"/>
      <c r="AD141" s="219"/>
      <c r="AE141" s="220"/>
      <c r="AF141" s="456"/>
      <c r="AG141" s="219"/>
      <c r="AH141" s="455" t="s">
        <v>223</v>
      </c>
      <c r="AI141" s="219"/>
      <c r="AJ141" s="219"/>
      <c r="AK141" s="219"/>
      <c r="AL141" s="219"/>
      <c r="AM141" s="219"/>
      <c r="AN141" s="219"/>
      <c r="AO141" s="220"/>
      <c r="AP141" s="457"/>
      <c r="AQ141" s="210"/>
      <c r="AR141" s="426"/>
      <c r="AS141" s="332"/>
      <c r="AT141" s="333"/>
      <c r="AU141" s="333"/>
      <c r="AV141" s="333"/>
      <c r="AW141" s="333"/>
      <c r="AX141" s="333"/>
      <c r="AY141" s="333"/>
      <c r="AZ141" s="333"/>
      <c r="BA141" s="333"/>
      <c r="BB141" s="333"/>
      <c r="BC141" s="334"/>
      <c r="BD141" s="335"/>
      <c r="BE141" s="334"/>
      <c r="BF141" s="335"/>
      <c r="BG141" s="333"/>
      <c r="BH141" s="333"/>
      <c r="BI141" s="333"/>
      <c r="BJ141" s="334"/>
      <c r="BK141" s="335"/>
      <c r="BL141" s="333"/>
      <c r="BM141" s="333"/>
      <c r="BN141" s="333"/>
      <c r="BO141" s="334"/>
      <c r="BP141" s="335"/>
      <c r="BQ141" s="334"/>
      <c r="BR141" s="335"/>
      <c r="BS141" s="334"/>
      <c r="BT141" s="335"/>
      <c r="BU141" s="334"/>
      <c r="BV141" s="335"/>
      <c r="BW141" s="334"/>
      <c r="BX141" s="335"/>
      <c r="BY141" s="333"/>
      <c r="BZ141" s="334"/>
      <c r="CA141" s="336"/>
      <c r="CB141" s="335"/>
      <c r="CC141" s="333"/>
      <c r="CD141" s="333"/>
      <c r="CE141" s="333"/>
      <c r="CF141" s="333"/>
      <c r="CG141" s="333"/>
      <c r="CH141" s="333"/>
      <c r="CI141" s="333"/>
      <c r="CJ141" s="333"/>
      <c r="CK141" s="333"/>
      <c r="CL141" s="334"/>
      <c r="CM141" s="335"/>
      <c r="CN141" s="334"/>
      <c r="CO141" s="335"/>
      <c r="CP141" s="333"/>
      <c r="CQ141" s="333"/>
      <c r="CR141" s="333"/>
      <c r="CS141" s="334"/>
      <c r="CT141" s="335"/>
      <c r="CU141" s="333"/>
      <c r="CV141" s="333"/>
      <c r="CW141" s="333"/>
      <c r="CX141" s="334"/>
      <c r="CY141" s="335"/>
      <c r="CZ141" s="334"/>
      <c r="DA141" s="335"/>
      <c r="DB141" s="334"/>
      <c r="DC141" s="335"/>
      <c r="DD141" s="334"/>
      <c r="DE141" s="335"/>
      <c r="DF141" s="334"/>
      <c r="DG141" s="335"/>
      <c r="DH141" s="333"/>
      <c r="DI141" s="337"/>
      <c r="DJ141" s="298"/>
      <c r="DK141" s="214"/>
    </row>
    <row r="142" ht="9.0" customHeight="1">
      <c r="A142" s="206"/>
      <c r="B142" s="458"/>
      <c r="C142" s="263"/>
      <c r="V142" s="264"/>
      <c r="X142" s="263"/>
      <c r="AE142" s="264"/>
      <c r="AH142" s="263"/>
      <c r="AO142" s="264"/>
      <c r="AP142" s="459"/>
      <c r="AQ142" s="210"/>
      <c r="AR142" s="426"/>
      <c r="AS142" s="338"/>
      <c r="AT142" s="339"/>
      <c r="AU142" s="339"/>
      <c r="AV142" s="339"/>
      <c r="AW142" s="339"/>
      <c r="AX142" s="339"/>
      <c r="AY142" s="339"/>
      <c r="AZ142" s="339"/>
      <c r="BA142" s="339"/>
      <c r="BB142" s="339"/>
      <c r="BC142" s="340"/>
      <c r="BD142" s="341" t="b">
        <v>0</v>
      </c>
      <c r="BE142" s="340"/>
      <c r="BF142" s="342"/>
      <c r="BG142" s="339"/>
      <c r="BH142" s="339"/>
      <c r="BI142" s="339"/>
      <c r="BJ142" s="340"/>
      <c r="BK142" s="342"/>
      <c r="BL142" s="339"/>
      <c r="BM142" s="339"/>
      <c r="BN142" s="339"/>
      <c r="BO142" s="340"/>
      <c r="BP142" s="343"/>
      <c r="BQ142" s="340"/>
      <c r="BR142" s="344" t="str">
        <f>IF(AND(ISBLANK(BF142),ISBLANK(BK142),ISBLANK(BP142)),"",(IFERROR(IF(ISBLANK(BF142),0, VLOOKUP(BF142,calculations!$C$8:$D$21,2,0)),BF142)+IFERROR(IF(ISBLANK(BK142),0, VLOOKUP(BK142,calculations!$C$8:$D$21,2,0)),BK142)+BP142))</f>
        <v/>
      </c>
      <c r="BS142" s="328"/>
      <c r="BT142" s="341" t="b">
        <v>0</v>
      </c>
      <c r="BU142" s="340"/>
      <c r="BV142" s="341" t="b">
        <v>0</v>
      </c>
      <c r="BW142" s="340"/>
      <c r="BX142" s="343" t="str">
        <f>IFERROR(Ceiling(VLOOKUP('PAGE 1'!AS142, datasheet!$F$8:$L$30,7,FALSE)*LOOKUP($CS$43,calculations!$A$63:$A$68,calculations!$B$63:$B$68),1),"")</f>
        <v/>
      </c>
      <c r="BY142" s="339"/>
      <c r="BZ142" s="345"/>
      <c r="CA142" s="346"/>
      <c r="CB142" s="451"/>
      <c r="CC142" s="339"/>
      <c r="CD142" s="339"/>
      <c r="CE142" s="339"/>
      <c r="CF142" s="339"/>
      <c r="CG142" s="339"/>
      <c r="CH142" s="339"/>
      <c r="CI142" s="339"/>
      <c r="CJ142" s="339"/>
      <c r="CK142" s="339"/>
      <c r="CL142" s="340"/>
      <c r="CM142" s="341" t="b">
        <v>0</v>
      </c>
      <c r="CN142" s="340"/>
      <c r="CO142" s="342"/>
      <c r="CP142" s="339"/>
      <c r="CQ142" s="339"/>
      <c r="CR142" s="339"/>
      <c r="CS142" s="340"/>
      <c r="CT142" s="342"/>
      <c r="CU142" s="339"/>
      <c r="CV142" s="339"/>
      <c r="CW142" s="339"/>
      <c r="CX142" s="340"/>
      <c r="CY142" s="343"/>
      <c r="CZ142" s="340"/>
      <c r="DA142" s="344" t="str">
        <f>IF(AND(ISBLANK(CO142),ISBLANK(CT142),ISBLANK(CY142)),"",(IFERROR(IF(ISBLANK(CO142),0, VLOOKUP(CO142,calculations!$C$8:$D$21,2,0)),CO142)+IFERROR(IF(ISBLANK(CT142),0, VLOOKUP(CT142,calculations!$C$8:$D$21,2,0)),CT142)+CY142))</f>
        <v/>
      </c>
      <c r="DB142" s="328"/>
      <c r="DC142" s="341" t="b">
        <v>0</v>
      </c>
      <c r="DD142" s="340"/>
      <c r="DE142" s="341" t="b">
        <v>0</v>
      </c>
      <c r="DF142" s="340"/>
      <c r="DG142" s="343" t="str">
        <f>IFERROR(Ceiling(VLOOKUP('PAGE 1'!CB142,datasheet!$O$42:$U$52,7,FALSE)*LOOKUP($CS$43,calculations!$A$63:$A$68,calculations!$B$63:$B$68),1),"")</f>
        <v/>
      </c>
      <c r="DH142" s="339"/>
      <c r="DI142" s="348"/>
      <c r="DJ142" s="298"/>
      <c r="DK142" s="214"/>
    </row>
    <row r="143" ht="9.0" customHeight="1">
      <c r="A143" s="206"/>
      <c r="B143" s="458"/>
      <c r="C143" s="263"/>
      <c r="V143" s="264"/>
      <c r="X143" s="460">
        <v>0.0</v>
      </c>
      <c r="Y143" s="168"/>
      <c r="Z143" s="168"/>
      <c r="AA143" s="168"/>
      <c r="AB143" s="168"/>
      <c r="AC143" s="168"/>
      <c r="AD143" s="168"/>
      <c r="AE143" s="281"/>
      <c r="AH143" s="460">
        <v>0.0</v>
      </c>
      <c r="AI143" s="168"/>
      <c r="AJ143" s="168"/>
      <c r="AK143" s="168"/>
      <c r="AL143" s="168"/>
      <c r="AM143" s="168"/>
      <c r="AN143" s="168"/>
      <c r="AO143" s="281"/>
      <c r="AP143" s="459"/>
      <c r="AQ143" s="210"/>
      <c r="AR143" s="426"/>
      <c r="AS143" s="349"/>
      <c r="BC143" s="350"/>
      <c r="BD143" s="351"/>
      <c r="BE143" s="350"/>
      <c r="BF143" s="351"/>
      <c r="BJ143" s="350"/>
      <c r="BK143" s="351"/>
      <c r="BO143" s="350"/>
      <c r="BP143" s="351"/>
      <c r="BQ143" s="350"/>
      <c r="BR143" s="352"/>
      <c r="BS143" s="317"/>
      <c r="BT143" s="351"/>
      <c r="BU143" s="350"/>
      <c r="BV143" s="351"/>
      <c r="BW143" s="350"/>
      <c r="BX143" s="351"/>
      <c r="BZ143" s="317"/>
      <c r="CA143" s="353"/>
      <c r="CB143" s="351"/>
      <c r="CL143" s="350"/>
      <c r="CM143" s="351"/>
      <c r="CN143" s="350"/>
      <c r="CO143" s="351"/>
      <c r="CS143" s="350"/>
      <c r="CT143" s="351"/>
      <c r="CX143" s="350"/>
      <c r="CY143" s="351"/>
      <c r="CZ143" s="350"/>
      <c r="DA143" s="352"/>
      <c r="DB143" s="317"/>
      <c r="DC143" s="351"/>
      <c r="DD143" s="350"/>
      <c r="DE143" s="351"/>
      <c r="DF143" s="350"/>
      <c r="DG143" s="351"/>
      <c r="DI143" s="326"/>
      <c r="DJ143" s="298"/>
      <c r="DK143" s="214"/>
    </row>
    <row r="144" ht="9.0" customHeight="1">
      <c r="A144" s="206"/>
      <c r="B144" s="458"/>
      <c r="C144" s="263"/>
      <c r="V144" s="264"/>
      <c r="X144" s="288"/>
      <c r="AE144" s="289"/>
      <c r="AH144" s="288"/>
      <c r="AO144" s="289"/>
      <c r="AP144" s="459"/>
      <c r="AQ144" s="210"/>
      <c r="AR144" s="426"/>
      <c r="AS144" s="354"/>
      <c r="AT144" s="355"/>
      <c r="AU144" s="355"/>
      <c r="AV144" s="355"/>
      <c r="AW144" s="355"/>
      <c r="AX144" s="355"/>
      <c r="AY144" s="355"/>
      <c r="AZ144" s="355"/>
      <c r="BA144" s="355"/>
      <c r="BB144" s="355"/>
      <c r="BC144" s="356"/>
      <c r="BD144" s="357"/>
      <c r="BE144" s="356"/>
      <c r="BF144" s="357"/>
      <c r="BG144" s="355"/>
      <c r="BH144" s="355"/>
      <c r="BI144" s="355"/>
      <c r="BJ144" s="356"/>
      <c r="BK144" s="357"/>
      <c r="BL144" s="355"/>
      <c r="BM144" s="355"/>
      <c r="BN144" s="355"/>
      <c r="BO144" s="356"/>
      <c r="BP144" s="357"/>
      <c r="BQ144" s="356"/>
      <c r="BR144" s="358"/>
      <c r="BS144" s="359"/>
      <c r="BT144" s="357"/>
      <c r="BU144" s="356"/>
      <c r="BV144" s="357"/>
      <c r="BW144" s="356"/>
      <c r="BX144" s="357"/>
      <c r="BY144" s="355"/>
      <c r="BZ144" s="359"/>
      <c r="CA144" s="360"/>
      <c r="CB144" s="357"/>
      <c r="CC144" s="355"/>
      <c r="CD144" s="355"/>
      <c r="CE144" s="355"/>
      <c r="CF144" s="355"/>
      <c r="CG144" s="355"/>
      <c r="CH144" s="355"/>
      <c r="CI144" s="355"/>
      <c r="CJ144" s="355"/>
      <c r="CK144" s="355"/>
      <c r="CL144" s="356"/>
      <c r="CM144" s="357"/>
      <c r="CN144" s="356"/>
      <c r="CO144" s="357"/>
      <c r="CP144" s="355"/>
      <c r="CQ144" s="355"/>
      <c r="CR144" s="355"/>
      <c r="CS144" s="356"/>
      <c r="CT144" s="357"/>
      <c r="CU144" s="355"/>
      <c r="CV144" s="355"/>
      <c r="CW144" s="355"/>
      <c r="CX144" s="356"/>
      <c r="CY144" s="357"/>
      <c r="CZ144" s="356"/>
      <c r="DA144" s="358"/>
      <c r="DB144" s="359"/>
      <c r="DC144" s="357"/>
      <c r="DD144" s="356"/>
      <c r="DE144" s="357"/>
      <c r="DF144" s="356"/>
      <c r="DG144" s="357"/>
      <c r="DH144" s="355"/>
      <c r="DI144" s="361"/>
      <c r="DJ144" s="298"/>
      <c r="DK144" s="214"/>
    </row>
    <row r="145" ht="9.0" customHeight="1">
      <c r="A145" s="206"/>
      <c r="B145" s="458"/>
      <c r="C145" s="263"/>
      <c r="V145" s="264"/>
      <c r="X145" s="288"/>
      <c r="AE145" s="289"/>
      <c r="AH145" s="288"/>
      <c r="AO145" s="289"/>
      <c r="AP145" s="459"/>
      <c r="AQ145" s="210"/>
      <c r="AR145" s="426"/>
      <c r="AS145" s="313"/>
      <c r="AT145" s="314"/>
      <c r="AU145" s="314"/>
      <c r="AV145" s="314"/>
      <c r="AW145" s="314"/>
      <c r="AX145" s="314"/>
      <c r="AY145" s="314"/>
      <c r="AZ145" s="314"/>
      <c r="BA145" s="314"/>
      <c r="BB145" s="314"/>
      <c r="BC145" s="315"/>
      <c r="BD145" s="321" t="b">
        <v>0</v>
      </c>
      <c r="BE145" s="315"/>
      <c r="BF145" s="318"/>
      <c r="BG145" s="314"/>
      <c r="BH145" s="314"/>
      <c r="BI145" s="314"/>
      <c r="BJ145" s="315"/>
      <c r="BK145" s="319"/>
      <c r="BL145" s="314"/>
      <c r="BM145" s="314"/>
      <c r="BN145" s="314"/>
      <c r="BO145" s="315"/>
      <c r="BP145" s="235"/>
      <c r="BQ145" s="315"/>
      <c r="BR145" s="320" t="str">
        <f>IF(AND(ISBLANK(BF145),ISBLANK(BK145),ISBLANK(BP145)),"",(IFERROR(IF(ISBLANK(BF145),0, VLOOKUP(BF145,calculations!$C$8:$D$21,2,0)),BF145)+IFERROR(IF(ISBLANK(BK145),0, VLOOKUP(BK145,calculations!$C$8:$D$21,2,0)),BK145)+BP145))</f>
        <v/>
      </c>
      <c r="BS145" s="317"/>
      <c r="BT145" s="321" t="b">
        <v>0</v>
      </c>
      <c r="BU145" s="315"/>
      <c r="BV145" s="321" t="b">
        <v>0</v>
      </c>
      <c r="BW145" s="315"/>
      <c r="BX145" s="235" t="str">
        <f>IFERROR(Ceiling(VLOOKUP('PAGE 1'!AS145, datasheet!$F$8:$L$30,7,FALSE)*LOOKUP($CS$43,calculations!$A$63:$A$68,calculations!$B$63:$B$68),1),"")</f>
        <v/>
      </c>
      <c r="BY145" s="314"/>
      <c r="BZ145" s="315"/>
      <c r="CA145" s="362"/>
      <c r="CB145" s="449"/>
      <c r="CC145" s="314"/>
      <c r="CD145" s="314"/>
      <c r="CE145" s="314"/>
      <c r="CF145" s="314"/>
      <c r="CG145" s="314"/>
      <c r="CH145" s="314"/>
      <c r="CI145" s="314"/>
      <c r="CJ145" s="314"/>
      <c r="CK145" s="314"/>
      <c r="CL145" s="315"/>
      <c r="CM145" s="321" t="b">
        <v>0</v>
      </c>
      <c r="CN145" s="315"/>
      <c r="CO145" s="318"/>
      <c r="CP145" s="314"/>
      <c r="CQ145" s="314"/>
      <c r="CR145" s="314"/>
      <c r="CS145" s="315"/>
      <c r="CT145" s="319"/>
      <c r="CU145" s="314"/>
      <c r="CV145" s="314"/>
      <c r="CW145" s="314"/>
      <c r="CX145" s="315"/>
      <c r="CY145" s="235"/>
      <c r="CZ145" s="315"/>
      <c r="DA145" s="320" t="str">
        <f>IF(AND(ISBLANK(CO145),ISBLANK(CT145),ISBLANK(CY145)),"",(IFERROR(IF(ISBLANK(CO145),0, VLOOKUP(CO145,calculations!$C$8:$D$21,2,0)),CO145)+IFERROR(IF(ISBLANK(CT145),0, VLOOKUP(CT145,calculations!$C$8:$D$21,2,0)),CT145)+CY145))</f>
        <v/>
      </c>
      <c r="DB145" s="317"/>
      <c r="DC145" s="321" t="b">
        <v>0</v>
      </c>
      <c r="DD145" s="315"/>
      <c r="DE145" s="321" t="b">
        <v>0</v>
      </c>
      <c r="DF145" s="315"/>
      <c r="DG145" s="235" t="str">
        <f>IFERROR(Ceiling(VLOOKUP('PAGE 1'!CB145,datasheet!$O$42:$U$52,7,FALSE)*LOOKUP($CS$43,calculations!$A$63:$A$68,calculations!$B$63:$B$68),1),"")</f>
        <v/>
      </c>
      <c r="DH145" s="314"/>
      <c r="DI145" s="364"/>
      <c r="DJ145" s="298"/>
      <c r="DK145" s="214"/>
    </row>
    <row r="146" ht="9.0" customHeight="1">
      <c r="A146" s="206"/>
      <c r="B146" s="461"/>
      <c r="C146" s="224"/>
      <c r="D146" s="225"/>
      <c r="E146" s="225"/>
      <c r="F146" s="225"/>
      <c r="G146" s="225"/>
      <c r="H146" s="225"/>
      <c r="I146" s="225"/>
      <c r="J146" s="225"/>
      <c r="K146" s="225"/>
      <c r="L146" s="225"/>
      <c r="M146" s="225"/>
      <c r="N146" s="225"/>
      <c r="O146" s="225"/>
      <c r="P146" s="225"/>
      <c r="Q146" s="225"/>
      <c r="R146" s="225"/>
      <c r="S146" s="225"/>
      <c r="T146" s="225"/>
      <c r="U146" s="225"/>
      <c r="V146" s="226"/>
      <c r="W146" s="225"/>
      <c r="X146" s="309"/>
      <c r="Y146" s="295"/>
      <c r="Z146" s="295"/>
      <c r="AA146" s="295"/>
      <c r="AB146" s="295"/>
      <c r="AC146" s="295"/>
      <c r="AD146" s="295"/>
      <c r="AE146" s="312"/>
      <c r="AF146" s="225"/>
      <c r="AG146" s="225"/>
      <c r="AH146" s="309"/>
      <c r="AI146" s="295"/>
      <c r="AJ146" s="295"/>
      <c r="AK146" s="295"/>
      <c r="AL146" s="295"/>
      <c r="AM146" s="295"/>
      <c r="AN146" s="295"/>
      <c r="AO146" s="312"/>
      <c r="AP146" s="462"/>
      <c r="AQ146" s="210"/>
      <c r="AR146" s="426"/>
      <c r="AS146" s="327"/>
      <c r="BC146" s="328"/>
      <c r="BD146" s="329"/>
      <c r="BE146" s="328"/>
      <c r="BF146" s="329"/>
      <c r="BJ146" s="328"/>
      <c r="BK146" s="329"/>
      <c r="BO146" s="328"/>
      <c r="BP146" s="329"/>
      <c r="BQ146" s="328"/>
      <c r="BR146" s="329"/>
      <c r="BS146" s="328"/>
      <c r="BT146" s="329"/>
      <c r="BU146" s="328"/>
      <c r="BV146" s="329"/>
      <c r="BW146" s="328"/>
      <c r="BX146" s="329"/>
      <c r="BZ146" s="328"/>
      <c r="CA146" s="330"/>
      <c r="CB146" s="329"/>
      <c r="CL146" s="328"/>
      <c r="CM146" s="329"/>
      <c r="CN146" s="328"/>
      <c r="CO146" s="329"/>
      <c r="CS146" s="328"/>
      <c r="CT146" s="329"/>
      <c r="CX146" s="328"/>
      <c r="CY146" s="329"/>
      <c r="CZ146" s="328"/>
      <c r="DA146" s="329"/>
      <c r="DB146" s="328"/>
      <c r="DC146" s="329"/>
      <c r="DD146" s="328"/>
      <c r="DE146" s="329"/>
      <c r="DF146" s="328"/>
      <c r="DG146" s="329"/>
      <c r="DI146" s="331"/>
      <c r="DJ146" s="298"/>
      <c r="DK146" s="214"/>
    </row>
    <row r="147" ht="9.0" customHeight="1">
      <c r="A147" s="206"/>
      <c r="B147" s="463"/>
      <c r="C147" s="370"/>
      <c r="D147" s="370"/>
      <c r="E147" s="370"/>
      <c r="F147" s="370"/>
      <c r="G147" s="370"/>
      <c r="H147" s="370"/>
      <c r="I147" s="370"/>
      <c r="J147" s="370"/>
      <c r="K147" s="370"/>
      <c r="L147" s="370"/>
      <c r="M147" s="370"/>
      <c r="N147" s="370"/>
      <c r="O147" s="370"/>
      <c r="P147" s="370"/>
      <c r="Q147" s="370"/>
      <c r="R147" s="370"/>
      <c r="S147" s="370"/>
      <c r="T147" s="370"/>
      <c r="U147" s="370"/>
      <c r="V147" s="370"/>
      <c r="W147" s="370"/>
      <c r="X147" s="370"/>
      <c r="Y147" s="370"/>
      <c r="Z147" s="370"/>
      <c r="AA147" s="370"/>
      <c r="AB147" s="370"/>
      <c r="AC147" s="370"/>
      <c r="AD147" s="370"/>
      <c r="AE147" s="370"/>
      <c r="AF147" s="370"/>
      <c r="AG147" s="370"/>
      <c r="AH147" s="370"/>
      <c r="AI147" s="370"/>
      <c r="AJ147" s="370"/>
      <c r="AK147" s="370"/>
      <c r="AL147" s="370"/>
      <c r="AM147" s="370"/>
      <c r="AN147" s="370"/>
      <c r="AO147" s="370"/>
      <c r="AP147" s="14"/>
      <c r="AQ147" s="210"/>
      <c r="AR147" s="426"/>
      <c r="AS147" s="332"/>
      <c r="AT147" s="333"/>
      <c r="AU147" s="333"/>
      <c r="AV147" s="333"/>
      <c r="AW147" s="333"/>
      <c r="AX147" s="333"/>
      <c r="AY147" s="333"/>
      <c r="AZ147" s="333"/>
      <c r="BA147" s="333"/>
      <c r="BB147" s="333"/>
      <c r="BC147" s="334"/>
      <c r="BD147" s="335"/>
      <c r="BE147" s="334"/>
      <c r="BF147" s="335"/>
      <c r="BG147" s="333"/>
      <c r="BH147" s="333"/>
      <c r="BI147" s="333"/>
      <c r="BJ147" s="334"/>
      <c r="BK147" s="335"/>
      <c r="BL147" s="333"/>
      <c r="BM147" s="333"/>
      <c r="BN147" s="333"/>
      <c r="BO147" s="334"/>
      <c r="BP147" s="335"/>
      <c r="BQ147" s="334"/>
      <c r="BR147" s="335"/>
      <c r="BS147" s="334"/>
      <c r="BT147" s="335"/>
      <c r="BU147" s="334"/>
      <c r="BV147" s="335"/>
      <c r="BW147" s="334"/>
      <c r="BX147" s="335"/>
      <c r="BY147" s="333"/>
      <c r="BZ147" s="334"/>
      <c r="CA147" s="336"/>
      <c r="CB147" s="335"/>
      <c r="CC147" s="333"/>
      <c r="CD147" s="333"/>
      <c r="CE147" s="333"/>
      <c r="CF147" s="333"/>
      <c r="CG147" s="333"/>
      <c r="CH147" s="333"/>
      <c r="CI147" s="333"/>
      <c r="CJ147" s="333"/>
      <c r="CK147" s="333"/>
      <c r="CL147" s="334"/>
      <c r="CM147" s="335"/>
      <c r="CN147" s="334"/>
      <c r="CO147" s="335"/>
      <c r="CP147" s="333"/>
      <c r="CQ147" s="333"/>
      <c r="CR147" s="333"/>
      <c r="CS147" s="334"/>
      <c r="CT147" s="335"/>
      <c r="CU147" s="333"/>
      <c r="CV147" s="333"/>
      <c r="CW147" s="333"/>
      <c r="CX147" s="334"/>
      <c r="CY147" s="335"/>
      <c r="CZ147" s="334"/>
      <c r="DA147" s="335"/>
      <c r="DB147" s="334"/>
      <c r="DC147" s="335"/>
      <c r="DD147" s="334"/>
      <c r="DE147" s="335"/>
      <c r="DF147" s="334"/>
      <c r="DG147" s="335"/>
      <c r="DH147" s="333"/>
      <c r="DI147" s="337"/>
      <c r="DJ147" s="298"/>
      <c r="DK147" s="214"/>
    </row>
    <row r="148" ht="9.0" customHeight="1">
      <c r="A148" s="206"/>
      <c r="B148" s="372"/>
      <c r="C148" s="372"/>
      <c r="D148" s="372"/>
      <c r="E148" s="372"/>
      <c r="F148" s="372"/>
      <c r="G148" s="372"/>
      <c r="H148" s="372"/>
      <c r="I148" s="372"/>
      <c r="J148" s="372"/>
      <c r="K148" s="372"/>
      <c r="L148" s="372"/>
      <c r="M148" s="372"/>
      <c r="N148" s="372"/>
      <c r="O148" s="372"/>
      <c r="P148" s="372"/>
      <c r="Q148" s="372"/>
      <c r="R148" s="372"/>
      <c r="S148" s="372"/>
      <c r="T148" s="372"/>
      <c r="U148" s="372"/>
      <c r="V148" s="372"/>
      <c r="W148" s="372"/>
      <c r="X148" s="372"/>
      <c r="Y148" s="372"/>
      <c r="Z148" s="372"/>
      <c r="AA148" s="372"/>
      <c r="AB148" s="372"/>
      <c r="AC148" s="372"/>
      <c r="AD148" s="372"/>
      <c r="AE148" s="372"/>
      <c r="AF148" s="372"/>
      <c r="AG148" s="372"/>
      <c r="AH148" s="372"/>
      <c r="AI148" s="372"/>
      <c r="AJ148" s="372"/>
      <c r="AK148" s="372"/>
      <c r="AL148" s="372"/>
      <c r="AM148" s="372"/>
      <c r="AN148" s="372"/>
      <c r="AO148" s="372"/>
      <c r="AP148" s="372"/>
      <c r="AQ148" s="210"/>
      <c r="AR148" s="426"/>
      <c r="AS148" s="338"/>
      <c r="AT148" s="339"/>
      <c r="AU148" s="339"/>
      <c r="AV148" s="339"/>
      <c r="AW148" s="339"/>
      <c r="AX148" s="339"/>
      <c r="AY148" s="339"/>
      <c r="AZ148" s="339"/>
      <c r="BA148" s="339"/>
      <c r="BB148" s="339"/>
      <c r="BC148" s="340"/>
      <c r="BD148" s="341" t="b">
        <v>0</v>
      </c>
      <c r="BE148" s="340"/>
      <c r="BF148" s="342"/>
      <c r="BG148" s="339"/>
      <c r="BH148" s="339"/>
      <c r="BI148" s="339"/>
      <c r="BJ148" s="340"/>
      <c r="BK148" s="342"/>
      <c r="BL148" s="339"/>
      <c r="BM148" s="339"/>
      <c r="BN148" s="339"/>
      <c r="BO148" s="340"/>
      <c r="BP148" s="343"/>
      <c r="BQ148" s="340"/>
      <c r="BR148" s="344" t="str">
        <f>IF(AND(ISBLANK(BF148),ISBLANK(BK148),ISBLANK(BP148)),"",(IFERROR(IF(ISBLANK(BF148),0, VLOOKUP(BF148,calculations!$C$8:$D$21,2,0)),BF148)+IFERROR(IF(ISBLANK(BK148),0, VLOOKUP(BK148,calculations!$C$8:$D$21,2,0)),BK148)+BP148))</f>
        <v/>
      </c>
      <c r="BS148" s="328"/>
      <c r="BT148" s="341" t="b">
        <v>0</v>
      </c>
      <c r="BU148" s="340"/>
      <c r="BV148" s="341" t="b">
        <v>0</v>
      </c>
      <c r="BW148" s="340"/>
      <c r="BX148" s="343" t="str">
        <f>IFERROR(Ceiling(VLOOKUP('PAGE 1'!AS148, datasheet!$F$8:$L$30,7,FALSE)*LOOKUP($CS$43,calculations!$A$63:$A$68,calculations!$B$63:$B$68),1),"")</f>
        <v/>
      </c>
      <c r="BY148" s="339"/>
      <c r="BZ148" s="345"/>
      <c r="CA148" s="346"/>
      <c r="CB148" s="451"/>
      <c r="CC148" s="339"/>
      <c r="CD148" s="339"/>
      <c r="CE148" s="339"/>
      <c r="CF148" s="339"/>
      <c r="CG148" s="339"/>
      <c r="CH148" s="339"/>
      <c r="CI148" s="339"/>
      <c r="CJ148" s="339"/>
      <c r="CK148" s="339"/>
      <c r="CL148" s="340"/>
      <c r="CM148" s="341" t="b">
        <v>0</v>
      </c>
      <c r="CN148" s="340"/>
      <c r="CO148" s="342"/>
      <c r="CP148" s="339"/>
      <c r="CQ148" s="339"/>
      <c r="CR148" s="339"/>
      <c r="CS148" s="340"/>
      <c r="CT148" s="342"/>
      <c r="CU148" s="339"/>
      <c r="CV148" s="339"/>
      <c r="CW148" s="339"/>
      <c r="CX148" s="340"/>
      <c r="CY148" s="343"/>
      <c r="CZ148" s="340"/>
      <c r="DA148" s="344" t="str">
        <f>IF(AND(ISBLANK(CO148),ISBLANK(CT148),ISBLANK(CY148)),"",(IFERROR(IF(ISBLANK(CO148),0, VLOOKUP(CO148,calculations!$C$8:$D$21,2,0)),CO148)+IFERROR(IF(ISBLANK(CT148),0, VLOOKUP(CT148,calculations!$C$8:$D$21,2,0)),CT148)+CY148))</f>
        <v/>
      </c>
      <c r="DB148" s="328"/>
      <c r="DC148" s="341" t="b">
        <v>0</v>
      </c>
      <c r="DD148" s="340"/>
      <c r="DE148" s="341" t="b">
        <v>0</v>
      </c>
      <c r="DF148" s="340"/>
      <c r="DG148" s="343" t="str">
        <f>IFERROR(Ceiling(VLOOKUP('PAGE 1'!CB148,datasheet!$O$42:$U$52,7,FALSE)*LOOKUP($CS$43,calculations!$A$63:$A$68,calculations!$B$63:$B$68),1),"")</f>
        <v/>
      </c>
      <c r="DH148" s="339"/>
      <c r="DI148" s="348"/>
      <c r="DJ148" s="298"/>
      <c r="DK148" s="214"/>
    </row>
    <row r="149" ht="9.0" customHeight="1">
      <c r="A149" s="206"/>
      <c r="B149" s="272"/>
      <c r="C149" s="275"/>
      <c r="D149" s="275"/>
      <c r="E149" s="275"/>
      <c r="F149" s="275"/>
      <c r="G149" s="275"/>
      <c r="H149" s="275"/>
      <c r="I149" s="275"/>
      <c r="J149" s="275"/>
      <c r="K149" s="275"/>
      <c r="L149" s="275"/>
      <c r="M149" s="275"/>
      <c r="N149" s="275"/>
      <c r="O149" s="275"/>
      <c r="P149" s="275"/>
      <c r="Q149" s="275"/>
      <c r="R149" s="275"/>
      <c r="S149" s="275"/>
      <c r="T149" s="275"/>
      <c r="U149" s="275"/>
      <c r="V149" s="275"/>
      <c r="W149" s="275"/>
      <c r="X149" s="275"/>
      <c r="Y149" s="275"/>
      <c r="Z149" s="275"/>
      <c r="AA149" s="275"/>
      <c r="AB149" s="275"/>
      <c r="AC149" s="275"/>
      <c r="AD149" s="275"/>
      <c r="AE149" s="275"/>
      <c r="AF149" s="275"/>
      <c r="AG149" s="275"/>
      <c r="AH149" s="275"/>
      <c r="AI149" s="275"/>
      <c r="AJ149" s="275"/>
      <c r="AK149" s="275"/>
      <c r="AL149" s="275"/>
      <c r="AM149" s="275"/>
      <c r="AN149" s="275"/>
      <c r="AO149" s="275"/>
      <c r="AP149" s="423"/>
      <c r="AQ149" s="210"/>
      <c r="AR149" s="426"/>
      <c r="AS149" s="349"/>
      <c r="BC149" s="350"/>
      <c r="BD149" s="351"/>
      <c r="BE149" s="350"/>
      <c r="BF149" s="351"/>
      <c r="BJ149" s="350"/>
      <c r="BK149" s="351"/>
      <c r="BO149" s="350"/>
      <c r="BP149" s="351"/>
      <c r="BQ149" s="350"/>
      <c r="BR149" s="352"/>
      <c r="BS149" s="317"/>
      <c r="BT149" s="351"/>
      <c r="BU149" s="350"/>
      <c r="BV149" s="351"/>
      <c r="BW149" s="350"/>
      <c r="BX149" s="351"/>
      <c r="BZ149" s="317"/>
      <c r="CA149" s="353"/>
      <c r="CB149" s="351"/>
      <c r="CL149" s="350"/>
      <c r="CM149" s="351"/>
      <c r="CN149" s="350"/>
      <c r="CO149" s="351"/>
      <c r="CS149" s="350"/>
      <c r="CT149" s="351"/>
      <c r="CX149" s="350"/>
      <c r="CY149" s="351"/>
      <c r="CZ149" s="350"/>
      <c r="DA149" s="352"/>
      <c r="DB149" s="317"/>
      <c r="DC149" s="351"/>
      <c r="DD149" s="350"/>
      <c r="DE149" s="351"/>
      <c r="DF149" s="350"/>
      <c r="DG149" s="351"/>
      <c r="DI149" s="326"/>
      <c r="DJ149" s="298"/>
      <c r="DK149" s="214"/>
    </row>
    <row r="150" ht="9.0" customHeight="1">
      <c r="A150" s="206"/>
      <c r="B150" s="424"/>
      <c r="C150" s="261" t="s">
        <v>231</v>
      </c>
      <c r="D150" s="219"/>
      <c r="E150" s="219"/>
      <c r="F150" s="219"/>
      <c r="G150" s="219"/>
      <c r="H150" s="219"/>
      <c r="I150" s="219"/>
      <c r="J150" s="219"/>
      <c r="K150" s="219"/>
      <c r="L150" s="219"/>
      <c r="M150" s="219"/>
      <c r="N150" s="219"/>
      <c r="O150" s="219"/>
      <c r="P150" s="219"/>
      <c r="Q150" s="219"/>
      <c r="R150" s="219"/>
      <c r="S150" s="219"/>
      <c r="T150" s="219"/>
      <c r="U150" s="219"/>
      <c r="V150" s="219"/>
      <c r="W150" s="219"/>
      <c r="X150" s="219"/>
      <c r="Y150" s="219"/>
      <c r="Z150" s="219"/>
      <c r="AA150" s="219"/>
      <c r="AB150" s="219"/>
      <c r="AC150" s="219"/>
      <c r="AD150" s="219"/>
      <c r="AE150" s="219"/>
      <c r="AF150" s="219"/>
      <c r="AG150" s="219"/>
      <c r="AH150" s="219"/>
      <c r="AI150" s="219"/>
      <c r="AJ150" s="219"/>
      <c r="AK150" s="219"/>
      <c r="AL150" s="219"/>
      <c r="AM150" s="219"/>
      <c r="AN150" s="219"/>
      <c r="AO150" s="220"/>
      <c r="AP150" s="425"/>
      <c r="AQ150" s="210"/>
      <c r="AR150" s="426"/>
      <c r="AS150" s="354"/>
      <c r="AT150" s="355"/>
      <c r="AU150" s="355"/>
      <c r="AV150" s="355"/>
      <c r="AW150" s="355"/>
      <c r="AX150" s="355"/>
      <c r="AY150" s="355"/>
      <c r="AZ150" s="355"/>
      <c r="BA150" s="355"/>
      <c r="BB150" s="355"/>
      <c r="BC150" s="356"/>
      <c r="BD150" s="357"/>
      <c r="BE150" s="356"/>
      <c r="BF150" s="357"/>
      <c r="BG150" s="355"/>
      <c r="BH150" s="355"/>
      <c r="BI150" s="355"/>
      <c r="BJ150" s="356"/>
      <c r="BK150" s="357"/>
      <c r="BL150" s="355"/>
      <c r="BM150" s="355"/>
      <c r="BN150" s="355"/>
      <c r="BO150" s="356"/>
      <c r="BP150" s="357"/>
      <c r="BQ150" s="356"/>
      <c r="BR150" s="358"/>
      <c r="BS150" s="359"/>
      <c r="BT150" s="357"/>
      <c r="BU150" s="356"/>
      <c r="BV150" s="357"/>
      <c r="BW150" s="356"/>
      <c r="BX150" s="357"/>
      <c r="BY150" s="355"/>
      <c r="BZ150" s="359"/>
      <c r="CA150" s="360"/>
      <c r="CB150" s="357"/>
      <c r="CC150" s="355"/>
      <c r="CD150" s="355"/>
      <c r="CE150" s="355"/>
      <c r="CF150" s="355"/>
      <c r="CG150" s="355"/>
      <c r="CH150" s="355"/>
      <c r="CI150" s="355"/>
      <c r="CJ150" s="355"/>
      <c r="CK150" s="355"/>
      <c r="CL150" s="356"/>
      <c r="CM150" s="357"/>
      <c r="CN150" s="356"/>
      <c r="CO150" s="357"/>
      <c r="CP150" s="355"/>
      <c r="CQ150" s="355"/>
      <c r="CR150" s="355"/>
      <c r="CS150" s="356"/>
      <c r="CT150" s="357"/>
      <c r="CU150" s="355"/>
      <c r="CV150" s="355"/>
      <c r="CW150" s="355"/>
      <c r="CX150" s="356"/>
      <c r="CY150" s="357"/>
      <c r="CZ150" s="356"/>
      <c r="DA150" s="358"/>
      <c r="DB150" s="359"/>
      <c r="DC150" s="357"/>
      <c r="DD150" s="356"/>
      <c r="DE150" s="357"/>
      <c r="DF150" s="356"/>
      <c r="DG150" s="357"/>
      <c r="DH150" s="355"/>
      <c r="DI150" s="361"/>
      <c r="DJ150" s="298"/>
      <c r="DK150" s="214"/>
    </row>
    <row r="151" ht="9.0" customHeight="1">
      <c r="A151" s="206"/>
      <c r="B151" s="424"/>
      <c r="C151" s="263"/>
      <c r="AO151" s="264"/>
      <c r="AP151" s="425"/>
      <c r="AQ151" s="210"/>
      <c r="AR151" s="426"/>
      <c r="AS151" s="313"/>
      <c r="AT151" s="314"/>
      <c r="AU151" s="314"/>
      <c r="AV151" s="314"/>
      <c r="AW151" s="314"/>
      <c r="AX151" s="314"/>
      <c r="AY151" s="314"/>
      <c r="AZ151" s="314"/>
      <c r="BA151" s="314"/>
      <c r="BB151" s="314"/>
      <c r="BC151" s="315"/>
      <c r="BD151" s="321" t="b">
        <v>0</v>
      </c>
      <c r="BE151" s="315"/>
      <c r="BF151" s="318"/>
      <c r="BG151" s="314"/>
      <c r="BH151" s="314"/>
      <c r="BI151" s="314"/>
      <c r="BJ151" s="315"/>
      <c r="BK151" s="319"/>
      <c r="BL151" s="314"/>
      <c r="BM151" s="314"/>
      <c r="BN151" s="314"/>
      <c r="BO151" s="315"/>
      <c r="BP151" s="235"/>
      <c r="BQ151" s="315"/>
      <c r="BR151" s="320" t="str">
        <f>IF(AND(ISBLANK(BF151),ISBLANK(BK151),ISBLANK(BP151)),"",(IFERROR(IF(ISBLANK(BF151),0, VLOOKUP(BF151,calculations!$C$8:$D$21,2,0)),BF151)+IFERROR(IF(ISBLANK(BK151),0, VLOOKUP(BK151,calculations!$C$8:$D$21,2,0)),BK151)+BP151))</f>
        <v/>
      </c>
      <c r="BS151" s="317"/>
      <c r="BT151" s="321" t="b">
        <v>0</v>
      </c>
      <c r="BU151" s="315"/>
      <c r="BV151" s="321" t="b">
        <v>0</v>
      </c>
      <c r="BW151" s="315"/>
      <c r="BX151" s="235" t="str">
        <f>IFERROR(Ceiling(VLOOKUP('PAGE 1'!AS151, datasheet!$F$8:$L$30,7,FALSE)*LOOKUP($CS$43,calculations!$A$63:$A$68,calculations!$B$63:$B$68),1),"")</f>
        <v/>
      </c>
      <c r="BY151" s="314"/>
      <c r="BZ151" s="315"/>
      <c r="CA151" s="362"/>
      <c r="CB151" s="449"/>
      <c r="CC151" s="314"/>
      <c r="CD151" s="314"/>
      <c r="CE151" s="314"/>
      <c r="CF151" s="314"/>
      <c r="CG151" s="314"/>
      <c r="CH151" s="314"/>
      <c r="CI151" s="314"/>
      <c r="CJ151" s="314"/>
      <c r="CK151" s="314"/>
      <c r="CL151" s="315"/>
      <c r="CM151" s="321" t="b">
        <v>0</v>
      </c>
      <c r="CN151" s="315"/>
      <c r="CO151" s="318"/>
      <c r="CP151" s="314"/>
      <c r="CQ151" s="314"/>
      <c r="CR151" s="314"/>
      <c r="CS151" s="315"/>
      <c r="CT151" s="319"/>
      <c r="CU151" s="314"/>
      <c r="CV151" s="314"/>
      <c r="CW151" s="314"/>
      <c r="CX151" s="315"/>
      <c r="CY151" s="235"/>
      <c r="CZ151" s="315"/>
      <c r="DA151" s="320" t="str">
        <f>IF(AND(ISBLANK(CO151),ISBLANK(CT151),ISBLANK(CY151)),"",(IFERROR(IF(ISBLANK(CO151),0, VLOOKUP(CO151,calculations!$C$8:$D$21,2,0)),CO151)+IFERROR(IF(ISBLANK(CT151),0, VLOOKUP(CT151,calculations!$C$8:$D$21,2,0)),CT151)+CY151))</f>
        <v/>
      </c>
      <c r="DB151" s="317"/>
      <c r="DC151" s="321" t="b">
        <v>0</v>
      </c>
      <c r="DD151" s="315"/>
      <c r="DE151" s="321" t="b">
        <v>0</v>
      </c>
      <c r="DF151" s="315"/>
      <c r="DG151" s="235" t="str">
        <f>IFERROR(Ceiling(VLOOKUP('PAGE 1'!CB151,datasheet!$O$42:$U$52,7,FALSE)*LOOKUP($CS$43,calculations!$A$63:$A$68,calculations!$B$63:$B$68),1),"")</f>
        <v/>
      </c>
      <c r="DH151" s="314"/>
      <c r="DI151" s="364"/>
      <c r="DJ151" s="298"/>
      <c r="DK151" s="214"/>
    </row>
    <row r="152" ht="9.0" customHeight="1">
      <c r="A152" s="206"/>
      <c r="B152" s="424"/>
      <c r="C152" s="224"/>
      <c r="D152" s="225"/>
      <c r="E152" s="225"/>
      <c r="F152" s="225"/>
      <c r="G152" s="225"/>
      <c r="H152" s="225"/>
      <c r="I152" s="225"/>
      <c r="J152" s="225"/>
      <c r="K152" s="225"/>
      <c r="L152" s="225"/>
      <c r="M152" s="225"/>
      <c r="N152" s="225"/>
      <c r="O152" s="225"/>
      <c r="P152" s="225"/>
      <c r="Q152" s="225"/>
      <c r="R152" s="225"/>
      <c r="S152" s="225"/>
      <c r="T152" s="225"/>
      <c r="U152" s="225"/>
      <c r="V152" s="225"/>
      <c r="W152" s="225"/>
      <c r="X152" s="225"/>
      <c r="Y152" s="225"/>
      <c r="Z152" s="225"/>
      <c r="AA152" s="225"/>
      <c r="AB152" s="225"/>
      <c r="AC152" s="225"/>
      <c r="AD152" s="225"/>
      <c r="AE152" s="225"/>
      <c r="AF152" s="225"/>
      <c r="AG152" s="225"/>
      <c r="AH152" s="225"/>
      <c r="AI152" s="225"/>
      <c r="AJ152" s="225"/>
      <c r="AK152" s="225"/>
      <c r="AL152" s="225"/>
      <c r="AM152" s="225"/>
      <c r="AN152" s="225"/>
      <c r="AO152" s="226"/>
      <c r="AP152" s="425"/>
      <c r="AQ152" s="210"/>
      <c r="AR152" s="426"/>
      <c r="AS152" s="327"/>
      <c r="BC152" s="328"/>
      <c r="BD152" s="329"/>
      <c r="BE152" s="328"/>
      <c r="BF152" s="329"/>
      <c r="BJ152" s="328"/>
      <c r="BK152" s="329"/>
      <c r="BO152" s="328"/>
      <c r="BP152" s="329"/>
      <c r="BQ152" s="328"/>
      <c r="BR152" s="329"/>
      <c r="BS152" s="328"/>
      <c r="BT152" s="329"/>
      <c r="BU152" s="328"/>
      <c r="BV152" s="329"/>
      <c r="BW152" s="328"/>
      <c r="BX152" s="329"/>
      <c r="BZ152" s="328"/>
      <c r="CA152" s="330"/>
      <c r="CB152" s="329"/>
      <c r="CL152" s="328"/>
      <c r="CM152" s="329"/>
      <c r="CN152" s="328"/>
      <c r="CO152" s="329"/>
      <c r="CS152" s="328"/>
      <c r="CT152" s="329"/>
      <c r="CX152" s="328"/>
      <c r="CY152" s="329"/>
      <c r="CZ152" s="328"/>
      <c r="DA152" s="329"/>
      <c r="DB152" s="328"/>
      <c r="DC152" s="329"/>
      <c r="DD152" s="328"/>
      <c r="DE152" s="329"/>
      <c r="DF152" s="328"/>
      <c r="DG152" s="329"/>
      <c r="DI152" s="331"/>
      <c r="DJ152" s="298"/>
      <c r="DK152" s="214"/>
    </row>
    <row r="153" ht="9.0" customHeight="1">
      <c r="A153" s="206"/>
      <c r="B153" s="424"/>
      <c r="C153" s="450"/>
      <c r="D153" s="450"/>
      <c r="E153" s="450"/>
      <c r="F153" s="450"/>
      <c r="G153" s="450"/>
      <c r="H153" s="450"/>
      <c r="I153" s="450"/>
      <c r="J153" s="464" t="s">
        <v>232</v>
      </c>
      <c r="K153" s="219"/>
      <c r="L153" s="219"/>
      <c r="M153" s="219"/>
      <c r="N153" s="219"/>
      <c r="O153" s="219"/>
      <c r="P153" s="219"/>
      <c r="Q153" s="220"/>
      <c r="R153" s="464" t="s">
        <v>233</v>
      </c>
      <c r="S153" s="219"/>
      <c r="T153" s="219"/>
      <c r="U153" s="219"/>
      <c r="V153" s="219"/>
      <c r="W153" s="219"/>
      <c r="X153" s="219"/>
      <c r="Y153" s="220"/>
      <c r="Z153" s="464" t="s">
        <v>234</v>
      </c>
      <c r="AA153" s="219"/>
      <c r="AB153" s="219"/>
      <c r="AC153" s="219"/>
      <c r="AD153" s="219"/>
      <c r="AE153" s="219"/>
      <c r="AF153" s="219"/>
      <c r="AG153" s="220"/>
      <c r="AH153" s="464" t="s">
        <v>235</v>
      </c>
      <c r="AI153" s="219"/>
      <c r="AJ153" s="219"/>
      <c r="AK153" s="219"/>
      <c r="AL153" s="219"/>
      <c r="AM153" s="219"/>
      <c r="AN153" s="219"/>
      <c r="AO153" s="220"/>
      <c r="AP153" s="425"/>
      <c r="AQ153" s="210"/>
      <c r="AR153" s="426"/>
      <c r="AS153" s="332"/>
      <c r="AT153" s="333"/>
      <c r="AU153" s="333"/>
      <c r="AV153" s="333"/>
      <c r="AW153" s="333"/>
      <c r="AX153" s="333"/>
      <c r="AY153" s="333"/>
      <c r="AZ153" s="333"/>
      <c r="BA153" s="333"/>
      <c r="BB153" s="333"/>
      <c r="BC153" s="334"/>
      <c r="BD153" s="335"/>
      <c r="BE153" s="334"/>
      <c r="BF153" s="335"/>
      <c r="BG153" s="333"/>
      <c r="BH153" s="333"/>
      <c r="BI153" s="333"/>
      <c r="BJ153" s="334"/>
      <c r="BK153" s="335"/>
      <c r="BL153" s="333"/>
      <c r="BM153" s="333"/>
      <c r="BN153" s="333"/>
      <c r="BO153" s="334"/>
      <c r="BP153" s="335"/>
      <c r="BQ153" s="334"/>
      <c r="BR153" s="335"/>
      <c r="BS153" s="334"/>
      <c r="BT153" s="335"/>
      <c r="BU153" s="334"/>
      <c r="BV153" s="335"/>
      <c r="BW153" s="334"/>
      <c r="BX153" s="335"/>
      <c r="BY153" s="333"/>
      <c r="BZ153" s="334"/>
      <c r="CA153" s="336"/>
      <c r="CB153" s="335"/>
      <c r="CC153" s="333"/>
      <c r="CD153" s="333"/>
      <c r="CE153" s="333"/>
      <c r="CF153" s="333"/>
      <c r="CG153" s="333"/>
      <c r="CH153" s="333"/>
      <c r="CI153" s="333"/>
      <c r="CJ153" s="333"/>
      <c r="CK153" s="333"/>
      <c r="CL153" s="334"/>
      <c r="CM153" s="335"/>
      <c r="CN153" s="334"/>
      <c r="CO153" s="335"/>
      <c r="CP153" s="333"/>
      <c r="CQ153" s="333"/>
      <c r="CR153" s="333"/>
      <c r="CS153" s="334"/>
      <c r="CT153" s="335"/>
      <c r="CU153" s="333"/>
      <c r="CV153" s="333"/>
      <c r="CW153" s="333"/>
      <c r="CX153" s="334"/>
      <c r="CY153" s="335"/>
      <c r="CZ153" s="334"/>
      <c r="DA153" s="335"/>
      <c r="DB153" s="334"/>
      <c r="DC153" s="335"/>
      <c r="DD153" s="334"/>
      <c r="DE153" s="335"/>
      <c r="DF153" s="334"/>
      <c r="DG153" s="335"/>
      <c r="DH153" s="333"/>
      <c r="DI153" s="337"/>
      <c r="DJ153" s="298"/>
      <c r="DK153" s="214"/>
    </row>
    <row r="154" ht="9.0" customHeight="1">
      <c r="A154" s="206"/>
      <c r="B154" s="424"/>
      <c r="C154" s="450"/>
      <c r="D154" s="450"/>
      <c r="E154" s="450"/>
      <c r="F154" s="450"/>
      <c r="G154" s="450"/>
      <c r="H154" s="450"/>
      <c r="I154" s="450"/>
      <c r="J154" s="224"/>
      <c r="K154" s="225"/>
      <c r="L154" s="225"/>
      <c r="M154" s="225"/>
      <c r="N154" s="225"/>
      <c r="O154" s="225"/>
      <c r="P154" s="225"/>
      <c r="Q154" s="226"/>
      <c r="R154" s="224"/>
      <c r="S154" s="225"/>
      <c r="T154" s="225"/>
      <c r="U154" s="225"/>
      <c r="V154" s="225"/>
      <c r="W154" s="225"/>
      <c r="X154" s="225"/>
      <c r="Y154" s="226"/>
      <c r="Z154" s="224"/>
      <c r="AA154" s="225"/>
      <c r="AB154" s="225"/>
      <c r="AC154" s="225"/>
      <c r="AD154" s="225"/>
      <c r="AE154" s="225"/>
      <c r="AF154" s="225"/>
      <c r="AG154" s="226"/>
      <c r="AH154" s="224"/>
      <c r="AI154" s="225"/>
      <c r="AJ154" s="225"/>
      <c r="AK154" s="225"/>
      <c r="AL154" s="225"/>
      <c r="AM154" s="225"/>
      <c r="AN154" s="225"/>
      <c r="AO154" s="226"/>
      <c r="AP154" s="425"/>
      <c r="AQ154" s="210"/>
      <c r="AR154" s="426"/>
      <c r="AS154" s="338"/>
      <c r="AT154" s="339"/>
      <c r="AU154" s="339"/>
      <c r="AV154" s="339"/>
      <c r="AW154" s="339"/>
      <c r="AX154" s="339"/>
      <c r="AY154" s="339"/>
      <c r="AZ154" s="339"/>
      <c r="BA154" s="339"/>
      <c r="BB154" s="339"/>
      <c r="BC154" s="340"/>
      <c r="BD154" s="341" t="b">
        <v>0</v>
      </c>
      <c r="BE154" s="340"/>
      <c r="BF154" s="342"/>
      <c r="BG154" s="339"/>
      <c r="BH154" s="339"/>
      <c r="BI154" s="339"/>
      <c r="BJ154" s="340"/>
      <c r="BK154" s="342"/>
      <c r="BL154" s="339"/>
      <c r="BM154" s="339"/>
      <c r="BN154" s="339"/>
      <c r="BO154" s="340"/>
      <c r="BP154" s="343"/>
      <c r="BQ154" s="340"/>
      <c r="BR154" s="344" t="str">
        <f>IF(AND(ISBLANK(BF154),ISBLANK(BK154),ISBLANK(BP154)),"",(IFERROR(IF(ISBLANK(BF154),0, VLOOKUP(BF154,calculations!$C$8:$D$21,2,0)),BF154)+IFERROR(IF(ISBLANK(BK154),0, VLOOKUP(BK154,calculations!$C$8:$D$21,2,0)),BK154)+BP154))</f>
        <v/>
      </c>
      <c r="BS154" s="328"/>
      <c r="BT154" s="341" t="b">
        <v>0</v>
      </c>
      <c r="BU154" s="340"/>
      <c r="BV154" s="341" t="b">
        <v>0</v>
      </c>
      <c r="BW154" s="340"/>
      <c r="BX154" s="343" t="str">
        <f>IFERROR(Ceiling(VLOOKUP('PAGE 1'!AS154, datasheet!$F$8:$L$30,7,FALSE)*LOOKUP($CS$43,calculations!$A$63:$A$68,calculations!$B$63:$B$68),1),"")</f>
        <v/>
      </c>
      <c r="BY154" s="339"/>
      <c r="BZ154" s="345"/>
      <c r="CA154" s="346"/>
      <c r="CB154" s="451"/>
      <c r="CC154" s="339"/>
      <c r="CD154" s="339"/>
      <c r="CE154" s="339"/>
      <c r="CF154" s="339"/>
      <c r="CG154" s="339"/>
      <c r="CH154" s="339"/>
      <c r="CI154" s="339"/>
      <c r="CJ154" s="339"/>
      <c r="CK154" s="339"/>
      <c r="CL154" s="340"/>
      <c r="CM154" s="341" t="b">
        <v>0</v>
      </c>
      <c r="CN154" s="340"/>
      <c r="CO154" s="342"/>
      <c r="CP154" s="339"/>
      <c r="CQ154" s="339"/>
      <c r="CR154" s="339"/>
      <c r="CS154" s="340"/>
      <c r="CT154" s="342"/>
      <c r="CU154" s="339"/>
      <c r="CV154" s="339"/>
      <c r="CW154" s="339"/>
      <c r="CX154" s="340"/>
      <c r="CY154" s="343"/>
      <c r="CZ154" s="340"/>
      <c r="DA154" s="344" t="str">
        <f>IF(AND(ISBLANK(CO154),ISBLANK(CT154),ISBLANK(CY154)),"",(IFERROR(IF(ISBLANK(CO154),0, VLOOKUP(CO154,calculations!$C$8:$D$21,2,0)),CO154)+IFERROR(IF(ISBLANK(CT154),0, VLOOKUP(CT154,calculations!$C$8:$D$21,2,0)),CT154)+CY154))</f>
        <v/>
      </c>
      <c r="DB154" s="328"/>
      <c r="DC154" s="341" t="b">
        <v>0</v>
      </c>
      <c r="DD154" s="340"/>
      <c r="DE154" s="341" t="b">
        <v>0</v>
      </c>
      <c r="DF154" s="340"/>
      <c r="DG154" s="343" t="str">
        <f>IFERROR(Ceiling(VLOOKUP('PAGE 1'!CB154,datasheet!$O$42:$U$52,7,FALSE)*LOOKUP($CS$43,calculations!$A$63:$A$68,calculations!$B$63:$B$68),1),"")</f>
        <v/>
      </c>
      <c r="DH154" s="339"/>
      <c r="DI154" s="348"/>
      <c r="DJ154" s="298"/>
      <c r="DK154" s="214"/>
    </row>
    <row r="155" ht="9.0" customHeight="1">
      <c r="A155" s="206"/>
      <c r="B155" s="424"/>
      <c r="C155" s="465" t="s">
        <v>236</v>
      </c>
      <c r="D155" s="219"/>
      <c r="E155" s="219"/>
      <c r="F155" s="219"/>
      <c r="G155" s="219"/>
      <c r="H155" s="220"/>
      <c r="I155" s="308"/>
      <c r="J155" s="466"/>
      <c r="K155" s="168"/>
      <c r="L155" s="168"/>
      <c r="M155" s="168"/>
      <c r="N155" s="168"/>
      <c r="O155" s="168"/>
      <c r="P155" s="168"/>
      <c r="Q155" s="281"/>
      <c r="R155" s="466"/>
      <c r="S155" s="168"/>
      <c r="T155" s="168"/>
      <c r="U155" s="168"/>
      <c r="V155" s="168"/>
      <c r="W155" s="168"/>
      <c r="X155" s="168"/>
      <c r="Y155" s="281"/>
      <c r="Z155" s="467"/>
      <c r="AA155" s="168"/>
      <c r="AB155" s="168"/>
      <c r="AC155" s="168"/>
      <c r="AD155" s="168"/>
      <c r="AE155" s="168"/>
      <c r="AF155" s="168"/>
      <c r="AG155" s="281"/>
      <c r="AH155" s="466"/>
      <c r="AI155" s="168"/>
      <c r="AJ155" s="168"/>
      <c r="AK155" s="168"/>
      <c r="AL155" s="168"/>
      <c r="AM155" s="168"/>
      <c r="AN155" s="168"/>
      <c r="AO155" s="281"/>
      <c r="AP155" s="298"/>
      <c r="AQ155" s="210"/>
      <c r="AR155" s="426"/>
      <c r="AS155" s="349"/>
      <c r="BC155" s="350"/>
      <c r="BD155" s="351"/>
      <c r="BE155" s="350"/>
      <c r="BF155" s="351"/>
      <c r="BJ155" s="350"/>
      <c r="BK155" s="351"/>
      <c r="BO155" s="350"/>
      <c r="BP155" s="351"/>
      <c r="BQ155" s="350"/>
      <c r="BR155" s="352"/>
      <c r="BS155" s="317"/>
      <c r="BT155" s="351"/>
      <c r="BU155" s="350"/>
      <c r="BV155" s="351"/>
      <c r="BW155" s="350"/>
      <c r="BX155" s="351"/>
      <c r="BZ155" s="317"/>
      <c r="CA155" s="353"/>
      <c r="CB155" s="351"/>
      <c r="CL155" s="350"/>
      <c r="CM155" s="351"/>
      <c r="CN155" s="350"/>
      <c r="CO155" s="351"/>
      <c r="CS155" s="350"/>
      <c r="CT155" s="351"/>
      <c r="CX155" s="350"/>
      <c r="CY155" s="351"/>
      <c r="CZ155" s="350"/>
      <c r="DA155" s="352"/>
      <c r="DB155" s="317"/>
      <c r="DC155" s="351"/>
      <c r="DD155" s="350"/>
      <c r="DE155" s="351"/>
      <c r="DF155" s="350"/>
      <c r="DG155" s="351"/>
      <c r="DI155" s="326"/>
      <c r="DJ155" s="298"/>
      <c r="DK155" s="214"/>
    </row>
    <row r="156" ht="9.0" customHeight="1">
      <c r="A156" s="206"/>
      <c r="B156" s="424"/>
      <c r="C156" s="263"/>
      <c r="H156" s="264"/>
      <c r="I156" s="468"/>
      <c r="J156" s="288"/>
      <c r="Q156" s="289"/>
      <c r="R156" s="288"/>
      <c r="Y156" s="289"/>
      <c r="Z156" s="288"/>
      <c r="AG156" s="289"/>
      <c r="AH156" s="288"/>
      <c r="AO156" s="289"/>
      <c r="AP156" s="298"/>
      <c r="AQ156" s="210"/>
      <c r="AR156" s="426"/>
      <c r="AS156" s="354"/>
      <c r="AT156" s="355"/>
      <c r="AU156" s="355"/>
      <c r="AV156" s="355"/>
      <c r="AW156" s="355"/>
      <c r="AX156" s="355"/>
      <c r="AY156" s="355"/>
      <c r="AZ156" s="355"/>
      <c r="BA156" s="355"/>
      <c r="BB156" s="355"/>
      <c r="BC156" s="356"/>
      <c r="BD156" s="357"/>
      <c r="BE156" s="356"/>
      <c r="BF156" s="357"/>
      <c r="BG156" s="355"/>
      <c r="BH156" s="355"/>
      <c r="BI156" s="355"/>
      <c r="BJ156" s="356"/>
      <c r="BK156" s="357"/>
      <c r="BL156" s="355"/>
      <c r="BM156" s="355"/>
      <c r="BN156" s="355"/>
      <c r="BO156" s="356"/>
      <c r="BP156" s="357"/>
      <c r="BQ156" s="356"/>
      <c r="BR156" s="358"/>
      <c r="BS156" s="359"/>
      <c r="BT156" s="357"/>
      <c r="BU156" s="356"/>
      <c r="BV156" s="357"/>
      <c r="BW156" s="356"/>
      <c r="BX156" s="357"/>
      <c r="BY156" s="355"/>
      <c r="BZ156" s="359"/>
      <c r="CA156" s="360"/>
      <c r="CB156" s="357"/>
      <c r="CC156" s="355"/>
      <c r="CD156" s="355"/>
      <c r="CE156" s="355"/>
      <c r="CF156" s="355"/>
      <c r="CG156" s="355"/>
      <c r="CH156" s="355"/>
      <c r="CI156" s="355"/>
      <c r="CJ156" s="355"/>
      <c r="CK156" s="355"/>
      <c r="CL156" s="356"/>
      <c r="CM156" s="357"/>
      <c r="CN156" s="356"/>
      <c r="CO156" s="357"/>
      <c r="CP156" s="355"/>
      <c r="CQ156" s="355"/>
      <c r="CR156" s="355"/>
      <c r="CS156" s="356"/>
      <c r="CT156" s="357"/>
      <c r="CU156" s="355"/>
      <c r="CV156" s="355"/>
      <c r="CW156" s="355"/>
      <c r="CX156" s="356"/>
      <c r="CY156" s="357"/>
      <c r="CZ156" s="356"/>
      <c r="DA156" s="358"/>
      <c r="DB156" s="359"/>
      <c r="DC156" s="357"/>
      <c r="DD156" s="356"/>
      <c r="DE156" s="357"/>
      <c r="DF156" s="356"/>
      <c r="DG156" s="357"/>
      <c r="DH156" s="355"/>
      <c r="DI156" s="361"/>
      <c r="DJ156" s="298"/>
      <c r="DK156" s="214"/>
    </row>
    <row r="157" ht="9.0" customHeight="1">
      <c r="A157" s="206"/>
      <c r="B157" s="424"/>
      <c r="C157" s="224"/>
      <c r="D157" s="225"/>
      <c r="E157" s="225"/>
      <c r="F157" s="225"/>
      <c r="G157" s="225"/>
      <c r="H157" s="226"/>
      <c r="I157" s="468"/>
      <c r="J157" s="309"/>
      <c r="K157" s="295"/>
      <c r="L157" s="295"/>
      <c r="M157" s="295"/>
      <c r="N157" s="295"/>
      <c r="O157" s="295"/>
      <c r="P157" s="295"/>
      <c r="Q157" s="312"/>
      <c r="R157" s="309"/>
      <c r="S157" s="295"/>
      <c r="T157" s="295"/>
      <c r="U157" s="295"/>
      <c r="V157" s="295"/>
      <c r="W157" s="295"/>
      <c r="X157" s="295"/>
      <c r="Y157" s="312"/>
      <c r="Z157" s="309"/>
      <c r="AA157" s="295"/>
      <c r="AB157" s="295"/>
      <c r="AC157" s="295"/>
      <c r="AD157" s="295"/>
      <c r="AE157" s="295"/>
      <c r="AF157" s="295"/>
      <c r="AG157" s="312"/>
      <c r="AH157" s="309"/>
      <c r="AI157" s="295"/>
      <c r="AJ157" s="295"/>
      <c r="AK157" s="295"/>
      <c r="AL157" s="295"/>
      <c r="AM157" s="295"/>
      <c r="AN157" s="295"/>
      <c r="AO157" s="312"/>
      <c r="AP157" s="298"/>
      <c r="AQ157" s="210"/>
      <c r="AR157" s="426"/>
      <c r="AS157" s="313"/>
      <c r="AT157" s="314"/>
      <c r="AU157" s="314"/>
      <c r="AV157" s="314"/>
      <c r="AW157" s="314"/>
      <c r="AX157" s="314"/>
      <c r="AY157" s="314"/>
      <c r="AZ157" s="314"/>
      <c r="BA157" s="314"/>
      <c r="BB157" s="314"/>
      <c r="BC157" s="315"/>
      <c r="BD157" s="321" t="b">
        <v>0</v>
      </c>
      <c r="BE157" s="315"/>
      <c r="BF157" s="318"/>
      <c r="BG157" s="314"/>
      <c r="BH157" s="314"/>
      <c r="BI157" s="314"/>
      <c r="BJ157" s="315"/>
      <c r="BK157" s="319"/>
      <c r="BL157" s="314"/>
      <c r="BM157" s="314"/>
      <c r="BN157" s="314"/>
      <c r="BO157" s="315"/>
      <c r="BP157" s="235"/>
      <c r="BQ157" s="315"/>
      <c r="BR157" s="320" t="str">
        <f>IF(AND(ISBLANK(BF157),ISBLANK(BK157),ISBLANK(BP157)),"",(IFERROR(IF(ISBLANK(BF157),0, VLOOKUP(BF157,calculations!$C$8:$D$21,2,0)),BF157)+IFERROR(IF(ISBLANK(BK157),0, VLOOKUP(BK157,calculations!$C$8:$D$21,2,0)),BK157)+BP157))</f>
        <v/>
      </c>
      <c r="BS157" s="317"/>
      <c r="BT157" s="321" t="b">
        <v>0</v>
      </c>
      <c r="BU157" s="315"/>
      <c r="BV157" s="321" t="b">
        <v>0</v>
      </c>
      <c r="BW157" s="315"/>
      <c r="BX157" s="235" t="str">
        <f>IFERROR(Ceiling(VLOOKUP('PAGE 1'!AS157, datasheet!$F$8:$L$30,7,FALSE)*LOOKUP($CS$43,calculations!$A$63:$A$68,calculations!$B$63:$B$68),1),"")</f>
        <v/>
      </c>
      <c r="BY157" s="314"/>
      <c r="BZ157" s="315"/>
      <c r="CA157" s="362"/>
      <c r="CB157" s="449"/>
      <c r="CC157" s="314"/>
      <c r="CD157" s="314"/>
      <c r="CE157" s="314"/>
      <c r="CF157" s="314"/>
      <c r="CG157" s="314"/>
      <c r="CH157" s="314"/>
      <c r="CI157" s="314"/>
      <c r="CJ157" s="314"/>
      <c r="CK157" s="314"/>
      <c r="CL157" s="315"/>
      <c r="CM157" s="321" t="b">
        <v>0</v>
      </c>
      <c r="CN157" s="315"/>
      <c r="CO157" s="318"/>
      <c r="CP157" s="314"/>
      <c r="CQ157" s="314"/>
      <c r="CR157" s="314"/>
      <c r="CS157" s="315"/>
      <c r="CT157" s="319"/>
      <c r="CU157" s="314"/>
      <c r="CV157" s="314"/>
      <c r="CW157" s="314"/>
      <c r="CX157" s="315"/>
      <c r="CY157" s="235"/>
      <c r="CZ157" s="315"/>
      <c r="DA157" s="320" t="str">
        <f>IF(AND(ISBLANK(CO157),ISBLANK(CT157),ISBLANK(CY157)),"",(IFERROR(IF(ISBLANK(CO157),0, VLOOKUP(CO157,calculations!$C$8:$D$21,2,0)),CO157)+IFERROR(IF(ISBLANK(CT157),0, VLOOKUP(CT157,calculations!$C$8:$D$21,2,0)),CT157)+CY157))</f>
        <v/>
      </c>
      <c r="DB157" s="317"/>
      <c r="DC157" s="321" t="b">
        <v>0</v>
      </c>
      <c r="DD157" s="315"/>
      <c r="DE157" s="321" t="b">
        <v>0</v>
      </c>
      <c r="DF157" s="315"/>
      <c r="DG157" s="235" t="str">
        <f>IFERROR(Ceiling(VLOOKUP('PAGE 1'!CB157, datasheet!$O$42:$U$52,7,FALSE)*LOOKUP($CS$43,calculations!$A$63:$A$68,calculations!$B$63:$B$68),1),"")</f>
        <v/>
      </c>
      <c r="DH157" s="314"/>
      <c r="DI157" s="364"/>
      <c r="DJ157" s="298"/>
      <c r="DK157" s="214"/>
    </row>
    <row r="158" ht="9.0" customHeight="1">
      <c r="A158" s="206"/>
      <c r="B158" s="424"/>
      <c r="C158" s="308"/>
      <c r="D158" s="445"/>
      <c r="E158" s="445"/>
      <c r="F158" s="445"/>
      <c r="G158" s="445"/>
      <c r="H158" s="445"/>
      <c r="I158" s="445"/>
      <c r="J158" s="445"/>
      <c r="K158" s="445"/>
      <c r="L158" s="445"/>
      <c r="M158" s="445"/>
      <c r="N158" s="445"/>
      <c r="O158" s="445"/>
      <c r="P158" s="445"/>
      <c r="Q158" s="445"/>
      <c r="R158" s="445"/>
      <c r="S158" s="445"/>
      <c r="T158" s="445"/>
      <c r="U158" s="445"/>
      <c r="V158" s="445"/>
      <c r="W158" s="445"/>
      <c r="X158" s="445"/>
      <c r="Y158" s="445"/>
      <c r="Z158" s="445"/>
      <c r="AA158" s="445"/>
      <c r="AB158" s="445"/>
      <c r="AC158" s="445"/>
      <c r="AD158" s="445"/>
      <c r="AE158" s="445"/>
      <c r="AF158" s="445"/>
      <c r="AG158" s="445"/>
      <c r="AH158" s="445"/>
      <c r="AI158" s="445"/>
      <c r="AJ158" s="445"/>
      <c r="AK158" s="445"/>
      <c r="AL158" s="445"/>
      <c r="AM158" s="445"/>
      <c r="AN158" s="445"/>
      <c r="AO158" s="446"/>
      <c r="AP158" s="425"/>
      <c r="AQ158" s="210"/>
      <c r="AR158" s="426"/>
      <c r="AS158" s="327"/>
      <c r="BC158" s="328"/>
      <c r="BD158" s="329"/>
      <c r="BE158" s="328"/>
      <c r="BF158" s="329"/>
      <c r="BJ158" s="328"/>
      <c r="BK158" s="329"/>
      <c r="BO158" s="328"/>
      <c r="BP158" s="329"/>
      <c r="BQ158" s="328"/>
      <c r="BR158" s="329"/>
      <c r="BS158" s="328"/>
      <c r="BT158" s="329"/>
      <c r="BU158" s="328"/>
      <c r="BV158" s="329"/>
      <c r="BW158" s="328"/>
      <c r="BX158" s="329"/>
      <c r="BZ158" s="328"/>
      <c r="CA158" s="330"/>
      <c r="CB158" s="329"/>
      <c r="CL158" s="328"/>
      <c r="CM158" s="329"/>
      <c r="CN158" s="328"/>
      <c r="CO158" s="329"/>
      <c r="CS158" s="328"/>
      <c r="CT158" s="329"/>
      <c r="CX158" s="328"/>
      <c r="CY158" s="329"/>
      <c r="CZ158" s="328"/>
      <c r="DA158" s="329"/>
      <c r="DB158" s="328"/>
      <c r="DC158" s="329"/>
      <c r="DD158" s="328"/>
      <c r="DE158" s="329"/>
      <c r="DF158" s="328"/>
      <c r="DG158" s="329"/>
      <c r="DI158" s="331"/>
      <c r="DJ158" s="298"/>
      <c r="DK158" s="214"/>
    </row>
    <row r="159" ht="9.0" customHeight="1">
      <c r="A159" s="206"/>
      <c r="B159" s="424"/>
      <c r="C159" s="450"/>
      <c r="D159" s="450"/>
      <c r="E159" s="450"/>
      <c r="F159" s="450"/>
      <c r="G159" s="450"/>
      <c r="H159" s="450"/>
      <c r="I159" s="450"/>
      <c r="J159" s="464" t="s">
        <v>237</v>
      </c>
      <c r="K159" s="219"/>
      <c r="L159" s="219"/>
      <c r="M159" s="219"/>
      <c r="N159" s="219"/>
      <c r="O159" s="219"/>
      <c r="P159" s="219"/>
      <c r="Q159" s="220"/>
      <c r="R159" s="464" t="s">
        <v>238</v>
      </c>
      <c r="S159" s="219"/>
      <c r="T159" s="219"/>
      <c r="U159" s="219"/>
      <c r="V159" s="219"/>
      <c r="W159" s="219"/>
      <c r="X159" s="219"/>
      <c r="Y159" s="220"/>
      <c r="Z159" s="464" t="s">
        <v>239</v>
      </c>
      <c r="AA159" s="219"/>
      <c r="AB159" s="219"/>
      <c r="AC159" s="219"/>
      <c r="AD159" s="219"/>
      <c r="AE159" s="219"/>
      <c r="AF159" s="219"/>
      <c r="AG159" s="220"/>
      <c r="AH159" s="464" t="s">
        <v>240</v>
      </c>
      <c r="AI159" s="219"/>
      <c r="AJ159" s="219"/>
      <c r="AK159" s="219"/>
      <c r="AL159" s="219"/>
      <c r="AM159" s="219"/>
      <c r="AN159" s="219"/>
      <c r="AO159" s="220"/>
      <c r="AP159" s="425"/>
      <c r="AQ159" s="210"/>
      <c r="AR159" s="426"/>
      <c r="AS159" s="404"/>
      <c r="AT159" s="405"/>
      <c r="AU159" s="405"/>
      <c r="AV159" s="405"/>
      <c r="AW159" s="405"/>
      <c r="AX159" s="405"/>
      <c r="AY159" s="405"/>
      <c r="AZ159" s="405"/>
      <c r="BA159" s="405"/>
      <c r="BB159" s="405"/>
      <c r="BC159" s="406"/>
      <c r="BD159" s="407"/>
      <c r="BE159" s="406"/>
      <c r="BF159" s="407"/>
      <c r="BG159" s="405"/>
      <c r="BH159" s="405"/>
      <c r="BI159" s="405"/>
      <c r="BJ159" s="406"/>
      <c r="BK159" s="407"/>
      <c r="BL159" s="405"/>
      <c r="BM159" s="405"/>
      <c r="BN159" s="405"/>
      <c r="BO159" s="406"/>
      <c r="BP159" s="407"/>
      <c r="BQ159" s="406"/>
      <c r="BR159" s="335"/>
      <c r="BS159" s="334"/>
      <c r="BT159" s="407"/>
      <c r="BU159" s="406"/>
      <c r="BV159" s="407"/>
      <c r="BW159" s="406"/>
      <c r="BX159" s="407"/>
      <c r="BY159" s="405"/>
      <c r="BZ159" s="406"/>
      <c r="CA159" s="336"/>
      <c r="CB159" s="407"/>
      <c r="CC159" s="405"/>
      <c r="CD159" s="405"/>
      <c r="CE159" s="405"/>
      <c r="CF159" s="405"/>
      <c r="CG159" s="405"/>
      <c r="CH159" s="405"/>
      <c r="CI159" s="405"/>
      <c r="CJ159" s="405"/>
      <c r="CK159" s="405"/>
      <c r="CL159" s="406"/>
      <c r="CM159" s="407"/>
      <c r="CN159" s="406"/>
      <c r="CO159" s="407"/>
      <c r="CP159" s="405"/>
      <c r="CQ159" s="405"/>
      <c r="CR159" s="405"/>
      <c r="CS159" s="406"/>
      <c r="CT159" s="407"/>
      <c r="CU159" s="405"/>
      <c r="CV159" s="405"/>
      <c r="CW159" s="405"/>
      <c r="CX159" s="406"/>
      <c r="CY159" s="407"/>
      <c r="CZ159" s="406"/>
      <c r="DA159" s="335"/>
      <c r="DB159" s="334"/>
      <c r="DC159" s="407"/>
      <c r="DD159" s="406"/>
      <c r="DE159" s="407"/>
      <c r="DF159" s="406"/>
      <c r="DG159" s="407"/>
      <c r="DH159" s="405"/>
      <c r="DI159" s="408"/>
      <c r="DJ159" s="298"/>
      <c r="DK159" s="214"/>
    </row>
    <row r="160" ht="9.0" customHeight="1">
      <c r="A160" s="206"/>
      <c r="B160" s="424"/>
      <c r="C160" s="450"/>
      <c r="D160" s="450"/>
      <c r="E160" s="450"/>
      <c r="F160" s="450"/>
      <c r="G160" s="450"/>
      <c r="H160" s="450"/>
      <c r="I160" s="450"/>
      <c r="J160" s="224"/>
      <c r="K160" s="225"/>
      <c r="L160" s="225"/>
      <c r="M160" s="225"/>
      <c r="N160" s="225"/>
      <c r="O160" s="225"/>
      <c r="P160" s="225"/>
      <c r="Q160" s="226"/>
      <c r="R160" s="224"/>
      <c r="S160" s="225"/>
      <c r="T160" s="225"/>
      <c r="U160" s="225"/>
      <c r="V160" s="225"/>
      <c r="W160" s="225"/>
      <c r="X160" s="225"/>
      <c r="Y160" s="226"/>
      <c r="Z160" s="224"/>
      <c r="AA160" s="225"/>
      <c r="AB160" s="225"/>
      <c r="AC160" s="225"/>
      <c r="AD160" s="225"/>
      <c r="AE160" s="225"/>
      <c r="AF160" s="225"/>
      <c r="AG160" s="226"/>
      <c r="AH160" s="224"/>
      <c r="AI160" s="225"/>
      <c r="AJ160" s="225"/>
      <c r="AK160" s="225"/>
      <c r="AL160" s="225"/>
      <c r="AM160" s="225"/>
      <c r="AN160" s="225"/>
      <c r="AO160" s="226"/>
      <c r="AP160" s="425"/>
      <c r="AQ160" s="210"/>
      <c r="AR160" s="426"/>
      <c r="AS160" s="410" t="s">
        <v>110</v>
      </c>
      <c r="AT160" s="168"/>
      <c r="AU160" s="168"/>
      <c r="AV160" s="168"/>
      <c r="AW160" s="168"/>
      <c r="AX160" s="168"/>
      <c r="AY160" s="168"/>
      <c r="AZ160" s="168"/>
      <c r="BA160" s="168"/>
      <c r="BB160" s="168"/>
      <c r="BC160" s="168"/>
      <c r="BD160" s="168"/>
      <c r="BE160" s="168"/>
      <c r="BF160" s="168"/>
      <c r="BG160" s="168"/>
      <c r="BH160" s="168"/>
      <c r="BI160" s="168"/>
      <c r="BJ160" s="168"/>
      <c r="BK160" s="168"/>
      <c r="BL160" s="168"/>
      <c r="BM160" s="168"/>
      <c r="BN160" s="168"/>
      <c r="BO160" s="168"/>
      <c r="BP160" s="168"/>
      <c r="BQ160" s="168"/>
      <c r="BR160" s="168"/>
      <c r="BS160" s="168"/>
      <c r="BT160" s="168"/>
      <c r="BU160" s="168"/>
      <c r="BV160" s="168"/>
      <c r="BW160" s="168"/>
      <c r="BX160" s="168"/>
      <c r="BY160" s="168"/>
      <c r="BZ160" s="411"/>
      <c r="CA160" s="412"/>
      <c r="CB160" s="410"/>
      <c r="CC160" s="168"/>
      <c r="CD160" s="168"/>
      <c r="CE160" s="168"/>
      <c r="CF160" s="168"/>
      <c r="CG160" s="168"/>
      <c r="CH160" s="168"/>
      <c r="CI160" s="168"/>
      <c r="CJ160" s="168"/>
      <c r="CK160" s="168"/>
      <c r="CL160" s="168"/>
      <c r="CM160" s="168"/>
      <c r="CN160" s="168"/>
      <c r="CO160" s="168"/>
      <c r="CP160" s="168"/>
      <c r="CQ160" s="168"/>
      <c r="CR160" s="168"/>
      <c r="CS160" s="168"/>
      <c r="CT160" s="168"/>
      <c r="CU160" s="168"/>
      <c r="CV160" s="168"/>
      <c r="CW160" s="168"/>
      <c r="CX160" s="168"/>
      <c r="CY160" s="168"/>
      <c r="CZ160" s="168"/>
      <c r="DA160" s="168"/>
      <c r="DB160" s="168"/>
      <c r="DC160" s="168"/>
      <c r="DD160" s="168"/>
      <c r="DE160" s="168"/>
      <c r="DF160" s="168"/>
      <c r="DG160" s="168"/>
      <c r="DH160" s="168"/>
      <c r="DI160" s="411"/>
      <c r="DJ160" s="298"/>
      <c r="DK160" s="214"/>
    </row>
    <row r="161" ht="9.0" customHeight="1">
      <c r="A161" s="206"/>
      <c r="B161" s="424"/>
      <c r="C161" s="469" t="s">
        <v>241</v>
      </c>
      <c r="D161" s="219"/>
      <c r="E161" s="219"/>
      <c r="F161" s="219"/>
      <c r="G161" s="219"/>
      <c r="H161" s="220"/>
      <c r="I161" s="308"/>
      <c r="J161" s="466"/>
      <c r="K161" s="168"/>
      <c r="L161" s="168"/>
      <c r="M161" s="168"/>
      <c r="N161" s="168"/>
      <c r="O161" s="168"/>
      <c r="P161" s="168"/>
      <c r="Q161" s="281"/>
      <c r="R161" s="466"/>
      <c r="S161" s="168"/>
      <c r="T161" s="168"/>
      <c r="U161" s="168"/>
      <c r="V161" s="168"/>
      <c r="W161" s="168"/>
      <c r="X161" s="168"/>
      <c r="Y161" s="281"/>
      <c r="Z161" s="466"/>
      <c r="AA161" s="168"/>
      <c r="AB161" s="168"/>
      <c r="AC161" s="168"/>
      <c r="AD161" s="168"/>
      <c r="AE161" s="168"/>
      <c r="AF161" s="168"/>
      <c r="AG161" s="281"/>
      <c r="AH161" s="466"/>
      <c r="AI161" s="168"/>
      <c r="AJ161" s="168"/>
      <c r="AK161" s="168"/>
      <c r="AL161" s="168"/>
      <c r="AM161" s="168"/>
      <c r="AN161" s="168"/>
      <c r="AO161" s="281"/>
      <c r="AP161" s="298"/>
      <c r="AQ161" s="210"/>
      <c r="AR161" s="426"/>
      <c r="AS161" s="263"/>
      <c r="BZ161" s="264"/>
      <c r="CA161" s="413"/>
      <c r="CB161" s="263"/>
      <c r="DI161" s="264"/>
      <c r="DJ161" s="298"/>
      <c r="DK161" s="214"/>
    </row>
    <row r="162" ht="9.0" customHeight="1">
      <c r="A162" s="206"/>
      <c r="B162" s="424"/>
      <c r="C162" s="263"/>
      <c r="H162" s="264"/>
      <c r="I162" s="308"/>
      <c r="J162" s="288"/>
      <c r="Q162" s="289"/>
      <c r="R162" s="288"/>
      <c r="Y162" s="289"/>
      <c r="Z162" s="288"/>
      <c r="AG162" s="289"/>
      <c r="AH162" s="288"/>
      <c r="AO162" s="289"/>
      <c r="AP162" s="298"/>
      <c r="AQ162" s="210"/>
      <c r="AR162" s="426"/>
      <c r="AS162" s="224"/>
      <c r="AT162" s="225"/>
      <c r="AU162" s="225"/>
      <c r="AV162" s="225"/>
      <c r="AW162" s="225"/>
      <c r="AX162" s="225"/>
      <c r="AY162" s="225"/>
      <c r="AZ162" s="225"/>
      <c r="BA162" s="225"/>
      <c r="BB162" s="225"/>
      <c r="BC162" s="225"/>
      <c r="BD162" s="225"/>
      <c r="BE162" s="225"/>
      <c r="BF162" s="225"/>
      <c r="BG162" s="225"/>
      <c r="BH162" s="225"/>
      <c r="BI162" s="225"/>
      <c r="BJ162" s="225"/>
      <c r="BK162" s="225"/>
      <c r="BL162" s="225"/>
      <c r="BM162" s="225"/>
      <c r="BN162" s="225"/>
      <c r="BO162" s="225"/>
      <c r="BP162" s="225"/>
      <c r="BQ162" s="225"/>
      <c r="BR162" s="225"/>
      <c r="BS162" s="225"/>
      <c r="BT162" s="225"/>
      <c r="BU162" s="225"/>
      <c r="BV162" s="225"/>
      <c r="BW162" s="225"/>
      <c r="BX162" s="225"/>
      <c r="BY162" s="225"/>
      <c r="BZ162" s="226"/>
      <c r="CA162" s="413"/>
      <c r="CB162" s="224"/>
      <c r="CC162" s="225"/>
      <c r="CD162" s="225"/>
      <c r="CE162" s="225"/>
      <c r="CF162" s="225"/>
      <c r="CG162" s="225"/>
      <c r="CH162" s="225"/>
      <c r="CI162" s="225"/>
      <c r="CJ162" s="225"/>
      <c r="CK162" s="225"/>
      <c r="CL162" s="225"/>
      <c r="CM162" s="225"/>
      <c r="CN162" s="225"/>
      <c r="CO162" s="225"/>
      <c r="CP162" s="225"/>
      <c r="CQ162" s="225"/>
      <c r="CR162" s="225"/>
      <c r="CS162" s="225"/>
      <c r="CT162" s="225"/>
      <c r="CU162" s="225"/>
      <c r="CV162" s="225"/>
      <c r="CW162" s="225"/>
      <c r="CX162" s="225"/>
      <c r="CY162" s="225"/>
      <c r="CZ162" s="225"/>
      <c r="DA162" s="225"/>
      <c r="DB162" s="225"/>
      <c r="DC162" s="225"/>
      <c r="DD162" s="225"/>
      <c r="DE162" s="225"/>
      <c r="DF162" s="225"/>
      <c r="DG162" s="225"/>
      <c r="DH162" s="225"/>
      <c r="DI162" s="226"/>
      <c r="DJ162" s="298"/>
      <c r="DK162" s="214"/>
    </row>
    <row r="163" ht="9.0" customHeight="1">
      <c r="A163" s="206"/>
      <c r="B163" s="424"/>
      <c r="C163" s="224"/>
      <c r="D163" s="225"/>
      <c r="E163" s="225"/>
      <c r="F163" s="225"/>
      <c r="G163" s="225"/>
      <c r="H163" s="226"/>
      <c r="I163" s="308"/>
      <c r="J163" s="309"/>
      <c r="K163" s="295"/>
      <c r="L163" s="295"/>
      <c r="M163" s="295"/>
      <c r="N163" s="295"/>
      <c r="O163" s="295"/>
      <c r="P163" s="295"/>
      <c r="Q163" s="312"/>
      <c r="R163" s="309"/>
      <c r="S163" s="295"/>
      <c r="T163" s="295"/>
      <c r="U163" s="295"/>
      <c r="V163" s="295"/>
      <c r="W163" s="295"/>
      <c r="X163" s="295"/>
      <c r="Y163" s="312"/>
      <c r="Z163" s="309"/>
      <c r="AA163" s="295"/>
      <c r="AB163" s="295"/>
      <c r="AC163" s="295"/>
      <c r="AD163" s="295"/>
      <c r="AE163" s="295"/>
      <c r="AF163" s="295"/>
      <c r="AG163" s="312"/>
      <c r="AH163" s="309"/>
      <c r="AI163" s="295"/>
      <c r="AJ163" s="295"/>
      <c r="AK163" s="295"/>
      <c r="AL163" s="295"/>
      <c r="AM163" s="295"/>
      <c r="AN163" s="295"/>
      <c r="AO163" s="312"/>
      <c r="AP163" s="298"/>
      <c r="AQ163" s="210"/>
      <c r="AR163" s="426"/>
      <c r="AS163" s="306" t="s">
        <v>202</v>
      </c>
      <c r="AT163" s="219"/>
      <c r="AU163" s="219"/>
      <c r="AV163" s="219"/>
      <c r="AW163" s="219"/>
      <c r="AX163" s="219"/>
      <c r="AY163" s="219"/>
      <c r="AZ163" s="219"/>
      <c r="BA163" s="219"/>
      <c r="BB163" s="219"/>
      <c r="BC163" s="219"/>
      <c r="BD163" s="300"/>
      <c r="BF163" s="301" t="s">
        <v>203</v>
      </c>
      <c r="BG163" s="219"/>
      <c r="BH163" s="219"/>
      <c r="BI163" s="219"/>
      <c r="BJ163" s="219"/>
      <c r="BK163" s="219"/>
      <c r="BL163" s="219"/>
      <c r="BM163" s="219"/>
      <c r="BN163" s="219"/>
      <c r="BO163" s="219"/>
      <c r="BP163" s="219"/>
      <c r="BQ163" s="220"/>
      <c r="BR163" s="301" t="s">
        <v>204</v>
      </c>
      <c r="BS163" s="220"/>
      <c r="BT163" s="302"/>
      <c r="BU163" s="220"/>
      <c r="BV163" s="303"/>
      <c r="BW163" s="220"/>
      <c r="BX163" s="304" t="s">
        <v>205</v>
      </c>
      <c r="BY163" s="219"/>
      <c r="BZ163" s="220"/>
      <c r="CA163" s="308"/>
      <c r="CB163" s="306" t="s">
        <v>202</v>
      </c>
      <c r="CC163" s="219"/>
      <c r="CD163" s="219"/>
      <c r="CE163" s="219"/>
      <c r="CF163" s="219"/>
      <c r="CG163" s="219"/>
      <c r="CH163" s="219"/>
      <c r="CI163" s="219"/>
      <c r="CJ163" s="219"/>
      <c r="CK163" s="219"/>
      <c r="CL163" s="219"/>
      <c r="CM163" s="300"/>
      <c r="CO163" s="301" t="s">
        <v>203</v>
      </c>
      <c r="CP163" s="219"/>
      <c r="CQ163" s="219"/>
      <c r="CR163" s="219"/>
      <c r="CS163" s="219"/>
      <c r="CT163" s="219"/>
      <c r="CU163" s="219"/>
      <c r="CV163" s="219"/>
      <c r="CW163" s="219"/>
      <c r="CX163" s="219"/>
      <c r="CY163" s="219"/>
      <c r="CZ163" s="220"/>
      <c r="DA163" s="301" t="s">
        <v>204</v>
      </c>
      <c r="DB163" s="220"/>
      <c r="DC163" s="302"/>
      <c r="DD163" s="220"/>
      <c r="DE163" s="303"/>
      <c r="DF163" s="220"/>
      <c r="DG163" s="304" t="s">
        <v>205</v>
      </c>
      <c r="DH163" s="219"/>
      <c r="DI163" s="220"/>
      <c r="DJ163" s="298"/>
      <c r="DK163" s="214"/>
    </row>
    <row r="164" ht="9.0" customHeight="1">
      <c r="A164" s="206"/>
      <c r="B164" s="470"/>
      <c r="C164" s="471"/>
      <c r="D164" s="471"/>
      <c r="E164" s="471"/>
      <c r="F164" s="471"/>
      <c r="G164" s="471"/>
      <c r="H164" s="471"/>
      <c r="I164" s="471"/>
      <c r="J164" s="472"/>
      <c r="K164" s="472"/>
      <c r="L164" s="472"/>
      <c r="M164" s="472"/>
      <c r="N164" s="472"/>
      <c r="O164" s="472"/>
      <c r="P164" s="472"/>
      <c r="Q164" s="472"/>
      <c r="R164" s="472"/>
      <c r="S164" s="472"/>
      <c r="T164" s="472"/>
      <c r="U164" s="472"/>
      <c r="V164" s="472"/>
      <c r="W164" s="472"/>
      <c r="X164" s="472"/>
      <c r="Y164" s="472"/>
      <c r="Z164" s="472"/>
      <c r="AA164" s="472"/>
      <c r="AB164" s="472"/>
      <c r="AC164" s="472"/>
      <c r="AD164" s="472"/>
      <c r="AE164" s="472"/>
      <c r="AF164" s="472"/>
      <c r="AG164" s="472"/>
      <c r="AH164" s="472"/>
      <c r="AI164" s="472"/>
      <c r="AJ164" s="472"/>
      <c r="AK164" s="472"/>
      <c r="AL164" s="472"/>
      <c r="AM164" s="472"/>
      <c r="AN164" s="472"/>
      <c r="AO164" s="472"/>
      <c r="AP164" s="473"/>
      <c r="AQ164" s="210"/>
      <c r="AR164" s="426"/>
      <c r="AS164" s="263"/>
      <c r="BD164" s="263"/>
      <c r="BF164" s="263"/>
      <c r="BQ164" s="264"/>
      <c r="BR164" s="263"/>
      <c r="BS164" s="264"/>
      <c r="BT164" s="263"/>
      <c r="BU164" s="264"/>
      <c r="BV164" s="263"/>
      <c r="BW164" s="264"/>
      <c r="BX164" s="263"/>
      <c r="BZ164" s="264"/>
      <c r="CA164" s="308"/>
      <c r="CB164" s="263"/>
      <c r="CM164" s="263"/>
      <c r="CO164" s="263"/>
      <c r="CZ164" s="264"/>
      <c r="DA164" s="263"/>
      <c r="DB164" s="264"/>
      <c r="DC164" s="263"/>
      <c r="DD164" s="264"/>
      <c r="DE164" s="263"/>
      <c r="DF164" s="264"/>
      <c r="DG164" s="263"/>
      <c r="DI164" s="264"/>
      <c r="DJ164" s="298"/>
      <c r="DK164" s="214"/>
    </row>
    <row r="165" ht="9.0" customHeight="1">
      <c r="A165" s="206"/>
      <c r="B165" s="372"/>
      <c r="C165" s="372"/>
      <c r="D165" s="372"/>
      <c r="E165" s="372"/>
      <c r="F165" s="372"/>
      <c r="G165" s="372"/>
      <c r="H165" s="372"/>
      <c r="I165" s="372"/>
      <c r="J165" s="372"/>
      <c r="K165" s="372"/>
      <c r="L165" s="372"/>
      <c r="M165" s="372"/>
      <c r="N165" s="372"/>
      <c r="O165" s="372"/>
      <c r="P165" s="372"/>
      <c r="Q165" s="372"/>
      <c r="R165" s="372"/>
      <c r="S165" s="372"/>
      <c r="T165" s="372"/>
      <c r="U165" s="372"/>
      <c r="V165" s="372"/>
      <c r="W165" s="372"/>
      <c r="X165" s="372"/>
      <c r="Y165" s="372"/>
      <c r="Z165" s="372"/>
      <c r="AA165" s="372"/>
      <c r="AB165" s="372"/>
      <c r="AC165" s="372"/>
      <c r="AD165" s="372"/>
      <c r="AE165" s="372"/>
      <c r="AF165" s="372"/>
      <c r="AG165" s="372"/>
      <c r="AH165" s="372"/>
      <c r="AI165" s="372"/>
      <c r="AJ165" s="372"/>
      <c r="AK165" s="372"/>
      <c r="AL165" s="372"/>
      <c r="AM165" s="372"/>
      <c r="AN165" s="372"/>
      <c r="AO165" s="372"/>
      <c r="AP165" s="372"/>
      <c r="AQ165" s="210"/>
      <c r="AR165" s="426"/>
      <c r="AS165" s="296"/>
      <c r="AT165" s="295"/>
      <c r="AU165" s="295"/>
      <c r="AV165" s="295"/>
      <c r="AW165" s="295"/>
      <c r="AX165" s="295"/>
      <c r="AY165" s="295"/>
      <c r="AZ165" s="295"/>
      <c r="BA165" s="295"/>
      <c r="BB165" s="295"/>
      <c r="BC165" s="295"/>
      <c r="BD165" s="296"/>
      <c r="BE165" s="295"/>
      <c r="BF165" s="296"/>
      <c r="BG165" s="295"/>
      <c r="BH165" s="295"/>
      <c r="BI165" s="295"/>
      <c r="BJ165" s="295"/>
      <c r="BK165" s="295"/>
      <c r="BL165" s="295"/>
      <c r="BM165" s="295"/>
      <c r="BN165" s="295"/>
      <c r="BO165" s="295"/>
      <c r="BP165" s="295"/>
      <c r="BQ165" s="310"/>
      <c r="BR165" s="296"/>
      <c r="BS165" s="310"/>
      <c r="BT165" s="296"/>
      <c r="BU165" s="310"/>
      <c r="BV165" s="296"/>
      <c r="BW165" s="310"/>
      <c r="BX165" s="296"/>
      <c r="BY165" s="295"/>
      <c r="BZ165" s="310"/>
      <c r="CA165" s="311"/>
      <c r="CB165" s="296"/>
      <c r="CC165" s="295"/>
      <c r="CD165" s="295"/>
      <c r="CE165" s="295"/>
      <c r="CF165" s="295"/>
      <c r="CG165" s="295"/>
      <c r="CH165" s="295"/>
      <c r="CI165" s="295"/>
      <c r="CJ165" s="295"/>
      <c r="CK165" s="295"/>
      <c r="CL165" s="295"/>
      <c r="CM165" s="296"/>
      <c r="CN165" s="295"/>
      <c r="CO165" s="296"/>
      <c r="CP165" s="295"/>
      <c r="CQ165" s="295"/>
      <c r="CR165" s="295"/>
      <c r="CS165" s="295"/>
      <c r="CT165" s="295"/>
      <c r="CU165" s="295"/>
      <c r="CV165" s="295"/>
      <c r="CW165" s="295"/>
      <c r="CX165" s="295"/>
      <c r="CY165" s="295"/>
      <c r="CZ165" s="310"/>
      <c r="DA165" s="296"/>
      <c r="DB165" s="310"/>
      <c r="DC165" s="296"/>
      <c r="DD165" s="310"/>
      <c r="DE165" s="296"/>
      <c r="DF165" s="310"/>
      <c r="DG165" s="296"/>
      <c r="DH165" s="295"/>
      <c r="DI165" s="310"/>
      <c r="DJ165" s="298"/>
      <c r="DK165" s="214"/>
    </row>
    <row r="166" ht="9.0" customHeight="1">
      <c r="A166" s="206"/>
      <c r="B166" s="474"/>
      <c r="C166" s="475" t="s">
        <v>242</v>
      </c>
      <c r="D166" s="136"/>
      <c r="E166" s="136"/>
      <c r="F166" s="136"/>
      <c r="G166" s="136"/>
      <c r="H166" s="136"/>
      <c r="I166" s="136"/>
      <c r="J166" s="136"/>
      <c r="K166" s="136"/>
      <c r="L166" s="136"/>
      <c r="M166" s="136"/>
      <c r="N166" s="136"/>
      <c r="O166" s="136"/>
      <c r="P166" s="136"/>
      <c r="Q166" s="136"/>
      <c r="R166" s="136"/>
      <c r="S166" s="136"/>
      <c r="T166" s="136"/>
      <c r="U166" s="136"/>
      <c r="V166" s="136"/>
      <c r="W166" s="136"/>
      <c r="X166" s="136"/>
      <c r="Y166" s="136"/>
      <c r="Z166" s="136"/>
      <c r="AA166" s="136"/>
      <c r="AB166" s="136"/>
      <c r="AC166" s="136"/>
      <c r="AD166" s="136"/>
      <c r="AE166" s="136"/>
      <c r="AF166" s="136"/>
      <c r="AG166" s="136"/>
      <c r="AH166" s="136"/>
      <c r="AI166" s="136"/>
      <c r="AJ166" s="136"/>
      <c r="AK166" s="136"/>
      <c r="AL166" s="136"/>
      <c r="AM166" s="136"/>
      <c r="AN166" s="136"/>
      <c r="AO166" s="476"/>
      <c r="AP166" s="477"/>
      <c r="AQ166" s="210"/>
      <c r="AR166" s="426"/>
      <c r="AS166" s="441" t="s">
        <v>114</v>
      </c>
      <c r="BC166" s="317"/>
      <c r="BD166" s="316" t="b">
        <v>0</v>
      </c>
      <c r="BE166" s="317"/>
      <c r="BF166" s="324" t="s">
        <v>51</v>
      </c>
      <c r="BJ166" s="317"/>
      <c r="BK166" s="325" t="s">
        <v>48</v>
      </c>
      <c r="BO166" s="317"/>
      <c r="BP166" s="320">
        <v>30.0</v>
      </c>
      <c r="BQ166" s="317"/>
      <c r="BR166" s="320">
        <f>IF(AND(ISBLANK(BF166),ISBLANK(BK166),ISBLANK(BP166)),"",(IFERROR(IF(ISBLANK(BF166),0, VLOOKUP(BF166,calculations!$C$8:$D$21,2,0)),BF166)+IFERROR(IF(ISBLANK(BK166),0, VLOOKUP(BK166,calculations!$C$8:$D$21,2,0)),BK166)+BP166))</f>
        <v>51</v>
      </c>
      <c r="BS166" s="317"/>
      <c r="BT166" s="316" t="b">
        <v>0</v>
      </c>
      <c r="BU166" s="317"/>
      <c r="BV166" s="316" t="b">
        <v>0</v>
      </c>
      <c r="BW166" s="317"/>
      <c r="BX166" s="320">
        <f>IFERROR(Ceiling(VLOOKUP('PAGE 1'!AS166,datasheet!$F$34:$L$45,7,FALSE)*LOOKUP($CS$43,calculations!$A$63:$A$68,calculations!$B$63:$B$68),1),"")</f>
        <v>75</v>
      </c>
      <c r="BZ166" s="317"/>
      <c r="CA166" s="478"/>
      <c r="CB166" s="479"/>
      <c r="CL166" s="317"/>
      <c r="CM166" s="316" t="b">
        <v>0</v>
      </c>
      <c r="CN166" s="317"/>
      <c r="CO166" s="324"/>
      <c r="CS166" s="317"/>
      <c r="CT166" s="325"/>
      <c r="CX166" s="317"/>
      <c r="CY166" s="320"/>
      <c r="CZ166" s="317"/>
      <c r="DA166" s="320" t="str">
        <f>IF(AND(ISBLANK(CO166),ISBLANK(CT166),ISBLANK(CY166)),"",(IFERROR(IF(ISBLANK(CO166),0, VLOOKUP(CO166,calculations!$C$8:$D$21,2,0)),CO166)+IFERROR(IF(ISBLANK(CT166),0, VLOOKUP(CT166,calculations!$C$8:$D$21,2,0)),CT166)+CY166))</f>
        <v/>
      </c>
      <c r="DB166" s="317"/>
      <c r="DC166" s="316" t="b">
        <v>0</v>
      </c>
      <c r="DD166" s="317"/>
      <c r="DE166" s="316" t="b">
        <v>0</v>
      </c>
      <c r="DF166" s="317"/>
      <c r="DG166" s="320" t="str">
        <f>IFERROR(Ceiling(VLOOKUP('PAGE 1'!CB166,datasheet!$F$34:$L$45,7,FALSE)*LOOKUP($CS$43,calculations!$A$63:$A$68,calculations!$B$63:$B$68),1),"")</f>
        <v/>
      </c>
      <c r="DI166" s="326"/>
      <c r="DJ166" s="298"/>
      <c r="DK166" s="214"/>
    </row>
    <row r="167" ht="9.0" customHeight="1">
      <c r="A167" s="206"/>
      <c r="B167" s="430"/>
      <c r="C167" s="263"/>
      <c r="AO167" s="231"/>
      <c r="AP167" s="480"/>
      <c r="AQ167" s="210"/>
      <c r="AR167" s="426"/>
      <c r="AS167" s="327"/>
      <c r="BC167" s="328"/>
      <c r="BD167" s="329"/>
      <c r="BE167" s="328"/>
      <c r="BF167" s="329"/>
      <c r="BJ167" s="328"/>
      <c r="BK167" s="329"/>
      <c r="BO167" s="328"/>
      <c r="BP167" s="329"/>
      <c r="BQ167" s="328"/>
      <c r="BR167" s="329"/>
      <c r="BS167" s="328"/>
      <c r="BT167" s="329"/>
      <c r="BU167" s="328"/>
      <c r="BV167" s="329"/>
      <c r="BW167" s="328"/>
      <c r="BX167" s="329"/>
      <c r="BZ167" s="328"/>
      <c r="CA167" s="330"/>
      <c r="CB167" s="329"/>
      <c r="CL167" s="328"/>
      <c r="CM167" s="329"/>
      <c r="CN167" s="328"/>
      <c r="CO167" s="329"/>
      <c r="CS167" s="328"/>
      <c r="CT167" s="329"/>
      <c r="CX167" s="328"/>
      <c r="CY167" s="329"/>
      <c r="CZ167" s="328"/>
      <c r="DA167" s="329"/>
      <c r="DB167" s="328"/>
      <c r="DC167" s="329"/>
      <c r="DD167" s="328"/>
      <c r="DE167" s="329"/>
      <c r="DF167" s="328"/>
      <c r="DG167" s="329"/>
      <c r="DI167" s="331"/>
      <c r="DJ167" s="298"/>
      <c r="DK167" s="214"/>
    </row>
    <row r="168" ht="9.0" customHeight="1">
      <c r="A168" s="206"/>
      <c r="B168" s="481"/>
      <c r="C168" s="224"/>
      <c r="D168" s="225"/>
      <c r="E168" s="225"/>
      <c r="F168" s="225"/>
      <c r="G168" s="225"/>
      <c r="H168" s="225"/>
      <c r="I168" s="225"/>
      <c r="J168" s="225"/>
      <c r="K168" s="225"/>
      <c r="L168" s="225"/>
      <c r="M168" s="225"/>
      <c r="N168" s="225"/>
      <c r="O168" s="225"/>
      <c r="P168" s="225"/>
      <c r="Q168" s="225"/>
      <c r="R168" s="225"/>
      <c r="S168" s="225"/>
      <c r="T168" s="225"/>
      <c r="U168" s="225"/>
      <c r="V168" s="225"/>
      <c r="W168" s="225"/>
      <c r="X168" s="225"/>
      <c r="Y168" s="225"/>
      <c r="Z168" s="225"/>
      <c r="AA168" s="225"/>
      <c r="AB168" s="225"/>
      <c r="AC168" s="225"/>
      <c r="AD168" s="225"/>
      <c r="AE168" s="225"/>
      <c r="AF168" s="225"/>
      <c r="AG168" s="225"/>
      <c r="AH168" s="225"/>
      <c r="AI168" s="225"/>
      <c r="AJ168" s="225"/>
      <c r="AK168" s="225"/>
      <c r="AL168" s="225"/>
      <c r="AM168" s="225"/>
      <c r="AN168" s="225"/>
      <c r="AO168" s="482"/>
      <c r="AP168" s="483"/>
      <c r="AQ168" s="210"/>
      <c r="AR168" s="426"/>
      <c r="AS168" s="332"/>
      <c r="AT168" s="333"/>
      <c r="AU168" s="333"/>
      <c r="AV168" s="333"/>
      <c r="AW168" s="333"/>
      <c r="AX168" s="333"/>
      <c r="AY168" s="333"/>
      <c r="AZ168" s="333"/>
      <c r="BA168" s="333"/>
      <c r="BB168" s="333"/>
      <c r="BC168" s="334"/>
      <c r="BD168" s="335"/>
      <c r="BE168" s="334"/>
      <c r="BF168" s="335"/>
      <c r="BG168" s="333"/>
      <c r="BH168" s="333"/>
      <c r="BI168" s="333"/>
      <c r="BJ168" s="334"/>
      <c r="BK168" s="335"/>
      <c r="BL168" s="333"/>
      <c r="BM168" s="333"/>
      <c r="BN168" s="333"/>
      <c r="BO168" s="334"/>
      <c r="BP168" s="335"/>
      <c r="BQ168" s="334"/>
      <c r="BR168" s="335"/>
      <c r="BS168" s="334"/>
      <c r="BT168" s="335"/>
      <c r="BU168" s="334"/>
      <c r="BV168" s="335"/>
      <c r="BW168" s="334"/>
      <c r="BX168" s="335"/>
      <c r="BY168" s="333"/>
      <c r="BZ168" s="334"/>
      <c r="CA168" s="336"/>
      <c r="CB168" s="335"/>
      <c r="CC168" s="333"/>
      <c r="CD168" s="333"/>
      <c r="CE168" s="333"/>
      <c r="CF168" s="333"/>
      <c r="CG168" s="333"/>
      <c r="CH168" s="333"/>
      <c r="CI168" s="333"/>
      <c r="CJ168" s="333"/>
      <c r="CK168" s="333"/>
      <c r="CL168" s="334"/>
      <c r="CM168" s="335"/>
      <c r="CN168" s="334"/>
      <c r="CO168" s="335"/>
      <c r="CP168" s="333"/>
      <c r="CQ168" s="333"/>
      <c r="CR168" s="333"/>
      <c r="CS168" s="334"/>
      <c r="CT168" s="335"/>
      <c r="CU168" s="333"/>
      <c r="CV168" s="333"/>
      <c r="CW168" s="333"/>
      <c r="CX168" s="334"/>
      <c r="CY168" s="335"/>
      <c r="CZ168" s="334"/>
      <c r="DA168" s="335"/>
      <c r="DB168" s="334"/>
      <c r="DC168" s="335"/>
      <c r="DD168" s="334"/>
      <c r="DE168" s="335"/>
      <c r="DF168" s="334"/>
      <c r="DG168" s="335"/>
      <c r="DH168" s="333"/>
      <c r="DI168" s="337"/>
      <c r="DJ168" s="298"/>
      <c r="DK168" s="214"/>
    </row>
    <row r="169" ht="9.0" customHeight="1">
      <c r="A169" s="206"/>
      <c r="B169" s="430"/>
      <c r="C169" s="484"/>
      <c r="D169" s="219"/>
      <c r="E169" s="220"/>
      <c r="F169" s="485" t="s">
        <v>243</v>
      </c>
      <c r="G169" s="219"/>
      <c r="H169" s="219"/>
      <c r="I169" s="219"/>
      <c r="J169" s="219"/>
      <c r="K169" s="219"/>
      <c r="L169" s="219"/>
      <c r="M169" s="219"/>
      <c r="N169" s="219"/>
      <c r="O169" s="219"/>
      <c r="P169" s="219"/>
      <c r="Q169" s="219"/>
      <c r="R169" s="219"/>
      <c r="S169" s="219"/>
      <c r="T169" s="219"/>
      <c r="U169" s="219"/>
      <c r="V169" s="219"/>
      <c r="W169" s="219"/>
      <c r="X169" s="219"/>
      <c r="Y169" s="219"/>
      <c r="Z169" s="219"/>
      <c r="AA169" s="219"/>
      <c r="AB169" s="219"/>
      <c r="AC169" s="219"/>
      <c r="AD169" s="219"/>
      <c r="AE169" s="219"/>
      <c r="AF169" s="219"/>
      <c r="AG169" s="219"/>
      <c r="AH169" s="219"/>
      <c r="AI169" s="219"/>
      <c r="AJ169" s="219"/>
      <c r="AK169" s="219"/>
      <c r="AL169" s="219"/>
      <c r="AM169" s="219"/>
      <c r="AN169" s="219"/>
      <c r="AO169" s="486"/>
      <c r="AP169" s="480"/>
      <c r="AQ169" s="210"/>
      <c r="AR169" s="426"/>
      <c r="AS169" s="417" t="s">
        <v>117</v>
      </c>
      <c r="AT169" s="339"/>
      <c r="AU169" s="339"/>
      <c r="AV169" s="339"/>
      <c r="AW169" s="339"/>
      <c r="AX169" s="339"/>
      <c r="AY169" s="339"/>
      <c r="AZ169" s="339"/>
      <c r="BA169" s="339"/>
      <c r="BB169" s="339"/>
      <c r="BC169" s="340"/>
      <c r="BD169" s="341" t="b">
        <v>0</v>
      </c>
      <c r="BE169" s="340"/>
      <c r="BF169" s="342" t="s">
        <v>51</v>
      </c>
      <c r="BG169" s="339"/>
      <c r="BH169" s="339"/>
      <c r="BI169" s="339"/>
      <c r="BJ169" s="340"/>
      <c r="BK169" s="342" t="s">
        <v>54</v>
      </c>
      <c r="BL169" s="339"/>
      <c r="BM169" s="339"/>
      <c r="BN169" s="339"/>
      <c r="BO169" s="340"/>
      <c r="BP169" s="343">
        <v>30.0</v>
      </c>
      <c r="BQ169" s="340"/>
      <c r="BR169" s="344">
        <f>IF(AND(ISBLANK(BF169),ISBLANK(BK169),ISBLANK(BP169)),"",(IFERROR(IF(ISBLANK(BF169),0, VLOOKUP(BF169,calculations!$C$8:$D$21,2,0)),BF169)+IFERROR(IF(ISBLANK(BK169),0, VLOOKUP(BK169,calculations!$C$8:$D$21,2,0)),BK169)+BP169))</f>
        <v>46</v>
      </c>
      <c r="BS169" s="328"/>
      <c r="BT169" s="341" t="b">
        <v>0</v>
      </c>
      <c r="BU169" s="340"/>
      <c r="BV169" s="341" t="b">
        <v>0</v>
      </c>
      <c r="BW169" s="340"/>
      <c r="BX169" s="343">
        <f>IFERROR(Ceiling(VLOOKUP('PAGE 1'!AS169,datasheet!$F$34:$L$45,7,FALSE)*LOOKUP($CS$43,calculations!$A$63:$A$68,calculations!$B$63:$B$68),1),"")</f>
        <v>106</v>
      </c>
      <c r="BY169" s="339"/>
      <c r="BZ169" s="345"/>
      <c r="CA169" s="346"/>
      <c r="CB169" s="487"/>
      <c r="CC169" s="339"/>
      <c r="CD169" s="339"/>
      <c r="CE169" s="339"/>
      <c r="CF169" s="339"/>
      <c r="CG169" s="339"/>
      <c r="CH169" s="339"/>
      <c r="CI169" s="339"/>
      <c r="CJ169" s="339"/>
      <c r="CK169" s="339"/>
      <c r="CL169" s="340"/>
      <c r="CM169" s="341" t="b">
        <v>0</v>
      </c>
      <c r="CN169" s="340"/>
      <c r="CO169" s="342"/>
      <c r="CP169" s="339"/>
      <c r="CQ169" s="339"/>
      <c r="CR169" s="339"/>
      <c r="CS169" s="340"/>
      <c r="CT169" s="342"/>
      <c r="CU169" s="339"/>
      <c r="CV169" s="339"/>
      <c r="CW169" s="339"/>
      <c r="CX169" s="340"/>
      <c r="CY169" s="343"/>
      <c r="CZ169" s="340"/>
      <c r="DA169" s="344" t="str">
        <f>IF(AND(ISBLANK(CO169),ISBLANK(CT169),ISBLANK(CY169)),"",(IFERROR(IF(ISBLANK(CO169),0, VLOOKUP(CO169,calculations!$C$8:$D$21,2,0)),CO169)+IFERROR(IF(ISBLANK(CT169),0, VLOOKUP(CT169,calculations!$C$8:$D$21,2,0)),CT169)+CY169))</f>
        <v/>
      </c>
      <c r="DB169" s="328"/>
      <c r="DC169" s="341" t="b">
        <v>0</v>
      </c>
      <c r="DD169" s="340"/>
      <c r="DE169" s="341" t="b">
        <v>0</v>
      </c>
      <c r="DF169" s="340"/>
      <c r="DG169" s="343" t="str">
        <f>IFERROR(Ceiling(VLOOKUP('PAGE 1'!CB169,datasheet!$F$34:$L$45,7,FALSE)*LOOKUP($CS$43,calculations!$A$63:$A$68,calculations!$B$63:$B$68),1),"")</f>
        <v/>
      </c>
      <c r="DH169" s="339"/>
      <c r="DI169" s="348"/>
      <c r="DJ169" s="298"/>
      <c r="DK169" s="214"/>
    </row>
    <row r="170" ht="9.0" customHeight="1">
      <c r="A170" s="206"/>
      <c r="B170" s="430"/>
      <c r="C170" s="263"/>
      <c r="E170" s="264"/>
      <c r="F170" s="263"/>
      <c r="AO170" s="231"/>
      <c r="AP170" s="480"/>
      <c r="AQ170" s="210"/>
      <c r="AR170" s="426"/>
      <c r="AS170" s="349"/>
      <c r="BC170" s="350"/>
      <c r="BD170" s="351"/>
      <c r="BE170" s="350"/>
      <c r="BF170" s="351"/>
      <c r="BJ170" s="350"/>
      <c r="BK170" s="351"/>
      <c r="BO170" s="350"/>
      <c r="BP170" s="351"/>
      <c r="BQ170" s="350"/>
      <c r="BR170" s="352"/>
      <c r="BS170" s="317"/>
      <c r="BT170" s="351"/>
      <c r="BU170" s="350"/>
      <c r="BV170" s="351"/>
      <c r="BW170" s="350"/>
      <c r="BX170" s="351"/>
      <c r="BZ170" s="317"/>
      <c r="CA170" s="353"/>
      <c r="CB170" s="351"/>
      <c r="CL170" s="350"/>
      <c r="CM170" s="351"/>
      <c r="CN170" s="350"/>
      <c r="CO170" s="351"/>
      <c r="CS170" s="350"/>
      <c r="CT170" s="351"/>
      <c r="CX170" s="350"/>
      <c r="CY170" s="351"/>
      <c r="CZ170" s="350"/>
      <c r="DA170" s="352"/>
      <c r="DB170" s="317"/>
      <c r="DC170" s="351"/>
      <c r="DD170" s="350"/>
      <c r="DE170" s="351"/>
      <c r="DF170" s="350"/>
      <c r="DG170" s="351"/>
      <c r="DI170" s="326"/>
      <c r="DJ170" s="298"/>
      <c r="DK170" s="214"/>
    </row>
    <row r="171" ht="9.0" customHeight="1">
      <c r="A171" s="206"/>
      <c r="B171" s="430"/>
      <c r="C171" s="224"/>
      <c r="D171" s="225"/>
      <c r="E171" s="226"/>
      <c r="F171" s="224"/>
      <c r="G171" s="225"/>
      <c r="H171" s="225"/>
      <c r="I171" s="225"/>
      <c r="J171" s="225"/>
      <c r="K171" s="225"/>
      <c r="L171" s="225"/>
      <c r="M171" s="225"/>
      <c r="N171" s="225"/>
      <c r="O171" s="225"/>
      <c r="P171" s="225"/>
      <c r="Q171" s="225"/>
      <c r="R171" s="225"/>
      <c r="S171" s="225"/>
      <c r="T171" s="225"/>
      <c r="U171" s="225"/>
      <c r="V171" s="225"/>
      <c r="W171" s="225"/>
      <c r="X171" s="225"/>
      <c r="Y171" s="225"/>
      <c r="Z171" s="225"/>
      <c r="AA171" s="225"/>
      <c r="AB171" s="225"/>
      <c r="AC171" s="225"/>
      <c r="AD171" s="225"/>
      <c r="AE171" s="225"/>
      <c r="AF171" s="225"/>
      <c r="AG171" s="225"/>
      <c r="AH171" s="225"/>
      <c r="AI171" s="225"/>
      <c r="AJ171" s="225"/>
      <c r="AK171" s="225"/>
      <c r="AL171" s="225"/>
      <c r="AM171" s="225"/>
      <c r="AN171" s="225"/>
      <c r="AO171" s="482"/>
      <c r="AP171" s="480"/>
      <c r="AQ171" s="210"/>
      <c r="AR171" s="426"/>
      <c r="AS171" s="354"/>
      <c r="AT171" s="355"/>
      <c r="AU171" s="355"/>
      <c r="AV171" s="355"/>
      <c r="AW171" s="355"/>
      <c r="AX171" s="355"/>
      <c r="AY171" s="355"/>
      <c r="AZ171" s="355"/>
      <c r="BA171" s="355"/>
      <c r="BB171" s="355"/>
      <c r="BC171" s="356"/>
      <c r="BD171" s="357"/>
      <c r="BE171" s="356"/>
      <c r="BF171" s="357"/>
      <c r="BG171" s="355"/>
      <c r="BH171" s="355"/>
      <c r="BI171" s="355"/>
      <c r="BJ171" s="356"/>
      <c r="BK171" s="357"/>
      <c r="BL171" s="355"/>
      <c r="BM171" s="355"/>
      <c r="BN171" s="355"/>
      <c r="BO171" s="356"/>
      <c r="BP171" s="357"/>
      <c r="BQ171" s="356"/>
      <c r="BR171" s="358"/>
      <c r="BS171" s="359"/>
      <c r="BT171" s="357"/>
      <c r="BU171" s="356"/>
      <c r="BV171" s="357"/>
      <c r="BW171" s="356"/>
      <c r="BX171" s="357"/>
      <c r="BY171" s="355"/>
      <c r="BZ171" s="359"/>
      <c r="CA171" s="360"/>
      <c r="CB171" s="357"/>
      <c r="CC171" s="355"/>
      <c r="CD171" s="355"/>
      <c r="CE171" s="355"/>
      <c r="CF171" s="355"/>
      <c r="CG171" s="355"/>
      <c r="CH171" s="355"/>
      <c r="CI171" s="355"/>
      <c r="CJ171" s="355"/>
      <c r="CK171" s="355"/>
      <c r="CL171" s="356"/>
      <c r="CM171" s="357"/>
      <c r="CN171" s="356"/>
      <c r="CO171" s="357"/>
      <c r="CP171" s="355"/>
      <c r="CQ171" s="355"/>
      <c r="CR171" s="355"/>
      <c r="CS171" s="356"/>
      <c r="CT171" s="357"/>
      <c r="CU171" s="355"/>
      <c r="CV171" s="355"/>
      <c r="CW171" s="355"/>
      <c r="CX171" s="356"/>
      <c r="CY171" s="357"/>
      <c r="CZ171" s="356"/>
      <c r="DA171" s="358"/>
      <c r="DB171" s="359"/>
      <c r="DC171" s="357"/>
      <c r="DD171" s="356"/>
      <c r="DE171" s="357"/>
      <c r="DF171" s="356"/>
      <c r="DG171" s="357"/>
      <c r="DH171" s="355"/>
      <c r="DI171" s="361"/>
      <c r="DJ171" s="298"/>
      <c r="DK171" s="214"/>
    </row>
    <row r="172" ht="9.0" customHeight="1">
      <c r="A172" s="206"/>
      <c r="B172" s="430"/>
      <c r="C172" s="400"/>
      <c r="D172" s="400"/>
      <c r="E172" s="400"/>
      <c r="F172" s="400"/>
      <c r="G172" s="400"/>
      <c r="H172" s="400"/>
      <c r="I172" s="400"/>
      <c r="J172" s="400"/>
      <c r="K172" s="400"/>
      <c r="L172" s="400"/>
      <c r="M172" s="400"/>
      <c r="N172" s="400"/>
      <c r="O172" s="400"/>
      <c r="P172" s="400"/>
      <c r="Q172" s="400"/>
      <c r="R172" s="400"/>
      <c r="S172" s="400"/>
      <c r="T172" s="400"/>
      <c r="U172" s="400"/>
      <c r="V172" s="400"/>
      <c r="W172" s="400"/>
      <c r="X172" s="400"/>
      <c r="Y172" s="400"/>
      <c r="Z172" s="400"/>
      <c r="AA172" s="400"/>
      <c r="AB172" s="400"/>
      <c r="AC172" s="400"/>
      <c r="AD172" s="400"/>
      <c r="AE172" s="400"/>
      <c r="AF172" s="400"/>
      <c r="AG172" s="400"/>
      <c r="AH172" s="400"/>
      <c r="AI172" s="400"/>
      <c r="AJ172" s="400"/>
      <c r="AK172" s="400"/>
      <c r="AL172" s="400"/>
      <c r="AM172" s="400"/>
      <c r="AN172" s="400"/>
      <c r="AO172" s="402"/>
      <c r="AP172" s="480"/>
      <c r="AQ172" s="210"/>
      <c r="AR172" s="426"/>
      <c r="AS172" s="416" t="s">
        <v>119</v>
      </c>
      <c r="AT172" s="314"/>
      <c r="AU172" s="314"/>
      <c r="AV172" s="314"/>
      <c r="AW172" s="314"/>
      <c r="AX172" s="314"/>
      <c r="AY172" s="314"/>
      <c r="AZ172" s="314"/>
      <c r="BA172" s="314"/>
      <c r="BB172" s="314"/>
      <c r="BC172" s="315"/>
      <c r="BD172" s="321" t="b">
        <v>0</v>
      </c>
      <c r="BE172" s="315"/>
      <c r="BF172" s="318" t="s">
        <v>51</v>
      </c>
      <c r="BG172" s="314"/>
      <c r="BH172" s="314"/>
      <c r="BI172" s="314"/>
      <c r="BJ172" s="315"/>
      <c r="BK172" s="319" t="s">
        <v>48</v>
      </c>
      <c r="BL172" s="314"/>
      <c r="BM172" s="314"/>
      <c r="BN172" s="314"/>
      <c r="BO172" s="315"/>
      <c r="BP172" s="235">
        <v>30.0</v>
      </c>
      <c r="BQ172" s="315"/>
      <c r="BR172" s="320">
        <f>IF(AND(ISBLANK(BF172),ISBLANK(BK172),ISBLANK(BP172)),"",(IFERROR(IF(ISBLANK(BF172),0, VLOOKUP(BF172,calculations!$C$8:$D$21,2,0)),BF172)+IFERROR(IF(ISBLANK(BK172),0, VLOOKUP(BK172,calculations!$C$8:$D$21,2,0)),BK172)+BP172))</f>
        <v>51</v>
      </c>
      <c r="BS172" s="317"/>
      <c r="BT172" s="321" t="b">
        <v>0</v>
      </c>
      <c r="BU172" s="315"/>
      <c r="BV172" s="321" t="b">
        <v>0</v>
      </c>
      <c r="BW172" s="315"/>
      <c r="BX172" s="235">
        <f>IFERROR(Ceiling(VLOOKUP('PAGE 1'!AS172,datasheet!$F$34:$L$45,7,FALSE)*LOOKUP($CS$43,calculations!$A$63:$A$68,calculations!$B$63:$B$68),1),"")</f>
        <v>80</v>
      </c>
      <c r="BY172" s="314"/>
      <c r="BZ172" s="315"/>
      <c r="CA172" s="362"/>
      <c r="CB172" s="488"/>
      <c r="CC172" s="314"/>
      <c r="CD172" s="314"/>
      <c r="CE172" s="314"/>
      <c r="CF172" s="314"/>
      <c r="CG172" s="314"/>
      <c r="CH172" s="314"/>
      <c r="CI172" s="314"/>
      <c r="CJ172" s="314"/>
      <c r="CK172" s="314"/>
      <c r="CL172" s="315"/>
      <c r="CM172" s="321" t="b">
        <v>0</v>
      </c>
      <c r="CN172" s="315"/>
      <c r="CO172" s="318"/>
      <c r="CP172" s="314"/>
      <c r="CQ172" s="314"/>
      <c r="CR172" s="314"/>
      <c r="CS172" s="315"/>
      <c r="CT172" s="319"/>
      <c r="CU172" s="314"/>
      <c r="CV172" s="314"/>
      <c r="CW172" s="314"/>
      <c r="CX172" s="315"/>
      <c r="CY172" s="235"/>
      <c r="CZ172" s="315"/>
      <c r="DA172" s="320" t="str">
        <f>IF(AND(ISBLANK(CO172),ISBLANK(CT172),ISBLANK(CY172)),"",(IFERROR(IF(ISBLANK(CO172),0, VLOOKUP(CO172,calculations!$C$8:$D$21,2,0)),CO172)+IFERROR(IF(ISBLANK(CT172),0, VLOOKUP(CT172,calculations!$C$8:$D$21,2,0)),CT172)+CY172))</f>
        <v/>
      </c>
      <c r="DB172" s="317"/>
      <c r="DC172" s="321" t="b">
        <v>0</v>
      </c>
      <c r="DD172" s="315"/>
      <c r="DE172" s="321" t="b">
        <v>0</v>
      </c>
      <c r="DF172" s="315"/>
      <c r="DG172" s="235" t="str">
        <f>IFERROR(Ceiling(VLOOKUP('PAGE 1'!CB172,datasheet!$F$34:$L$45,7,FALSE)*LOOKUP($CS$43,calculations!$A$63:$A$68,calculations!$B$63:$B$68),1),"")</f>
        <v/>
      </c>
      <c r="DH172" s="314"/>
      <c r="DI172" s="364"/>
      <c r="DJ172" s="298"/>
      <c r="DK172" s="214"/>
    </row>
    <row r="173" ht="9.0" customHeight="1">
      <c r="A173" s="206"/>
      <c r="B173" s="430"/>
      <c r="C173" s="302"/>
      <c r="D173" s="219"/>
      <c r="E173" s="220"/>
      <c r="F173" s="485" t="s">
        <v>244</v>
      </c>
      <c r="G173" s="219"/>
      <c r="H173" s="219"/>
      <c r="I173" s="219"/>
      <c r="J173" s="219"/>
      <c r="K173" s="219"/>
      <c r="L173" s="219"/>
      <c r="M173" s="219"/>
      <c r="N173" s="219"/>
      <c r="O173" s="219"/>
      <c r="P173" s="219"/>
      <c r="Q173" s="219"/>
      <c r="R173" s="219"/>
      <c r="S173" s="219"/>
      <c r="T173" s="219"/>
      <c r="U173" s="219"/>
      <c r="V173" s="219"/>
      <c r="W173" s="219"/>
      <c r="X173" s="219"/>
      <c r="Y173" s="219"/>
      <c r="Z173" s="219"/>
      <c r="AA173" s="219"/>
      <c r="AB173" s="219"/>
      <c r="AC173" s="219"/>
      <c r="AD173" s="219"/>
      <c r="AE173" s="219"/>
      <c r="AF173" s="219"/>
      <c r="AG173" s="219"/>
      <c r="AH173" s="219"/>
      <c r="AI173" s="219"/>
      <c r="AJ173" s="219"/>
      <c r="AK173" s="219"/>
      <c r="AL173" s="219"/>
      <c r="AM173" s="219"/>
      <c r="AN173" s="219"/>
      <c r="AO173" s="486"/>
      <c r="AP173" s="480"/>
      <c r="AQ173" s="210"/>
      <c r="AR173" s="426"/>
      <c r="AS173" s="327"/>
      <c r="BC173" s="328"/>
      <c r="BD173" s="329"/>
      <c r="BE173" s="328"/>
      <c r="BF173" s="329"/>
      <c r="BJ173" s="328"/>
      <c r="BK173" s="329"/>
      <c r="BO173" s="328"/>
      <c r="BP173" s="329"/>
      <c r="BQ173" s="328"/>
      <c r="BR173" s="329"/>
      <c r="BS173" s="328"/>
      <c r="BT173" s="329"/>
      <c r="BU173" s="328"/>
      <c r="BV173" s="329"/>
      <c r="BW173" s="328"/>
      <c r="BX173" s="329"/>
      <c r="BZ173" s="328"/>
      <c r="CA173" s="330"/>
      <c r="CB173" s="329"/>
      <c r="CL173" s="328"/>
      <c r="CM173" s="329"/>
      <c r="CN173" s="328"/>
      <c r="CO173" s="329"/>
      <c r="CS173" s="328"/>
      <c r="CT173" s="329"/>
      <c r="CX173" s="328"/>
      <c r="CY173" s="329"/>
      <c r="CZ173" s="328"/>
      <c r="DA173" s="329"/>
      <c r="DB173" s="328"/>
      <c r="DC173" s="329"/>
      <c r="DD173" s="328"/>
      <c r="DE173" s="329"/>
      <c r="DF173" s="328"/>
      <c r="DG173" s="329"/>
      <c r="DI173" s="331"/>
      <c r="DJ173" s="298"/>
      <c r="DK173" s="489"/>
    </row>
    <row r="174" ht="9.0" customHeight="1">
      <c r="A174" s="206"/>
      <c r="B174" s="430"/>
      <c r="C174" s="263"/>
      <c r="E174" s="264"/>
      <c r="F174" s="263"/>
      <c r="AO174" s="231"/>
      <c r="AP174" s="480"/>
      <c r="AQ174" s="210"/>
      <c r="AR174" s="426"/>
      <c r="AS174" s="332"/>
      <c r="AT174" s="333"/>
      <c r="AU174" s="333"/>
      <c r="AV174" s="333"/>
      <c r="AW174" s="333"/>
      <c r="AX174" s="333"/>
      <c r="AY174" s="333"/>
      <c r="AZ174" s="333"/>
      <c r="BA174" s="333"/>
      <c r="BB174" s="333"/>
      <c r="BC174" s="334"/>
      <c r="BD174" s="335"/>
      <c r="BE174" s="334"/>
      <c r="BF174" s="335"/>
      <c r="BG174" s="333"/>
      <c r="BH174" s="333"/>
      <c r="BI174" s="333"/>
      <c r="BJ174" s="334"/>
      <c r="BK174" s="335"/>
      <c r="BL174" s="333"/>
      <c r="BM174" s="333"/>
      <c r="BN174" s="333"/>
      <c r="BO174" s="334"/>
      <c r="BP174" s="335"/>
      <c r="BQ174" s="334"/>
      <c r="BR174" s="335"/>
      <c r="BS174" s="334"/>
      <c r="BT174" s="335"/>
      <c r="BU174" s="334"/>
      <c r="BV174" s="335"/>
      <c r="BW174" s="334"/>
      <c r="BX174" s="335"/>
      <c r="BY174" s="333"/>
      <c r="BZ174" s="334"/>
      <c r="CA174" s="336"/>
      <c r="CB174" s="335"/>
      <c r="CC174" s="333"/>
      <c r="CD174" s="333"/>
      <c r="CE174" s="333"/>
      <c r="CF174" s="333"/>
      <c r="CG174" s="333"/>
      <c r="CH174" s="333"/>
      <c r="CI174" s="333"/>
      <c r="CJ174" s="333"/>
      <c r="CK174" s="333"/>
      <c r="CL174" s="334"/>
      <c r="CM174" s="335"/>
      <c r="CN174" s="334"/>
      <c r="CO174" s="335"/>
      <c r="CP174" s="333"/>
      <c r="CQ174" s="333"/>
      <c r="CR174" s="333"/>
      <c r="CS174" s="334"/>
      <c r="CT174" s="335"/>
      <c r="CU174" s="333"/>
      <c r="CV174" s="333"/>
      <c r="CW174" s="333"/>
      <c r="CX174" s="334"/>
      <c r="CY174" s="335"/>
      <c r="CZ174" s="334"/>
      <c r="DA174" s="335"/>
      <c r="DB174" s="334"/>
      <c r="DC174" s="335"/>
      <c r="DD174" s="334"/>
      <c r="DE174" s="335"/>
      <c r="DF174" s="334"/>
      <c r="DG174" s="335"/>
      <c r="DH174" s="333"/>
      <c r="DI174" s="337"/>
      <c r="DJ174" s="298"/>
      <c r="DK174" s="489"/>
    </row>
    <row r="175" ht="9.0" customHeight="1">
      <c r="A175" s="206"/>
      <c r="B175" s="430"/>
      <c r="C175" s="224"/>
      <c r="D175" s="225"/>
      <c r="E175" s="226"/>
      <c r="F175" s="224"/>
      <c r="G175" s="225"/>
      <c r="H175" s="225"/>
      <c r="I175" s="225"/>
      <c r="J175" s="225"/>
      <c r="K175" s="225"/>
      <c r="L175" s="225"/>
      <c r="M175" s="225"/>
      <c r="N175" s="225"/>
      <c r="O175" s="225"/>
      <c r="P175" s="225"/>
      <c r="Q175" s="225"/>
      <c r="R175" s="225"/>
      <c r="S175" s="225"/>
      <c r="T175" s="225"/>
      <c r="U175" s="225"/>
      <c r="V175" s="225"/>
      <c r="W175" s="225"/>
      <c r="X175" s="225"/>
      <c r="Y175" s="225"/>
      <c r="Z175" s="225"/>
      <c r="AA175" s="225"/>
      <c r="AB175" s="225"/>
      <c r="AC175" s="225"/>
      <c r="AD175" s="225"/>
      <c r="AE175" s="225"/>
      <c r="AF175" s="225"/>
      <c r="AG175" s="225"/>
      <c r="AH175" s="225"/>
      <c r="AI175" s="225"/>
      <c r="AJ175" s="225"/>
      <c r="AK175" s="225"/>
      <c r="AL175" s="225"/>
      <c r="AM175" s="225"/>
      <c r="AN175" s="225"/>
      <c r="AO175" s="482"/>
      <c r="AP175" s="480"/>
      <c r="AQ175" s="210"/>
      <c r="AR175" s="426"/>
      <c r="AS175" s="417" t="s">
        <v>122</v>
      </c>
      <c r="AT175" s="339"/>
      <c r="AU175" s="339"/>
      <c r="AV175" s="339"/>
      <c r="AW175" s="339"/>
      <c r="AX175" s="339"/>
      <c r="AY175" s="339"/>
      <c r="AZ175" s="339"/>
      <c r="BA175" s="339"/>
      <c r="BB175" s="339"/>
      <c r="BC175" s="340"/>
      <c r="BD175" s="341" t="b">
        <v>0</v>
      </c>
      <c r="BE175" s="340"/>
      <c r="BF175" s="342" t="s">
        <v>51</v>
      </c>
      <c r="BG175" s="339"/>
      <c r="BH175" s="339"/>
      <c r="BI175" s="339"/>
      <c r="BJ175" s="340"/>
      <c r="BK175" s="342" t="s">
        <v>54</v>
      </c>
      <c r="BL175" s="339"/>
      <c r="BM175" s="339"/>
      <c r="BN175" s="339"/>
      <c r="BO175" s="340"/>
      <c r="BP175" s="343">
        <v>30.0</v>
      </c>
      <c r="BQ175" s="340"/>
      <c r="BR175" s="344">
        <f>IF(AND(ISBLANK(BF175),ISBLANK(BK175),ISBLANK(BP175)),"",(IFERROR(IF(ISBLANK(BF175),0, VLOOKUP(BF175,calculations!$C$8:$D$21,2,0)),BF175)+IFERROR(IF(ISBLANK(BK175),0, VLOOKUP(BK175,calculations!$C$8:$D$21,2,0)),BK175)+BP175))</f>
        <v>46</v>
      </c>
      <c r="BS175" s="328"/>
      <c r="BT175" s="341" t="b">
        <v>0</v>
      </c>
      <c r="BU175" s="340"/>
      <c r="BV175" s="341" t="b">
        <v>0</v>
      </c>
      <c r="BW175" s="340"/>
      <c r="BX175" s="343">
        <f>IFERROR(Ceiling(VLOOKUP('PAGE 1'!AS175,datasheet!$F$34:$L$45,7,FALSE)*LOOKUP($CS$43,calculations!$A$63:$A$68,calculations!$B$63:$B$68),1),"")</f>
        <v>90</v>
      </c>
      <c r="BY175" s="339"/>
      <c r="BZ175" s="345"/>
      <c r="CA175" s="346"/>
      <c r="CB175" s="487"/>
      <c r="CC175" s="339"/>
      <c r="CD175" s="339"/>
      <c r="CE175" s="339"/>
      <c r="CF175" s="339"/>
      <c r="CG175" s="339"/>
      <c r="CH175" s="339"/>
      <c r="CI175" s="339"/>
      <c r="CJ175" s="339"/>
      <c r="CK175" s="339"/>
      <c r="CL175" s="340"/>
      <c r="CM175" s="341" t="b">
        <v>0</v>
      </c>
      <c r="CN175" s="340"/>
      <c r="CO175" s="342"/>
      <c r="CP175" s="339"/>
      <c r="CQ175" s="339"/>
      <c r="CR175" s="339"/>
      <c r="CS175" s="340"/>
      <c r="CT175" s="342"/>
      <c r="CU175" s="339"/>
      <c r="CV175" s="339"/>
      <c r="CW175" s="339"/>
      <c r="CX175" s="340"/>
      <c r="CY175" s="343"/>
      <c r="CZ175" s="340"/>
      <c r="DA175" s="344" t="str">
        <f>IF(AND(ISBLANK(CO175),ISBLANK(CT175),ISBLANK(CY175)),"",(IFERROR(IF(ISBLANK(CO175),0, VLOOKUP(CO175,calculations!$C$8:$D$21,2,0)),CO175)+IFERROR(IF(ISBLANK(CT175),0, VLOOKUP(CT175,calculations!$C$8:$D$21,2,0)),CT175)+CY175))</f>
        <v/>
      </c>
      <c r="DB175" s="328"/>
      <c r="DC175" s="341" t="b">
        <v>0</v>
      </c>
      <c r="DD175" s="340"/>
      <c r="DE175" s="341" t="b">
        <v>0</v>
      </c>
      <c r="DF175" s="340"/>
      <c r="DG175" s="343" t="str">
        <f>IFERROR(Ceiling(VLOOKUP('PAGE 1'!CB175,datasheet!$F$34:$L$45,7,FALSE)*LOOKUP($CS$43,calculations!$A$63:$A$68,calculations!$B$63:$B$68),1),"")</f>
        <v/>
      </c>
      <c r="DH175" s="339"/>
      <c r="DI175" s="348"/>
      <c r="DJ175" s="298"/>
      <c r="DK175" s="489"/>
    </row>
    <row r="176" ht="9.0" customHeight="1">
      <c r="A176" s="206"/>
      <c r="B176" s="430"/>
      <c r="C176" s="400"/>
      <c r="D176" s="400"/>
      <c r="E176" s="400"/>
      <c r="F176" s="400"/>
      <c r="G176" s="400"/>
      <c r="H176" s="400"/>
      <c r="I176" s="400"/>
      <c r="J176" s="400"/>
      <c r="K176" s="400"/>
      <c r="L176" s="400"/>
      <c r="M176" s="400"/>
      <c r="N176" s="400"/>
      <c r="O176" s="400"/>
      <c r="P176" s="400"/>
      <c r="Q176" s="400"/>
      <c r="R176" s="400"/>
      <c r="S176" s="400"/>
      <c r="T176" s="400"/>
      <c r="U176" s="400"/>
      <c r="V176" s="400"/>
      <c r="W176" s="400"/>
      <c r="X176" s="400"/>
      <c r="Y176" s="400"/>
      <c r="Z176" s="400"/>
      <c r="AA176" s="400"/>
      <c r="AB176" s="400"/>
      <c r="AC176" s="400"/>
      <c r="AD176" s="400"/>
      <c r="AE176" s="400"/>
      <c r="AF176" s="400"/>
      <c r="AG176" s="400"/>
      <c r="AH176" s="400"/>
      <c r="AI176" s="400"/>
      <c r="AJ176" s="400"/>
      <c r="AK176" s="400"/>
      <c r="AL176" s="400"/>
      <c r="AM176" s="400"/>
      <c r="AN176" s="400"/>
      <c r="AO176" s="402"/>
      <c r="AP176" s="480"/>
      <c r="AQ176" s="210"/>
      <c r="AR176" s="426"/>
      <c r="AS176" s="349"/>
      <c r="BC176" s="350"/>
      <c r="BD176" s="351"/>
      <c r="BE176" s="350"/>
      <c r="BF176" s="351"/>
      <c r="BJ176" s="350"/>
      <c r="BK176" s="351"/>
      <c r="BO176" s="350"/>
      <c r="BP176" s="351"/>
      <c r="BQ176" s="350"/>
      <c r="BR176" s="352"/>
      <c r="BS176" s="317"/>
      <c r="BT176" s="351"/>
      <c r="BU176" s="350"/>
      <c r="BV176" s="351"/>
      <c r="BW176" s="350"/>
      <c r="BX176" s="351"/>
      <c r="BZ176" s="317"/>
      <c r="CA176" s="353"/>
      <c r="CB176" s="351"/>
      <c r="CL176" s="350"/>
      <c r="CM176" s="351"/>
      <c r="CN176" s="350"/>
      <c r="CO176" s="351"/>
      <c r="CS176" s="350"/>
      <c r="CT176" s="351"/>
      <c r="CX176" s="350"/>
      <c r="CY176" s="351"/>
      <c r="CZ176" s="350"/>
      <c r="DA176" s="352"/>
      <c r="DB176" s="317"/>
      <c r="DC176" s="351"/>
      <c r="DD176" s="350"/>
      <c r="DE176" s="351"/>
      <c r="DF176" s="350"/>
      <c r="DG176" s="351"/>
      <c r="DI176" s="326"/>
      <c r="DJ176" s="298"/>
      <c r="DK176" s="489"/>
    </row>
    <row r="177" ht="9.0" customHeight="1">
      <c r="A177" s="206"/>
      <c r="B177" s="430"/>
      <c r="C177" s="303"/>
      <c r="D177" s="219"/>
      <c r="E177" s="220"/>
      <c r="F177" s="485" t="s">
        <v>245</v>
      </c>
      <c r="G177" s="219"/>
      <c r="H177" s="219"/>
      <c r="I177" s="219"/>
      <c r="J177" s="219"/>
      <c r="K177" s="219"/>
      <c r="L177" s="219"/>
      <c r="M177" s="219"/>
      <c r="N177" s="219"/>
      <c r="O177" s="219"/>
      <c r="P177" s="219"/>
      <c r="Q177" s="219"/>
      <c r="R177" s="219"/>
      <c r="S177" s="219"/>
      <c r="T177" s="219"/>
      <c r="U177" s="219"/>
      <c r="V177" s="219"/>
      <c r="W177" s="219"/>
      <c r="X177" s="219"/>
      <c r="Y177" s="219"/>
      <c r="Z177" s="219"/>
      <c r="AA177" s="219"/>
      <c r="AB177" s="219"/>
      <c r="AC177" s="219"/>
      <c r="AD177" s="219"/>
      <c r="AE177" s="219"/>
      <c r="AF177" s="219"/>
      <c r="AG177" s="219"/>
      <c r="AH177" s="219"/>
      <c r="AI177" s="219"/>
      <c r="AJ177" s="219"/>
      <c r="AK177" s="219"/>
      <c r="AL177" s="219"/>
      <c r="AM177" s="219"/>
      <c r="AN177" s="219"/>
      <c r="AO177" s="486"/>
      <c r="AP177" s="480"/>
      <c r="AQ177" s="210"/>
      <c r="AR177" s="426"/>
      <c r="AS177" s="354"/>
      <c r="AT177" s="355"/>
      <c r="AU177" s="355"/>
      <c r="AV177" s="355"/>
      <c r="AW177" s="355"/>
      <c r="AX177" s="355"/>
      <c r="AY177" s="355"/>
      <c r="AZ177" s="355"/>
      <c r="BA177" s="355"/>
      <c r="BB177" s="355"/>
      <c r="BC177" s="356"/>
      <c r="BD177" s="357"/>
      <c r="BE177" s="356"/>
      <c r="BF177" s="357"/>
      <c r="BG177" s="355"/>
      <c r="BH177" s="355"/>
      <c r="BI177" s="355"/>
      <c r="BJ177" s="356"/>
      <c r="BK177" s="357"/>
      <c r="BL177" s="355"/>
      <c r="BM177" s="355"/>
      <c r="BN177" s="355"/>
      <c r="BO177" s="356"/>
      <c r="BP177" s="357"/>
      <c r="BQ177" s="356"/>
      <c r="BR177" s="358"/>
      <c r="BS177" s="359"/>
      <c r="BT177" s="357"/>
      <c r="BU177" s="356"/>
      <c r="BV177" s="357"/>
      <c r="BW177" s="356"/>
      <c r="BX177" s="357"/>
      <c r="BY177" s="355"/>
      <c r="BZ177" s="359"/>
      <c r="CA177" s="360"/>
      <c r="CB177" s="357"/>
      <c r="CC177" s="355"/>
      <c r="CD177" s="355"/>
      <c r="CE177" s="355"/>
      <c r="CF177" s="355"/>
      <c r="CG177" s="355"/>
      <c r="CH177" s="355"/>
      <c r="CI177" s="355"/>
      <c r="CJ177" s="355"/>
      <c r="CK177" s="355"/>
      <c r="CL177" s="356"/>
      <c r="CM177" s="357"/>
      <c r="CN177" s="356"/>
      <c r="CO177" s="357"/>
      <c r="CP177" s="355"/>
      <c r="CQ177" s="355"/>
      <c r="CR177" s="355"/>
      <c r="CS177" s="356"/>
      <c r="CT177" s="357"/>
      <c r="CU177" s="355"/>
      <c r="CV177" s="355"/>
      <c r="CW177" s="355"/>
      <c r="CX177" s="356"/>
      <c r="CY177" s="357"/>
      <c r="CZ177" s="356"/>
      <c r="DA177" s="358"/>
      <c r="DB177" s="359"/>
      <c r="DC177" s="357"/>
      <c r="DD177" s="356"/>
      <c r="DE177" s="357"/>
      <c r="DF177" s="356"/>
      <c r="DG177" s="357"/>
      <c r="DH177" s="355"/>
      <c r="DI177" s="361"/>
      <c r="DJ177" s="298"/>
      <c r="DK177" s="489"/>
    </row>
    <row r="178" ht="9.0" customHeight="1">
      <c r="A178" s="206"/>
      <c r="B178" s="430"/>
      <c r="C178" s="263"/>
      <c r="E178" s="264"/>
      <c r="F178" s="263"/>
      <c r="AO178" s="231"/>
      <c r="AP178" s="480"/>
      <c r="AQ178" s="210"/>
      <c r="AR178" s="426"/>
      <c r="AS178" s="416" t="s">
        <v>125</v>
      </c>
      <c r="AT178" s="314"/>
      <c r="AU178" s="314"/>
      <c r="AV178" s="314"/>
      <c r="AW178" s="314"/>
      <c r="AX178" s="314"/>
      <c r="AY178" s="314"/>
      <c r="AZ178" s="314"/>
      <c r="BA178" s="314"/>
      <c r="BB178" s="314"/>
      <c r="BC178" s="315"/>
      <c r="BD178" s="321" t="b">
        <v>0</v>
      </c>
      <c r="BE178" s="315"/>
      <c r="BF178" s="318" t="s">
        <v>51</v>
      </c>
      <c r="BG178" s="314"/>
      <c r="BH178" s="314"/>
      <c r="BI178" s="314"/>
      <c r="BJ178" s="315"/>
      <c r="BK178" s="319" t="s">
        <v>54</v>
      </c>
      <c r="BL178" s="314"/>
      <c r="BM178" s="314"/>
      <c r="BN178" s="314"/>
      <c r="BO178" s="315"/>
      <c r="BP178" s="235">
        <v>30.0</v>
      </c>
      <c r="BQ178" s="315"/>
      <c r="BR178" s="320">
        <f>IF(AND(ISBLANK(BF178),ISBLANK(BK178),ISBLANK(BP178)),"",(IFERROR(IF(ISBLANK(BF178),0, VLOOKUP(BF178,calculations!$C$8:$D$21,2,0)),BF178)+IFERROR(IF(ISBLANK(BK178),0, VLOOKUP(BK178,calculations!$C$8:$D$21,2,0)),BK178)+BP178))</f>
        <v>46</v>
      </c>
      <c r="BS178" s="317"/>
      <c r="BT178" s="321" t="b">
        <v>0</v>
      </c>
      <c r="BU178" s="315"/>
      <c r="BV178" s="321" t="b">
        <v>0</v>
      </c>
      <c r="BW178" s="315"/>
      <c r="BX178" s="235">
        <f>IFERROR(Ceiling(VLOOKUP('PAGE 1'!AS178,datasheet!$F$34:$L$45,7,FALSE)*LOOKUP($CS$43,calculations!$A$63:$A$68,calculations!$B$63:$B$68),1),"")</f>
        <v>80</v>
      </c>
      <c r="BY178" s="314"/>
      <c r="BZ178" s="315"/>
      <c r="CA178" s="362"/>
      <c r="CB178" s="488"/>
      <c r="CC178" s="314"/>
      <c r="CD178" s="314"/>
      <c r="CE178" s="314"/>
      <c r="CF178" s="314"/>
      <c r="CG178" s="314"/>
      <c r="CH178" s="314"/>
      <c r="CI178" s="314"/>
      <c r="CJ178" s="314"/>
      <c r="CK178" s="314"/>
      <c r="CL178" s="315"/>
      <c r="CM178" s="321" t="b">
        <v>0</v>
      </c>
      <c r="CN178" s="315"/>
      <c r="CO178" s="318"/>
      <c r="CP178" s="314"/>
      <c r="CQ178" s="314"/>
      <c r="CR178" s="314"/>
      <c r="CS178" s="315"/>
      <c r="CT178" s="319"/>
      <c r="CU178" s="314"/>
      <c r="CV178" s="314"/>
      <c r="CW178" s="314"/>
      <c r="CX178" s="315"/>
      <c r="CY178" s="235"/>
      <c r="CZ178" s="315"/>
      <c r="DA178" s="320" t="str">
        <f>IF(AND(ISBLANK(CO178),ISBLANK(CT178),ISBLANK(CY178)),"",(IFERROR(IF(ISBLANK(CO178),0, VLOOKUP(CO178,calculations!$C$8:$D$21,2,0)),CO178)+IFERROR(IF(ISBLANK(CT178),0, VLOOKUP(CT178,calculations!$C$8:$D$21,2,0)),CT178)+CY178))</f>
        <v/>
      </c>
      <c r="DB178" s="317"/>
      <c r="DC178" s="321" t="b">
        <v>0</v>
      </c>
      <c r="DD178" s="315"/>
      <c r="DE178" s="321" t="b">
        <v>0</v>
      </c>
      <c r="DF178" s="315"/>
      <c r="DG178" s="235" t="str">
        <f>IFERROR(Ceiling(VLOOKUP('PAGE 1'!CB178,datasheet!$F$34:$L$45,7,FALSE)*LOOKUP($CS$43,calculations!$A$63:$A$68,calculations!$B$63:$B$68),1),"")</f>
        <v/>
      </c>
      <c r="DH178" s="314"/>
      <c r="DI178" s="364"/>
      <c r="DJ178" s="298"/>
      <c r="DK178" s="489"/>
    </row>
    <row r="179" ht="9.0" customHeight="1">
      <c r="A179" s="206"/>
      <c r="B179" s="430"/>
      <c r="C179" s="224"/>
      <c r="D179" s="225"/>
      <c r="E179" s="226"/>
      <c r="F179" s="224"/>
      <c r="G179" s="225"/>
      <c r="H179" s="225"/>
      <c r="I179" s="225"/>
      <c r="J179" s="225"/>
      <c r="K179" s="225"/>
      <c r="L179" s="225"/>
      <c r="M179" s="225"/>
      <c r="N179" s="225"/>
      <c r="O179" s="225"/>
      <c r="P179" s="225"/>
      <c r="Q179" s="225"/>
      <c r="R179" s="225"/>
      <c r="S179" s="225"/>
      <c r="T179" s="225"/>
      <c r="U179" s="225"/>
      <c r="V179" s="225"/>
      <c r="W179" s="225"/>
      <c r="X179" s="225"/>
      <c r="Y179" s="225"/>
      <c r="Z179" s="225"/>
      <c r="AA179" s="225"/>
      <c r="AB179" s="225"/>
      <c r="AC179" s="225"/>
      <c r="AD179" s="225"/>
      <c r="AE179" s="225"/>
      <c r="AF179" s="225"/>
      <c r="AG179" s="225"/>
      <c r="AH179" s="225"/>
      <c r="AI179" s="225"/>
      <c r="AJ179" s="225"/>
      <c r="AK179" s="225"/>
      <c r="AL179" s="225"/>
      <c r="AM179" s="225"/>
      <c r="AN179" s="225"/>
      <c r="AO179" s="482"/>
      <c r="AP179" s="480"/>
      <c r="AQ179" s="210"/>
      <c r="AR179" s="426"/>
      <c r="AS179" s="327"/>
      <c r="BC179" s="328"/>
      <c r="BD179" s="329"/>
      <c r="BE179" s="328"/>
      <c r="BF179" s="329"/>
      <c r="BJ179" s="328"/>
      <c r="BK179" s="329"/>
      <c r="BO179" s="328"/>
      <c r="BP179" s="329"/>
      <c r="BQ179" s="328"/>
      <c r="BR179" s="329"/>
      <c r="BS179" s="328"/>
      <c r="BT179" s="329"/>
      <c r="BU179" s="328"/>
      <c r="BV179" s="329"/>
      <c r="BW179" s="328"/>
      <c r="BX179" s="329"/>
      <c r="BZ179" s="328"/>
      <c r="CA179" s="330"/>
      <c r="CB179" s="329"/>
      <c r="CL179" s="328"/>
      <c r="CM179" s="329"/>
      <c r="CN179" s="328"/>
      <c r="CO179" s="329"/>
      <c r="CS179" s="328"/>
      <c r="CT179" s="329"/>
      <c r="CX179" s="328"/>
      <c r="CY179" s="329"/>
      <c r="CZ179" s="328"/>
      <c r="DA179" s="329"/>
      <c r="DB179" s="328"/>
      <c r="DC179" s="329"/>
      <c r="DD179" s="328"/>
      <c r="DE179" s="329"/>
      <c r="DF179" s="328"/>
      <c r="DG179" s="329"/>
      <c r="DI179" s="331"/>
      <c r="DJ179" s="298"/>
      <c r="DK179" s="489"/>
    </row>
    <row r="180" ht="9.0" customHeight="1">
      <c r="A180" s="206"/>
      <c r="B180" s="430"/>
      <c r="C180" s="400"/>
      <c r="D180" s="400"/>
      <c r="E180" s="400"/>
      <c r="F180" s="400"/>
      <c r="G180" s="400"/>
      <c r="H180" s="400"/>
      <c r="I180" s="400"/>
      <c r="J180" s="400"/>
      <c r="K180" s="400"/>
      <c r="L180" s="400"/>
      <c r="M180" s="400"/>
      <c r="N180" s="400"/>
      <c r="O180" s="400"/>
      <c r="P180" s="400"/>
      <c r="Q180" s="400"/>
      <c r="R180" s="400"/>
      <c r="S180" s="400"/>
      <c r="T180" s="400"/>
      <c r="U180" s="400"/>
      <c r="V180" s="400"/>
      <c r="W180" s="400"/>
      <c r="X180" s="400"/>
      <c r="Y180" s="400"/>
      <c r="Z180" s="400"/>
      <c r="AA180" s="400"/>
      <c r="AB180" s="400"/>
      <c r="AC180" s="400"/>
      <c r="AD180" s="400"/>
      <c r="AE180" s="400"/>
      <c r="AF180" s="400"/>
      <c r="AG180" s="400"/>
      <c r="AH180" s="400"/>
      <c r="AI180" s="400"/>
      <c r="AJ180" s="400"/>
      <c r="AK180" s="400"/>
      <c r="AL180" s="400"/>
      <c r="AM180" s="400"/>
      <c r="AN180" s="400"/>
      <c r="AO180" s="402"/>
      <c r="AP180" s="480"/>
      <c r="AQ180" s="210"/>
      <c r="AR180" s="426"/>
      <c r="AS180" s="332"/>
      <c r="AT180" s="333"/>
      <c r="AU180" s="333"/>
      <c r="AV180" s="333"/>
      <c r="AW180" s="333"/>
      <c r="AX180" s="333"/>
      <c r="AY180" s="333"/>
      <c r="AZ180" s="333"/>
      <c r="BA180" s="333"/>
      <c r="BB180" s="333"/>
      <c r="BC180" s="334"/>
      <c r="BD180" s="335"/>
      <c r="BE180" s="334"/>
      <c r="BF180" s="335"/>
      <c r="BG180" s="333"/>
      <c r="BH180" s="333"/>
      <c r="BI180" s="333"/>
      <c r="BJ180" s="334"/>
      <c r="BK180" s="335"/>
      <c r="BL180" s="333"/>
      <c r="BM180" s="333"/>
      <c r="BN180" s="333"/>
      <c r="BO180" s="334"/>
      <c r="BP180" s="335"/>
      <c r="BQ180" s="334"/>
      <c r="BR180" s="335"/>
      <c r="BS180" s="334"/>
      <c r="BT180" s="335"/>
      <c r="BU180" s="334"/>
      <c r="BV180" s="335"/>
      <c r="BW180" s="334"/>
      <c r="BX180" s="335"/>
      <c r="BY180" s="333"/>
      <c r="BZ180" s="334"/>
      <c r="CA180" s="336"/>
      <c r="CB180" s="335"/>
      <c r="CC180" s="333"/>
      <c r="CD180" s="333"/>
      <c r="CE180" s="333"/>
      <c r="CF180" s="333"/>
      <c r="CG180" s="333"/>
      <c r="CH180" s="333"/>
      <c r="CI180" s="333"/>
      <c r="CJ180" s="333"/>
      <c r="CK180" s="333"/>
      <c r="CL180" s="334"/>
      <c r="CM180" s="335"/>
      <c r="CN180" s="334"/>
      <c r="CO180" s="335"/>
      <c r="CP180" s="333"/>
      <c r="CQ180" s="333"/>
      <c r="CR180" s="333"/>
      <c r="CS180" s="334"/>
      <c r="CT180" s="335"/>
      <c r="CU180" s="333"/>
      <c r="CV180" s="333"/>
      <c r="CW180" s="333"/>
      <c r="CX180" s="334"/>
      <c r="CY180" s="335"/>
      <c r="CZ180" s="334"/>
      <c r="DA180" s="335"/>
      <c r="DB180" s="334"/>
      <c r="DC180" s="335"/>
      <c r="DD180" s="334"/>
      <c r="DE180" s="335"/>
      <c r="DF180" s="334"/>
      <c r="DG180" s="335"/>
      <c r="DH180" s="333"/>
      <c r="DI180" s="337"/>
      <c r="DJ180" s="298"/>
      <c r="DK180" s="489"/>
    </row>
    <row r="181" ht="9.0" customHeight="1">
      <c r="A181" s="206"/>
      <c r="B181" s="430"/>
      <c r="C181" s="490" t="s">
        <v>205</v>
      </c>
      <c r="D181" s="219"/>
      <c r="E181" s="220"/>
      <c r="F181" s="485" t="s">
        <v>246</v>
      </c>
      <c r="G181" s="219"/>
      <c r="H181" s="219"/>
      <c r="I181" s="219"/>
      <c r="J181" s="219"/>
      <c r="K181" s="219"/>
      <c r="L181" s="219"/>
      <c r="M181" s="219"/>
      <c r="N181" s="219"/>
      <c r="O181" s="219"/>
      <c r="P181" s="219"/>
      <c r="Q181" s="219"/>
      <c r="R181" s="219"/>
      <c r="S181" s="219"/>
      <c r="T181" s="219"/>
      <c r="U181" s="219"/>
      <c r="V181" s="219"/>
      <c r="W181" s="219"/>
      <c r="X181" s="219"/>
      <c r="Y181" s="219"/>
      <c r="Z181" s="219"/>
      <c r="AA181" s="219"/>
      <c r="AB181" s="219"/>
      <c r="AC181" s="219"/>
      <c r="AD181" s="219"/>
      <c r="AE181" s="219"/>
      <c r="AF181" s="219"/>
      <c r="AG181" s="219"/>
      <c r="AH181" s="219"/>
      <c r="AI181" s="219"/>
      <c r="AJ181" s="219"/>
      <c r="AK181" s="219"/>
      <c r="AL181" s="219"/>
      <c r="AM181" s="219"/>
      <c r="AN181" s="219"/>
      <c r="AO181" s="486"/>
      <c r="AP181" s="480"/>
      <c r="AQ181" s="210"/>
      <c r="AR181" s="426"/>
      <c r="AS181" s="417"/>
      <c r="AT181" s="339"/>
      <c r="AU181" s="339"/>
      <c r="AV181" s="339"/>
      <c r="AW181" s="339"/>
      <c r="AX181" s="339"/>
      <c r="AY181" s="339"/>
      <c r="AZ181" s="339"/>
      <c r="BA181" s="339"/>
      <c r="BB181" s="339"/>
      <c r="BC181" s="340"/>
      <c r="BD181" s="341" t="b">
        <v>0</v>
      </c>
      <c r="BE181" s="340"/>
      <c r="BF181" s="342"/>
      <c r="BG181" s="339"/>
      <c r="BH181" s="339"/>
      <c r="BI181" s="339"/>
      <c r="BJ181" s="340"/>
      <c r="BK181" s="342"/>
      <c r="BL181" s="339"/>
      <c r="BM181" s="339"/>
      <c r="BN181" s="339"/>
      <c r="BO181" s="340"/>
      <c r="BP181" s="343"/>
      <c r="BQ181" s="340"/>
      <c r="BR181" s="344" t="str">
        <f>IF(AND(ISBLANK(BF181),ISBLANK(BK181),ISBLANK(BP181)),"",(IFERROR(IF(ISBLANK(BF181),0, VLOOKUP(BF181,calculations!$C$8:$D$21,2,0)),BF181)+IFERROR(IF(ISBLANK(BK181),0, VLOOKUP(BK181,calculations!$C$8:$D$21,2,0)),BK181)+BP181))</f>
        <v/>
      </c>
      <c r="BS181" s="328"/>
      <c r="BT181" s="341" t="b">
        <v>0</v>
      </c>
      <c r="BU181" s="340"/>
      <c r="BV181" s="341" t="b">
        <v>0</v>
      </c>
      <c r="BW181" s="340"/>
      <c r="BX181" s="343" t="str">
        <f>IFERROR(Ceiling(VLOOKUP('PAGE 1'!AS181,datasheet!$F$34:$L$45,7,FALSE)*LOOKUP($CS$43,calculations!$A$63:$A$68,calculations!$B$63:$B$68),1),"")</f>
        <v/>
      </c>
      <c r="BY181" s="339"/>
      <c r="BZ181" s="345"/>
      <c r="CA181" s="346"/>
      <c r="CB181" s="487"/>
      <c r="CC181" s="339"/>
      <c r="CD181" s="339"/>
      <c r="CE181" s="339"/>
      <c r="CF181" s="339"/>
      <c r="CG181" s="339"/>
      <c r="CH181" s="339"/>
      <c r="CI181" s="339"/>
      <c r="CJ181" s="339"/>
      <c r="CK181" s="339"/>
      <c r="CL181" s="340"/>
      <c r="CM181" s="341" t="b">
        <v>0</v>
      </c>
      <c r="CN181" s="340"/>
      <c r="CO181" s="342"/>
      <c r="CP181" s="339"/>
      <c r="CQ181" s="339"/>
      <c r="CR181" s="339"/>
      <c r="CS181" s="340"/>
      <c r="CT181" s="342"/>
      <c r="CU181" s="339"/>
      <c r="CV181" s="339"/>
      <c r="CW181" s="339"/>
      <c r="CX181" s="340"/>
      <c r="CY181" s="343"/>
      <c r="CZ181" s="340"/>
      <c r="DA181" s="344" t="str">
        <f>IF(AND(ISBLANK(CO181),ISBLANK(CT181),ISBLANK(CY181)),"",(IFERROR(IF(ISBLANK(CO181),0, VLOOKUP(CO181,calculations!$C$8:$D$21,2,0)),CO181)+IFERROR(IF(ISBLANK(CT181),0, VLOOKUP(CT181,calculations!$C$8:$D$21,2,0)),CT181)+CY181))</f>
        <v/>
      </c>
      <c r="DB181" s="328"/>
      <c r="DC181" s="341" t="b">
        <v>0</v>
      </c>
      <c r="DD181" s="340"/>
      <c r="DE181" s="341" t="b">
        <v>0</v>
      </c>
      <c r="DF181" s="340"/>
      <c r="DG181" s="343" t="str">
        <f>IFERROR(Ceiling(VLOOKUP('PAGE 1'!CB181,datasheet!$F$34:$L$45,7,FALSE)*LOOKUP($CS$43,calculations!$A$63:$A$68,calculations!$B$63:$B$68),1),"")</f>
        <v/>
      </c>
      <c r="DH181" s="339"/>
      <c r="DI181" s="348"/>
      <c r="DJ181" s="298"/>
      <c r="DK181" s="489"/>
    </row>
    <row r="182" ht="9.0" customHeight="1">
      <c r="A182" s="206"/>
      <c r="B182" s="430"/>
      <c r="C182" s="263"/>
      <c r="E182" s="264"/>
      <c r="F182" s="263"/>
      <c r="AO182" s="231"/>
      <c r="AP182" s="480"/>
      <c r="AQ182" s="210"/>
      <c r="AR182" s="426"/>
      <c r="AS182" s="349"/>
      <c r="BC182" s="350"/>
      <c r="BD182" s="351"/>
      <c r="BE182" s="350"/>
      <c r="BF182" s="351"/>
      <c r="BJ182" s="350"/>
      <c r="BK182" s="351"/>
      <c r="BO182" s="350"/>
      <c r="BP182" s="351"/>
      <c r="BQ182" s="350"/>
      <c r="BR182" s="352"/>
      <c r="BS182" s="317"/>
      <c r="BT182" s="351"/>
      <c r="BU182" s="350"/>
      <c r="BV182" s="351"/>
      <c r="BW182" s="350"/>
      <c r="BX182" s="351"/>
      <c r="BZ182" s="317"/>
      <c r="CA182" s="353"/>
      <c r="CB182" s="351"/>
      <c r="CL182" s="350"/>
      <c r="CM182" s="351"/>
      <c r="CN182" s="350"/>
      <c r="CO182" s="351"/>
      <c r="CS182" s="350"/>
      <c r="CT182" s="351"/>
      <c r="CX182" s="350"/>
      <c r="CY182" s="351"/>
      <c r="CZ182" s="350"/>
      <c r="DA182" s="352"/>
      <c r="DB182" s="317"/>
      <c r="DC182" s="351"/>
      <c r="DD182" s="350"/>
      <c r="DE182" s="351"/>
      <c r="DF182" s="350"/>
      <c r="DG182" s="351"/>
      <c r="DI182" s="326"/>
      <c r="DJ182" s="298"/>
      <c r="DK182" s="489"/>
    </row>
    <row r="183" ht="9.0" customHeight="1">
      <c r="A183" s="206"/>
      <c r="B183" s="430"/>
      <c r="C183" s="224"/>
      <c r="D183" s="225"/>
      <c r="E183" s="226"/>
      <c r="F183" s="224"/>
      <c r="G183" s="225"/>
      <c r="H183" s="225"/>
      <c r="I183" s="225"/>
      <c r="J183" s="225"/>
      <c r="K183" s="225"/>
      <c r="L183" s="225"/>
      <c r="M183" s="225"/>
      <c r="N183" s="225"/>
      <c r="O183" s="225"/>
      <c r="P183" s="225"/>
      <c r="Q183" s="225"/>
      <c r="R183" s="225"/>
      <c r="S183" s="225"/>
      <c r="T183" s="225"/>
      <c r="U183" s="225"/>
      <c r="V183" s="225"/>
      <c r="W183" s="225"/>
      <c r="X183" s="225"/>
      <c r="Y183" s="225"/>
      <c r="Z183" s="225"/>
      <c r="AA183" s="225"/>
      <c r="AB183" s="225"/>
      <c r="AC183" s="225"/>
      <c r="AD183" s="225"/>
      <c r="AE183" s="225"/>
      <c r="AF183" s="225"/>
      <c r="AG183" s="225"/>
      <c r="AH183" s="225"/>
      <c r="AI183" s="225"/>
      <c r="AJ183" s="225"/>
      <c r="AK183" s="225"/>
      <c r="AL183" s="225"/>
      <c r="AM183" s="225"/>
      <c r="AN183" s="225"/>
      <c r="AO183" s="482"/>
      <c r="AP183" s="480"/>
      <c r="AQ183" s="210"/>
      <c r="AR183" s="426"/>
      <c r="AS183" s="491"/>
      <c r="AT183" s="492"/>
      <c r="AU183" s="492"/>
      <c r="AV183" s="492"/>
      <c r="AW183" s="492"/>
      <c r="AX183" s="492"/>
      <c r="AY183" s="492"/>
      <c r="AZ183" s="492"/>
      <c r="BA183" s="492"/>
      <c r="BB183" s="492"/>
      <c r="BC183" s="493"/>
      <c r="BD183" s="494"/>
      <c r="BE183" s="493"/>
      <c r="BF183" s="494"/>
      <c r="BG183" s="492"/>
      <c r="BH183" s="492"/>
      <c r="BI183" s="492"/>
      <c r="BJ183" s="493"/>
      <c r="BK183" s="494"/>
      <c r="BL183" s="492"/>
      <c r="BM183" s="492"/>
      <c r="BN183" s="492"/>
      <c r="BO183" s="493"/>
      <c r="BP183" s="494"/>
      <c r="BQ183" s="493"/>
      <c r="BR183" s="495"/>
      <c r="BS183" s="496"/>
      <c r="BT183" s="494"/>
      <c r="BU183" s="493"/>
      <c r="BV183" s="494"/>
      <c r="BW183" s="493"/>
      <c r="BX183" s="494"/>
      <c r="BY183" s="492"/>
      <c r="BZ183" s="496"/>
      <c r="CA183" s="497"/>
      <c r="CB183" s="494"/>
      <c r="CC183" s="492"/>
      <c r="CD183" s="492"/>
      <c r="CE183" s="492"/>
      <c r="CF183" s="492"/>
      <c r="CG183" s="492"/>
      <c r="CH183" s="492"/>
      <c r="CI183" s="492"/>
      <c r="CJ183" s="492"/>
      <c r="CK183" s="492"/>
      <c r="CL183" s="493"/>
      <c r="CM183" s="494"/>
      <c r="CN183" s="493"/>
      <c r="CO183" s="494"/>
      <c r="CP183" s="492"/>
      <c r="CQ183" s="492"/>
      <c r="CR183" s="492"/>
      <c r="CS183" s="493"/>
      <c r="CT183" s="494"/>
      <c r="CU183" s="492"/>
      <c r="CV183" s="492"/>
      <c r="CW183" s="492"/>
      <c r="CX183" s="493"/>
      <c r="CY183" s="494"/>
      <c r="CZ183" s="493"/>
      <c r="DA183" s="495"/>
      <c r="DB183" s="496"/>
      <c r="DC183" s="494"/>
      <c r="DD183" s="493"/>
      <c r="DE183" s="494"/>
      <c r="DF183" s="493"/>
      <c r="DG183" s="494"/>
      <c r="DH183" s="492"/>
      <c r="DI183" s="498"/>
      <c r="DJ183" s="298"/>
      <c r="DK183" s="489"/>
    </row>
    <row r="184" ht="9.0" customHeight="1">
      <c r="A184" s="206"/>
      <c r="B184" s="432"/>
      <c r="C184" s="433"/>
      <c r="D184" s="433"/>
      <c r="E184" s="433"/>
      <c r="F184" s="433"/>
      <c r="G184" s="433"/>
      <c r="H184" s="433"/>
      <c r="I184" s="433"/>
      <c r="J184" s="433"/>
      <c r="K184" s="433"/>
      <c r="L184" s="433"/>
      <c r="M184" s="433"/>
      <c r="N184" s="433"/>
      <c r="O184" s="433"/>
      <c r="P184" s="433"/>
      <c r="Q184" s="433"/>
      <c r="R184" s="433"/>
      <c r="S184" s="433"/>
      <c r="T184" s="433"/>
      <c r="U184" s="433"/>
      <c r="V184" s="433"/>
      <c r="W184" s="433"/>
      <c r="X184" s="433"/>
      <c r="Y184" s="433"/>
      <c r="Z184" s="433"/>
      <c r="AA184" s="433"/>
      <c r="AB184" s="433"/>
      <c r="AC184" s="433"/>
      <c r="AD184" s="433"/>
      <c r="AE184" s="433"/>
      <c r="AF184" s="433"/>
      <c r="AG184" s="433"/>
      <c r="AH184" s="433"/>
      <c r="AI184" s="433"/>
      <c r="AJ184" s="433"/>
      <c r="AK184" s="433"/>
      <c r="AL184" s="433"/>
      <c r="AM184" s="433"/>
      <c r="AN184" s="433"/>
      <c r="AO184" s="499"/>
      <c r="AP184" s="500"/>
      <c r="AQ184" s="210"/>
      <c r="AR184" s="501"/>
      <c r="AS184" s="502"/>
      <c r="AT184" s="503"/>
      <c r="AU184" s="503"/>
      <c r="AV184" s="503"/>
      <c r="AW184" s="503"/>
      <c r="AX184" s="503"/>
      <c r="AY184" s="503"/>
      <c r="AZ184" s="503"/>
      <c r="BA184" s="503"/>
      <c r="BB184" s="503"/>
      <c r="BC184" s="503"/>
      <c r="BD184" s="503"/>
      <c r="BE184" s="503"/>
      <c r="BF184" s="503"/>
      <c r="BG184" s="503"/>
      <c r="BH184" s="503"/>
      <c r="BI184" s="503"/>
      <c r="BJ184" s="503"/>
      <c r="BK184" s="503"/>
      <c r="BL184" s="503"/>
      <c r="BM184" s="503"/>
      <c r="BN184" s="503"/>
      <c r="BO184" s="503"/>
      <c r="BP184" s="503"/>
      <c r="BQ184" s="503"/>
      <c r="BR184" s="503"/>
      <c r="BS184" s="503"/>
      <c r="BT184" s="503"/>
      <c r="BU184" s="503"/>
      <c r="BV184" s="503"/>
      <c r="BW184" s="503"/>
      <c r="BX184" s="503"/>
      <c r="BY184" s="503"/>
      <c r="BZ184" s="503"/>
      <c r="CA184" s="503"/>
      <c r="CB184" s="503"/>
      <c r="CC184" s="503"/>
      <c r="CD184" s="503"/>
      <c r="CE184" s="503"/>
      <c r="CF184" s="503"/>
      <c r="CG184" s="503"/>
      <c r="CH184" s="503"/>
      <c r="CI184" s="503"/>
      <c r="CJ184" s="503"/>
      <c r="CK184" s="503"/>
      <c r="CL184" s="503"/>
      <c r="CM184" s="503"/>
      <c r="CN184" s="503"/>
      <c r="CO184" s="503"/>
      <c r="CP184" s="503"/>
      <c r="CQ184" s="503"/>
      <c r="CR184" s="503"/>
      <c r="CS184" s="503"/>
      <c r="CT184" s="503"/>
      <c r="CU184" s="503"/>
      <c r="CV184" s="503"/>
      <c r="CW184" s="503"/>
      <c r="CX184" s="503"/>
      <c r="CY184" s="503"/>
      <c r="CZ184" s="503"/>
      <c r="DA184" s="503"/>
      <c r="DB184" s="503"/>
      <c r="DC184" s="503"/>
      <c r="DD184" s="503"/>
      <c r="DE184" s="503"/>
      <c r="DF184" s="503"/>
      <c r="DG184" s="503"/>
      <c r="DH184" s="503"/>
      <c r="DI184" s="503"/>
      <c r="DJ184" s="473"/>
      <c r="DK184" s="489"/>
    </row>
    <row r="185" ht="9.0" customHeight="1">
      <c r="A185" s="504"/>
      <c r="B185" s="505"/>
      <c r="C185" s="506"/>
      <c r="D185" s="506"/>
      <c r="E185" s="506"/>
      <c r="F185" s="506"/>
      <c r="G185" s="506"/>
      <c r="H185" s="506"/>
      <c r="I185" s="506"/>
      <c r="J185" s="506"/>
      <c r="K185" s="506"/>
      <c r="L185" s="506"/>
      <c r="M185" s="506"/>
      <c r="N185" s="506"/>
      <c r="O185" s="506"/>
      <c r="P185" s="506"/>
      <c r="Q185" s="506"/>
      <c r="R185" s="506"/>
      <c r="S185" s="506"/>
      <c r="T185" s="506"/>
      <c r="U185" s="506"/>
      <c r="V185" s="506"/>
      <c r="W185" s="506"/>
      <c r="X185" s="506"/>
      <c r="Y185" s="506"/>
      <c r="Z185" s="506"/>
      <c r="AA185" s="506"/>
      <c r="AB185" s="506"/>
      <c r="AC185" s="506"/>
      <c r="AD185" s="506"/>
      <c r="AE185" s="506"/>
      <c r="AF185" s="506"/>
      <c r="AG185" s="506"/>
      <c r="AH185" s="506"/>
      <c r="AI185" s="506"/>
      <c r="AJ185" s="506"/>
      <c r="AK185" s="506"/>
      <c r="AL185" s="506"/>
      <c r="AM185" s="506"/>
      <c r="AN185" s="506"/>
      <c r="AO185" s="506"/>
      <c r="AP185" s="505"/>
      <c r="AQ185" s="507"/>
      <c r="AR185" s="505"/>
      <c r="AS185" s="505"/>
      <c r="AT185" s="505"/>
      <c r="AU185" s="505"/>
      <c r="AV185" s="505"/>
      <c r="AW185" s="505"/>
      <c r="AX185" s="505"/>
      <c r="AY185" s="505"/>
      <c r="AZ185" s="505"/>
      <c r="BA185" s="505"/>
      <c r="BB185" s="505"/>
      <c r="BC185" s="505"/>
      <c r="BD185" s="505"/>
      <c r="BE185" s="505"/>
      <c r="BF185" s="505"/>
      <c r="BG185" s="505"/>
      <c r="BH185" s="505"/>
      <c r="BI185" s="505"/>
      <c r="BJ185" s="505"/>
      <c r="BK185" s="505"/>
      <c r="BL185" s="505"/>
      <c r="BM185" s="505"/>
      <c r="BN185" s="505"/>
      <c r="BO185" s="505"/>
      <c r="BP185" s="505"/>
      <c r="BQ185" s="505"/>
      <c r="BR185" s="505"/>
      <c r="BS185" s="505"/>
      <c r="BT185" s="505"/>
      <c r="BU185" s="505"/>
      <c r="BV185" s="505"/>
      <c r="BW185" s="505"/>
      <c r="BX185" s="505"/>
      <c r="BY185" s="505"/>
      <c r="BZ185" s="505"/>
      <c r="CA185" s="505"/>
      <c r="CB185" s="505"/>
      <c r="CC185" s="505"/>
      <c r="CD185" s="505"/>
      <c r="CE185" s="505"/>
      <c r="CF185" s="505"/>
      <c r="CG185" s="505"/>
      <c r="CH185" s="505"/>
      <c r="CI185" s="505"/>
      <c r="CJ185" s="505"/>
      <c r="CK185" s="505"/>
      <c r="CL185" s="505"/>
      <c r="CM185" s="505"/>
      <c r="CN185" s="505"/>
      <c r="CO185" s="505"/>
      <c r="CP185" s="505"/>
      <c r="CQ185" s="505"/>
      <c r="CR185" s="505"/>
      <c r="CS185" s="505"/>
      <c r="CT185" s="505"/>
      <c r="CU185" s="505"/>
      <c r="CV185" s="505"/>
      <c r="CW185" s="505"/>
      <c r="CX185" s="505"/>
      <c r="CY185" s="505"/>
      <c r="CZ185" s="505"/>
      <c r="DA185" s="505"/>
      <c r="DB185" s="505"/>
      <c r="DC185" s="505"/>
      <c r="DD185" s="505"/>
      <c r="DE185" s="505"/>
      <c r="DF185" s="505"/>
      <c r="DG185" s="505"/>
      <c r="DH185" s="505"/>
      <c r="DI185" s="505"/>
      <c r="DJ185" s="505"/>
      <c r="DK185" s="508"/>
    </row>
  </sheetData>
  <mergeCells count="966">
    <mergeCell ref="Q95:R97"/>
    <mergeCell ref="S95:S97"/>
    <mergeCell ref="T95:U97"/>
    <mergeCell ref="W95:AJ97"/>
    <mergeCell ref="AK95:AL97"/>
    <mergeCell ref="AM95:AM97"/>
    <mergeCell ref="AN95:AO97"/>
    <mergeCell ref="W99:AJ101"/>
    <mergeCell ref="AK99:AL101"/>
    <mergeCell ref="AM99:AM101"/>
    <mergeCell ref="AN99:AO101"/>
    <mergeCell ref="W103:AJ105"/>
    <mergeCell ref="AK103:AL105"/>
    <mergeCell ref="AM103:AM105"/>
    <mergeCell ref="CT103:CX105"/>
    <mergeCell ref="CY103:CZ105"/>
    <mergeCell ref="DA103:DB105"/>
    <mergeCell ref="DC103:DD105"/>
    <mergeCell ref="DE103:DF105"/>
    <mergeCell ref="DG103:DI105"/>
    <mergeCell ref="BT103:BU105"/>
    <mergeCell ref="BV103:BW105"/>
    <mergeCell ref="BX103:BZ105"/>
    <mergeCell ref="CA103:CA105"/>
    <mergeCell ref="CB103:CL105"/>
    <mergeCell ref="CM103:CN105"/>
    <mergeCell ref="CO103:CS105"/>
    <mergeCell ref="AN103:AO105"/>
    <mergeCell ref="AS103:BC105"/>
    <mergeCell ref="BD103:BE105"/>
    <mergeCell ref="BF103:BJ105"/>
    <mergeCell ref="BK103:BO105"/>
    <mergeCell ref="BP103:BQ105"/>
    <mergeCell ref="BR103:BS105"/>
    <mergeCell ref="CY106:CZ108"/>
    <mergeCell ref="DA106:DB108"/>
    <mergeCell ref="DC106:DD108"/>
    <mergeCell ref="DE106:DF108"/>
    <mergeCell ref="DG106:DI108"/>
    <mergeCell ref="BV106:BW108"/>
    <mergeCell ref="BX106:BZ108"/>
    <mergeCell ref="CA106:CA108"/>
    <mergeCell ref="CB106:CL108"/>
    <mergeCell ref="CM106:CN108"/>
    <mergeCell ref="CO106:CS108"/>
    <mergeCell ref="CT106:CX108"/>
    <mergeCell ref="AS106:BC108"/>
    <mergeCell ref="AS109:BC111"/>
    <mergeCell ref="AS112:BC114"/>
    <mergeCell ref="BD112:BE114"/>
    <mergeCell ref="AS115:BC117"/>
    <mergeCell ref="BD115:BE117"/>
    <mergeCell ref="BD109:BE111"/>
    <mergeCell ref="BF109:BJ111"/>
    <mergeCell ref="BF112:BJ114"/>
    <mergeCell ref="BF115:BJ117"/>
    <mergeCell ref="C112:H115"/>
    <mergeCell ref="I112:N115"/>
    <mergeCell ref="O112:T115"/>
    <mergeCell ref="U112:Z115"/>
    <mergeCell ref="AA112:AI115"/>
    <mergeCell ref="AJ112:AO115"/>
    <mergeCell ref="BD106:BE108"/>
    <mergeCell ref="BF106:BJ108"/>
    <mergeCell ref="BK106:BO108"/>
    <mergeCell ref="BP106:BQ108"/>
    <mergeCell ref="BR106:BS108"/>
    <mergeCell ref="BT106:BU108"/>
    <mergeCell ref="C109:AO111"/>
    <mergeCell ref="DE112:DF114"/>
    <mergeCell ref="DG112:DI114"/>
    <mergeCell ref="DE115:DF117"/>
    <mergeCell ref="DG115:DI117"/>
    <mergeCell ref="CO109:CS111"/>
    <mergeCell ref="CT109:CX111"/>
    <mergeCell ref="CY109:CZ111"/>
    <mergeCell ref="DA109:DB111"/>
    <mergeCell ref="DC109:DD111"/>
    <mergeCell ref="DE109:DF111"/>
    <mergeCell ref="DG109:DI111"/>
    <mergeCell ref="BR109:BS111"/>
    <mergeCell ref="BT109:BU111"/>
    <mergeCell ref="BV109:BW111"/>
    <mergeCell ref="BX109:BZ111"/>
    <mergeCell ref="CA109:CA111"/>
    <mergeCell ref="CB109:CL111"/>
    <mergeCell ref="CM109:CN111"/>
    <mergeCell ref="AS148:BC150"/>
    <mergeCell ref="AS151:BC153"/>
    <mergeCell ref="BD151:BE153"/>
    <mergeCell ref="BF151:BJ153"/>
    <mergeCell ref="BK151:BO153"/>
    <mergeCell ref="BP151:BQ153"/>
    <mergeCell ref="BR151:BS153"/>
    <mergeCell ref="BD148:BE150"/>
    <mergeCell ref="BF148:BJ150"/>
    <mergeCell ref="BK148:BO150"/>
    <mergeCell ref="BP148:BQ150"/>
    <mergeCell ref="BR148:BS150"/>
    <mergeCell ref="BT148:BU150"/>
    <mergeCell ref="C150:AO152"/>
    <mergeCell ref="CY145:CZ147"/>
    <mergeCell ref="DA145:DB147"/>
    <mergeCell ref="DC145:DD147"/>
    <mergeCell ref="DE145:DF147"/>
    <mergeCell ref="DG145:DI147"/>
    <mergeCell ref="BV145:BW147"/>
    <mergeCell ref="BX145:BZ147"/>
    <mergeCell ref="CA145:CA147"/>
    <mergeCell ref="CB145:CL147"/>
    <mergeCell ref="CM145:CN147"/>
    <mergeCell ref="CO145:CS147"/>
    <mergeCell ref="CT145:CX147"/>
    <mergeCell ref="CY148:CZ150"/>
    <mergeCell ref="DA148:DB150"/>
    <mergeCell ref="DC148:DD150"/>
    <mergeCell ref="DE148:DF150"/>
    <mergeCell ref="DG148:DI150"/>
    <mergeCell ref="BV148:BW150"/>
    <mergeCell ref="BX148:BZ150"/>
    <mergeCell ref="CA148:CA150"/>
    <mergeCell ref="CB148:CL150"/>
    <mergeCell ref="CM148:CN150"/>
    <mergeCell ref="CO148:CS150"/>
    <mergeCell ref="CT148:CX150"/>
    <mergeCell ref="CT151:CX153"/>
    <mergeCell ref="CY151:CZ153"/>
    <mergeCell ref="DA151:DB153"/>
    <mergeCell ref="DC151:DD153"/>
    <mergeCell ref="DE151:DF153"/>
    <mergeCell ref="DG151:DI153"/>
    <mergeCell ref="J153:Q154"/>
    <mergeCell ref="R153:Y154"/>
    <mergeCell ref="Z153:AG154"/>
    <mergeCell ref="AH153:AO154"/>
    <mergeCell ref="AS154:BC156"/>
    <mergeCell ref="BD154:BE156"/>
    <mergeCell ref="BF154:BJ156"/>
    <mergeCell ref="CO154:CS156"/>
    <mergeCell ref="CT154:CX156"/>
    <mergeCell ref="CY154:CZ156"/>
    <mergeCell ref="DA154:DB156"/>
    <mergeCell ref="DC154:DD156"/>
    <mergeCell ref="DE154:DF156"/>
    <mergeCell ref="DG154:DI156"/>
    <mergeCell ref="BT151:BU153"/>
    <mergeCell ref="BV151:BW153"/>
    <mergeCell ref="BX151:BZ153"/>
    <mergeCell ref="CA151:CA153"/>
    <mergeCell ref="CB151:CL153"/>
    <mergeCell ref="CM151:CN153"/>
    <mergeCell ref="CO151:CS153"/>
    <mergeCell ref="C155:H157"/>
    <mergeCell ref="R155:Y157"/>
    <mergeCell ref="Z155:AG157"/>
    <mergeCell ref="AH155:AO157"/>
    <mergeCell ref="AS157:BC159"/>
    <mergeCell ref="BD157:BE159"/>
    <mergeCell ref="C158:AO158"/>
    <mergeCell ref="J155:Q157"/>
    <mergeCell ref="J159:Q160"/>
    <mergeCell ref="R159:Y160"/>
    <mergeCell ref="Z159:AG160"/>
    <mergeCell ref="AH159:AO160"/>
    <mergeCell ref="C161:H163"/>
    <mergeCell ref="J161:Q163"/>
    <mergeCell ref="BV166:BW168"/>
    <mergeCell ref="BX166:BZ168"/>
    <mergeCell ref="AS166:BC168"/>
    <mergeCell ref="BD166:BE168"/>
    <mergeCell ref="BF166:BJ168"/>
    <mergeCell ref="BK166:BO168"/>
    <mergeCell ref="BP166:BQ168"/>
    <mergeCell ref="BR166:BS168"/>
    <mergeCell ref="BT166:BU168"/>
    <mergeCell ref="DC166:DD168"/>
    <mergeCell ref="DE166:DF168"/>
    <mergeCell ref="CA166:CA168"/>
    <mergeCell ref="CB166:CL168"/>
    <mergeCell ref="CM166:CN168"/>
    <mergeCell ref="CO166:CS168"/>
    <mergeCell ref="CT166:CX168"/>
    <mergeCell ref="CY166:CZ168"/>
    <mergeCell ref="DA166:DB168"/>
    <mergeCell ref="CB154:CL156"/>
    <mergeCell ref="CM154:CN156"/>
    <mergeCell ref="DC157:DD159"/>
    <mergeCell ref="DE157:DF159"/>
    <mergeCell ref="DG157:DI159"/>
    <mergeCell ref="DG166:DI168"/>
    <mergeCell ref="DG169:DI171"/>
    <mergeCell ref="CA157:CA159"/>
    <mergeCell ref="CB157:CL159"/>
    <mergeCell ref="CM157:CN159"/>
    <mergeCell ref="CO157:CS159"/>
    <mergeCell ref="CT157:CX159"/>
    <mergeCell ref="CY157:CZ159"/>
    <mergeCell ref="DA157:DB159"/>
    <mergeCell ref="CB160:DI162"/>
    <mergeCell ref="R161:Y163"/>
    <mergeCell ref="Z161:AG163"/>
    <mergeCell ref="AS160:BZ162"/>
    <mergeCell ref="AS163:BC165"/>
    <mergeCell ref="BD163:BE165"/>
    <mergeCell ref="BF163:BQ165"/>
    <mergeCell ref="BR163:BS165"/>
    <mergeCell ref="BT163:BU165"/>
    <mergeCell ref="BV163:BW165"/>
    <mergeCell ref="AH161:AO163"/>
    <mergeCell ref="C166:AO168"/>
    <mergeCell ref="C169:E171"/>
    <mergeCell ref="F169:AO171"/>
    <mergeCell ref="AS169:BC171"/>
    <mergeCell ref="BD169:BE171"/>
    <mergeCell ref="BF169:BJ171"/>
    <mergeCell ref="CM163:CN165"/>
    <mergeCell ref="CO169:CS171"/>
    <mergeCell ref="CT169:CX171"/>
    <mergeCell ref="CY169:CZ171"/>
    <mergeCell ref="DA169:DB171"/>
    <mergeCell ref="DC169:DD171"/>
    <mergeCell ref="DE169:DF171"/>
    <mergeCell ref="BX163:BZ165"/>
    <mergeCell ref="CB163:CL165"/>
    <mergeCell ref="CO163:CZ165"/>
    <mergeCell ref="DA163:DB165"/>
    <mergeCell ref="DC163:DD165"/>
    <mergeCell ref="DE163:DF165"/>
    <mergeCell ref="DG163:DI165"/>
    <mergeCell ref="CY175:CZ177"/>
    <mergeCell ref="DA175:DB177"/>
    <mergeCell ref="BV175:BW177"/>
    <mergeCell ref="BX175:BZ177"/>
    <mergeCell ref="CA175:CA177"/>
    <mergeCell ref="CB175:CL177"/>
    <mergeCell ref="CM175:CN177"/>
    <mergeCell ref="CO175:CS177"/>
    <mergeCell ref="CT175:CX177"/>
    <mergeCell ref="AS178:BC180"/>
    <mergeCell ref="BD178:BE180"/>
    <mergeCell ref="BF178:BJ180"/>
    <mergeCell ref="BK178:BO180"/>
    <mergeCell ref="BP178:BQ180"/>
    <mergeCell ref="BR178:BS180"/>
    <mergeCell ref="BT178:BU180"/>
    <mergeCell ref="CY178:CZ180"/>
    <mergeCell ref="DA178:DB180"/>
    <mergeCell ref="DC178:DD180"/>
    <mergeCell ref="DE178:DF180"/>
    <mergeCell ref="DG178:DI180"/>
    <mergeCell ref="BV178:BW180"/>
    <mergeCell ref="BX178:BZ180"/>
    <mergeCell ref="CA178:CA180"/>
    <mergeCell ref="CB178:CL180"/>
    <mergeCell ref="CM178:CN180"/>
    <mergeCell ref="CO178:CS180"/>
    <mergeCell ref="CT178:CX180"/>
    <mergeCell ref="BX181:BZ183"/>
    <mergeCell ref="CA181:CA183"/>
    <mergeCell ref="BD181:BE183"/>
    <mergeCell ref="BF181:BJ183"/>
    <mergeCell ref="BK181:BO183"/>
    <mergeCell ref="BP181:BQ183"/>
    <mergeCell ref="BR181:BS183"/>
    <mergeCell ref="BT181:BU183"/>
    <mergeCell ref="BV181:BW183"/>
    <mergeCell ref="BK169:BO171"/>
    <mergeCell ref="BP169:BQ171"/>
    <mergeCell ref="BR169:BS171"/>
    <mergeCell ref="BT169:BU171"/>
    <mergeCell ref="BV169:BW171"/>
    <mergeCell ref="BX169:BZ171"/>
    <mergeCell ref="CA169:CA171"/>
    <mergeCell ref="CY172:CZ174"/>
    <mergeCell ref="DA172:DB174"/>
    <mergeCell ref="DC172:DD174"/>
    <mergeCell ref="DE172:DF174"/>
    <mergeCell ref="DG172:DI174"/>
    <mergeCell ref="DC175:DD177"/>
    <mergeCell ref="DE175:DF177"/>
    <mergeCell ref="DG175:DI177"/>
    <mergeCell ref="BV172:BW174"/>
    <mergeCell ref="BX172:BZ174"/>
    <mergeCell ref="CA172:CA174"/>
    <mergeCell ref="CB172:CL174"/>
    <mergeCell ref="CM172:CN174"/>
    <mergeCell ref="CO172:CS174"/>
    <mergeCell ref="CT172:CX174"/>
    <mergeCell ref="AS172:BC174"/>
    <mergeCell ref="BD172:BE174"/>
    <mergeCell ref="BF172:BJ174"/>
    <mergeCell ref="BK172:BO174"/>
    <mergeCell ref="BP172:BQ174"/>
    <mergeCell ref="BR172:BS174"/>
    <mergeCell ref="BT172:BU174"/>
    <mergeCell ref="AS175:BC177"/>
    <mergeCell ref="BD175:BE177"/>
    <mergeCell ref="BF175:BJ177"/>
    <mergeCell ref="BK175:BO177"/>
    <mergeCell ref="BP175:BQ177"/>
    <mergeCell ref="BR175:BS177"/>
    <mergeCell ref="BT175:BU177"/>
    <mergeCell ref="C173:E175"/>
    <mergeCell ref="F173:AO175"/>
    <mergeCell ref="C177:E179"/>
    <mergeCell ref="F177:AO179"/>
    <mergeCell ref="C181:E183"/>
    <mergeCell ref="F181:AO183"/>
    <mergeCell ref="AS181:BC183"/>
    <mergeCell ref="DA181:DB183"/>
    <mergeCell ref="DC181:DD183"/>
    <mergeCell ref="DE181:DF183"/>
    <mergeCell ref="DG181:DI183"/>
    <mergeCell ref="CB169:CL171"/>
    <mergeCell ref="CM169:CN171"/>
    <mergeCell ref="CB181:CL183"/>
    <mergeCell ref="CM181:CN183"/>
    <mergeCell ref="CO181:CS183"/>
    <mergeCell ref="CT181:CX183"/>
    <mergeCell ref="CY181:CZ183"/>
    <mergeCell ref="AM83:AM85"/>
    <mergeCell ref="AN83:AO85"/>
    <mergeCell ref="AS85:BC87"/>
    <mergeCell ref="BD85:BE87"/>
    <mergeCell ref="BF85:BQ87"/>
    <mergeCell ref="BR85:BS87"/>
    <mergeCell ref="BT85:BU87"/>
    <mergeCell ref="AS82:BZ84"/>
    <mergeCell ref="C83:P85"/>
    <mergeCell ref="Q83:R85"/>
    <mergeCell ref="S83:S85"/>
    <mergeCell ref="T83:U85"/>
    <mergeCell ref="W83:AJ85"/>
    <mergeCell ref="AK83:AL85"/>
    <mergeCell ref="AN87:AO89"/>
    <mergeCell ref="AS88:BC90"/>
    <mergeCell ref="BD88:BE90"/>
    <mergeCell ref="BF88:BJ90"/>
    <mergeCell ref="BK88:BO90"/>
    <mergeCell ref="BP88:BQ90"/>
    <mergeCell ref="BR88:BS90"/>
    <mergeCell ref="CT88:CX90"/>
    <mergeCell ref="CY88:CZ90"/>
    <mergeCell ref="DA88:DB90"/>
    <mergeCell ref="DC88:DD90"/>
    <mergeCell ref="DE88:DF90"/>
    <mergeCell ref="DG88:DI90"/>
    <mergeCell ref="DE91:DF93"/>
    <mergeCell ref="DG91:DI93"/>
    <mergeCell ref="C87:P89"/>
    <mergeCell ref="Q87:R89"/>
    <mergeCell ref="S87:S89"/>
    <mergeCell ref="T87:U89"/>
    <mergeCell ref="W87:AJ89"/>
    <mergeCell ref="AK87:AL89"/>
    <mergeCell ref="AM87:AM89"/>
    <mergeCell ref="C91:P93"/>
    <mergeCell ref="Q91:R93"/>
    <mergeCell ref="S91:S93"/>
    <mergeCell ref="T91:U93"/>
    <mergeCell ref="W91:AJ93"/>
    <mergeCell ref="AK91:AL93"/>
    <mergeCell ref="AM91:AM93"/>
    <mergeCell ref="BT88:BU90"/>
    <mergeCell ref="BV88:BW90"/>
    <mergeCell ref="BX88:BZ90"/>
    <mergeCell ref="CA88:CA90"/>
    <mergeCell ref="CB88:CL90"/>
    <mergeCell ref="CM88:CN90"/>
    <mergeCell ref="CO88:CS90"/>
    <mergeCell ref="CY97:CZ99"/>
    <mergeCell ref="DA97:DB99"/>
    <mergeCell ref="BV97:BW99"/>
    <mergeCell ref="BX97:BZ99"/>
    <mergeCell ref="CA97:CA99"/>
    <mergeCell ref="CB97:CL99"/>
    <mergeCell ref="CM97:CN99"/>
    <mergeCell ref="CO97:CS99"/>
    <mergeCell ref="CT97:CX99"/>
    <mergeCell ref="AS100:BC102"/>
    <mergeCell ref="BD100:BE102"/>
    <mergeCell ref="BF100:BJ102"/>
    <mergeCell ref="BK100:BO102"/>
    <mergeCell ref="BP100:BQ102"/>
    <mergeCell ref="BR100:BS102"/>
    <mergeCell ref="BT100:BU102"/>
    <mergeCell ref="CY100:CZ102"/>
    <mergeCell ref="DA100:DB102"/>
    <mergeCell ref="DC100:DD102"/>
    <mergeCell ref="DE100:DF102"/>
    <mergeCell ref="DG100:DI102"/>
    <mergeCell ref="BV100:BW102"/>
    <mergeCell ref="BX100:BZ102"/>
    <mergeCell ref="CA100:CA102"/>
    <mergeCell ref="CB100:CL102"/>
    <mergeCell ref="CM100:CN102"/>
    <mergeCell ref="CO100:CS102"/>
    <mergeCell ref="CT100:CX102"/>
    <mergeCell ref="BT91:BU93"/>
    <mergeCell ref="BV91:BW93"/>
    <mergeCell ref="AN91:AO93"/>
    <mergeCell ref="AS91:BC93"/>
    <mergeCell ref="BD91:BE93"/>
    <mergeCell ref="BF91:BJ93"/>
    <mergeCell ref="BK91:BO93"/>
    <mergeCell ref="BP91:BQ93"/>
    <mergeCell ref="BR91:BS93"/>
    <mergeCell ref="CY94:CZ96"/>
    <mergeCell ref="DA94:DB96"/>
    <mergeCell ref="DC94:DD96"/>
    <mergeCell ref="DE94:DF96"/>
    <mergeCell ref="DG94:DI96"/>
    <mergeCell ref="DC97:DD99"/>
    <mergeCell ref="DE97:DF99"/>
    <mergeCell ref="DG97:DI99"/>
    <mergeCell ref="BV94:BW96"/>
    <mergeCell ref="BX94:BZ96"/>
    <mergeCell ref="CA94:CA96"/>
    <mergeCell ref="CB94:CL96"/>
    <mergeCell ref="CM94:CN96"/>
    <mergeCell ref="CO94:CS96"/>
    <mergeCell ref="CT94:CX96"/>
    <mergeCell ref="AS94:BC96"/>
    <mergeCell ref="BD94:BE96"/>
    <mergeCell ref="BF94:BJ96"/>
    <mergeCell ref="BK94:BO96"/>
    <mergeCell ref="BP94:BQ96"/>
    <mergeCell ref="BR94:BS96"/>
    <mergeCell ref="BT94:BU96"/>
    <mergeCell ref="C95:P97"/>
    <mergeCell ref="C99:P101"/>
    <mergeCell ref="Q99:R101"/>
    <mergeCell ref="S99:S101"/>
    <mergeCell ref="T99:U101"/>
    <mergeCell ref="AS97:BC99"/>
    <mergeCell ref="BD97:BE99"/>
    <mergeCell ref="BF97:BJ99"/>
    <mergeCell ref="BK97:BO99"/>
    <mergeCell ref="BP97:BQ99"/>
    <mergeCell ref="BR97:BS99"/>
    <mergeCell ref="BT97:BU99"/>
    <mergeCell ref="DA112:DB114"/>
    <mergeCell ref="DC112:DD114"/>
    <mergeCell ref="BX112:BZ114"/>
    <mergeCell ref="CA112:CA114"/>
    <mergeCell ref="CB112:CL114"/>
    <mergeCell ref="CM112:CN114"/>
    <mergeCell ref="CO112:CS114"/>
    <mergeCell ref="CT112:CX114"/>
    <mergeCell ref="CY112:CZ114"/>
    <mergeCell ref="BK115:BO117"/>
    <mergeCell ref="BP115:BQ117"/>
    <mergeCell ref="BR115:BS117"/>
    <mergeCell ref="BT115:BU117"/>
    <mergeCell ref="BV115:BW117"/>
    <mergeCell ref="BK109:BO111"/>
    <mergeCell ref="BP109:BQ111"/>
    <mergeCell ref="BK112:BO114"/>
    <mergeCell ref="BP112:BQ114"/>
    <mergeCell ref="BR112:BS114"/>
    <mergeCell ref="BT112:BU114"/>
    <mergeCell ref="BV112:BW114"/>
    <mergeCell ref="BK154:BO156"/>
    <mergeCell ref="BP154:BQ156"/>
    <mergeCell ref="BR154:BS156"/>
    <mergeCell ref="BT154:BU156"/>
    <mergeCell ref="BV154:BW156"/>
    <mergeCell ref="BX154:BZ156"/>
    <mergeCell ref="CA154:CA156"/>
    <mergeCell ref="BF157:BJ159"/>
    <mergeCell ref="BK157:BO159"/>
    <mergeCell ref="BP157:BQ159"/>
    <mergeCell ref="BR157:BS159"/>
    <mergeCell ref="BT157:BU159"/>
    <mergeCell ref="BV157:BW159"/>
    <mergeCell ref="BX157:BZ159"/>
    <mergeCell ref="DE64:DF66"/>
    <mergeCell ref="DG64:DI66"/>
    <mergeCell ref="CB64:CL66"/>
    <mergeCell ref="CM64:CN66"/>
    <mergeCell ref="CO64:CS66"/>
    <mergeCell ref="CT64:CX66"/>
    <mergeCell ref="CY64:CZ66"/>
    <mergeCell ref="DA64:DB66"/>
    <mergeCell ref="DC64:DD66"/>
    <mergeCell ref="DE58:DF60"/>
    <mergeCell ref="DG58:DI60"/>
    <mergeCell ref="CB58:CL60"/>
    <mergeCell ref="CM58:CN60"/>
    <mergeCell ref="CO58:CS60"/>
    <mergeCell ref="CT58:CX60"/>
    <mergeCell ref="CY58:CZ60"/>
    <mergeCell ref="DA58:DB60"/>
    <mergeCell ref="DC58:DD60"/>
    <mergeCell ref="BK58:BO60"/>
    <mergeCell ref="BP58:BQ60"/>
    <mergeCell ref="BR58:BS60"/>
    <mergeCell ref="BT58:BU60"/>
    <mergeCell ref="BV58:BW60"/>
    <mergeCell ref="BX58:BZ60"/>
    <mergeCell ref="CA58:CA60"/>
    <mergeCell ref="DE61:DF63"/>
    <mergeCell ref="DG61:DI63"/>
    <mergeCell ref="CB61:CL63"/>
    <mergeCell ref="CM61:CN63"/>
    <mergeCell ref="CO61:CS63"/>
    <mergeCell ref="CT61:CX63"/>
    <mergeCell ref="CY61:CZ63"/>
    <mergeCell ref="DA61:DB63"/>
    <mergeCell ref="DC61:DD63"/>
    <mergeCell ref="BK61:BO63"/>
    <mergeCell ref="BP61:BQ63"/>
    <mergeCell ref="BR61:BS63"/>
    <mergeCell ref="BT61:BU63"/>
    <mergeCell ref="BV61:BW63"/>
    <mergeCell ref="BX61:BZ63"/>
    <mergeCell ref="CA61:CA63"/>
    <mergeCell ref="BK64:BO66"/>
    <mergeCell ref="BP64:BQ66"/>
    <mergeCell ref="BR64:BS66"/>
    <mergeCell ref="BT64:BU66"/>
    <mergeCell ref="BV64:BW66"/>
    <mergeCell ref="BX64:BZ66"/>
    <mergeCell ref="CA64:CA66"/>
    <mergeCell ref="AS9:AV10"/>
    <mergeCell ref="AW9:BJ10"/>
    <mergeCell ref="B16:B69"/>
    <mergeCell ref="C16:AO16"/>
    <mergeCell ref="AP16:AP69"/>
    <mergeCell ref="C17:AO19"/>
    <mergeCell ref="BF67:BJ69"/>
    <mergeCell ref="AM75:AM77"/>
    <mergeCell ref="AN75:AO77"/>
    <mergeCell ref="C20:AO68"/>
    <mergeCell ref="C69:AO69"/>
    <mergeCell ref="C72:AO74"/>
    <mergeCell ref="C75:P77"/>
    <mergeCell ref="Q75:R77"/>
    <mergeCell ref="S75:S77"/>
    <mergeCell ref="T75:U77"/>
    <mergeCell ref="AN79:AO81"/>
    <mergeCell ref="AS79:BC81"/>
    <mergeCell ref="BD79:BE81"/>
    <mergeCell ref="BF79:BJ81"/>
    <mergeCell ref="C79:P81"/>
    <mergeCell ref="Q79:R81"/>
    <mergeCell ref="S79:S81"/>
    <mergeCell ref="T79:U81"/>
    <mergeCell ref="W79:AJ81"/>
    <mergeCell ref="AK79:AL81"/>
    <mergeCell ref="AM79:AM81"/>
    <mergeCell ref="BF49:BJ51"/>
    <mergeCell ref="AS52:BC54"/>
    <mergeCell ref="BD52:BE54"/>
    <mergeCell ref="BF52:BJ54"/>
    <mergeCell ref="AS55:BC57"/>
    <mergeCell ref="BD55:BE57"/>
    <mergeCell ref="BF55:BJ57"/>
    <mergeCell ref="AS58:BC60"/>
    <mergeCell ref="BD58:BE60"/>
    <mergeCell ref="BF58:BJ60"/>
    <mergeCell ref="AS61:BC63"/>
    <mergeCell ref="BD61:BE63"/>
    <mergeCell ref="BF61:BJ63"/>
    <mergeCell ref="AS64:BC66"/>
    <mergeCell ref="BD64:BE66"/>
    <mergeCell ref="BF64:BJ66"/>
    <mergeCell ref="W75:AJ77"/>
    <mergeCell ref="AK75:AL77"/>
    <mergeCell ref="AS73:BC75"/>
    <mergeCell ref="AS76:BC78"/>
    <mergeCell ref="BD76:BE78"/>
    <mergeCell ref="BF76:BJ78"/>
    <mergeCell ref="AS67:BC69"/>
    <mergeCell ref="BD67:BE69"/>
    <mergeCell ref="AS70:BC72"/>
    <mergeCell ref="BD70:BE72"/>
    <mergeCell ref="BF70:BJ72"/>
    <mergeCell ref="BD73:BE75"/>
    <mergeCell ref="BF73:BJ75"/>
    <mergeCell ref="DE67:DF69"/>
    <mergeCell ref="DG67:DI69"/>
    <mergeCell ref="CB67:CL69"/>
    <mergeCell ref="CM67:CN69"/>
    <mergeCell ref="CO67:CS69"/>
    <mergeCell ref="CT67:CX69"/>
    <mergeCell ref="CY67:CZ69"/>
    <mergeCell ref="DA67:DB69"/>
    <mergeCell ref="DC67:DD69"/>
    <mergeCell ref="BK67:BO69"/>
    <mergeCell ref="BP67:BQ69"/>
    <mergeCell ref="BR67:BS69"/>
    <mergeCell ref="BT67:BU69"/>
    <mergeCell ref="BV67:BW69"/>
    <mergeCell ref="BX67:BZ69"/>
    <mergeCell ref="CA67:CA69"/>
    <mergeCell ref="DE70:DF72"/>
    <mergeCell ref="DG70:DI72"/>
    <mergeCell ref="CB70:CL72"/>
    <mergeCell ref="CM70:CN72"/>
    <mergeCell ref="CO70:CS72"/>
    <mergeCell ref="CT70:CX72"/>
    <mergeCell ref="CY70:CZ72"/>
    <mergeCell ref="DA70:DB72"/>
    <mergeCell ref="DC70:DD72"/>
    <mergeCell ref="BK70:BO72"/>
    <mergeCell ref="BP70:BQ72"/>
    <mergeCell ref="BR70:BS72"/>
    <mergeCell ref="BT70:BU72"/>
    <mergeCell ref="BV70:BW72"/>
    <mergeCell ref="BX70:BZ72"/>
    <mergeCell ref="CA70:CA72"/>
    <mergeCell ref="BK73:BO75"/>
    <mergeCell ref="BP73:BQ75"/>
    <mergeCell ref="BR73:BS75"/>
    <mergeCell ref="BT73:BU75"/>
    <mergeCell ref="BV73:BW75"/>
    <mergeCell ref="BX73:BZ75"/>
    <mergeCell ref="CA73:CA75"/>
    <mergeCell ref="DE76:DF78"/>
    <mergeCell ref="DG76:DI78"/>
    <mergeCell ref="CB76:CL78"/>
    <mergeCell ref="CM76:CN78"/>
    <mergeCell ref="CO76:CS78"/>
    <mergeCell ref="CT76:CX78"/>
    <mergeCell ref="CY76:CZ78"/>
    <mergeCell ref="DA76:DB78"/>
    <mergeCell ref="DC76:DD78"/>
    <mergeCell ref="BK76:BO78"/>
    <mergeCell ref="BP76:BQ78"/>
    <mergeCell ref="BR76:BS78"/>
    <mergeCell ref="BT76:BU78"/>
    <mergeCell ref="BV76:BW78"/>
    <mergeCell ref="BX76:BZ78"/>
    <mergeCell ref="CA76:CA78"/>
    <mergeCell ref="DE79:DF81"/>
    <mergeCell ref="DG79:DI81"/>
    <mergeCell ref="CB79:CL81"/>
    <mergeCell ref="CM79:CN81"/>
    <mergeCell ref="CO79:CS81"/>
    <mergeCell ref="CT79:CX81"/>
    <mergeCell ref="CY79:CZ81"/>
    <mergeCell ref="DA79:DB81"/>
    <mergeCell ref="DC79:DD81"/>
    <mergeCell ref="CB82:DI84"/>
    <mergeCell ref="BK79:BO81"/>
    <mergeCell ref="BP79:BQ81"/>
    <mergeCell ref="BR79:BS81"/>
    <mergeCell ref="BT79:BU81"/>
    <mergeCell ref="BV79:BW81"/>
    <mergeCell ref="BX79:BZ81"/>
    <mergeCell ref="CA79:CA81"/>
    <mergeCell ref="DE85:DF87"/>
    <mergeCell ref="DG85:DI87"/>
    <mergeCell ref="BV85:BW87"/>
    <mergeCell ref="BX85:BZ87"/>
    <mergeCell ref="CB85:CL87"/>
    <mergeCell ref="CM85:CN87"/>
    <mergeCell ref="CO85:CZ87"/>
    <mergeCell ref="DA85:DB87"/>
    <mergeCell ref="DC85:DD87"/>
    <mergeCell ref="AS7:AY8"/>
    <mergeCell ref="AZ7:CA8"/>
    <mergeCell ref="CQ11:CS12"/>
    <mergeCell ref="CT11:CZ12"/>
    <mergeCell ref="DA11:DF12"/>
    <mergeCell ref="DG11:DI12"/>
    <mergeCell ref="J13:AH15"/>
    <mergeCell ref="AS13:BB14"/>
    <mergeCell ref="B2:AP12"/>
    <mergeCell ref="AS3:BF4"/>
    <mergeCell ref="BG3:CA4"/>
    <mergeCell ref="AS5:BC6"/>
    <mergeCell ref="BD5:CA6"/>
    <mergeCell ref="CB5:CO6"/>
    <mergeCell ref="CP5:DI6"/>
    <mergeCell ref="BC13:DI13"/>
    <mergeCell ref="CB46:CL48"/>
    <mergeCell ref="CM46:CN48"/>
    <mergeCell ref="AS46:BC48"/>
    <mergeCell ref="BD46:BE48"/>
    <mergeCell ref="BF46:BQ48"/>
    <mergeCell ref="BR46:BS48"/>
    <mergeCell ref="BT46:BU48"/>
    <mergeCell ref="BV46:BW48"/>
    <mergeCell ref="BX46:BZ48"/>
    <mergeCell ref="BK11:BP12"/>
    <mergeCell ref="BQ11:CA12"/>
    <mergeCell ref="AS11:BC12"/>
    <mergeCell ref="BD11:BJ12"/>
    <mergeCell ref="AS15:DI39"/>
    <mergeCell ref="AS43:BZ45"/>
    <mergeCell ref="CC43:CR45"/>
    <mergeCell ref="CS43:DH45"/>
    <mergeCell ref="CO46:CZ48"/>
    <mergeCell ref="CB7:CP8"/>
    <mergeCell ref="CQ7:DI8"/>
    <mergeCell ref="BK9:BQ10"/>
    <mergeCell ref="BR9:CA10"/>
    <mergeCell ref="CB9:CL10"/>
    <mergeCell ref="CM9:DI10"/>
    <mergeCell ref="CB11:CG12"/>
    <mergeCell ref="CH11:CP12"/>
    <mergeCell ref="DE46:DF48"/>
    <mergeCell ref="DG46:DI48"/>
    <mergeCell ref="DA49:DB51"/>
    <mergeCell ref="DC49:DD51"/>
    <mergeCell ref="DE49:DF51"/>
    <mergeCell ref="DG49:DI51"/>
    <mergeCell ref="DA46:DB48"/>
    <mergeCell ref="DC46:DD48"/>
    <mergeCell ref="CB49:CL51"/>
    <mergeCell ref="CM49:CN51"/>
    <mergeCell ref="CO49:CS51"/>
    <mergeCell ref="CT49:CX51"/>
    <mergeCell ref="CY49:CZ51"/>
    <mergeCell ref="AS49:BC51"/>
    <mergeCell ref="BD49:BE51"/>
    <mergeCell ref="BK49:BO51"/>
    <mergeCell ref="BP49:BQ51"/>
    <mergeCell ref="BR49:BS51"/>
    <mergeCell ref="BT49:BU51"/>
    <mergeCell ref="BV49:BW51"/>
    <mergeCell ref="DA52:DB54"/>
    <mergeCell ref="DC52:DD54"/>
    <mergeCell ref="DE52:DF54"/>
    <mergeCell ref="DG52:DI54"/>
    <mergeCell ref="BX52:BZ54"/>
    <mergeCell ref="CA52:CA54"/>
    <mergeCell ref="CB52:CL54"/>
    <mergeCell ref="CM52:CN54"/>
    <mergeCell ref="CO52:CS54"/>
    <mergeCell ref="CT52:CX54"/>
    <mergeCell ref="CY52:CZ54"/>
    <mergeCell ref="BX49:BZ51"/>
    <mergeCell ref="CA49:CA51"/>
    <mergeCell ref="BK52:BO54"/>
    <mergeCell ref="BP52:BQ54"/>
    <mergeCell ref="BR52:BS54"/>
    <mergeCell ref="BT52:BU54"/>
    <mergeCell ref="BV52:BW54"/>
    <mergeCell ref="DE55:DF57"/>
    <mergeCell ref="DG55:DI57"/>
    <mergeCell ref="CB55:CL57"/>
    <mergeCell ref="CM55:CN57"/>
    <mergeCell ref="CO55:CS57"/>
    <mergeCell ref="CT55:CX57"/>
    <mergeCell ref="CY55:CZ57"/>
    <mergeCell ref="DA55:DB57"/>
    <mergeCell ref="DC55:DD57"/>
    <mergeCell ref="BK55:BO57"/>
    <mergeCell ref="BP55:BQ57"/>
    <mergeCell ref="BR55:BS57"/>
    <mergeCell ref="BT55:BU57"/>
    <mergeCell ref="BV55:BW57"/>
    <mergeCell ref="BX55:BZ57"/>
    <mergeCell ref="CA55:CA57"/>
    <mergeCell ref="DE73:DF75"/>
    <mergeCell ref="DG73:DI75"/>
    <mergeCell ref="CB73:CL75"/>
    <mergeCell ref="CM73:CN75"/>
    <mergeCell ref="CO73:CS75"/>
    <mergeCell ref="CT73:CX75"/>
    <mergeCell ref="CY73:CZ75"/>
    <mergeCell ref="DA73:DB75"/>
    <mergeCell ref="DC73:DD75"/>
    <mergeCell ref="DA91:DB93"/>
    <mergeCell ref="DC91:DD93"/>
    <mergeCell ref="BX91:BZ93"/>
    <mergeCell ref="CA91:CA93"/>
    <mergeCell ref="CB91:CL93"/>
    <mergeCell ref="CM91:CN93"/>
    <mergeCell ref="CO91:CS93"/>
    <mergeCell ref="CT91:CX93"/>
    <mergeCell ref="CY91:CZ93"/>
    <mergeCell ref="DE124:DF126"/>
    <mergeCell ref="DG124:DI126"/>
    <mergeCell ref="BV124:BW126"/>
    <mergeCell ref="BX124:BZ126"/>
    <mergeCell ref="CB124:CL126"/>
    <mergeCell ref="CM124:CN126"/>
    <mergeCell ref="CO124:CZ126"/>
    <mergeCell ref="DA124:DB126"/>
    <mergeCell ref="DC124:DD126"/>
    <mergeCell ref="DA115:DB117"/>
    <mergeCell ref="DC115:DD117"/>
    <mergeCell ref="BX115:BZ117"/>
    <mergeCell ref="CA115:CA117"/>
    <mergeCell ref="CB115:CL117"/>
    <mergeCell ref="CM115:CN117"/>
    <mergeCell ref="CO115:CS117"/>
    <mergeCell ref="CT115:CX117"/>
    <mergeCell ref="CY115:CZ117"/>
    <mergeCell ref="BD118:BE120"/>
    <mergeCell ref="BF118:BJ120"/>
    <mergeCell ref="BK118:BO120"/>
    <mergeCell ref="BP118:BQ120"/>
    <mergeCell ref="BR118:BS120"/>
    <mergeCell ref="BT118:BU120"/>
    <mergeCell ref="BV118:BW120"/>
    <mergeCell ref="AS121:BZ123"/>
    <mergeCell ref="DA118:DB120"/>
    <mergeCell ref="DC118:DD120"/>
    <mergeCell ref="DE118:DF120"/>
    <mergeCell ref="DG118:DI120"/>
    <mergeCell ref="BX118:BZ120"/>
    <mergeCell ref="CA118:CA120"/>
    <mergeCell ref="CB118:CL120"/>
    <mergeCell ref="CM118:CN120"/>
    <mergeCell ref="CO118:CS120"/>
    <mergeCell ref="CT118:CX120"/>
    <mergeCell ref="CY118:CZ120"/>
    <mergeCell ref="CB121:DI123"/>
    <mergeCell ref="C117:H120"/>
    <mergeCell ref="I117:N120"/>
    <mergeCell ref="O117:T120"/>
    <mergeCell ref="U117:Z120"/>
    <mergeCell ref="AA117:AI120"/>
    <mergeCell ref="AJ117:AO120"/>
    <mergeCell ref="AS118:BC120"/>
    <mergeCell ref="C123:AO123"/>
    <mergeCell ref="C124:AO126"/>
    <mergeCell ref="AS124:BC126"/>
    <mergeCell ref="BD124:BE126"/>
    <mergeCell ref="BF124:BQ126"/>
    <mergeCell ref="BR124:BS126"/>
    <mergeCell ref="BT124:BU126"/>
    <mergeCell ref="CO127:CS129"/>
    <mergeCell ref="CT127:CX129"/>
    <mergeCell ref="CY127:CZ129"/>
    <mergeCell ref="DA127:DB129"/>
    <mergeCell ref="DC127:DD129"/>
    <mergeCell ref="DE127:DF129"/>
    <mergeCell ref="DG127:DI129"/>
    <mergeCell ref="BR127:BS129"/>
    <mergeCell ref="BT127:BU129"/>
    <mergeCell ref="BV127:BW129"/>
    <mergeCell ref="BX127:BZ129"/>
    <mergeCell ref="CA127:CA129"/>
    <mergeCell ref="CB127:CL129"/>
    <mergeCell ref="CM127:CN129"/>
    <mergeCell ref="CT130:CX132"/>
    <mergeCell ref="CY130:CZ132"/>
    <mergeCell ref="DA130:DB132"/>
    <mergeCell ref="DC130:DD132"/>
    <mergeCell ref="DE130:DF132"/>
    <mergeCell ref="DG130:DI132"/>
    <mergeCell ref="BT130:BU132"/>
    <mergeCell ref="BV130:BW132"/>
    <mergeCell ref="BX130:BZ132"/>
    <mergeCell ref="CA130:CA132"/>
    <mergeCell ref="CB130:CL132"/>
    <mergeCell ref="CM130:CN132"/>
    <mergeCell ref="CO130:CS132"/>
    <mergeCell ref="C131:R133"/>
    <mergeCell ref="X131:AO133"/>
    <mergeCell ref="C127:R129"/>
    <mergeCell ref="X127:AO129"/>
    <mergeCell ref="BD127:BE129"/>
    <mergeCell ref="BF127:BJ129"/>
    <mergeCell ref="BK127:BO129"/>
    <mergeCell ref="BP127:BQ129"/>
    <mergeCell ref="C130:AO130"/>
    <mergeCell ref="AS127:BC129"/>
    <mergeCell ref="AS130:BC132"/>
    <mergeCell ref="BD130:BE132"/>
    <mergeCell ref="BF130:BJ132"/>
    <mergeCell ref="BK130:BO132"/>
    <mergeCell ref="BP130:BQ132"/>
    <mergeCell ref="BR130:BS132"/>
    <mergeCell ref="CY133:CZ135"/>
    <mergeCell ref="DA133:DB135"/>
    <mergeCell ref="DC133:DD135"/>
    <mergeCell ref="DE133:DF135"/>
    <mergeCell ref="DG133:DI135"/>
    <mergeCell ref="BV133:BW135"/>
    <mergeCell ref="BX133:BZ135"/>
    <mergeCell ref="CA133:CA135"/>
    <mergeCell ref="CB133:CL135"/>
    <mergeCell ref="CM133:CN135"/>
    <mergeCell ref="CO133:CS135"/>
    <mergeCell ref="CT133:CX135"/>
    <mergeCell ref="C135:R137"/>
    <mergeCell ref="X135:AO137"/>
    <mergeCell ref="AS133:BC135"/>
    <mergeCell ref="BD133:BE135"/>
    <mergeCell ref="BF133:BJ135"/>
    <mergeCell ref="BK133:BO135"/>
    <mergeCell ref="BP133:BQ135"/>
    <mergeCell ref="BR133:BS135"/>
    <mergeCell ref="BT133:BU135"/>
    <mergeCell ref="CY136:CZ138"/>
    <mergeCell ref="DA136:DB138"/>
    <mergeCell ref="DC136:DD138"/>
    <mergeCell ref="DE136:DF138"/>
    <mergeCell ref="DG136:DI138"/>
    <mergeCell ref="BV136:BW138"/>
    <mergeCell ref="BX136:BZ138"/>
    <mergeCell ref="CA136:CA138"/>
    <mergeCell ref="CB136:CL138"/>
    <mergeCell ref="CM136:CN138"/>
    <mergeCell ref="CO136:CS138"/>
    <mergeCell ref="CT136:CX138"/>
    <mergeCell ref="AS136:BC138"/>
    <mergeCell ref="BD136:BE138"/>
    <mergeCell ref="BF136:BJ138"/>
    <mergeCell ref="BK136:BO138"/>
    <mergeCell ref="BP136:BQ138"/>
    <mergeCell ref="BR136:BS138"/>
    <mergeCell ref="BT136:BU138"/>
    <mergeCell ref="BV142:BW144"/>
    <mergeCell ref="BX142:BZ144"/>
    <mergeCell ref="CA142:CA144"/>
    <mergeCell ref="CB142:CL144"/>
    <mergeCell ref="CM142:CN144"/>
    <mergeCell ref="CO142:CS144"/>
    <mergeCell ref="CT142:CX144"/>
    <mergeCell ref="AS142:BC144"/>
    <mergeCell ref="BD142:BE144"/>
    <mergeCell ref="BF142:BJ144"/>
    <mergeCell ref="BK142:BO144"/>
    <mergeCell ref="BP142:BQ144"/>
    <mergeCell ref="BR142:BS144"/>
    <mergeCell ref="BT142:BU144"/>
    <mergeCell ref="CY139:CZ141"/>
    <mergeCell ref="DA139:DB141"/>
    <mergeCell ref="DC139:DD141"/>
    <mergeCell ref="DE139:DF141"/>
    <mergeCell ref="DG139:DI141"/>
    <mergeCell ref="BV139:BW141"/>
    <mergeCell ref="BX139:BZ141"/>
    <mergeCell ref="CA139:CA141"/>
    <mergeCell ref="CB139:CL141"/>
    <mergeCell ref="CM139:CN141"/>
    <mergeCell ref="CO139:CS141"/>
    <mergeCell ref="CT139:CX141"/>
    <mergeCell ref="AS139:BC141"/>
    <mergeCell ref="BD139:BE141"/>
    <mergeCell ref="BF139:BJ141"/>
    <mergeCell ref="BK139:BO141"/>
    <mergeCell ref="BP139:BQ141"/>
    <mergeCell ref="BR139:BS141"/>
    <mergeCell ref="BT139:BU141"/>
    <mergeCell ref="CY142:CZ144"/>
    <mergeCell ref="DA142:DB144"/>
    <mergeCell ref="DC142:DD144"/>
    <mergeCell ref="DE142:DF144"/>
    <mergeCell ref="DG142:DI144"/>
    <mergeCell ref="X141:AE142"/>
    <mergeCell ref="X143:AE146"/>
    <mergeCell ref="AS145:BC147"/>
    <mergeCell ref="BD145:BE147"/>
    <mergeCell ref="BF145:BJ147"/>
    <mergeCell ref="BK145:BO147"/>
    <mergeCell ref="BP145:BQ147"/>
    <mergeCell ref="BR145:BS147"/>
    <mergeCell ref="BT145:BU147"/>
    <mergeCell ref="C141:V146"/>
    <mergeCell ref="B147:AP147"/>
    <mergeCell ref="B140:AP140"/>
    <mergeCell ref="B141:B146"/>
    <mergeCell ref="W141:W146"/>
    <mergeCell ref="AF141:AG146"/>
    <mergeCell ref="AH141:AO142"/>
    <mergeCell ref="AP141:AP146"/>
    <mergeCell ref="AH143:AO146"/>
  </mergeCells>
  <dataValidations>
    <dataValidation type="list" allowBlank="1" showErrorMessage="1" sqref="AS88 AS91 AS94 AS97 AS100 AS103 AS106 AS109 AS112 AS115 AS118">
      <formula1>datasheet!$O$8:$O$40</formula1>
    </dataValidation>
    <dataValidation type="list" allowBlank="1" showErrorMessage="1" sqref="BQ11">
      <formula1>"Lithe,Medium,Heavy"</formula1>
    </dataValidation>
    <dataValidation type="list" allowBlank="1" showErrorMessage="1" sqref="CB88 CB91 CB94 CB97 CB100 CB103 CB106 CB109 CB112 CB115 CB118">
      <formula1>datasheet!$F$49:$F$59</formula1>
    </dataValidation>
    <dataValidation type="list" allowBlank="1" showErrorMessage="1" sqref="AS166 CB166 AS169 CB169 AS172 CB172 AS175 CB175 AS178 CB178 AS181 CB181">
      <formula1>datasheet!$F$34:$I$45</formula1>
    </dataValidation>
    <dataValidation type="list" allowBlank="1" showErrorMessage="1" sqref="CS43">
      <formula1>"Very Easy,Easy,Standard,Hard,Formidable,Herculean"</formula1>
    </dataValidation>
    <dataValidation type="list" allowBlank="1" showErrorMessage="1" sqref="BD11">
      <formula1>"Right,Left,Ambi."</formula1>
    </dataValidation>
    <dataValidation type="list" allowBlank="1" showErrorMessage="1" sqref="DI43:DI45">
      <formula1>"Very Easy,Easy,Standard,Hard,Formidable,Herculean"</formula1>
    </dataValidation>
    <dataValidation type="list" allowBlank="1" showErrorMessage="1" sqref="AS127 AS130 AS133 AS136 AS139 AS142 AS145 AS148 AS151 AS154 AS157">
      <formula1>datasheet!$O$55:$O$65</formula1>
    </dataValidation>
    <dataValidation type="list" allowBlank="1" showErrorMessage="1" sqref="CB127 CB130 CB133 CB136 CB139 CB142 CB145 CB148 CB151 CB154 CB157">
      <formula1>datasheet!$O$42:$O$52</formula1>
    </dataValidation>
    <dataValidation type="list" allowBlank="1" sqref="BF49 BK49 CO49 CT49 BF52 BK52 CO52 CT52 BF55 BK55 CO55 CT55 BF58 BK58 CO58 CT58 BF61 BK61 CO61 CT61 BF64 BK64 CO64 CT64 BF67 BK67 CO67 CT67 BF70 BK70 CO70 CT70 BF73 BK73 CO73 CT73 BF76 BK76 CO76 CT76 BF79 BK79 CO79 CT79 BF88 BK88 CO88 CT88 BF91 BK91 CO91 CT91 BF94 BK94 CO94 CT94 BF97 BK97 CO97 CT97 BF100 BK100 CO100 CT100 BF103 BK103 CO103 CT103 BF106 BK106 CO106 CT106 BF109 BK109 CO109 CT109 BF112 BK112 CO112 CT112 BF115 BK115 CO115 CT115 BF118 BK118 CO118 CT118 BF127 BK127 CO127 CT127 BF130 BK130 CO130 CT130 BF133 BK133 CO133 CT133 BF136 BK136 CO136 CT136 BF139 BK139 CO139 CT139 BF142 BK142 CO142 CT142 BF145 BK145 CO145 CT145 BF148 BK148 CO148 CT148 BF151 BK151 CO151 CT151 BF154 BK154 CO154 CT154 BF157 BK157 CO157 CT157 BF166 BK166 CO166 CT166 BF169 BK169 CO169 CT169 BF172 BK172 CO172 CT172 BF175 BK175 CO175 CT175 BF178 BK178 CO178 CT178 BF181 BK181 CO181 CT181">
      <formula1>"STR,CON,SIZ,DEX,INT,POW,CHA,-STR,-CON,-SIZ,-DEX,-INT,-POW,-CHA"</formula1>
    </dataValidation>
    <dataValidation type="list" allowBlank="1" showErrorMessage="1" sqref="X127 X131">
      <formula1>calculations!$L$146:$L$223</formula1>
    </dataValidation>
  </dataValidations>
  <printOptions gridLines="1" horizontalCentered="1" verticalCentered="1"/>
  <pageMargins bottom="0.0" footer="0.0" header="0.0" left="0.0" right="0.0" top="0.0"/>
  <pageSetup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16" width="1.88"/>
  </cols>
  <sheetData>
    <row r="1" ht="9.0" customHeight="1">
      <c r="A1" s="509"/>
      <c r="B1" s="510"/>
      <c r="DK1" s="216"/>
      <c r="DL1" s="511"/>
    </row>
    <row r="2" ht="9.0" customHeight="1">
      <c r="A2" s="512"/>
      <c r="B2" s="513"/>
      <c r="C2" s="514"/>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c r="CY2" s="136"/>
      <c r="CZ2" s="136"/>
      <c r="DA2" s="136"/>
      <c r="DB2" s="136"/>
      <c r="DC2" s="136"/>
      <c r="DD2" s="136"/>
      <c r="DE2" s="136"/>
      <c r="DF2" s="136"/>
      <c r="DG2" s="136"/>
      <c r="DH2" s="136"/>
      <c r="DI2" s="136"/>
      <c r="DJ2" s="515"/>
      <c r="DK2" s="516"/>
      <c r="DL2" s="517"/>
    </row>
    <row r="3" ht="9.0" customHeight="1">
      <c r="A3" s="512"/>
      <c r="B3" s="518"/>
      <c r="C3" s="519" t="s">
        <v>247</v>
      </c>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520" t="s">
        <v>248</v>
      </c>
      <c r="AV3" s="136"/>
      <c r="AW3" s="136"/>
      <c r="AX3" s="136"/>
      <c r="AY3" s="521" t="s">
        <v>249</v>
      </c>
      <c r="AZ3" s="136"/>
      <c r="BA3" s="136"/>
      <c r="BB3" s="136"/>
      <c r="BC3" s="136"/>
      <c r="BD3" s="136"/>
      <c r="BE3" s="136"/>
      <c r="BF3" s="136"/>
      <c r="BG3" s="522">
        <f>SUM(BK10:BN24)+SUM(CA10:CD24)</f>
        <v>5</v>
      </c>
      <c r="BH3" s="136"/>
      <c r="BI3" s="136"/>
      <c r="BJ3" s="136"/>
      <c r="BK3" s="523" t="s">
        <v>250</v>
      </c>
      <c r="BL3" s="136"/>
      <c r="BM3" s="136"/>
      <c r="BN3" s="136"/>
      <c r="BO3" s="136"/>
      <c r="BP3" s="136"/>
      <c r="BQ3" s="136"/>
      <c r="BR3" s="136"/>
      <c r="BS3" s="136"/>
      <c r="BT3" s="136"/>
      <c r="BU3" s="136"/>
      <c r="BV3" s="136"/>
      <c r="BW3" s="136"/>
      <c r="BX3" s="136"/>
      <c r="BY3" s="136"/>
      <c r="BZ3" s="136"/>
      <c r="CA3" s="524" t="s">
        <v>251</v>
      </c>
      <c r="CB3" s="136"/>
      <c r="CC3" s="136"/>
      <c r="CD3" s="136"/>
      <c r="CE3" s="521" t="s">
        <v>252</v>
      </c>
      <c r="CF3" s="136"/>
      <c r="CG3" s="136"/>
      <c r="CH3" s="136"/>
      <c r="CI3" s="136"/>
      <c r="CJ3" s="136"/>
      <c r="CK3" s="136"/>
      <c r="CL3" s="136"/>
      <c r="CM3" s="522">
        <f>SUM(CQ10:CT24)+SUM(DG10:DJ24)</f>
        <v>0</v>
      </c>
      <c r="CN3" s="136"/>
      <c r="CO3" s="136"/>
      <c r="CP3" s="136"/>
      <c r="CQ3" s="523" t="s">
        <v>250</v>
      </c>
      <c r="CR3" s="136"/>
      <c r="CS3" s="136"/>
      <c r="CT3" s="136"/>
      <c r="CU3" s="136"/>
      <c r="CV3" s="136"/>
      <c r="CW3" s="136"/>
      <c r="CX3" s="136"/>
      <c r="CY3" s="136"/>
      <c r="CZ3" s="136"/>
      <c r="DA3" s="136"/>
      <c r="DB3" s="136"/>
      <c r="DC3" s="136"/>
      <c r="DD3" s="136"/>
      <c r="DE3" s="136"/>
      <c r="DF3" s="136"/>
      <c r="DG3" s="524" t="s">
        <v>251</v>
      </c>
      <c r="DH3" s="136"/>
      <c r="DI3" s="136"/>
      <c r="DJ3" s="8"/>
      <c r="DK3" s="525"/>
      <c r="DL3" s="517"/>
    </row>
    <row r="4" ht="9.0" customHeight="1">
      <c r="A4" s="512"/>
      <c r="B4" s="458"/>
      <c r="C4" s="458"/>
      <c r="AU4" s="526" t="str">
        <f>IF(AI4&lt;&gt;"", VLOOKUP(AI4, calculations!$G$8:$H$136, 2, 0),"")</f>
        <v/>
      </c>
      <c r="AX4" s="289"/>
      <c r="AY4" s="288"/>
      <c r="CA4" s="288"/>
      <c r="CE4" s="288"/>
      <c r="DG4" s="288"/>
      <c r="DJ4" s="459"/>
      <c r="DK4" s="459"/>
      <c r="DL4" s="517"/>
    </row>
    <row r="5" ht="9.0" customHeight="1">
      <c r="A5" s="512"/>
      <c r="B5" s="458"/>
      <c r="C5" s="458"/>
      <c r="AX5" s="289"/>
      <c r="AY5" s="288"/>
      <c r="CA5" s="527" t="b">
        <v>1</v>
      </c>
      <c r="CE5" s="288"/>
      <c r="DG5" s="527" t="b">
        <v>0</v>
      </c>
      <c r="DJ5" s="459"/>
      <c r="DK5" s="459"/>
      <c r="DL5" s="517"/>
    </row>
    <row r="6" ht="9.0" customHeight="1">
      <c r="A6" s="512"/>
      <c r="B6" s="458"/>
      <c r="C6" s="458"/>
      <c r="AX6" s="289"/>
      <c r="AY6" s="288"/>
      <c r="CA6" s="288"/>
      <c r="CE6" s="288"/>
      <c r="DG6" s="288"/>
      <c r="DJ6" s="459"/>
      <c r="DK6" s="459"/>
      <c r="DL6" s="517"/>
    </row>
    <row r="7" ht="9.0" customHeight="1">
      <c r="A7" s="512"/>
      <c r="B7" s="458"/>
      <c r="C7" s="528" t="s">
        <v>253</v>
      </c>
      <c r="O7" s="529" t="s">
        <v>254</v>
      </c>
      <c r="R7" s="289"/>
      <c r="S7" s="530" t="s">
        <v>253</v>
      </c>
      <c r="AE7" s="529" t="s">
        <v>254</v>
      </c>
      <c r="AH7" s="289"/>
      <c r="AI7" s="530" t="s">
        <v>253</v>
      </c>
      <c r="AU7" s="529" t="s">
        <v>254</v>
      </c>
      <c r="AX7" s="289"/>
      <c r="AY7" s="531" t="s">
        <v>253</v>
      </c>
      <c r="BK7" s="532" t="s">
        <v>254</v>
      </c>
      <c r="BN7" s="289"/>
      <c r="BO7" s="531" t="s">
        <v>253</v>
      </c>
      <c r="CA7" s="532" t="s">
        <v>254</v>
      </c>
      <c r="CD7" s="289"/>
      <c r="CE7" s="533" t="s">
        <v>253</v>
      </c>
      <c r="CQ7" s="534" t="s">
        <v>254</v>
      </c>
      <c r="CT7" s="289"/>
      <c r="CU7" s="533" t="s">
        <v>253</v>
      </c>
      <c r="DG7" s="534" t="s">
        <v>254</v>
      </c>
      <c r="DJ7" s="459"/>
      <c r="DK7" s="459"/>
      <c r="DL7" s="517"/>
    </row>
    <row r="8" ht="9.0" customHeight="1">
      <c r="A8" s="512"/>
      <c r="B8" s="458"/>
      <c r="C8" s="458"/>
      <c r="R8" s="289"/>
      <c r="AH8" s="289"/>
      <c r="AX8" s="289"/>
      <c r="BN8" s="289"/>
      <c r="CD8" s="289"/>
      <c r="CT8" s="289"/>
      <c r="DJ8" s="459"/>
      <c r="DK8" s="459"/>
      <c r="DL8" s="517"/>
    </row>
    <row r="9" ht="9.0" customHeight="1">
      <c r="A9" s="512"/>
      <c r="B9" s="458"/>
      <c r="C9" s="535"/>
      <c r="D9" s="295"/>
      <c r="E9" s="295"/>
      <c r="F9" s="295"/>
      <c r="G9" s="295"/>
      <c r="H9" s="295"/>
      <c r="I9" s="295"/>
      <c r="J9" s="295"/>
      <c r="K9" s="295"/>
      <c r="L9" s="295"/>
      <c r="M9" s="295"/>
      <c r="N9" s="295"/>
      <c r="O9" s="295"/>
      <c r="P9" s="295"/>
      <c r="Q9" s="295"/>
      <c r="R9" s="312"/>
      <c r="S9" s="295"/>
      <c r="T9" s="295"/>
      <c r="U9" s="295"/>
      <c r="V9" s="295"/>
      <c r="W9" s="295"/>
      <c r="X9" s="295"/>
      <c r="Y9" s="295"/>
      <c r="Z9" s="295"/>
      <c r="AA9" s="295"/>
      <c r="AB9" s="295"/>
      <c r="AC9" s="295"/>
      <c r="AD9" s="295"/>
      <c r="AE9" s="295"/>
      <c r="AF9" s="295"/>
      <c r="AG9" s="295"/>
      <c r="AH9" s="312"/>
      <c r="AI9" s="295"/>
      <c r="AJ9" s="295"/>
      <c r="AK9" s="295"/>
      <c r="AL9" s="295"/>
      <c r="AM9" s="295"/>
      <c r="AN9" s="295"/>
      <c r="AO9" s="295"/>
      <c r="AP9" s="295"/>
      <c r="AQ9" s="295"/>
      <c r="AR9" s="295"/>
      <c r="AS9" s="295"/>
      <c r="AT9" s="295"/>
      <c r="AU9" s="295"/>
      <c r="AV9" s="295"/>
      <c r="AW9" s="295"/>
      <c r="AX9" s="312"/>
      <c r="AY9" s="295"/>
      <c r="AZ9" s="295"/>
      <c r="BA9" s="295"/>
      <c r="BB9" s="295"/>
      <c r="BC9" s="295"/>
      <c r="BD9" s="295"/>
      <c r="BE9" s="295"/>
      <c r="BF9" s="295"/>
      <c r="BG9" s="295"/>
      <c r="BH9" s="295"/>
      <c r="BI9" s="295"/>
      <c r="BJ9" s="295"/>
      <c r="BK9" s="295"/>
      <c r="BL9" s="295"/>
      <c r="BM9" s="295"/>
      <c r="BN9" s="312"/>
      <c r="BO9" s="295"/>
      <c r="BP9" s="295"/>
      <c r="BQ9" s="295"/>
      <c r="BR9" s="295"/>
      <c r="BS9" s="295"/>
      <c r="BT9" s="295"/>
      <c r="BU9" s="295"/>
      <c r="BV9" s="295"/>
      <c r="BW9" s="295"/>
      <c r="BX9" s="295"/>
      <c r="BY9" s="295"/>
      <c r="BZ9" s="295"/>
      <c r="CA9" s="295"/>
      <c r="CB9" s="295"/>
      <c r="CC9" s="295"/>
      <c r="CD9" s="312"/>
      <c r="CE9" s="295"/>
      <c r="CF9" s="295"/>
      <c r="CG9" s="295"/>
      <c r="CH9" s="295"/>
      <c r="CI9" s="295"/>
      <c r="CJ9" s="295"/>
      <c r="CK9" s="295"/>
      <c r="CL9" s="295"/>
      <c r="CM9" s="295"/>
      <c r="CN9" s="295"/>
      <c r="CO9" s="295"/>
      <c r="CP9" s="295"/>
      <c r="CQ9" s="295"/>
      <c r="CR9" s="295"/>
      <c r="CS9" s="295"/>
      <c r="CT9" s="312"/>
      <c r="CU9" s="295"/>
      <c r="CV9" s="295"/>
      <c r="CW9" s="295"/>
      <c r="CX9" s="295"/>
      <c r="CY9" s="295"/>
      <c r="CZ9" s="295"/>
      <c r="DA9" s="295"/>
      <c r="DB9" s="295"/>
      <c r="DC9" s="295"/>
      <c r="DD9" s="295"/>
      <c r="DE9" s="295"/>
      <c r="DF9" s="295"/>
      <c r="DG9" s="295"/>
      <c r="DH9" s="295"/>
      <c r="DI9" s="295"/>
      <c r="DJ9" s="536"/>
      <c r="DK9" s="459"/>
      <c r="DL9" s="517"/>
    </row>
    <row r="10" ht="9.0" customHeight="1">
      <c r="A10" s="512"/>
      <c r="B10" s="458"/>
      <c r="C10" s="537" t="s">
        <v>255</v>
      </c>
      <c r="O10" s="538">
        <f>IF(C10&lt;&gt;"", VLOOKUP(C10, calculations!$G$8:$H$136, 2, 0),"")</f>
        <v>2</v>
      </c>
      <c r="R10" s="289"/>
      <c r="S10" s="539" t="s">
        <v>256</v>
      </c>
      <c r="AE10" s="538" t="str">
        <f>IF(S10&lt;&gt;"", VLOOKUP(S10, calculations!$G$8:$H$136, 2, 0),"")</f>
        <v>-</v>
      </c>
      <c r="AH10" s="289"/>
      <c r="AI10" s="540"/>
      <c r="AU10" s="538" t="str">
        <f>IF(AI10&lt;&gt;"", VLOOKUP(AI10, calculations!$G$8:$H$136, 2, 0),"")</f>
        <v/>
      </c>
      <c r="AX10" s="289"/>
      <c r="AY10" s="541" t="s">
        <v>257</v>
      </c>
      <c r="BK10" s="542">
        <f>IF(AY10&lt;&gt;"", VLOOKUP(AY10, calculations!$G$8:$H$136, 2, 0),"")</f>
        <v>1</v>
      </c>
      <c r="BN10" s="289"/>
      <c r="BO10" s="541" t="s">
        <v>258</v>
      </c>
      <c r="CA10" s="542">
        <f>IF(BO10&lt;&gt;"", VLOOKUP(BO10, calculations!$G$8:$H$136, 2, 0),"")</f>
        <v>1</v>
      </c>
      <c r="CD10" s="289"/>
      <c r="CE10" s="541"/>
      <c r="CQ10" s="543" t="str">
        <f>IF(CE10&lt;&gt;"", VLOOKUP(CE10, calculations!$G$8:$H$136, 2, 0),"")</f>
        <v/>
      </c>
      <c r="CT10" s="289"/>
      <c r="CU10" s="544"/>
      <c r="DG10" s="542" t="str">
        <f>IF(CU10&lt;&gt;"", VLOOKUP(CU10, calculations!$G$8:$H$136, 2, 0),"")</f>
        <v/>
      </c>
      <c r="DJ10" s="459"/>
      <c r="DK10" s="459"/>
      <c r="DL10" s="517"/>
    </row>
    <row r="11" ht="9.0" customHeight="1">
      <c r="A11" s="512"/>
      <c r="B11" s="458"/>
      <c r="C11" s="458"/>
      <c r="R11" s="289"/>
      <c r="AH11" s="289"/>
      <c r="AX11" s="289"/>
      <c r="BN11" s="289"/>
      <c r="CD11" s="289"/>
      <c r="CT11" s="289"/>
      <c r="DJ11" s="459"/>
      <c r="DK11" s="459"/>
      <c r="DL11" s="517"/>
    </row>
    <row r="12" ht="9.0" customHeight="1">
      <c r="A12" s="512"/>
      <c r="B12" s="458"/>
      <c r="C12" s="458"/>
      <c r="R12" s="289"/>
      <c r="AH12" s="289"/>
      <c r="AX12" s="289"/>
      <c r="BN12" s="289"/>
      <c r="CD12" s="289"/>
      <c r="CT12" s="289"/>
      <c r="DJ12" s="459"/>
      <c r="DK12" s="459"/>
      <c r="DL12" s="517"/>
    </row>
    <row r="13" ht="9.0" customHeight="1">
      <c r="A13" s="512"/>
      <c r="B13" s="458"/>
      <c r="C13" s="545" t="s">
        <v>259</v>
      </c>
      <c r="O13" s="543">
        <f>IF(C13&lt;&gt;"", VLOOKUP(C13, calculations!$G$8:$H$136, 2, 0),"")</f>
        <v>1</v>
      </c>
      <c r="R13" s="289"/>
      <c r="S13" s="546" t="s">
        <v>260</v>
      </c>
      <c r="AE13" s="543" t="str">
        <f>IF(S13&lt;&gt;"", VLOOKUP(S13, calculations!$G$8:$H$136, 2, 0),"")</f>
        <v>-</v>
      </c>
      <c r="AH13" s="289"/>
      <c r="AI13" s="547"/>
      <c r="AU13" s="543" t="str">
        <f>IF(AI13&lt;&gt;"", VLOOKUP(AI13, calculations!$G$8:$H$136, 2, 0),"")</f>
        <v/>
      </c>
      <c r="AX13" s="289"/>
      <c r="AY13" s="546" t="s">
        <v>261</v>
      </c>
      <c r="BK13" s="543">
        <f>IF(AY13&lt;&gt;"", VLOOKUP(AY13, calculations!$G$8:$H$136, 2, 0),"")</f>
        <v>1</v>
      </c>
      <c r="BN13" s="289"/>
      <c r="BO13" s="546" t="s">
        <v>262</v>
      </c>
      <c r="CA13" s="543">
        <f>IF(BO13&lt;&gt;"", VLOOKUP(BO13, calculations!$G$8:$H$136, 2, 0),"")</f>
        <v>2</v>
      </c>
      <c r="CD13" s="289"/>
      <c r="CE13" s="546"/>
      <c r="CQ13" s="543" t="str">
        <f>IF(CE13&lt;&gt;"", VLOOKUP(CE13, calculations!$G$8:$H$136, 2, 0),"")</f>
        <v/>
      </c>
      <c r="CT13" s="289"/>
      <c r="CU13" s="547"/>
      <c r="DG13" s="543" t="str">
        <f>IF(CU13&lt;&gt;"", VLOOKUP(CU13, calculations!$G$8:$H$136, 2, 0),"")</f>
        <v/>
      </c>
      <c r="DJ13" s="459"/>
      <c r="DK13" s="459"/>
      <c r="DL13" s="517"/>
    </row>
    <row r="14" ht="9.0" customHeight="1">
      <c r="A14" s="512"/>
      <c r="B14" s="458"/>
      <c r="C14" s="458"/>
      <c r="R14" s="289"/>
      <c r="AH14" s="289"/>
      <c r="AX14" s="289"/>
      <c r="BN14" s="289"/>
      <c r="CD14" s="289"/>
      <c r="CT14" s="289"/>
      <c r="DJ14" s="459"/>
      <c r="DK14" s="459"/>
      <c r="DL14" s="517"/>
    </row>
    <row r="15" ht="9.0" customHeight="1">
      <c r="A15" s="512"/>
      <c r="B15" s="458"/>
      <c r="C15" s="458"/>
      <c r="R15" s="289"/>
      <c r="AH15" s="289"/>
      <c r="AX15" s="289"/>
      <c r="BN15" s="289"/>
      <c r="CD15" s="289"/>
      <c r="CT15" s="289"/>
      <c r="DJ15" s="459"/>
      <c r="DK15" s="459"/>
      <c r="DL15" s="517"/>
    </row>
    <row r="16" ht="9.0" customHeight="1">
      <c r="A16" s="512"/>
      <c r="B16" s="458"/>
      <c r="C16" s="537" t="s">
        <v>263</v>
      </c>
      <c r="O16" s="538">
        <f>IF(C16&lt;&gt;"", VLOOKUP(C16, calculations!$G$8:$H$136, 2, 0),"")</f>
        <v>3</v>
      </c>
      <c r="R16" s="289"/>
      <c r="S16" s="539" t="s">
        <v>264</v>
      </c>
      <c r="AE16" s="538" t="str">
        <f>IF(S16&lt;&gt;"", VLOOKUP(S16, calculations!$G$8:$H$136, 2, 0),"")</f>
        <v>-</v>
      </c>
      <c r="AH16" s="289"/>
      <c r="AI16" s="540"/>
      <c r="AU16" s="542" t="str">
        <f>IF(AI16&lt;&gt;"", VLOOKUP(AI16, calculations!$G$8:$H$136, 2, 0),"")</f>
        <v/>
      </c>
      <c r="AX16" s="289"/>
      <c r="AY16" s="541"/>
      <c r="BK16" s="542" t="str">
        <f>IF(AY16&lt;&gt;"", VLOOKUP(AY16, calculations!$G$8:$H$136, 2, 0),"")</f>
        <v/>
      </c>
      <c r="BN16" s="289"/>
      <c r="BO16" s="541"/>
      <c r="CA16" s="542" t="str">
        <f>IF(BO16&lt;&gt;"", VLOOKUP(BO16, calculations!$G$8:$H$136, 2, 0),"")</f>
        <v/>
      </c>
      <c r="CD16" s="289"/>
      <c r="CE16" s="541"/>
      <c r="CQ16" s="542" t="str">
        <f>IF(CE16&lt;&gt;"", VLOOKUP(CE16, calculations!$G$8:$H$136, 2, 0),"")</f>
        <v/>
      </c>
      <c r="CT16" s="289"/>
      <c r="CU16" s="544"/>
      <c r="DG16" s="542" t="str">
        <f>IF(CU16&lt;&gt;"", VLOOKUP(CU16, calculations!$G$8:$H$136, 2, 0),"")</f>
        <v/>
      </c>
      <c r="DJ16" s="459"/>
      <c r="DK16" s="459"/>
      <c r="DL16" s="517"/>
    </row>
    <row r="17" ht="9.0" customHeight="1">
      <c r="A17" s="512"/>
      <c r="B17" s="458"/>
      <c r="C17" s="458"/>
      <c r="R17" s="289"/>
      <c r="AH17" s="289"/>
      <c r="AX17" s="289"/>
      <c r="BN17" s="289"/>
      <c r="CD17" s="289"/>
      <c r="CT17" s="289"/>
      <c r="DJ17" s="459"/>
      <c r="DK17" s="459"/>
      <c r="DL17" s="517"/>
    </row>
    <row r="18" ht="9.0" customHeight="1">
      <c r="A18" s="512"/>
      <c r="B18" s="458"/>
      <c r="C18" s="458"/>
      <c r="R18" s="289"/>
      <c r="AH18" s="289"/>
      <c r="AX18" s="289"/>
      <c r="BN18" s="289"/>
      <c r="CD18" s="289"/>
      <c r="CT18" s="289"/>
      <c r="DJ18" s="459"/>
      <c r="DK18" s="459"/>
      <c r="DL18" s="517"/>
    </row>
    <row r="19" ht="9.0" customHeight="1">
      <c r="A19" s="512"/>
      <c r="B19" s="458"/>
      <c r="C19" s="545" t="s">
        <v>265</v>
      </c>
      <c r="O19" s="543" t="str">
        <f>IF(C19&lt;&gt;"", VLOOKUP(C19, calculations!$G$8:$H$136, 2, 0),"")</f>
        <v>-</v>
      </c>
      <c r="R19" s="289"/>
      <c r="S19" s="546" t="s">
        <v>266</v>
      </c>
      <c r="AE19" s="543" t="str">
        <f>IF(S19&lt;&gt;"", VLOOKUP(S19, calculations!$G$8:$H$136, 2, 0),"")</f>
        <v>-</v>
      </c>
      <c r="AH19" s="289"/>
      <c r="AI19" s="547"/>
      <c r="AU19" s="543" t="str">
        <f>IF(AI19&lt;&gt;"", VLOOKUP(AI19, calculations!$G$8:$H$136, 2, 0),"")</f>
        <v/>
      </c>
      <c r="AX19" s="289"/>
      <c r="AY19" s="546"/>
      <c r="BK19" s="543" t="str">
        <f>IF(AY19&lt;&gt;"", VLOOKUP(AY19, calculations!$G$8:$H$136, 2, 0),"")</f>
        <v/>
      </c>
      <c r="BN19" s="289"/>
      <c r="BO19" s="546"/>
      <c r="CA19" s="543" t="str">
        <f>IF(BO19&lt;&gt;"", VLOOKUP(BO19, calculations!$G$8:$H$136, 2, 0),"")</f>
        <v/>
      </c>
      <c r="CD19" s="289"/>
      <c r="CE19" s="546"/>
      <c r="CQ19" s="543" t="str">
        <f>IF(CE19&lt;&gt;"", VLOOKUP(CE19, calculations!$G$8:$H$136, 2, 0),"")</f>
        <v/>
      </c>
      <c r="CT19" s="289"/>
      <c r="CU19" s="547"/>
      <c r="DG19" s="543" t="str">
        <f>IF(CU19&lt;&gt;"", VLOOKUP(CU19, calculations!$G$8:$H$136, 2, 0),"")</f>
        <v/>
      </c>
      <c r="DJ19" s="459"/>
      <c r="DK19" s="459"/>
      <c r="DL19" s="517"/>
    </row>
    <row r="20" ht="9.0" customHeight="1">
      <c r="A20" s="512"/>
      <c r="B20" s="458"/>
      <c r="C20" s="458"/>
      <c r="R20" s="289"/>
      <c r="AH20" s="289"/>
      <c r="AX20" s="289"/>
      <c r="BN20" s="289"/>
      <c r="CD20" s="289"/>
      <c r="CT20" s="289"/>
      <c r="DJ20" s="459"/>
      <c r="DK20" s="459"/>
      <c r="DL20" s="517"/>
    </row>
    <row r="21" ht="9.0" customHeight="1">
      <c r="A21" s="512"/>
      <c r="B21" s="458"/>
      <c r="C21" s="458"/>
      <c r="R21" s="289"/>
      <c r="AH21" s="289"/>
      <c r="AX21" s="289"/>
      <c r="BN21" s="289"/>
      <c r="CD21" s="289"/>
      <c r="CT21" s="289"/>
      <c r="DJ21" s="459"/>
      <c r="DK21" s="459"/>
      <c r="DL21" s="517"/>
    </row>
    <row r="22" ht="9.0" customHeight="1">
      <c r="A22" s="512"/>
      <c r="B22" s="458"/>
      <c r="C22" s="537"/>
      <c r="O22" s="538" t="str">
        <f>IF(C22&lt;&gt;"", VLOOKUP(C22, calculations!$G$8:$H$136, 2, 0),"")</f>
        <v/>
      </c>
      <c r="R22" s="289"/>
      <c r="S22" s="539" t="s">
        <v>267</v>
      </c>
      <c r="AE22" s="538">
        <f>IF(S22&lt;&gt;"", VLOOKUP(S22, calculations!$G$8:$H$136, 2, 0),"")</f>
        <v>1</v>
      </c>
      <c r="AH22" s="289"/>
      <c r="AI22" s="540"/>
      <c r="AU22" s="538" t="str">
        <f>IF(AI22&lt;&gt;"", VLOOKUP(AI22, calculations!$G$8:$H$136, 2, 0),"")</f>
        <v/>
      </c>
      <c r="AX22" s="289"/>
      <c r="AY22" s="541"/>
      <c r="BK22" s="542" t="str">
        <f>IF(AY22&lt;&gt;"", VLOOKUP(AY22, calculations!$G$8:$H$136, 2, 0),"")</f>
        <v/>
      </c>
      <c r="BN22" s="289"/>
      <c r="BO22" s="544"/>
      <c r="CA22" s="542" t="str">
        <f>IF(BO22&lt;&gt;"", VLOOKUP(BO22, calculations!$G$8:$H$136, 2, 0),"")</f>
        <v/>
      </c>
      <c r="CD22" s="289"/>
      <c r="CE22" s="541"/>
      <c r="CQ22" s="542" t="str">
        <f>IF(CE22&lt;&gt;"", VLOOKUP(CE22, calculations!$G$8:$H$136, 2, 0),"")</f>
        <v/>
      </c>
      <c r="CT22" s="289"/>
      <c r="CU22" s="544"/>
      <c r="DG22" s="542" t="str">
        <f>IF(CU22&lt;&gt;"", VLOOKUP(CU22, calculations!$G$8:$H$136, 2, 0),"")</f>
        <v/>
      </c>
      <c r="DJ22" s="459"/>
      <c r="DK22" s="459"/>
      <c r="DL22" s="517"/>
    </row>
    <row r="23" ht="9.0" customHeight="1">
      <c r="A23" s="512"/>
      <c r="B23" s="458"/>
      <c r="C23" s="458"/>
      <c r="R23" s="289"/>
      <c r="AH23" s="289"/>
      <c r="AX23" s="289"/>
      <c r="BN23" s="289"/>
      <c r="CD23" s="289"/>
      <c r="CT23" s="289"/>
      <c r="DJ23" s="459"/>
      <c r="DK23" s="459"/>
      <c r="DL23" s="517"/>
    </row>
    <row r="24" ht="9.0" customHeight="1">
      <c r="A24" s="512"/>
      <c r="B24" s="461"/>
      <c r="C24" s="548"/>
      <c r="D24" s="370"/>
      <c r="E24" s="370"/>
      <c r="F24" s="370"/>
      <c r="G24" s="370"/>
      <c r="H24" s="370"/>
      <c r="I24" s="370"/>
      <c r="J24" s="370"/>
      <c r="K24" s="370"/>
      <c r="L24" s="370"/>
      <c r="M24" s="370"/>
      <c r="N24" s="370"/>
      <c r="O24" s="370"/>
      <c r="P24" s="370"/>
      <c r="Q24" s="370"/>
      <c r="R24" s="549"/>
      <c r="S24" s="370"/>
      <c r="T24" s="370"/>
      <c r="U24" s="370"/>
      <c r="V24" s="370"/>
      <c r="W24" s="370"/>
      <c r="X24" s="370"/>
      <c r="Y24" s="370"/>
      <c r="Z24" s="370"/>
      <c r="AA24" s="370"/>
      <c r="AB24" s="370"/>
      <c r="AC24" s="370"/>
      <c r="AD24" s="370"/>
      <c r="AE24" s="370"/>
      <c r="AF24" s="370"/>
      <c r="AG24" s="370"/>
      <c r="AH24" s="549"/>
      <c r="AI24" s="370"/>
      <c r="AJ24" s="370"/>
      <c r="AK24" s="370"/>
      <c r="AL24" s="370"/>
      <c r="AM24" s="370"/>
      <c r="AN24" s="370"/>
      <c r="AO24" s="370"/>
      <c r="AP24" s="370"/>
      <c r="AQ24" s="370"/>
      <c r="AR24" s="370"/>
      <c r="AS24" s="370"/>
      <c r="AT24" s="370"/>
      <c r="AU24" s="370"/>
      <c r="AV24" s="370"/>
      <c r="AW24" s="370"/>
      <c r="AX24" s="549"/>
      <c r="AY24" s="370"/>
      <c r="AZ24" s="370"/>
      <c r="BA24" s="370"/>
      <c r="BB24" s="370"/>
      <c r="BC24" s="370"/>
      <c r="BD24" s="370"/>
      <c r="BE24" s="370"/>
      <c r="BF24" s="370"/>
      <c r="BG24" s="370"/>
      <c r="BH24" s="370"/>
      <c r="BI24" s="370"/>
      <c r="BJ24" s="370"/>
      <c r="BK24" s="370"/>
      <c r="BL24" s="370"/>
      <c r="BM24" s="370"/>
      <c r="BN24" s="549"/>
      <c r="BO24" s="370"/>
      <c r="BP24" s="370"/>
      <c r="BQ24" s="370"/>
      <c r="BR24" s="370"/>
      <c r="BS24" s="370"/>
      <c r="BT24" s="370"/>
      <c r="BU24" s="370"/>
      <c r="BV24" s="370"/>
      <c r="BW24" s="370"/>
      <c r="BX24" s="370"/>
      <c r="BY24" s="370"/>
      <c r="BZ24" s="370"/>
      <c r="CA24" s="370"/>
      <c r="CB24" s="370"/>
      <c r="CC24" s="370"/>
      <c r="CD24" s="549"/>
      <c r="CE24" s="370"/>
      <c r="CF24" s="370"/>
      <c r="CG24" s="370"/>
      <c r="CH24" s="370"/>
      <c r="CI24" s="370"/>
      <c r="CJ24" s="370"/>
      <c r="CK24" s="370"/>
      <c r="CL24" s="370"/>
      <c r="CM24" s="370"/>
      <c r="CN24" s="370"/>
      <c r="CO24" s="370"/>
      <c r="CP24" s="370"/>
      <c r="CQ24" s="370"/>
      <c r="CR24" s="370"/>
      <c r="CS24" s="370"/>
      <c r="CT24" s="549"/>
      <c r="CU24" s="370"/>
      <c r="CV24" s="370"/>
      <c r="CW24" s="370"/>
      <c r="CX24" s="370"/>
      <c r="CY24" s="370"/>
      <c r="CZ24" s="370"/>
      <c r="DA24" s="370"/>
      <c r="DB24" s="370"/>
      <c r="DC24" s="370"/>
      <c r="DD24" s="370"/>
      <c r="DE24" s="370"/>
      <c r="DF24" s="370"/>
      <c r="DG24" s="370"/>
      <c r="DH24" s="370"/>
      <c r="DI24" s="370"/>
      <c r="DJ24" s="14"/>
      <c r="DK24" s="462"/>
      <c r="DL24" s="517"/>
    </row>
    <row r="25" ht="9.0" customHeight="1">
      <c r="A25" s="512"/>
      <c r="B25" s="550"/>
      <c r="C25" s="551"/>
      <c r="DJ25" s="264"/>
      <c r="DK25" s="552"/>
      <c r="DL25" s="517"/>
    </row>
    <row r="26" ht="9.0" customHeight="1">
      <c r="A26" s="512"/>
      <c r="B26" s="518"/>
      <c r="C26" s="553" t="s">
        <v>268</v>
      </c>
      <c r="D26" s="168"/>
      <c r="E26" s="168"/>
      <c r="F26" s="168"/>
      <c r="G26" s="168"/>
      <c r="H26" s="168"/>
      <c r="I26" s="168"/>
      <c r="J26" s="168"/>
      <c r="K26" s="168"/>
      <c r="L26" s="168"/>
      <c r="M26" s="168"/>
      <c r="N26" s="168"/>
      <c r="O26" s="554">
        <f>SUM(O10:R24)+SUM(AE10:AH24)+SUM(AU10:AX24)+IF(CA5,CEILING((SUM(BK10:BN24)+SUM(CA10:CD24))/2+1,1),0)+IF(DG5,CEILING((SUM(CQ10:CT24)+SUM(DG10:DJ24))/2+1,1),0)</f>
        <v>11</v>
      </c>
      <c r="P26" s="136"/>
      <c r="Q26" s="136"/>
      <c r="R26" s="136"/>
      <c r="S26" s="8"/>
      <c r="T26" s="454"/>
      <c r="U26" s="553" t="s">
        <v>269</v>
      </c>
      <c r="V26" s="168"/>
      <c r="W26" s="168"/>
      <c r="X26" s="168"/>
      <c r="Y26" s="168"/>
      <c r="Z26" s="168"/>
      <c r="AA26" s="168"/>
      <c r="AB26" s="168"/>
      <c r="AC26" s="168"/>
      <c r="AD26" s="168"/>
      <c r="AE26" s="168"/>
      <c r="AF26" s="168"/>
      <c r="AG26" s="168"/>
      <c r="AH26" s="168"/>
      <c r="AI26" s="168"/>
      <c r="AJ26" s="168"/>
      <c r="AK26" s="168"/>
      <c r="AL26" s="168"/>
      <c r="AM26" s="168"/>
      <c r="AN26" s="168"/>
      <c r="AO26" s="168"/>
      <c r="AP26" s="168"/>
      <c r="AQ26" s="554">
        <f>CEILING(SUM(AW40:BB67)/2,1)</f>
        <v>13</v>
      </c>
      <c r="AR26" s="136"/>
      <c r="AS26" s="136"/>
      <c r="AT26" s="136"/>
      <c r="AU26" s="8"/>
      <c r="AV26" s="525"/>
      <c r="AW26" s="555" t="s">
        <v>270</v>
      </c>
      <c r="AX26" s="168"/>
      <c r="AY26" s="168"/>
      <c r="AZ26" s="168"/>
      <c r="BA26" s="168"/>
      <c r="BB26" s="168"/>
      <c r="BC26" s="168"/>
      <c r="BD26" s="168"/>
      <c r="BE26" s="168"/>
      <c r="BF26" s="554">
        <f>O26+AQ26</f>
        <v>24</v>
      </c>
      <c r="BG26" s="136"/>
      <c r="BH26" s="136"/>
      <c r="BI26" s="136"/>
      <c r="BJ26" s="8"/>
      <c r="BK26" s="454"/>
      <c r="BL26" s="553" t="s">
        <v>271</v>
      </c>
      <c r="BM26" s="168"/>
      <c r="BN26" s="168"/>
      <c r="BO26" s="168"/>
      <c r="BP26" s="168"/>
      <c r="BQ26" s="168"/>
      <c r="BR26" s="168"/>
      <c r="BS26" s="168"/>
      <c r="BT26" s="168"/>
      <c r="BU26" s="556" t="str">
        <f>IFS(TotalENC&lt;=STR*2,"Unencumbered",TotalENC&lt;=STR*3,"Burdened",TotalENC&lt;STR*4,"Overloaded",TotalENC&gt;=STR*4,"Immobile")
</f>
        <v>Burdened</v>
      </c>
      <c r="BV26" s="136"/>
      <c r="BW26" s="136"/>
      <c r="BX26" s="136"/>
      <c r="BY26" s="136"/>
      <c r="BZ26" s="136"/>
      <c r="CA26" s="136"/>
      <c r="CB26" s="136"/>
      <c r="CC26" s="136"/>
      <c r="CD26" s="136"/>
      <c r="CE26" s="136"/>
      <c r="CF26" s="136"/>
      <c r="CG26" s="8"/>
      <c r="CH26" s="454"/>
      <c r="CI26" s="553" t="s">
        <v>272</v>
      </c>
      <c r="CJ26" s="168"/>
      <c r="CK26" s="168"/>
      <c r="CL26" s="168"/>
      <c r="CM26" s="168"/>
      <c r="CN26" s="168"/>
      <c r="CO26" s="168"/>
      <c r="CP26" s="168"/>
      <c r="CQ26" s="168"/>
      <c r="CR26" s="168"/>
      <c r="CS26" s="168"/>
      <c r="CT26" s="168"/>
      <c r="CU26" s="168"/>
      <c r="CV26" s="168"/>
      <c r="CW26" s="168"/>
      <c r="CX26" s="168"/>
      <c r="CY26" s="168"/>
      <c r="CZ26" s="168"/>
      <c r="DA26" s="168"/>
      <c r="DB26" s="168"/>
      <c r="DC26" s="168"/>
      <c r="DD26" s="168"/>
      <c r="DE26" s="168"/>
      <c r="DF26" s="554">
        <f>CEILING(SUM(AW40:BB67)/5,1)</f>
        <v>5</v>
      </c>
      <c r="DG26" s="136"/>
      <c r="DH26" s="136"/>
      <c r="DI26" s="136"/>
      <c r="DJ26" s="8"/>
      <c r="DK26" s="525"/>
      <c r="DL26" s="517"/>
    </row>
    <row r="27" ht="9.0" customHeight="1">
      <c r="A27" s="512"/>
      <c r="B27" s="458"/>
      <c r="C27" s="288"/>
      <c r="O27" s="458"/>
      <c r="S27" s="459"/>
      <c r="U27" s="288"/>
      <c r="AQ27" s="458"/>
      <c r="AU27" s="459"/>
      <c r="AV27" s="459"/>
      <c r="BF27" s="458"/>
      <c r="BJ27" s="459"/>
      <c r="BL27" s="288"/>
      <c r="BU27" s="458"/>
      <c r="CG27" s="459"/>
      <c r="CI27" s="288"/>
      <c r="DF27" s="458"/>
      <c r="DJ27" s="459"/>
      <c r="DK27" s="459"/>
      <c r="DL27" s="517"/>
    </row>
    <row r="28" ht="9.0" customHeight="1">
      <c r="A28" s="512"/>
      <c r="B28" s="458"/>
      <c r="C28" s="288"/>
      <c r="O28" s="458"/>
      <c r="S28" s="459"/>
      <c r="U28" s="288"/>
      <c r="AQ28" s="458"/>
      <c r="AU28" s="459"/>
      <c r="AV28" s="459"/>
      <c r="BF28" s="458"/>
      <c r="BJ28" s="459"/>
      <c r="BL28" s="288"/>
      <c r="BU28" s="458"/>
      <c r="CG28" s="459"/>
      <c r="CI28" s="288"/>
      <c r="DF28" s="458"/>
      <c r="DJ28" s="459"/>
      <c r="DK28" s="459"/>
      <c r="DL28" s="517"/>
    </row>
    <row r="29" ht="9.0" customHeight="1">
      <c r="A29" s="512"/>
      <c r="B29" s="461"/>
      <c r="C29" s="309"/>
      <c r="D29" s="295"/>
      <c r="E29" s="295"/>
      <c r="F29" s="295"/>
      <c r="G29" s="295"/>
      <c r="H29" s="295"/>
      <c r="I29" s="295"/>
      <c r="J29" s="295"/>
      <c r="K29" s="295"/>
      <c r="L29" s="295"/>
      <c r="M29" s="295"/>
      <c r="N29" s="295"/>
      <c r="O29" s="548"/>
      <c r="P29" s="370"/>
      <c r="Q29" s="370"/>
      <c r="R29" s="370"/>
      <c r="S29" s="14"/>
      <c r="T29" s="225"/>
      <c r="U29" s="309"/>
      <c r="V29" s="295"/>
      <c r="W29" s="295"/>
      <c r="X29" s="295"/>
      <c r="Y29" s="295"/>
      <c r="Z29" s="295"/>
      <c r="AA29" s="295"/>
      <c r="AB29" s="295"/>
      <c r="AC29" s="295"/>
      <c r="AD29" s="295"/>
      <c r="AE29" s="295"/>
      <c r="AF29" s="295"/>
      <c r="AG29" s="295"/>
      <c r="AH29" s="295"/>
      <c r="AI29" s="295"/>
      <c r="AJ29" s="295"/>
      <c r="AK29" s="295"/>
      <c r="AL29" s="295"/>
      <c r="AM29" s="295"/>
      <c r="AN29" s="295"/>
      <c r="AO29" s="295"/>
      <c r="AP29" s="295"/>
      <c r="AQ29" s="548"/>
      <c r="AR29" s="370"/>
      <c r="AS29" s="370"/>
      <c r="AT29" s="370"/>
      <c r="AU29" s="14"/>
      <c r="AV29" s="462"/>
      <c r="AW29" s="295"/>
      <c r="AX29" s="295"/>
      <c r="AY29" s="295"/>
      <c r="AZ29" s="295"/>
      <c r="BA29" s="295"/>
      <c r="BB29" s="295"/>
      <c r="BC29" s="295"/>
      <c r="BD29" s="295"/>
      <c r="BE29" s="295"/>
      <c r="BF29" s="548"/>
      <c r="BG29" s="370"/>
      <c r="BH29" s="370"/>
      <c r="BI29" s="370"/>
      <c r="BJ29" s="14"/>
      <c r="BK29" s="225"/>
      <c r="BL29" s="309"/>
      <c r="BM29" s="295"/>
      <c r="BN29" s="295"/>
      <c r="BO29" s="295"/>
      <c r="BP29" s="295"/>
      <c r="BQ29" s="295"/>
      <c r="BR29" s="295"/>
      <c r="BS29" s="295"/>
      <c r="BT29" s="295"/>
      <c r="BU29" s="548"/>
      <c r="BV29" s="370"/>
      <c r="BW29" s="370"/>
      <c r="BX29" s="370"/>
      <c r="BY29" s="370"/>
      <c r="BZ29" s="370"/>
      <c r="CA29" s="370"/>
      <c r="CB29" s="370"/>
      <c r="CC29" s="370"/>
      <c r="CD29" s="370"/>
      <c r="CE29" s="370"/>
      <c r="CF29" s="370"/>
      <c r="CG29" s="14"/>
      <c r="CH29" s="225"/>
      <c r="CI29" s="309"/>
      <c r="CJ29" s="295"/>
      <c r="CK29" s="295"/>
      <c r="CL29" s="295"/>
      <c r="CM29" s="295"/>
      <c r="CN29" s="295"/>
      <c r="CO29" s="295"/>
      <c r="CP29" s="295"/>
      <c r="CQ29" s="295"/>
      <c r="CR29" s="295"/>
      <c r="CS29" s="295"/>
      <c r="CT29" s="295"/>
      <c r="CU29" s="295"/>
      <c r="CV29" s="295"/>
      <c r="CW29" s="295"/>
      <c r="CX29" s="295"/>
      <c r="CY29" s="295"/>
      <c r="CZ29" s="295"/>
      <c r="DA29" s="295"/>
      <c r="DB29" s="295"/>
      <c r="DC29" s="295"/>
      <c r="DD29" s="295"/>
      <c r="DE29" s="295"/>
      <c r="DF29" s="548"/>
      <c r="DG29" s="370"/>
      <c r="DH29" s="370"/>
      <c r="DI29" s="370"/>
      <c r="DJ29" s="14"/>
      <c r="DK29" s="462"/>
      <c r="DL29" s="517"/>
    </row>
    <row r="30" ht="9.0" customHeight="1">
      <c r="A30" s="512"/>
      <c r="B30" s="557"/>
      <c r="C30" s="558"/>
      <c r="D30" s="370"/>
      <c r="E30" s="370"/>
      <c r="F30" s="370"/>
      <c r="G30" s="370"/>
      <c r="H30" s="370"/>
      <c r="I30" s="370"/>
      <c r="J30" s="370"/>
      <c r="K30" s="370"/>
      <c r="L30" s="370"/>
      <c r="M30" s="370"/>
      <c r="N30" s="370"/>
      <c r="O30" s="370"/>
      <c r="P30" s="370"/>
      <c r="Q30" s="370"/>
      <c r="R30" s="370"/>
      <c r="S30" s="370"/>
      <c r="T30" s="370"/>
      <c r="U30" s="370"/>
      <c r="V30" s="370"/>
      <c r="W30" s="370"/>
      <c r="X30" s="370"/>
      <c r="Y30" s="370"/>
      <c r="Z30" s="370"/>
      <c r="AA30" s="370"/>
      <c r="AB30" s="370"/>
      <c r="AC30" s="370"/>
      <c r="AD30" s="370"/>
      <c r="AE30" s="370"/>
      <c r="AF30" s="370"/>
      <c r="AG30" s="370"/>
      <c r="AH30" s="370"/>
      <c r="AI30" s="370"/>
      <c r="AJ30" s="370"/>
      <c r="AK30" s="370"/>
      <c r="AL30" s="370"/>
      <c r="AM30" s="370"/>
      <c r="AN30" s="370"/>
      <c r="AO30" s="370"/>
      <c r="AP30" s="370"/>
      <c r="AQ30" s="370"/>
      <c r="AR30" s="370"/>
      <c r="AS30" s="370"/>
      <c r="AT30" s="370"/>
      <c r="AU30" s="370"/>
      <c r="AV30" s="370"/>
      <c r="AW30" s="370"/>
      <c r="AX30" s="370"/>
      <c r="AY30" s="370"/>
      <c r="AZ30" s="370"/>
      <c r="BA30" s="370"/>
      <c r="BB30" s="370"/>
      <c r="BC30" s="370"/>
      <c r="BD30" s="370"/>
      <c r="BE30" s="370"/>
      <c r="BF30" s="370"/>
      <c r="BG30" s="370"/>
      <c r="BH30" s="370"/>
      <c r="BI30" s="370"/>
      <c r="BJ30" s="370"/>
      <c r="BK30" s="370"/>
      <c r="BL30" s="370"/>
      <c r="BM30" s="370"/>
      <c r="BN30" s="370"/>
      <c r="BO30" s="370"/>
      <c r="BP30" s="370"/>
      <c r="BQ30" s="370"/>
      <c r="BR30" s="370"/>
      <c r="BS30" s="370"/>
      <c r="BT30" s="370"/>
      <c r="BU30" s="370"/>
      <c r="BV30" s="370"/>
      <c r="BW30" s="370"/>
      <c r="BX30" s="370"/>
      <c r="BY30" s="370"/>
      <c r="BZ30" s="370"/>
      <c r="CA30" s="370"/>
      <c r="CB30" s="370"/>
      <c r="CC30" s="370"/>
      <c r="CD30" s="370"/>
      <c r="CE30" s="370"/>
      <c r="CF30" s="370"/>
      <c r="CG30" s="370"/>
      <c r="CH30" s="370"/>
      <c r="CI30" s="370"/>
      <c r="CJ30" s="370"/>
      <c r="CK30" s="370"/>
      <c r="CL30" s="370"/>
      <c r="CM30" s="370"/>
      <c r="CN30" s="370"/>
      <c r="CO30" s="370"/>
      <c r="CP30" s="370"/>
      <c r="CQ30" s="370"/>
      <c r="CR30" s="370"/>
      <c r="CS30" s="370"/>
      <c r="CT30" s="370"/>
      <c r="CU30" s="370"/>
      <c r="CV30" s="370"/>
      <c r="CW30" s="370"/>
      <c r="CX30" s="370"/>
      <c r="CY30" s="370"/>
      <c r="CZ30" s="370"/>
      <c r="DA30" s="370"/>
      <c r="DB30" s="370"/>
      <c r="DC30" s="370"/>
      <c r="DD30" s="370"/>
      <c r="DE30" s="370"/>
      <c r="DF30" s="370"/>
      <c r="DG30" s="370"/>
      <c r="DH30" s="370"/>
      <c r="DI30" s="370"/>
      <c r="DJ30" s="559"/>
      <c r="DK30" s="560"/>
      <c r="DL30" s="517"/>
    </row>
    <row r="31" ht="9.0" customHeight="1">
      <c r="A31" s="512"/>
      <c r="B31" s="510"/>
      <c r="DK31" s="216"/>
      <c r="DL31" s="517"/>
    </row>
    <row r="32" ht="9.0" customHeight="1">
      <c r="A32" s="512"/>
      <c r="B32" s="561" t="s">
        <v>273</v>
      </c>
      <c r="C32" s="136"/>
      <c r="D32" s="136"/>
      <c r="E32" s="136"/>
      <c r="F32" s="136"/>
      <c r="G32" s="136"/>
      <c r="H32" s="136"/>
      <c r="I32" s="136"/>
      <c r="J32" s="136"/>
      <c r="K32" s="136"/>
      <c r="L32" s="136"/>
      <c r="M32" s="136"/>
      <c r="N32" s="136"/>
      <c r="O32" s="136"/>
      <c r="P32" s="136"/>
      <c r="Q32" s="136"/>
      <c r="R32" s="136"/>
      <c r="S32" s="136"/>
      <c r="T32" s="136"/>
      <c r="U32" s="136"/>
      <c r="V32" s="136"/>
      <c r="W32" s="136"/>
      <c r="X32" s="136"/>
      <c r="Y32" s="136"/>
      <c r="Z32" s="136"/>
      <c r="AA32" s="136"/>
      <c r="AB32" s="136"/>
      <c r="AC32" s="136"/>
      <c r="AD32" s="136"/>
      <c r="AE32" s="136"/>
      <c r="AF32" s="136"/>
      <c r="AG32" s="136"/>
      <c r="AH32" s="136"/>
      <c r="AI32" s="136"/>
      <c r="AJ32" s="136"/>
      <c r="AK32" s="136"/>
      <c r="AL32" s="136"/>
      <c r="AM32" s="136"/>
      <c r="AN32" s="136"/>
      <c r="AO32" s="136"/>
      <c r="AP32" s="136"/>
      <c r="AQ32" s="136"/>
      <c r="AR32" s="136"/>
      <c r="AS32" s="136"/>
      <c r="AT32" s="136"/>
      <c r="AU32" s="136"/>
      <c r="AV32" s="136"/>
      <c r="AW32" s="136"/>
      <c r="AX32" s="136"/>
      <c r="AY32" s="136"/>
      <c r="AZ32" s="136"/>
      <c r="BA32" s="136"/>
      <c r="BB32" s="136"/>
      <c r="BC32" s="8"/>
      <c r="BD32" s="562"/>
      <c r="BE32" s="561" t="s">
        <v>274</v>
      </c>
      <c r="BF32" s="136"/>
      <c r="BG32" s="136"/>
      <c r="BH32" s="136"/>
      <c r="BI32" s="136"/>
      <c r="BJ32" s="136"/>
      <c r="BK32" s="136"/>
      <c r="BL32" s="136"/>
      <c r="BM32" s="136"/>
      <c r="BN32" s="136"/>
      <c r="BO32" s="136"/>
      <c r="BP32" s="136"/>
      <c r="BQ32" s="136"/>
      <c r="BR32" s="136"/>
      <c r="BS32" s="136"/>
      <c r="BT32" s="8"/>
      <c r="BU32" s="562"/>
      <c r="BV32" s="561" t="s">
        <v>275</v>
      </c>
      <c r="BW32" s="136"/>
      <c r="BX32" s="136"/>
      <c r="BY32" s="136"/>
      <c r="BZ32" s="136"/>
      <c r="CA32" s="136"/>
      <c r="CB32" s="136"/>
      <c r="CC32" s="136"/>
      <c r="CD32" s="136"/>
      <c r="CE32" s="136"/>
      <c r="CF32" s="136"/>
      <c r="CG32" s="136"/>
      <c r="CH32" s="136"/>
      <c r="CI32" s="136"/>
      <c r="CJ32" s="136"/>
      <c r="CK32" s="136"/>
      <c r="CL32" s="136"/>
      <c r="CM32" s="136"/>
      <c r="CN32" s="136"/>
      <c r="CO32" s="136"/>
      <c r="CP32" s="136"/>
      <c r="CQ32" s="136"/>
      <c r="CR32" s="136"/>
      <c r="CS32" s="136"/>
      <c r="CT32" s="136"/>
      <c r="CU32" s="136"/>
      <c r="CV32" s="136"/>
      <c r="CW32" s="136"/>
      <c r="CX32" s="136"/>
      <c r="CY32" s="136"/>
      <c r="CZ32" s="136"/>
      <c r="DA32" s="136"/>
      <c r="DB32" s="136"/>
      <c r="DC32" s="136"/>
      <c r="DD32" s="136"/>
      <c r="DE32" s="136"/>
      <c r="DF32" s="136"/>
      <c r="DG32" s="136"/>
      <c r="DH32" s="136"/>
      <c r="DI32" s="136"/>
      <c r="DJ32" s="136"/>
      <c r="DK32" s="8"/>
      <c r="DL32" s="517"/>
    </row>
    <row r="33" ht="9.0" customHeight="1">
      <c r="A33" s="512"/>
      <c r="B33" s="458"/>
      <c r="BC33" s="459"/>
      <c r="BE33" s="458"/>
      <c r="BT33" s="459"/>
      <c r="BV33" s="458"/>
      <c r="DK33" s="459"/>
      <c r="DL33" s="517"/>
    </row>
    <row r="34" ht="9.0" customHeight="1">
      <c r="A34" s="512"/>
      <c r="B34" s="458"/>
      <c r="BC34" s="459"/>
      <c r="BE34" s="458"/>
      <c r="BT34" s="459"/>
      <c r="BV34" s="458"/>
      <c r="DK34" s="459"/>
      <c r="DL34" s="517"/>
    </row>
    <row r="35" ht="9.0" customHeight="1">
      <c r="A35" s="512"/>
      <c r="B35" s="458"/>
      <c r="BC35" s="459"/>
      <c r="BE35" s="458"/>
      <c r="BT35" s="459"/>
      <c r="BV35" s="458"/>
      <c r="DK35" s="459"/>
      <c r="DL35" s="517"/>
    </row>
    <row r="36" ht="9.0" customHeight="1">
      <c r="A36" s="512"/>
      <c r="B36" s="458"/>
      <c r="BC36" s="459"/>
      <c r="BE36" s="563"/>
      <c r="BF36" s="233"/>
      <c r="BG36" s="233"/>
      <c r="BH36" s="233"/>
      <c r="BI36" s="233"/>
      <c r="BJ36" s="233"/>
      <c r="BK36" s="233"/>
      <c r="BL36" s="233"/>
      <c r="BM36" s="233"/>
      <c r="BN36" s="233"/>
      <c r="BO36" s="233"/>
      <c r="BP36" s="233"/>
      <c r="BQ36" s="233"/>
      <c r="BR36" s="233"/>
      <c r="BS36" s="233"/>
      <c r="BT36" s="564"/>
      <c r="BV36" s="458"/>
      <c r="DK36" s="459"/>
      <c r="DL36" s="517"/>
    </row>
    <row r="37" ht="9.0" customHeight="1">
      <c r="A37" s="512"/>
      <c r="B37" s="565"/>
      <c r="C37" s="566" t="s">
        <v>276</v>
      </c>
      <c r="D37" s="219"/>
      <c r="E37" s="219"/>
      <c r="F37" s="219"/>
      <c r="G37" s="567"/>
      <c r="H37" s="568" t="s">
        <v>277</v>
      </c>
      <c r="I37" s="219"/>
      <c r="J37" s="219"/>
      <c r="K37" s="219"/>
      <c r="L37" s="219"/>
      <c r="M37" s="219"/>
      <c r="N37" s="219"/>
      <c r="O37" s="220"/>
      <c r="P37" s="566" t="s">
        <v>278</v>
      </c>
      <c r="Q37" s="219"/>
      <c r="R37" s="219"/>
      <c r="S37" s="219"/>
      <c r="T37" s="219"/>
      <c r="U37" s="220"/>
      <c r="V37" s="566" t="s">
        <v>279</v>
      </c>
      <c r="W37" s="219"/>
      <c r="X37" s="219"/>
      <c r="Y37" s="219"/>
      <c r="Z37" s="219"/>
      <c r="AA37" s="220"/>
      <c r="AB37" s="569"/>
      <c r="AC37" s="566" t="s">
        <v>280</v>
      </c>
      <c r="AD37" s="219"/>
      <c r="AE37" s="219"/>
      <c r="AF37" s="219"/>
      <c r="AG37" s="219"/>
      <c r="AH37" s="219"/>
      <c r="AI37" s="219"/>
      <c r="AJ37" s="219"/>
      <c r="AK37" s="219"/>
      <c r="AL37" s="219"/>
      <c r="AM37" s="219"/>
      <c r="AN37" s="219"/>
      <c r="AO37" s="219"/>
      <c r="AP37" s="220"/>
      <c r="AQ37" s="566" t="s">
        <v>70</v>
      </c>
      <c r="AR37" s="219"/>
      <c r="AS37" s="219"/>
      <c r="AT37" s="219"/>
      <c r="AU37" s="219"/>
      <c r="AV37" s="220"/>
      <c r="AW37" s="566" t="s">
        <v>254</v>
      </c>
      <c r="AX37" s="219"/>
      <c r="AY37" s="219"/>
      <c r="AZ37" s="219"/>
      <c r="BA37" s="219"/>
      <c r="BB37" s="220"/>
      <c r="BC37" s="525"/>
      <c r="BE37" s="550"/>
      <c r="BF37" s="570"/>
      <c r="BS37" s="264"/>
      <c r="BT37" s="552"/>
      <c r="BV37" s="518"/>
      <c r="BW37" s="571" t="s">
        <v>281</v>
      </c>
      <c r="BX37" s="168"/>
      <c r="BY37" s="168"/>
      <c r="BZ37" s="168"/>
      <c r="CA37" s="168"/>
      <c r="CB37" s="168"/>
      <c r="CC37" s="168"/>
      <c r="CD37" s="168"/>
      <c r="CE37" s="168"/>
      <c r="CF37" s="168"/>
      <c r="CG37" s="168"/>
      <c r="CH37" s="168"/>
      <c r="CI37" s="168"/>
      <c r="CJ37" s="168"/>
      <c r="CK37" s="168"/>
      <c r="CL37" s="168"/>
      <c r="CM37" s="168"/>
      <c r="CN37" s="168"/>
      <c r="CO37" s="281"/>
      <c r="CP37" s="571" t="s">
        <v>282</v>
      </c>
      <c r="CQ37" s="168"/>
      <c r="CR37" s="168"/>
      <c r="CS37" s="168"/>
      <c r="CT37" s="281"/>
      <c r="CU37" s="572" t="s">
        <v>283</v>
      </c>
      <c r="CV37" s="168"/>
      <c r="CW37" s="168"/>
      <c r="CX37" s="168"/>
      <c r="CY37" s="168"/>
      <c r="CZ37" s="168"/>
      <c r="DA37" s="168"/>
      <c r="DB37" s="168"/>
      <c r="DC37" s="168"/>
      <c r="DD37" s="168"/>
      <c r="DE37" s="168"/>
      <c r="DF37" s="168"/>
      <c r="DG37" s="168"/>
      <c r="DH37" s="168"/>
      <c r="DI37" s="168"/>
      <c r="DJ37" s="168"/>
      <c r="DK37" s="573"/>
      <c r="DL37" s="517"/>
    </row>
    <row r="38" ht="9.0" customHeight="1">
      <c r="A38" s="512"/>
      <c r="B38" s="458"/>
      <c r="C38" s="263"/>
      <c r="G38" s="289"/>
      <c r="O38" s="264"/>
      <c r="P38" s="263"/>
      <c r="U38" s="264"/>
      <c r="V38" s="263"/>
      <c r="AA38" s="264"/>
      <c r="AB38" s="574"/>
      <c r="AC38" s="263"/>
      <c r="AP38" s="264"/>
      <c r="AQ38" s="263"/>
      <c r="AV38" s="264"/>
      <c r="AW38" s="263"/>
      <c r="BB38" s="264"/>
      <c r="BC38" s="459"/>
      <c r="BE38" s="458"/>
      <c r="BF38" s="575" t="s">
        <v>284</v>
      </c>
      <c r="BG38" s="219"/>
      <c r="BH38" s="219"/>
      <c r="BI38" s="219"/>
      <c r="BJ38" s="219"/>
      <c r="BK38" s="219"/>
      <c r="BL38" s="219"/>
      <c r="BM38" s="219"/>
      <c r="BN38" s="219"/>
      <c r="BO38" s="219"/>
      <c r="BP38" s="220"/>
      <c r="BQ38" s="576" t="b">
        <v>1</v>
      </c>
      <c r="BR38" s="219"/>
      <c r="BS38" s="220"/>
      <c r="BT38" s="459"/>
      <c r="BV38" s="458"/>
      <c r="BW38" s="288"/>
      <c r="CO38" s="289"/>
      <c r="CP38" s="288"/>
      <c r="CT38" s="289"/>
      <c r="CU38" s="288"/>
      <c r="DK38" s="459"/>
      <c r="DL38" s="517"/>
    </row>
    <row r="39" ht="9.0" customHeight="1">
      <c r="A39" s="512"/>
      <c r="B39" s="458"/>
      <c r="C39" s="296"/>
      <c r="D39" s="295"/>
      <c r="E39" s="295"/>
      <c r="F39" s="295"/>
      <c r="G39" s="312"/>
      <c r="H39" s="295"/>
      <c r="I39" s="295"/>
      <c r="J39" s="295"/>
      <c r="K39" s="295"/>
      <c r="L39" s="295"/>
      <c r="M39" s="295"/>
      <c r="N39" s="295"/>
      <c r="O39" s="310"/>
      <c r="P39" s="296"/>
      <c r="Q39" s="295"/>
      <c r="R39" s="295"/>
      <c r="S39" s="295"/>
      <c r="T39" s="295"/>
      <c r="U39" s="310"/>
      <c r="V39" s="296"/>
      <c r="W39" s="295"/>
      <c r="X39" s="295"/>
      <c r="Y39" s="295"/>
      <c r="Z39" s="295"/>
      <c r="AA39" s="310"/>
      <c r="AB39" s="577"/>
      <c r="AC39" s="296"/>
      <c r="AD39" s="295"/>
      <c r="AE39" s="295"/>
      <c r="AF39" s="295"/>
      <c r="AG39" s="295"/>
      <c r="AH39" s="295"/>
      <c r="AI39" s="295"/>
      <c r="AJ39" s="295"/>
      <c r="AK39" s="295"/>
      <c r="AL39" s="295"/>
      <c r="AM39" s="295"/>
      <c r="AN39" s="295"/>
      <c r="AO39" s="295"/>
      <c r="AP39" s="310"/>
      <c r="AQ39" s="296"/>
      <c r="AR39" s="295"/>
      <c r="AS39" s="295"/>
      <c r="AT39" s="295"/>
      <c r="AU39" s="295"/>
      <c r="AV39" s="310"/>
      <c r="AW39" s="296"/>
      <c r="AX39" s="295"/>
      <c r="AY39" s="295"/>
      <c r="AZ39" s="295"/>
      <c r="BA39" s="295"/>
      <c r="BB39" s="310"/>
      <c r="BC39" s="459"/>
      <c r="BE39" s="458"/>
      <c r="BF39" s="263"/>
      <c r="BP39" s="264"/>
      <c r="BS39" s="264"/>
      <c r="BT39" s="459"/>
      <c r="BV39" s="458"/>
      <c r="BW39" s="288"/>
      <c r="CO39" s="289"/>
      <c r="CP39" s="288"/>
      <c r="CT39" s="289"/>
      <c r="CU39" s="288"/>
      <c r="DK39" s="459"/>
      <c r="DL39" s="517"/>
    </row>
    <row r="40" ht="9.0" customHeight="1">
      <c r="A40" s="512"/>
      <c r="B40" s="458"/>
      <c r="C40" s="578" t="s">
        <v>285</v>
      </c>
      <c r="G40" s="289"/>
      <c r="H40" s="579" t="s">
        <v>100</v>
      </c>
      <c r="O40" s="264"/>
      <c r="P40" s="580">
        <f>Head</f>
        <v>5</v>
      </c>
      <c r="U40" s="264"/>
      <c r="V40" s="581"/>
      <c r="AA40" s="264"/>
      <c r="AB40" s="399"/>
      <c r="AC40" s="582" t="s">
        <v>286</v>
      </c>
      <c r="AP40" s="264"/>
      <c r="AQ40" s="581">
        <f>IF(AC40&lt;&gt;"", VLOOKUP(AC40, calculations!$G$137:$I$144, 3, 0),"")</f>
        <v>5</v>
      </c>
      <c r="AV40" s="264"/>
      <c r="AW40" s="581">
        <f>IF(AC40&lt;&gt;"", VLOOKUP(AC40, calculations!$G$137:$I$144, 2, 0),"")</f>
        <v>4</v>
      </c>
      <c r="BB40" s="264"/>
      <c r="BC40" s="459"/>
      <c r="BE40" s="458"/>
      <c r="BF40" s="263"/>
      <c r="BP40" s="264"/>
      <c r="BS40" s="264"/>
      <c r="BT40" s="459"/>
      <c r="BV40" s="458"/>
      <c r="BW40" s="309"/>
      <c r="BX40" s="295"/>
      <c r="BY40" s="295"/>
      <c r="BZ40" s="295"/>
      <c r="CA40" s="295"/>
      <c r="CB40" s="295"/>
      <c r="CC40" s="295"/>
      <c r="CD40" s="295"/>
      <c r="CE40" s="295"/>
      <c r="CF40" s="295"/>
      <c r="CG40" s="295"/>
      <c r="CH40" s="295"/>
      <c r="CI40" s="295"/>
      <c r="CJ40" s="295"/>
      <c r="CK40" s="295"/>
      <c r="CL40" s="295"/>
      <c r="CM40" s="295"/>
      <c r="CN40" s="295"/>
      <c r="CO40" s="312"/>
      <c r="CP40" s="309"/>
      <c r="CQ40" s="295"/>
      <c r="CR40" s="295"/>
      <c r="CS40" s="295"/>
      <c r="CT40" s="312"/>
      <c r="CU40" s="309"/>
      <c r="CV40" s="295"/>
      <c r="CW40" s="295"/>
      <c r="CX40" s="295"/>
      <c r="CY40" s="295"/>
      <c r="CZ40" s="295"/>
      <c r="DA40" s="295"/>
      <c r="DB40" s="295"/>
      <c r="DC40" s="295"/>
      <c r="DD40" s="295"/>
      <c r="DE40" s="295"/>
      <c r="DF40" s="295"/>
      <c r="DG40" s="295"/>
      <c r="DH40" s="295"/>
      <c r="DI40" s="295"/>
      <c r="DJ40" s="295"/>
      <c r="DK40" s="536"/>
      <c r="DL40" s="517"/>
    </row>
    <row r="41" ht="9.0" customHeight="1">
      <c r="A41" s="512"/>
      <c r="B41" s="458"/>
      <c r="C41" s="263"/>
      <c r="G41" s="289"/>
      <c r="O41" s="264"/>
      <c r="P41" s="263"/>
      <c r="U41" s="264"/>
      <c r="V41" s="263"/>
      <c r="AA41" s="264"/>
      <c r="AB41" s="574"/>
      <c r="AC41" s="263"/>
      <c r="AP41" s="264"/>
      <c r="AQ41" s="263"/>
      <c r="AV41" s="264"/>
      <c r="AW41" s="263"/>
      <c r="BB41" s="264"/>
      <c r="BC41" s="459"/>
      <c r="BE41" s="458"/>
      <c r="BF41" s="583" t="s">
        <v>287</v>
      </c>
      <c r="BG41" s="208"/>
      <c r="BH41" s="208"/>
      <c r="BI41" s="208"/>
      <c r="BJ41" s="208"/>
      <c r="BK41" s="208"/>
      <c r="BL41" s="208"/>
      <c r="BM41" s="208"/>
      <c r="BN41" s="208"/>
      <c r="BO41" s="208"/>
      <c r="BP41" s="209"/>
      <c r="BQ41" s="584" t="b">
        <v>0</v>
      </c>
      <c r="BR41" s="208"/>
      <c r="BS41" s="209"/>
      <c r="BT41" s="459"/>
      <c r="BV41" s="458"/>
      <c r="BW41" s="585" t="s">
        <v>288</v>
      </c>
      <c r="BX41" s="168"/>
      <c r="BY41" s="168"/>
      <c r="BZ41" s="168"/>
      <c r="CA41" s="168"/>
      <c r="CB41" s="168"/>
      <c r="CC41" s="168"/>
      <c r="CD41" s="168"/>
      <c r="CE41" s="168"/>
      <c r="CF41" s="168"/>
      <c r="CG41" s="168"/>
      <c r="CH41" s="168"/>
      <c r="CI41" s="168"/>
      <c r="CJ41" s="168"/>
      <c r="CK41" s="168"/>
      <c r="CL41" s="168"/>
      <c r="CM41" s="168"/>
      <c r="CN41" s="168"/>
      <c r="CO41" s="281"/>
      <c r="CP41" s="586">
        <f>IFS(Burden="Unencumbered",'PAGE 1'!$AN$99,Burden="Burdened",'PAGE 1'!$AN$99-2,Burden="Overloaded",'PAGE 1'!$AN$99/2,Burden="Immobile",0)+IFS(BQ65=TRUE,-'PAGE 1'!$AN$99,BQ62=TRUE,-'PAGE 1'!$AN$99,BQ59=TRUE,-'PAGE 1'!$AN$99,BQ56=TRUE,-'PAGE 1'!$AN$99,BQ53=TRUE,-'PAGE 1'!$AN$99*0.5,BQ50=TRUE,-'PAGE 1'!$AN$99*0.5,BQ47=TRUE,-2,BQ44=TRUE,-1,BQ41=TRUE,0,BQ38=TRUE,0)</f>
        <v>4</v>
      </c>
      <c r="CQ41" s="168"/>
      <c r="CR41" s="168"/>
      <c r="CS41" s="168"/>
      <c r="CT41" s="281"/>
      <c r="CU41" s="587"/>
      <c r="CV41" s="168"/>
      <c r="CW41" s="168"/>
      <c r="CX41" s="168"/>
      <c r="CY41" s="168"/>
      <c r="CZ41" s="168"/>
      <c r="DA41" s="168"/>
      <c r="DB41" s="168"/>
      <c r="DC41" s="168"/>
      <c r="DD41" s="168"/>
      <c r="DE41" s="168"/>
      <c r="DF41" s="168"/>
      <c r="DG41" s="168"/>
      <c r="DH41" s="168"/>
      <c r="DI41" s="168"/>
      <c r="DJ41" s="168"/>
      <c r="DK41" s="573"/>
      <c r="DL41" s="517"/>
    </row>
    <row r="42" ht="9.0" customHeight="1">
      <c r="A42" s="512"/>
      <c r="B42" s="458"/>
      <c r="C42" s="263"/>
      <c r="G42" s="289"/>
      <c r="O42" s="264"/>
      <c r="P42" s="263"/>
      <c r="U42" s="264"/>
      <c r="V42" s="263"/>
      <c r="AA42" s="264"/>
      <c r="AB42" s="574"/>
      <c r="AC42" s="263"/>
      <c r="AP42" s="264"/>
      <c r="AQ42" s="263"/>
      <c r="AV42" s="264"/>
      <c r="AW42" s="263"/>
      <c r="BB42" s="264"/>
      <c r="BC42" s="459"/>
      <c r="BE42" s="458"/>
      <c r="BF42" s="215"/>
      <c r="BP42" s="216"/>
      <c r="BS42" s="216"/>
      <c r="BT42" s="459"/>
      <c r="BV42" s="458"/>
      <c r="BW42" s="288"/>
      <c r="CO42" s="289"/>
      <c r="CP42" s="288"/>
      <c r="CT42" s="289"/>
      <c r="CU42" s="288"/>
      <c r="DK42" s="459"/>
      <c r="DL42" s="517"/>
    </row>
    <row r="43" ht="9.0" customHeight="1">
      <c r="A43" s="512"/>
      <c r="B43" s="458"/>
      <c r="C43" s="224"/>
      <c r="D43" s="225"/>
      <c r="E43" s="225"/>
      <c r="F43" s="225"/>
      <c r="G43" s="292"/>
      <c r="H43" s="225"/>
      <c r="I43" s="225"/>
      <c r="J43" s="225"/>
      <c r="K43" s="225"/>
      <c r="L43" s="225"/>
      <c r="M43" s="225"/>
      <c r="N43" s="225"/>
      <c r="O43" s="226"/>
      <c r="P43" s="224"/>
      <c r="Q43" s="225"/>
      <c r="R43" s="225"/>
      <c r="S43" s="225"/>
      <c r="T43" s="225"/>
      <c r="U43" s="226"/>
      <c r="V43" s="224"/>
      <c r="W43" s="225"/>
      <c r="X43" s="225"/>
      <c r="Y43" s="225"/>
      <c r="Z43" s="225"/>
      <c r="AA43" s="226"/>
      <c r="AB43" s="588"/>
      <c r="AC43" s="224"/>
      <c r="AD43" s="225"/>
      <c r="AE43" s="225"/>
      <c r="AF43" s="225"/>
      <c r="AG43" s="225"/>
      <c r="AH43" s="225"/>
      <c r="AI43" s="225"/>
      <c r="AJ43" s="225"/>
      <c r="AK43" s="225"/>
      <c r="AL43" s="225"/>
      <c r="AM43" s="225"/>
      <c r="AN43" s="225"/>
      <c r="AO43" s="225"/>
      <c r="AP43" s="226"/>
      <c r="AQ43" s="224"/>
      <c r="AR43" s="225"/>
      <c r="AS43" s="225"/>
      <c r="AT43" s="225"/>
      <c r="AU43" s="225"/>
      <c r="AV43" s="226"/>
      <c r="AW43" s="224"/>
      <c r="AX43" s="225"/>
      <c r="AY43" s="225"/>
      <c r="AZ43" s="225"/>
      <c r="BA43" s="225"/>
      <c r="BB43" s="226"/>
      <c r="BC43" s="459"/>
      <c r="BE43" s="458"/>
      <c r="BF43" s="238"/>
      <c r="BG43" s="239"/>
      <c r="BH43" s="239"/>
      <c r="BI43" s="239"/>
      <c r="BJ43" s="239"/>
      <c r="BK43" s="239"/>
      <c r="BL43" s="239"/>
      <c r="BM43" s="239"/>
      <c r="BN43" s="239"/>
      <c r="BO43" s="239"/>
      <c r="BP43" s="240"/>
      <c r="BQ43" s="239"/>
      <c r="BR43" s="239"/>
      <c r="BS43" s="240"/>
      <c r="BT43" s="459"/>
      <c r="BV43" s="458"/>
      <c r="BW43" s="309"/>
      <c r="BX43" s="295"/>
      <c r="BY43" s="295"/>
      <c r="BZ43" s="295"/>
      <c r="CA43" s="295"/>
      <c r="CB43" s="295"/>
      <c r="CC43" s="295"/>
      <c r="CD43" s="295"/>
      <c r="CE43" s="295"/>
      <c r="CF43" s="295"/>
      <c r="CG43" s="295"/>
      <c r="CH43" s="295"/>
      <c r="CI43" s="295"/>
      <c r="CJ43" s="295"/>
      <c r="CK43" s="295"/>
      <c r="CL43" s="295"/>
      <c r="CM43" s="295"/>
      <c r="CN43" s="295"/>
      <c r="CO43" s="312"/>
      <c r="CP43" s="309"/>
      <c r="CQ43" s="295"/>
      <c r="CR43" s="295"/>
      <c r="CS43" s="295"/>
      <c r="CT43" s="312"/>
      <c r="CU43" s="288"/>
      <c r="DK43" s="459"/>
      <c r="DL43" s="517"/>
    </row>
    <row r="44" ht="9.0" customHeight="1">
      <c r="A44" s="512"/>
      <c r="B44" s="458"/>
      <c r="C44" s="589" t="s">
        <v>289</v>
      </c>
      <c r="D44" s="219"/>
      <c r="E44" s="219"/>
      <c r="F44" s="219"/>
      <c r="G44" s="567"/>
      <c r="H44" s="584" t="s">
        <v>290</v>
      </c>
      <c r="I44" s="208"/>
      <c r="J44" s="208"/>
      <c r="K44" s="208"/>
      <c r="L44" s="208"/>
      <c r="M44" s="208"/>
      <c r="N44" s="208"/>
      <c r="O44" s="209"/>
      <c r="P44" s="590">
        <f>Arm</f>
        <v>4</v>
      </c>
      <c r="Q44" s="208"/>
      <c r="R44" s="208"/>
      <c r="S44" s="208"/>
      <c r="T44" s="208"/>
      <c r="U44" s="209"/>
      <c r="V44" s="591"/>
      <c r="W44" s="208"/>
      <c r="X44" s="208"/>
      <c r="Y44" s="208"/>
      <c r="Z44" s="208"/>
      <c r="AA44" s="209"/>
      <c r="AB44" s="592"/>
      <c r="AC44" s="583" t="s">
        <v>286</v>
      </c>
      <c r="AD44" s="208"/>
      <c r="AE44" s="208"/>
      <c r="AF44" s="208"/>
      <c r="AG44" s="208"/>
      <c r="AH44" s="208"/>
      <c r="AI44" s="208"/>
      <c r="AJ44" s="208"/>
      <c r="AK44" s="208"/>
      <c r="AL44" s="208"/>
      <c r="AM44" s="208"/>
      <c r="AN44" s="208"/>
      <c r="AO44" s="208"/>
      <c r="AP44" s="209"/>
      <c r="AQ44" s="591">
        <f>IF(AC44&lt;&gt;"", VLOOKUP(AC44, calculations!$G$137:$I$144, 3, 0),"")</f>
        <v>5</v>
      </c>
      <c r="AR44" s="208"/>
      <c r="AS44" s="208"/>
      <c r="AT44" s="208"/>
      <c r="AU44" s="208"/>
      <c r="AV44" s="209"/>
      <c r="AW44" s="591">
        <f>IF(AC44&lt;&gt;"", VLOOKUP(AC44, calculations!$G$137:$I$144, 2, 0),"")</f>
        <v>4</v>
      </c>
      <c r="AX44" s="208"/>
      <c r="AY44" s="208"/>
      <c r="AZ44" s="208"/>
      <c r="BA44" s="208"/>
      <c r="BB44" s="593"/>
      <c r="BC44" s="459"/>
      <c r="BE44" s="458"/>
      <c r="BF44" s="582" t="s">
        <v>291</v>
      </c>
      <c r="BP44" s="264"/>
      <c r="BQ44" s="579" t="b">
        <v>0</v>
      </c>
      <c r="BS44" s="264"/>
      <c r="BT44" s="459"/>
      <c r="BV44" s="458"/>
      <c r="BW44" s="594" t="s">
        <v>292</v>
      </c>
      <c r="BX44" s="168"/>
      <c r="BY44" s="168"/>
      <c r="BZ44" s="168"/>
      <c r="CA44" s="168"/>
      <c r="CB44" s="168"/>
      <c r="CC44" s="168"/>
      <c r="CD44" s="168"/>
      <c r="CE44" s="168"/>
      <c r="CF44" s="168"/>
      <c r="CG44" s="168"/>
      <c r="CH44" s="168"/>
      <c r="CI44" s="168"/>
      <c r="CJ44" s="168"/>
      <c r="CK44" s="168"/>
      <c r="CL44" s="168"/>
      <c r="CM44" s="168"/>
      <c r="CN44" s="168"/>
      <c r="CO44" s="281"/>
      <c r="CP44" s="595">
        <f>IF(((CP41+(INT(Athletics/25*0.5)))*3)-(ArmourPenalty)&gt;0,((CP41+(INT(Athletics/25*0.5)))*3)-(ArmourPenalty),0)</f>
        <v>7</v>
      </c>
      <c r="CQ44" s="168"/>
      <c r="CR44" s="168"/>
      <c r="CS44" s="168"/>
      <c r="CT44" s="281"/>
      <c r="CU44" s="288"/>
      <c r="DK44" s="459"/>
      <c r="DL44" s="517"/>
    </row>
    <row r="45" ht="9.0" customHeight="1">
      <c r="A45" s="512"/>
      <c r="B45" s="458"/>
      <c r="C45" s="263"/>
      <c r="G45" s="289"/>
      <c r="O45" s="216"/>
      <c r="P45" s="215"/>
      <c r="U45" s="216"/>
      <c r="V45" s="215"/>
      <c r="AA45" s="216"/>
      <c r="AB45" s="596"/>
      <c r="AC45" s="215"/>
      <c r="AP45" s="216"/>
      <c r="AQ45" s="215"/>
      <c r="AV45" s="216"/>
      <c r="AW45" s="215"/>
      <c r="BB45" s="264"/>
      <c r="BC45" s="459"/>
      <c r="BE45" s="458"/>
      <c r="BF45" s="263"/>
      <c r="BP45" s="264"/>
      <c r="BS45" s="264"/>
      <c r="BT45" s="459"/>
      <c r="BV45" s="458"/>
      <c r="BW45" s="288"/>
      <c r="CO45" s="289"/>
      <c r="CP45" s="288"/>
      <c r="CT45" s="289"/>
      <c r="CU45" s="288"/>
      <c r="DK45" s="459"/>
      <c r="DL45" s="517"/>
    </row>
    <row r="46" ht="9.0" customHeight="1">
      <c r="A46" s="512"/>
      <c r="B46" s="458"/>
      <c r="C46" s="263"/>
      <c r="G46" s="289"/>
      <c r="O46" s="216"/>
      <c r="P46" s="215"/>
      <c r="U46" s="216"/>
      <c r="V46" s="215"/>
      <c r="AA46" s="216"/>
      <c r="AB46" s="596"/>
      <c r="AC46" s="215"/>
      <c r="AP46" s="216"/>
      <c r="AQ46" s="215"/>
      <c r="AV46" s="216"/>
      <c r="AW46" s="215"/>
      <c r="BB46" s="264"/>
      <c r="BC46" s="459"/>
      <c r="BE46" s="458"/>
      <c r="BF46" s="263"/>
      <c r="BP46" s="264"/>
      <c r="BS46" s="264"/>
      <c r="BT46" s="459"/>
      <c r="BV46" s="458"/>
      <c r="BW46" s="309"/>
      <c r="BX46" s="295"/>
      <c r="BY46" s="295"/>
      <c r="BZ46" s="295"/>
      <c r="CA46" s="295"/>
      <c r="CB46" s="295"/>
      <c r="CC46" s="295"/>
      <c r="CD46" s="295"/>
      <c r="CE46" s="295"/>
      <c r="CF46" s="295"/>
      <c r="CG46" s="295"/>
      <c r="CH46" s="295"/>
      <c r="CI46" s="295"/>
      <c r="CJ46" s="295"/>
      <c r="CK46" s="295"/>
      <c r="CL46" s="295"/>
      <c r="CM46" s="295"/>
      <c r="CN46" s="295"/>
      <c r="CO46" s="312"/>
      <c r="CP46" s="309"/>
      <c r="CQ46" s="295"/>
      <c r="CR46" s="295"/>
      <c r="CS46" s="295"/>
      <c r="CT46" s="312"/>
      <c r="CU46" s="288"/>
      <c r="DK46" s="459"/>
      <c r="DL46" s="517"/>
    </row>
    <row r="47" ht="9.0" customHeight="1">
      <c r="A47" s="512"/>
      <c r="B47" s="458"/>
      <c r="C47" s="224"/>
      <c r="D47" s="225"/>
      <c r="E47" s="225"/>
      <c r="F47" s="225"/>
      <c r="G47" s="292"/>
      <c r="H47" s="239"/>
      <c r="I47" s="239"/>
      <c r="J47" s="239"/>
      <c r="K47" s="239"/>
      <c r="L47" s="239"/>
      <c r="M47" s="239"/>
      <c r="N47" s="239"/>
      <c r="O47" s="240"/>
      <c r="P47" s="238"/>
      <c r="Q47" s="239"/>
      <c r="R47" s="239"/>
      <c r="S47" s="239"/>
      <c r="T47" s="239"/>
      <c r="U47" s="240"/>
      <c r="V47" s="238"/>
      <c r="W47" s="239"/>
      <c r="X47" s="239"/>
      <c r="Y47" s="239"/>
      <c r="Z47" s="239"/>
      <c r="AA47" s="240"/>
      <c r="AB47" s="597"/>
      <c r="AC47" s="238"/>
      <c r="AD47" s="239"/>
      <c r="AE47" s="239"/>
      <c r="AF47" s="239"/>
      <c r="AG47" s="239"/>
      <c r="AH47" s="239"/>
      <c r="AI47" s="239"/>
      <c r="AJ47" s="239"/>
      <c r="AK47" s="239"/>
      <c r="AL47" s="239"/>
      <c r="AM47" s="239"/>
      <c r="AN47" s="239"/>
      <c r="AO47" s="239"/>
      <c r="AP47" s="240"/>
      <c r="AQ47" s="238"/>
      <c r="AR47" s="239"/>
      <c r="AS47" s="239"/>
      <c r="AT47" s="239"/>
      <c r="AU47" s="239"/>
      <c r="AV47" s="240"/>
      <c r="AW47" s="238"/>
      <c r="AX47" s="239"/>
      <c r="AY47" s="239"/>
      <c r="AZ47" s="239"/>
      <c r="BA47" s="239"/>
      <c r="BB47" s="598"/>
      <c r="BC47" s="459"/>
      <c r="BE47" s="458"/>
      <c r="BF47" s="583" t="s">
        <v>293</v>
      </c>
      <c r="BG47" s="208"/>
      <c r="BH47" s="208"/>
      <c r="BI47" s="208"/>
      <c r="BJ47" s="208"/>
      <c r="BK47" s="208"/>
      <c r="BL47" s="208"/>
      <c r="BM47" s="208"/>
      <c r="BN47" s="208"/>
      <c r="BO47" s="208"/>
      <c r="BP47" s="209"/>
      <c r="BQ47" s="584" t="b">
        <v>0</v>
      </c>
      <c r="BR47" s="208"/>
      <c r="BS47" s="209"/>
      <c r="BT47" s="459"/>
      <c r="BV47" s="458"/>
      <c r="BW47" s="585" t="s">
        <v>294</v>
      </c>
      <c r="BX47" s="168"/>
      <c r="BY47" s="168"/>
      <c r="BZ47" s="168"/>
      <c r="CA47" s="168"/>
      <c r="CB47" s="168"/>
      <c r="CC47" s="168"/>
      <c r="CD47" s="168"/>
      <c r="CE47" s="168"/>
      <c r="CF47" s="168"/>
      <c r="CG47" s="168"/>
      <c r="CH47" s="168"/>
      <c r="CI47" s="168"/>
      <c r="CJ47" s="168"/>
      <c r="CK47" s="168"/>
      <c r="CL47" s="168"/>
      <c r="CM47" s="168"/>
      <c r="CN47" s="168"/>
      <c r="CO47" s="281"/>
      <c r="CP47" s="599">
        <f>IF(((CP41+(INT(Athletics/25*0.5)))*5)-(ArmourPenalty)&gt;0,((CP41+(INT(Athletics/25*0.5)))*5)-(ArmourPenalty),0)</f>
        <v>15</v>
      </c>
      <c r="CQ47" s="168"/>
      <c r="CR47" s="168"/>
      <c r="CS47" s="168"/>
      <c r="CT47" s="281"/>
      <c r="CU47" s="288"/>
      <c r="DK47" s="459"/>
      <c r="DL47" s="517"/>
    </row>
    <row r="48" ht="9.0" customHeight="1">
      <c r="A48" s="512"/>
      <c r="B48" s="458"/>
      <c r="C48" s="600" t="s">
        <v>295</v>
      </c>
      <c r="D48" s="219"/>
      <c r="E48" s="219"/>
      <c r="F48" s="219"/>
      <c r="G48" s="567"/>
      <c r="H48" s="579" t="s">
        <v>296</v>
      </c>
      <c r="O48" s="264"/>
      <c r="P48" s="580">
        <f>Arm</f>
        <v>4</v>
      </c>
      <c r="U48" s="264"/>
      <c r="V48" s="581"/>
      <c r="AA48" s="264"/>
      <c r="AB48" s="399"/>
      <c r="AC48" s="582" t="s">
        <v>286</v>
      </c>
      <c r="AP48" s="264"/>
      <c r="AQ48" s="581">
        <f>IF(AC48&lt;&gt;"", VLOOKUP(AC48, calculations!$G$137:$I$144, 3, 0),"")</f>
        <v>5</v>
      </c>
      <c r="AV48" s="264"/>
      <c r="AW48" s="581">
        <f>IF(AC48&lt;&gt;"", VLOOKUP(AC48, calculations!$G$137:$I$144, 2, 0),"")</f>
        <v>4</v>
      </c>
      <c r="BB48" s="264"/>
      <c r="BC48" s="459"/>
      <c r="BE48" s="458"/>
      <c r="BF48" s="215"/>
      <c r="BP48" s="216"/>
      <c r="BS48" s="216"/>
      <c r="BT48" s="459"/>
      <c r="BV48" s="458"/>
      <c r="BW48" s="288"/>
      <c r="CO48" s="289"/>
      <c r="CP48" s="288"/>
      <c r="CT48" s="289"/>
      <c r="CU48" s="288"/>
      <c r="DK48" s="459"/>
      <c r="DL48" s="517"/>
    </row>
    <row r="49" ht="9.0" customHeight="1">
      <c r="A49" s="512"/>
      <c r="B49" s="458"/>
      <c r="C49" s="263"/>
      <c r="G49" s="289"/>
      <c r="O49" s="264"/>
      <c r="P49" s="263"/>
      <c r="U49" s="264"/>
      <c r="V49" s="263"/>
      <c r="AA49" s="264"/>
      <c r="AB49" s="574"/>
      <c r="AC49" s="263"/>
      <c r="AP49" s="264"/>
      <c r="AQ49" s="263"/>
      <c r="AV49" s="264"/>
      <c r="AW49" s="263"/>
      <c r="BB49" s="264"/>
      <c r="BC49" s="459"/>
      <c r="BE49" s="458"/>
      <c r="BF49" s="238"/>
      <c r="BG49" s="239"/>
      <c r="BH49" s="239"/>
      <c r="BI49" s="239"/>
      <c r="BJ49" s="239"/>
      <c r="BK49" s="239"/>
      <c r="BL49" s="239"/>
      <c r="BM49" s="239"/>
      <c r="BN49" s="239"/>
      <c r="BO49" s="239"/>
      <c r="BP49" s="240"/>
      <c r="BQ49" s="239"/>
      <c r="BR49" s="239"/>
      <c r="BS49" s="240"/>
      <c r="BT49" s="459"/>
      <c r="BV49" s="458"/>
      <c r="BW49" s="309"/>
      <c r="BX49" s="295"/>
      <c r="BY49" s="295"/>
      <c r="BZ49" s="295"/>
      <c r="CA49" s="295"/>
      <c r="CB49" s="295"/>
      <c r="CC49" s="295"/>
      <c r="CD49" s="295"/>
      <c r="CE49" s="295"/>
      <c r="CF49" s="295"/>
      <c r="CG49" s="295"/>
      <c r="CH49" s="295"/>
      <c r="CI49" s="295"/>
      <c r="CJ49" s="295"/>
      <c r="CK49" s="295"/>
      <c r="CL49" s="295"/>
      <c r="CM49" s="295"/>
      <c r="CN49" s="295"/>
      <c r="CO49" s="312"/>
      <c r="CP49" s="309"/>
      <c r="CQ49" s="295"/>
      <c r="CR49" s="295"/>
      <c r="CS49" s="295"/>
      <c r="CT49" s="312"/>
      <c r="CU49" s="288"/>
      <c r="DK49" s="459"/>
      <c r="DL49" s="517"/>
    </row>
    <row r="50" ht="9.0" customHeight="1">
      <c r="A50" s="512"/>
      <c r="B50" s="458"/>
      <c r="C50" s="263"/>
      <c r="G50" s="289"/>
      <c r="O50" s="264"/>
      <c r="P50" s="263"/>
      <c r="U50" s="264"/>
      <c r="V50" s="263"/>
      <c r="AA50" s="264"/>
      <c r="AB50" s="574"/>
      <c r="AC50" s="263"/>
      <c r="AP50" s="264"/>
      <c r="AQ50" s="263"/>
      <c r="AV50" s="264"/>
      <c r="AW50" s="263"/>
      <c r="BB50" s="264"/>
      <c r="BC50" s="459"/>
      <c r="BE50" s="458"/>
      <c r="BF50" s="582" t="s">
        <v>297</v>
      </c>
      <c r="BP50" s="264"/>
      <c r="BQ50" s="579" t="b">
        <v>0</v>
      </c>
      <c r="BS50" s="264"/>
      <c r="BT50" s="459"/>
      <c r="BV50" s="458"/>
      <c r="BW50" s="601" t="s">
        <v>298</v>
      </c>
      <c r="BX50" s="168"/>
      <c r="BY50" s="281"/>
      <c r="BZ50" s="594" t="s">
        <v>299</v>
      </c>
      <c r="CA50" s="168"/>
      <c r="CB50" s="168"/>
      <c r="CC50" s="168"/>
      <c r="CD50" s="168"/>
      <c r="CE50" s="168"/>
      <c r="CF50" s="168"/>
      <c r="CG50" s="168"/>
      <c r="CH50" s="168"/>
      <c r="CI50" s="168"/>
      <c r="CJ50" s="168"/>
      <c r="CK50" s="168"/>
      <c r="CL50" s="168"/>
      <c r="CM50" s="168"/>
      <c r="CN50" s="168"/>
      <c r="CO50" s="281"/>
      <c r="CP50" s="602">
        <f>IF(CP41&gt;0,(('PAGE 1'!CH11*2)+(INT(Athletics/20))-(ArmourPenalty/2))/100,0)</f>
        <v>3.295</v>
      </c>
      <c r="CQ50" s="168"/>
      <c r="CR50" s="168"/>
      <c r="CS50" s="168"/>
      <c r="CT50" s="281"/>
      <c r="CU50" s="288"/>
      <c r="DK50" s="459"/>
      <c r="DL50" s="517"/>
    </row>
    <row r="51" ht="9.0" customHeight="1">
      <c r="A51" s="512"/>
      <c r="B51" s="458"/>
      <c r="C51" s="224"/>
      <c r="D51" s="225"/>
      <c r="E51" s="225"/>
      <c r="F51" s="225"/>
      <c r="G51" s="292"/>
      <c r="H51" s="225"/>
      <c r="I51" s="225"/>
      <c r="J51" s="225"/>
      <c r="K51" s="225"/>
      <c r="L51" s="225"/>
      <c r="M51" s="225"/>
      <c r="N51" s="225"/>
      <c r="O51" s="226"/>
      <c r="P51" s="224"/>
      <c r="Q51" s="225"/>
      <c r="R51" s="225"/>
      <c r="S51" s="225"/>
      <c r="T51" s="225"/>
      <c r="U51" s="226"/>
      <c r="V51" s="224"/>
      <c r="W51" s="225"/>
      <c r="X51" s="225"/>
      <c r="Y51" s="225"/>
      <c r="Z51" s="225"/>
      <c r="AA51" s="226"/>
      <c r="AB51" s="588"/>
      <c r="AC51" s="224"/>
      <c r="AD51" s="225"/>
      <c r="AE51" s="225"/>
      <c r="AF51" s="225"/>
      <c r="AG51" s="225"/>
      <c r="AH51" s="225"/>
      <c r="AI51" s="225"/>
      <c r="AJ51" s="225"/>
      <c r="AK51" s="225"/>
      <c r="AL51" s="225"/>
      <c r="AM51" s="225"/>
      <c r="AN51" s="225"/>
      <c r="AO51" s="225"/>
      <c r="AP51" s="226"/>
      <c r="AQ51" s="224"/>
      <c r="AR51" s="225"/>
      <c r="AS51" s="225"/>
      <c r="AT51" s="225"/>
      <c r="AU51" s="225"/>
      <c r="AV51" s="226"/>
      <c r="AW51" s="224"/>
      <c r="AX51" s="225"/>
      <c r="AY51" s="225"/>
      <c r="AZ51" s="225"/>
      <c r="BA51" s="225"/>
      <c r="BB51" s="226"/>
      <c r="BC51" s="459"/>
      <c r="BE51" s="458"/>
      <c r="BF51" s="263"/>
      <c r="BP51" s="264"/>
      <c r="BS51" s="264"/>
      <c r="BT51" s="459"/>
      <c r="BV51" s="458"/>
      <c r="BW51" s="288"/>
      <c r="BY51" s="289"/>
      <c r="BZ51" s="288"/>
      <c r="CO51" s="289"/>
      <c r="CP51" s="288"/>
      <c r="CT51" s="289"/>
      <c r="CU51" s="288"/>
      <c r="DK51" s="459"/>
      <c r="DL51" s="517"/>
    </row>
    <row r="52" ht="9.0" customHeight="1">
      <c r="A52" s="512"/>
      <c r="B52" s="458"/>
      <c r="C52" s="603">
        <v>45270.0</v>
      </c>
      <c r="D52" s="219"/>
      <c r="E52" s="219"/>
      <c r="F52" s="219"/>
      <c r="G52" s="567"/>
      <c r="H52" s="584" t="s">
        <v>103</v>
      </c>
      <c r="I52" s="208"/>
      <c r="J52" s="208"/>
      <c r="K52" s="208"/>
      <c r="L52" s="208"/>
      <c r="M52" s="208"/>
      <c r="N52" s="208"/>
      <c r="O52" s="209"/>
      <c r="P52" s="590">
        <f>Chest</f>
        <v>7</v>
      </c>
      <c r="Q52" s="208"/>
      <c r="R52" s="208"/>
      <c r="S52" s="208"/>
      <c r="T52" s="208"/>
      <c r="U52" s="209"/>
      <c r="V52" s="591"/>
      <c r="W52" s="208"/>
      <c r="X52" s="208"/>
      <c r="Y52" s="208"/>
      <c r="Z52" s="208"/>
      <c r="AA52" s="209"/>
      <c r="AB52" s="592"/>
      <c r="AC52" s="583" t="s">
        <v>286</v>
      </c>
      <c r="AD52" s="208"/>
      <c r="AE52" s="208"/>
      <c r="AF52" s="208"/>
      <c r="AG52" s="208"/>
      <c r="AH52" s="208"/>
      <c r="AI52" s="208"/>
      <c r="AJ52" s="208"/>
      <c r="AK52" s="208"/>
      <c r="AL52" s="208"/>
      <c r="AM52" s="208"/>
      <c r="AN52" s="208"/>
      <c r="AO52" s="208"/>
      <c r="AP52" s="209"/>
      <c r="AQ52" s="591">
        <f>IF(AC52&lt;&gt;"", VLOOKUP(AC52, calculations!$G$137:$I$144, 3, 0),"")</f>
        <v>5</v>
      </c>
      <c r="AR52" s="208"/>
      <c r="AS52" s="208"/>
      <c r="AT52" s="208"/>
      <c r="AU52" s="208"/>
      <c r="AV52" s="209"/>
      <c r="AW52" s="591">
        <f>IF(AC52&lt;&gt;"", VLOOKUP(AC52, calculations!$G$137:$I$144, 2, 0),"")</f>
        <v>4</v>
      </c>
      <c r="AX52" s="208"/>
      <c r="AY52" s="208"/>
      <c r="AZ52" s="208"/>
      <c r="BA52" s="208"/>
      <c r="BB52" s="593"/>
      <c r="BC52" s="459"/>
      <c r="BE52" s="458"/>
      <c r="BF52" s="263"/>
      <c r="BP52" s="264"/>
      <c r="BS52" s="264"/>
      <c r="BT52" s="459"/>
      <c r="BV52" s="458"/>
      <c r="BW52" s="288"/>
      <c r="BY52" s="289"/>
      <c r="BZ52" s="309"/>
      <c r="CA52" s="295"/>
      <c r="CB52" s="295"/>
      <c r="CC52" s="295"/>
      <c r="CD52" s="295"/>
      <c r="CE52" s="295"/>
      <c r="CF52" s="295"/>
      <c r="CG52" s="295"/>
      <c r="CH52" s="295"/>
      <c r="CI52" s="295"/>
      <c r="CJ52" s="295"/>
      <c r="CK52" s="295"/>
      <c r="CL52" s="295"/>
      <c r="CM52" s="295"/>
      <c r="CN52" s="295"/>
      <c r="CO52" s="312"/>
      <c r="CP52" s="309"/>
      <c r="CQ52" s="295"/>
      <c r="CR52" s="295"/>
      <c r="CS52" s="295"/>
      <c r="CT52" s="312"/>
      <c r="CU52" s="288"/>
      <c r="DK52" s="459"/>
      <c r="DL52" s="517"/>
    </row>
    <row r="53" ht="9.0" customHeight="1">
      <c r="A53" s="512"/>
      <c r="B53" s="458"/>
      <c r="C53" s="263"/>
      <c r="G53" s="289"/>
      <c r="O53" s="216"/>
      <c r="P53" s="215"/>
      <c r="U53" s="216"/>
      <c r="V53" s="215"/>
      <c r="AA53" s="216"/>
      <c r="AB53" s="596"/>
      <c r="AC53" s="215"/>
      <c r="AP53" s="216"/>
      <c r="AQ53" s="215"/>
      <c r="AV53" s="216"/>
      <c r="AW53" s="215"/>
      <c r="BB53" s="264"/>
      <c r="BC53" s="459"/>
      <c r="BE53" s="458"/>
      <c r="BF53" s="583" t="s">
        <v>300</v>
      </c>
      <c r="BG53" s="208"/>
      <c r="BH53" s="208"/>
      <c r="BI53" s="208"/>
      <c r="BJ53" s="208"/>
      <c r="BK53" s="208"/>
      <c r="BL53" s="208"/>
      <c r="BM53" s="208"/>
      <c r="BN53" s="208"/>
      <c r="BO53" s="208"/>
      <c r="BP53" s="209"/>
      <c r="BQ53" s="584" t="b">
        <v>0</v>
      </c>
      <c r="BR53" s="208"/>
      <c r="BS53" s="209"/>
      <c r="BT53" s="459"/>
      <c r="BV53" s="458"/>
      <c r="BW53" s="288"/>
      <c r="BY53" s="289"/>
      <c r="BZ53" s="594" t="s">
        <v>301</v>
      </c>
      <c r="CA53" s="168"/>
      <c r="CB53" s="168"/>
      <c r="CC53" s="168"/>
      <c r="CD53" s="168"/>
      <c r="CE53" s="168"/>
      <c r="CF53" s="168"/>
      <c r="CG53" s="168"/>
      <c r="CH53" s="168"/>
      <c r="CI53" s="168"/>
      <c r="CJ53" s="168"/>
      <c r="CK53" s="168"/>
      <c r="CL53" s="168"/>
      <c r="CM53" s="168"/>
      <c r="CN53" s="168"/>
      <c r="CO53" s="281"/>
      <c r="CP53" s="602">
        <f>IF(CP41&gt;0,('PAGE 1'!CH11+(INT(Athletics/20)/5)-(ArmourPenalty))/100,0)</f>
        <v>1.604</v>
      </c>
      <c r="CQ53" s="168"/>
      <c r="CR53" s="168"/>
      <c r="CS53" s="168"/>
      <c r="CT53" s="281"/>
      <c r="CU53" s="288"/>
      <c r="DK53" s="459"/>
      <c r="DL53" s="517"/>
    </row>
    <row r="54" ht="9.0" customHeight="1">
      <c r="A54" s="512"/>
      <c r="B54" s="458"/>
      <c r="C54" s="263"/>
      <c r="G54" s="289"/>
      <c r="O54" s="216"/>
      <c r="P54" s="215"/>
      <c r="U54" s="216"/>
      <c r="V54" s="215"/>
      <c r="AA54" s="216"/>
      <c r="AB54" s="596"/>
      <c r="AC54" s="215"/>
      <c r="AP54" s="216"/>
      <c r="AQ54" s="215"/>
      <c r="AV54" s="216"/>
      <c r="AW54" s="215"/>
      <c r="BB54" s="264"/>
      <c r="BC54" s="459"/>
      <c r="BE54" s="458"/>
      <c r="BF54" s="215"/>
      <c r="BP54" s="216"/>
      <c r="BS54" s="216"/>
      <c r="BT54" s="459"/>
      <c r="BV54" s="458"/>
      <c r="BW54" s="288"/>
      <c r="BY54" s="289"/>
      <c r="BZ54" s="288"/>
      <c r="CO54" s="289"/>
      <c r="CP54" s="288"/>
      <c r="CT54" s="289"/>
      <c r="CU54" s="288"/>
      <c r="DK54" s="459"/>
      <c r="DL54" s="517"/>
    </row>
    <row r="55" ht="9.0" customHeight="1">
      <c r="A55" s="512"/>
      <c r="B55" s="458"/>
      <c r="C55" s="224"/>
      <c r="D55" s="225"/>
      <c r="E55" s="225"/>
      <c r="F55" s="225"/>
      <c r="G55" s="292"/>
      <c r="H55" s="239"/>
      <c r="I55" s="239"/>
      <c r="J55" s="239"/>
      <c r="K55" s="239"/>
      <c r="L55" s="239"/>
      <c r="M55" s="239"/>
      <c r="N55" s="239"/>
      <c r="O55" s="240"/>
      <c r="P55" s="238"/>
      <c r="Q55" s="239"/>
      <c r="R55" s="239"/>
      <c r="S55" s="239"/>
      <c r="T55" s="239"/>
      <c r="U55" s="240"/>
      <c r="V55" s="238"/>
      <c r="W55" s="239"/>
      <c r="X55" s="239"/>
      <c r="Y55" s="239"/>
      <c r="Z55" s="239"/>
      <c r="AA55" s="240"/>
      <c r="AB55" s="597"/>
      <c r="AC55" s="238"/>
      <c r="AD55" s="239"/>
      <c r="AE55" s="239"/>
      <c r="AF55" s="239"/>
      <c r="AG55" s="239"/>
      <c r="AH55" s="239"/>
      <c r="AI55" s="239"/>
      <c r="AJ55" s="239"/>
      <c r="AK55" s="239"/>
      <c r="AL55" s="239"/>
      <c r="AM55" s="239"/>
      <c r="AN55" s="239"/>
      <c r="AO55" s="239"/>
      <c r="AP55" s="240"/>
      <c r="AQ55" s="238"/>
      <c r="AR55" s="239"/>
      <c r="AS55" s="239"/>
      <c r="AT55" s="239"/>
      <c r="AU55" s="239"/>
      <c r="AV55" s="240"/>
      <c r="AW55" s="238"/>
      <c r="AX55" s="239"/>
      <c r="AY55" s="239"/>
      <c r="AZ55" s="239"/>
      <c r="BA55" s="239"/>
      <c r="BB55" s="598"/>
      <c r="BC55" s="459"/>
      <c r="BE55" s="458"/>
      <c r="BF55" s="238"/>
      <c r="BG55" s="239"/>
      <c r="BH55" s="239"/>
      <c r="BI55" s="239"/>
      <c r="BJ55" s="239"/>
      <c r="BK55" s="239"/>
      <c r="BL55" s="239"/>
      <c r="BM55" s="239"/>
      <c r="BN55" s="239"/>
      <c r="BO55" s="239"/>
      <c r="BP55" s="240"/>
      <c r="BQ55" s="239"/>
      <c r="BR55" s="239"/>
      <c r="BS55" s="240"/>
      <c r="BT55" s="459"/>
      <c r="BV55" s="458"/>
      <c r="BW55" s="309"/>
      <c r="BX55" s="295"/>
      <c r="BY55" s="312"/>
      <c r="BZ55" s="309"/>
      <c r="CA55" s="295"/>
      <c r="CB55" s="295"/>
      <c r="CC55" s="295"/>
      <c r="CD55" s="295"/>
      <c r="CE55" s="295"/>
      <c r="CF55" s="295"/>
      <c r="CG55" s="295"/>
      <c r="CH55" s="295"/>
      <c r="CI55" s="295"/>
      <c r="CJ55" s="295"/>
      <c r="CK55" s="295"/>
      <c r="CL55" s="295"/>
      <c r="CM55" s="295"/>
      <c r="CN55" s="295"/>
      <c r="CO55" s="312"/>
      <c r="CP55" s="309"/>
      <c r="CQ55" s="295"/>
      <c r="CR55" s="295"/>
      <c r="CS55" s="295"/>
      <c r="CT55" s="312"/>
      <c r="CU55" s="288"/>
      <c r="DK55" s="459"/>
      <c r="DL55" s="517"/>
    </row>
    <row r="56" ht="9.0" customHeight="1">
      <c r="A56" s="512"/>
      <c r="B56" s="458"/>
      <c r="C56" s="604">
        <v>45176.0</v>
      </c>
      <c r="D56" s="219"/>
      <c r="E56" s="219"/>
      <c r="F56" s="219"/>
      <c r="G56" s="567"/>
      <c r="H56" s="579" t="s">
        <v>106</v>
      </c>
      <c r="O56" s="264"/>
      <c r="P56" s="580">
        <f>Abdomen</f>
        <v>6</v>
      </c>
      <c r="U56" s="264"/>
      <c r="V56" s="581"/>
      <c r="AA56" s="264"/>
      <c r="AB56" s="399"/>
      <c r="AC56" s="582" t="s">
        <v>302</v>
      </c>
      <c r="AP56" s="264"/>
      <c r="AQ56" s="581">
        <f>IF(AC56&lt;&gt;"", VLOOKUP(AC56, calculations!$G$137:$I$144, 3, 0),"")</f>
        <v>2</v>
      </c>
      <c r="AV56" s="264"/>
      <c r="AW56" s="581">
        <f>IF(AC56&lt;&gt;"", VLOOKUP(AC56, calculations!$G$137:$I$144, 2, 0),"")</f>
        <v>1</v>
      </c>
      <c r="BB56" s="264"/>
      <c r="BC56" s="459"/>
      <c r="BE56" s="458"/>
      <c r="BF56" s="582" t="s">
        <v>303</v>
      </c>
      <c r="BP56" s="264"/>
      <c r="BQ56" s="579" t="b">
        <v>0</v>
      </c>
      <c r="BS56" s="264"/>
      <c r="BT56" s="459"/>
      <c r="BV56" s="458"/>
      <c r="BW56" s="605" t="s">
        <v>304</v>
      </c>
      <c r="BX56" s="168"/>
      <c r="BY56" s="281"/>
      <c r="BZ56" s="585" t="s">
        <v>305</v>
      </c>
      <c r="CA56" s="168"/>
      <c r="CB56" s="168"/>
      <c r="CC56" s="168"/>
      <c r="CD56" s="168"/>
      <c r="CE56" s="168"/>
      <c r="CF56" s="168"/>
      <c r="CG56" s="168"/>
      <c r="CH56" s="168"/>
      <c r="CI56" s="168"/>
      <c r="CJ56" s="168"/>
      <c r="CK56" s="168"/>
      <c r="CL56" s="168"/>
      <c r="CM56" s="168"/>
      <c r="CN56" s="168"/>
      <c r="CO56" s="281"/>
      <c r="CP56" s="599">
        <f>IF(((CP41+Athletics)/10)-(ArmourPenalty/2)&gt;0,((CP41+Athletics)/10)-(ArmourPenalty/2),0)</f>
        <v>2.3</v>
      </c>
      <c r="CQ56" s="168"/>
      <c r="CR56" s="168"/>
      <c r="CS56" s="168"/>
      <c r="CT56" s="281"/>
      <c r="CU56" s="288"/>
      <c r="DK56" s="459"/>
      <c r="DL56" s="517"/>
    </row>
    <row r="57" ht="9.0" customHeight="1">
      <c r="A57" s="512"/>
      <c r="B57" s="458"/>
      <c r="C57" s="263"/>
      <c r="G57" s="289"/>
      <c r="O57" s="264"/>
      <c r="P57" s="263"/>
      <c r="U57" s="264"/>
      <c r="V57" s="263"/>
      <c r="AA57" s="264"/>
      <c r="AB57" s="574"/>
      <c r="AC57" s="263"/>
      <c r="AP57" s="264"/>
      <c r="AQ57" s="263"/>
      <c r="AV57" s="264"/>
      <c r="AW57" s="263"/>
      <c r="BB57" s="264"/>
      <c r="BC57" s="459"/>
      <c r="BE57" s="458"/>
      <c r="BF57" s="263"/>
      <c r="BP57" s="264"/>
      <c r="BS57" s="264"/>
      <c r="BT57" s="459"/>
      <c r="BV57" s="458"/>
      <c r="BW57" s="288"/>
      <c r="BY57" s="289"/>
      <c r="BZ57" s="288"/>
      <c r="CO57" s="289"/>
      <c r="CP57" s="288"/>
      <c r="CT57" s="289"/>
      <c r="CU57" s="288"/>
      <c r="DK57" s="459"/>
      <c r="DL57" s="517"/>
    </row>
    <row r="58" ht="9.0" customHeight="1">
      <c r="A58" s="512"/>
      <c r="B58" s="458"/>
      <c r="C58" s="263"/>
      <c r="G58" s="289"/>
      <c r="O58" s="264"/>
      <c r="P58" s="263"/>
      <c r="U58" s="264"/>
      <c r="V58" s="263"/>
      <c r="AA58" s="264"/>
      <c r="AB58" s="574"/>
      <c r="AC58" s="263"/>
      <c r="AP58" s="264"/>
      <c r="AQ58" s="263"/>
      <c r="AV58" s="264"/>
      <c r="AW58" s="263"/>
      <c r="BB58" s="264"/>
      <c r="BC58" s="459"/>
      <c r="BE58" s="458"/>
      <c r="BF58" s="263"/>
      <c r="BP58" s="264"/>
      <c r="BS58" s="264"/>
      <c r="BT58" s="459"/>
      <c r="BV58" s="458"/>
      <c r="BW58" s="288"/>
      <c r="BY58" s="289"/>
      <c r="BZ58" s="309"/>
      <c r="CA58" s="295"/>
      <c r="CB58" s="295"/>
      <c r="CC58" s="295"/>
      <c r="CD58" s="295"/>
      <c r="CE58" s="295"/>
      <c r="CF58" s="295"/>
      <c r="CG58" s="295"/>
      <c r="CH58" s="295"/>
      <c r="CI58" s="295"/>
      <c r="CJ58" s="295"/>
      <c r="CK58" s="295"/>
      <c r="CL58" s="295"/>
      <c r="CM58" s="295"/>
      <c r="CN58" s="295"/>
      <c r="CO58" s="312"/>
      <c r="CP58" s="309"/>
      <c r="CQ58" s="295"/>
      <c r="CR58" s="295"/>
      <c r="CS58" s="295"/>
      <c r="CT58" s="312"/>
      <c r="CU58" s="288"/>
      <c r="DK58" s="459"/>
      <c r="DL58" s="517"/>
    </row>
    <row r="59" ht="9.0" customHeight="1">
      <c r="A59" s="512"/>
      <c r="B59" s="458"/>
      <c r="C59" s="224"/>
      <c r="D59" s="225"/>
      <c r="E59" s="225"/>
      <c r="F59" s="225"/>
      <c r="G59" s="292"/>
      <c r="H59" s="225"/>
      <c r="I59" s="225"/>
      <c r="J59" s="225"/>
      <c r="K59" s="225"/>
      <c r="L59" s="225"/>
      <c r="M59" s="225"/>
      <c r="N59" s="225"/>
      <c r="O59" s="226"/>
      <c r="P59" s="224"/>
      <c r="Q59" s="225"/>
      <c r="R59" s="225"/>
      <c r="S59" s="225"/>
      <c r="T59" s="225"/>
      <c r="U59" s="226"/>
      <c r="V59" s="224"/>
      <c r="W59" s="225"/>
      <c r="X59" s="225"/>
      <c r="Y59" s="225"/>
      <c r="Z59" s="225"/>
      <c r="AA59" s="226"/>
      <c r="AB59" s="588"/>
      <c r="AC59" s="224"/>
      <c r="AD59" s="225"/>
      <c r="AE59" s="225"/>
      <c r="AF59" s="225"/>
      <c r="AG59" s="225"/>
      <c r="AH59" s="225"/>
      <c r="AI59" s="225"/>
      <c r="AJ59" s="225"/>
      <c r="AK59" s="225"/>
      <c r="AL59" s="225"/>
      <c r="AM59" s="225"/>
      <c r="AN59" s="225"/>
      <c r="AO59" s="225"/>
      <c r="AP59" s="226"/>
      <c r="AQ59" s="224"/>
      <c r="AR59" s="225"/>
      <c r="AS59" s="225"/>
      <c r="AT59" s="225"/>
      <c r="AU59" s="225"/>
      <c r="AV59" s="226"/>
      <c r="AW59" s="224"/>
      <c r="AX59" s="225"/>
      <c r="AY59" s="225"/>
      <c r="AZ59" s="225"/>
      <c r="BA59" s="225"/>
      <c r="BB59" s="226"/>
      <c r="BC59" s="459"/>
      <c r="BE59" s="458"/>
      <c r="BF59" s="583" t="s">
        <v>306</v>
      </c>
      <c r="BG59" s="208"/>
      <c r="BH59" s="208"/>
      <c r="BI59" s="208"/>
      <c r="BJ59" s="208"/>
      <c r="BK59" s="208"/>
      <c r="BL59" s="208"/>
      <c r="BM59" s="208"/>
      <c r="BN59" s="208"/>
      <c r="BO59" s="208"/>
      <c r="BP59" s="209"/>
      <c r="BQ59" s="584" t="b">
        <v>0</v>
      </c>
      <c r="BR59" s="208"/>
      <c r="BS59" s="209"/>
      <c r="BT59" s="459"/>
      <c r="BV59" s="458"/>
      <c r="BW59" s="288"/>
      <c r="BY59" s="289"/>
      <c r="BZ59" s="585" t="s">
        <v>307</v>
      </c>
      <c r="CA59" s="168"/>
      <c r="CB59" s="168"/>
      <c r="CC59" s="168"/>
      <c r="CD59" s="168"/>
      <c r="CE59" s="168"/>
      <c r="CF59" s="168"/>
      <c r="CG59" s="168"/>
      <c r="CH59" s="168"/>
      <c r="CI59" s="168"/>
      <c r="CJ59" s="168"/>
      <c r="CK59" s="168"/>
      <c r="CL59" s="168"/>
      <c r="CM59" s="168"/>
      <c r="CN59" s="168"/>
      <c r="CO59" s="281"/>
      <c r="CP59" s="599">
        <f>IF(((CP41+Athletics)/15)-ArmourPenalty&gt;0,((CP41+Athletics)/15)-ArmourPenalty,0)</f>
        <v>0</v>
      </c>
      <c r="CQ59" s="168"/>
      <c r="CR59" s="168"/>
      <c r="CS59" s="168"/>
      <c r="CT59" s="281"/>
      <c r="CU59" s="288"/>
      <c r="DK59" s="459"/>
      <c r="DL59" s="517"/>
    </row>
    <row r="60" ht="9.0" customHeight="1">
      <c r="A60" s="512"/>
      <c r="B60" s="458"/>
      <c r="C60" s="603">
        <v>45081.0</v>
      </c>
      <c r="D60" s="219"/>
      <c r="E60" s="219"/>
      <c r="F60" s="219"/>
      <c r="G60" s="567"/>
      <c r="H60" s="584" t="s">
        <v>308</v>
      </c>
      <c r="I60" s="208"/>
      <c r="J60" s="208"/>
      <c r="K60" s="208"/>
      <c r="L60" s="208"/>
      <c r="M60" s="208"/>
      <c r="N60" s="208"/>
      <c r="O60" s="209"/>
      <c r="P60" s="590">
        <f>Leg</f>
        <v>5</v>
      </c>
      <c r="Q60" s="208"/>
      <c r="R60" s="208"/>
      <c r="S60" s="208"/>
      <c r="T60" s="208"/>
      <c r="U60" s="209"/>
      <c r="V60" s="591"/>
      <c r="W60" s="208"/>
      <c r="X60" s="208"/>
      <c r="Y60" s="208"/>
      <c r="Z60" s="208"/>
      <c r="AA60" s="209"/>
      <c r="AB60" s="592"/>
      <c r="AC60" s="583" t="s">
        <v>286</v>
      </c>
      <c r="AD60" s="208"/>
      <c r="AE60" s="208"/>
      <c r="AF60" s="208"/>
      <c r="AG60" s="208"/>
      <c r="AH60" s="208"/>
      <c r="AI60" s="208"/>
      <c r="AJ60" s="208"/>
      <c r="AK60" s="208"/>
      <c r="AL60" s="208"/>
      <c r="AM60" s="208"/>
      <c r="AN60" s="208"/>
      <c r="AO60" s="208"/>
      <c r="AP60" s="209"/>
      <c r="AQ60" s="591">
        <f>IF(AC60&lt;&gt;"", VLOOKUP(AC60, calculations!$G$137:$I$144, 3, 0),"")</f>
        <v>5</v>
      </c>
      <c r="AR60" s="208"/>
      <c r="AS60" s="208"/>
      <c r="AT60" s="208"/>
      <c r="AU60" s="208"/>
      <c r="AV60" s="209"/>
      <c r="AW60" s="591">
        <f>IF(AC60&lt;&gt;"", VLOOKUP(AC60, calculations!$G$137:$I$144, 2, 0),"")</f>
        <v>4</v>
      </c>
      <c r="AX60" s="208"/>
      <c r="AY60" s="208"/>
      <c r="AZ60" s="208"/>
      <c r="BA60" s="208"/>
      <c r="BB60" s="593"/>
      <c r="BC60" s="459"/>
      <c r="BE60" s="458"/>
      <c r="BF60" s="215"/>
      <c r="BP60" s="216"/>
      <c r="BS60" s="216"/>
      <c r="BT60" s="459"/>
      <c r="BV60" s="458"/>
      <c r="BW60" s="288"/>
      <c r="BY60" s="289"/>
      <c r="BZ60" s="288"/>
      <c r="CO60" s="289"/>
      <c r="CP60" s="288"/>
      <c r="CT60" s="289"/>
      <c r="CU60" s="288"/>
      <c r="DK60" s="459"/>
      <c r="DL60" s="517"/>
    </row>
    <row r="61" ht="9.0" customHeight="1">
      <c r="A61" s="512"/>
      <c r="B61" s="458"/>
      <c r="C61" s="263"/>
      <c r="G61" s="289"/>
      <c r="O61" s="216"/>
      <c r="P61" s="215"/>
      <c r="U61" s="216"/>
      <c r="V61" s="215"/>
      <c r="AA61" s="216"/>
      <c r="AB61" s="596"/>
      <c r="AC61" s="215"/>
      <c r="AP61" s="216"/>
      <c r="AQ61" s="215"/>
      <c r="AV61" s="216"/>
      <c r="AW61" s="215"/>
      <c r="BB61" s="264"/>
      <c r="BC61" s="459"/>
      <c r="BE61" s="458"/>
      <c r="BF61" s="238"/>
      <c r="BG61" s="239"/>
      <c r="BH61" s="239"/>
      <c r="BI61" s="239"/>
      <c r="BJ61" s="239"/>
      <c r="BK61" s="239"/>
      <c r="BL61" s="239"/>
      <c r="BM61" s="239"/>
      <c r="BN61" s="239"/>
      <c r="BO61" s="239"/>
      <c r="BP61" s="240"/>
      <c r="BQ61" s="239"/>
      <c r="BR61" s="239"/>
      <c r="BS61" s="240"/>
      <c r="BT61" s="459"/>
      <c r="BV61" s="458"/>
      <c r="BW61" s="288"/>
      <c r="BY61" s="289"/>
      <c r="BZ61" s="309"/>
      <c r="CA61" s="295"/>
      <c r="CB61" s="295"/>
      <c r="CC61" s="295"/>
      <c r="CD61" s="295"/>
      <c r="CE61" s="295"/>
      <c r="CF61" s="295"/>
      <c r="CG61" s="295"/>
      <c r="CH61" s="295"/>
      <c r="CI61" s="295"/>
      <c r="CJ61" s="295"/>
      <c r="CK61" s="295"/>
      <c r="CL61" s="295"/>
      <c r="CM61" s="295"/>
      <c r="CN61" s="295"/>
      <c r="CO61" s="312"/>
      <c r="CP61" s="309"/>
      <c r="CQ61" s="295"/>
      <c r="CR61" s="295"/>
      <c r="CS61" s="295"/>
      <c r="CT61" s="312"/>
      <c r="CU61" s="288"/>
      <c r="DK61" s="459"/>
      <c r="DL61" s="517"/>
    </row>
    <row r="62" ht="9.0" customHeight="1">
      <c r="A62" s="512"/>
      <c r="B62" s="458"/>
      <c r="C62" s="263"/>
      <c r="G62" s="289"/>
      <c r="O62" s="216"/>
      <c r="P62" s="215"/>
      <c r="U62" s="216"/>
      <c r="V62" s="215"/>
      <c r="AA62" s="216"/>
      <c r="AB62" s="596"/>
      <c r="AC62" s="215"/>
      <c r="AP62" s="216"/>
      <c r="AQ62" s="215"/>
      <c r="AV62" s="216"/>
      <c r="AW62" s="215"/>
      <c r="BB62" s="264"/>
      <c r="BC62" s="459"/>
      <c r="BE62" s="458"/>
      <c r="BF62" s="582" t="s">
        <v>309</v>
      </c>
      <c r="BP62" s="264"/>
      <c r="BQ62" s="579" t="b">
        <v>0</v>
      </c>
      <c r="BS62" s="264"/>
      <c r="BT62" s="459"/>
      <c r="BV62" s="458"/>
      <c r="BW62" s="288"/>
      <c r="BY62" s="289"/>
      <c r="BZ62" s="585" t="s">
        <v>310</v>
      </c>
      <c r="CA62" s="168"/>
      <c r="CB62" s="168"/>
      <c r="CC62" s="168"/>
      <c r="CD62" s="168"/>
      <c r="CE62" s="168"/>
      <c r="CF62" s="168"/>
      <c r="CG62" s="168"/>
      <c r="CH62" s="168"/>
      <c r="CI62" s="168"/>
      <c r="CJ62" s="168"/>
      <c r="CK62" s="168"/>
      <c r="CL62" s="168"/>
      <c r="CM62" s="168"/>
      <c r="CN62" s="168"/>
      <c r="CO62" s="281"/>
      <c r="CP62" s="599">
        <f>IF(((CP41+Athletics)/30)-(ArmourPenalty*2)&gt;0,((CP41+Athletics)/30)-(ArmourPenalty*2),0)</f>
        <v>0</v>
      </c>
      <c r="CQ62" s="168"/>
      <c r="CR62" s="168"/>
      <c r="CS62" s="168"/>
      <c r="CT62" s="281"/>
      <c r="CU62" s="288"/>
      <c r="DK62" s="459"/>
      <c r="DL62" s="517"/>
    </row>
    <row r="63" ht="9.0" customHeight="1">
      <c r="A63" s="512"/>
      <c r="B63" s="458"/>
      <c r="C63" s="224"/>
      <c r="D63" s="225"/>
      <c r="E63" s="225"/>
      <c r="F63" s="225"/>
      <c r="G63" s="292"/>
      <c r="H63" s="239"/>
      <c r="I63" s="239"/>
      <c r="J63" s="239"/>
      <c r="K63" s="239"/>
      <c r="L63" s="239"/>
      <c r="M63" s="239"/>
      <c r="N63" s="239"/>
      <c r="O63" s="240"/>
      <c r="P63" s="238"/>
      <c r="Q63" s="239"/>
      <c r="R63" s="239"/>
      <c r="S63" s="239"/>
      <c r="T63" s="239"/>
      <c r="U63" s="240"/>
      <c r="V63" s="238"/>
      <c r="W63" s="239"/>
      <c r="X63" s="239"/>
      <c r="Y63" s="239"/>
      <c r="Z63" s="239"/>
      <c r="AA63" s="240"/>
      <c r="AB63" s="597"/>
      <c r="AC63" s="238"/>
      <c r="AD63" s="239"/>
      <c r="AE63" s="239"/>
      <c r="AF63" s="239"/>
      <c r="AG63" s="239"/>
      <c r="AH63" s="239"/>
      <c r="AI63" s="239"/>
      <c r="AJ63" s="239"/>
      <c r="AK63" s="239"/>
      <c r="AL63" s="239"/>
      <c r="AM63" s="239"/>
      <c r="AN63" s="239"/>
      <c r="AO63" s="239"/>
      <c r="AP63" s="240"/>
      <c r="AQ63" s="238"/>
      <c r="AR63" s="239"/>
      <c r="AS63" s="239"/>
      <c r="AT63" s="239"/>
      <c r="AU63" s="239"/>
      <c r="AV63" s="240"/>
      <c r="AW63" s="238"/>
      <c r="AX63" s="239"/>
      <c r="AY63" s="239"/>
      <c r="AZ63" s="239"/>
      <c r="BA63" s="239"/>
      <c r="BB63" s="598"/>
      <c r="BC63" s="459"/>
      <c r="BE63" s="458"/>
      <c r="BF63" s="263"/>
      <c r="BP63" s="264"/>
      <c r="BS63" s="264"/>
      <c r="BT63" s="459"/>
      <c r="BV63" s="458"/>
      <c r="BW63" s="288"/>
      <c r="BY63" s="289"/>
      <c r="BZ63" s="288"/>
      <c r="CO63" s="289"/>
      <c r="CP63" s="288"/>
      <c r="CT63" s="289"/>
      <c r="CU63" s="288"/>
      <c r="DK63" s="459"/>
      <c r="DL63" s="517"/>
    </row>
    <row r="64" ht="9.0" customHeight="1">
      <c r="A64" s="512"/>
      <c r="B64" s="458"/>
      <c r="C64" s="604">
        <v>44986.0</v>
      </c>
      <c r="D64" s="219"/>
      <c r="E64" s="219"/>
      <c r="F64" s="219"/>
      <c r="G64" s="567"/>
      <c r="H64" s="579" t="s">
        <v>311</v>
      </c>
      <c r="O64" s="264"/>
      <c r="P64" s="580">
        <f>Leg</f>
        <v>5</v>
      </c>
      <c r="U64" s="264"/>
      <c r="V64" s="581"/>
      <c r="AA64" s="264"/>
      <c r="AB64" s="399"/>
      <c r="AC64" s="582" t="s">
        <v>286</v>
      </c>
      <c r="AP64" s="264"/>
      <c r="AQ64" s="581">
        <f>IF(AC64&lt;&gt;"", VLOOKUP(AC64, calculations!$G$137:$I$144, 3, 0),"")</f>
        <v>5</v>
      </c>
      <c r="AV64" s="264"/>
      <c r="AW64" s="581">
        <f>IF(AC64&lt;&gt;"", VLOOKUP(AC64, calculations!$G$137:$I$144, 2, 0),"")</f>
        <v>4</v>
      </c>
      <c r="BB64" s="264"/>
      <c r="BC64" s="459"/>
      <c r="BE64" s="458"/>
      <c r="BF64" s="263"/>
      <c r="BP64" s="264"/>
      <c r="BS64" s="264"/>
      <c r="BT64" s="459"/>
      <c r="BV64" s="458"/>
      <c r="BW64" s="309"/>
      <c r="BX64" s="295"/>
      <c r="BY64" s="312"/>
      <c r="BZ64" s="309"/>
      <c r="CA64" s="295"/>
      <c r="CB64" s="295"/>
      <c r="CC64" s="295"/>
      <c r="CD64" s="295"/>
      <c r="CE64" s="295"/>
      <c r="CF64" s="295"/>
      <c r="CG64" s="295"/>
      <c r="CH64" s="295"/>
      <c r="CI64" s="295"/>
      <c r="CJ64" s="295"/>
      <c r="CK64" s="295"/>
      <c r="CL64" s="295"/>
      <c r="CM64" s="295"/>
      <c r="CN64" s="295"/>
      <c r="CO64" s="312"/>
      <c r="CP64" s="309"/>
      <c r="CQ64" s="295"/>
      <c r="CR64" s="295"/>
      <c r="CS64" s="295"/>
      <c r="CT64" s="312"/>
      <c r="CU64" s="288"/>
      <c r="DK64" s="459"/>
      <c r="DL64" s="517"/>
    </row>
    <row r="65" ht="9.0" customHeight="1">
      <c r="A65" s="512"/>
      <c r="B65" s="458"/>
      <c r="C65" s="263"/>
      <c r="G65" s="289"/>
      <c r="O65" s="264"/>
      <c r="P65" s="263"/>
      <c r="U65" s="264"/>
      <c r="V65" s="263"/>
      <c r="AA65" s="264"/>
      <c r="AB65" s="574"/>
      <c r="AC65" s="263"/>
      <c r="AP65" s="264"/>
      <c r="AQ65" s="263"/>
      <c r="AV65" s="264"/>
      <c r="AW65" s="263"/>
      <c r="BB65" s="264"/>
      <c r="BC65" s="459"/>
      <c r="BE65" s="458"/>
      <c r="BF65" s="583" t="s">
        <v>312</v>
      </c>
      <c r="BG65" s="208"/>
      <c r="BH65" s="208"/>
      <c r="BI65" s="208"/>
      <c r="BJ65" s="208"/>
      <c r="BK65" s="208"/>
      <c r="BL65" s="208"/>
      <c r="BM65" s="208"/>
      <c r="BN65" s="208"/>
      <c r="BO65" s="208"/>
      <c r="BP65" s="209"/>
      <c r="BQ65" s="584" t="b">
        <v>0</v>
      </c>
      <c r="BR65" s="208"/>
      <c r="BS65" s="209"/>
      <c r="BT65" s="459"/>
      <c r="BV65" s="458"/>
      <c r="BW65" s="594" t="s">
        <v>94</v>
      </c>
      <c r="BX65" s="168"/>
      <c r="BY65" s="168"/>
      <c r="BZ65" s="168"/>
      <c r="CA65" s="168"/>
      <c r="CB65" s="168"/>
      <c r="CC65" s="168"/>
      <c r="CD65" s="168"/>
      <c r="CE65" s="168"/>
      <c r="CF65" s="168"/>
      <c r="CG65" s="168"/>
      <c r="CH65" s="168"/>
      <c r="CI65" s="168"/>
      <c r="CJ65" s="168"/>
      <c r="CK65" s="168"/>
      <c r="CL65" s="168"/>
      <c r="CM65" s="168"/>
      <c r="CN65" s="168"/>
      <c r="CO65" s="281"/>
      <c r="CP65" s="606">
        <f>((CP41+Swim)/12)-(ArmourPenalty*2)</f>
        <v>-7.666666667</v>
      </c>
      <c r="CQ65" s="168"/>
      <c r="CR65" s="168"/>
      <c r="CS65" s="168"/>
      <c r="CT65" s="281"/>
      <c r="CU65" s="288"/>
      <c r="DK65" s="459"/>
      <c r="DL65" s="517"/>
    </row>
    <row r="66" ht="9.0" customHeight="1">
      <c r="A66" s="512"/>
      <c r="B66" s="458"/>
      <c r="C66" s="263"/>
      <c r="G66" s="289"/>
      <c r="O66" s="264"/>
      <c r="P66" s="263"/>
      <c r="U66" s="264"/>
      <c r="V66" s="263"/>
      <c r="AA66" s="264"/>
      <c r="AB66" s="574"/>
      <c r="AC66" s="263"/>
      <c r="AP66" s="264"/>
      <c r="AQ66" s="263"/>
      <c r="AV66" s="264"/>
      <c r="AW66" s="263"/>
      <c r="BB66" s="264"/>
      <c r="BC66" s="459"/>
      <c r="BE66" s="458"/>
      <c r="BF66" s="215"/>
      <c r="BP66" s="216"/>
      <c r="BS66" s="216"/>
      <c r="BT66" s="459"/>
      <c r="BV66" s="458"/>
      <c r="BW66" s="288"/>
      <c r="CO66" s="289"/>
      <c r="CP66" s="288"/>
      <c r="CT66" s="289"/>
      <c r="CU66" s="288"/>
      <c r="DK66" s="459"/>
      <c r="DL66" s="517"/>
    </row>
    <row r="67" ht="9.0" customHeight="1">
      <c r="A67" s="512"/>
      <c r="B67" s="458"/>
      <c r="C67" s="224"/>
      <c r="D67" s="225"/>
      <c r="E67" s="225"/>
      <c r="F67" s="225"/>
      <c r="G67" s="292"/>
      <c r="H67" s="225"/>
      <c r="I67" s="225"/>
      <c r="J67" s="225"/>
      <c r="K67" s="225"/>
      <c r="L67" s="225"/>
      <c r="M67" s="225"/>
      <c r="N67" s="225"/>
      <c r="O67" s="226"/>
      <c r="P67" s="224"/>
      <c r="Q67" s="225"/>
      <c r="R67" s="225"/>
      <c r="S67" s="225"/>
      <c r="T67" s="225"/>
      <c r="U67" s="226"/>
      <c r="V67" s="224"/>
      <c r="W67" s="225"/>
      <c r="X67" s="225"/>
      <c r="Y67" s="225"/>
      <c r="Z67" s="225"/>
      <c r="AA67" s="226"/>
      <c r="AB67" s="588"/>
      <c r="AC67" s="224"/>
      <c r="AD67" s="225"/>
      <c r="AE67" s="225"/>
      <c r="AF67" s="225"/>
      <c r="AG67" s="225"/>
      <c r="AH67" s="225"/>
      <c r="AI67" s="225"/>
      <c r="AJ67" s="225"/>
      <c r="AK67" s="225"/>
      <c r="AL67" s="225"/>
      <c r="AM67" s="225"/>
      <c r="AN67" s="225"/>
      <c r="AO67" s="225"/>
      <c r="AP67" s="226"/>
      <c r="AQ67" s="224"/>
      <c r="AR67" s="225"/>
      <c r="AS67" s="225"/>
      <c r="AT67" s="225"/>
      <c r="AU67" s="225"/>
      <c r="AV67" s="226"/>
      <c r="AW67" s="224"/>
      <c r="AX67" s="225"/>
      <c r="AY67" s="225"/>
      <c r="AZ67" s="225"/>
      <c r="BA67" s="225"/>
      <c r="BB67" s="226"/>
      <c r="BC67" s="459"/>
      <c r="BE67" s="458"/>
      <c r="BF67" s="238"/>
      <c r="BG67" s="239"/>
      <c r="BH67" s="239"/>
      <c r="BI67" s="239"/>
      <c r="BJ67" s="239"/>
      <c r="BK67" s="239"/>
      <c r="BL67" s="239"/>
      <c r="BM67" s="239"/>
      <c r="BN67" s="239"/>
      <c r="BO67" s="239"/>
      <c r="BP67" s="240"/>
      <c r="BQ67" s="239"/>
      <c r="BR67" s="239"/>
      <c r="BS67" s="240"/>
      <c r="BT67" s="459"/>
      <c r="BV67" s="458"/>
      <c r="BW67" s="309"/>
      <c r="BX67" s="295"/>
      <c r="BY67" s="295"/>
      <c r="BZ67" s="295"/>
      <c r="CA67" s="295"/>
      <c r="CB67" s="295"/>
      <c r="CC67" s="295"/>
      <c r="CD67" s="295"/>
      <c r="CE67" s="295"/>
      <c r="CF67" s="295"/>
      <c r="CG67" s="295"/>
      <c r="CH67" s="295"/>
      <c r="CI67" s="295"/>
      <c r="CJ67" s="295"/>
      <c r="CK67" s="295"/>
      <c r="CL67" s="295"/>
      <c r="CM67" s="295"/>
      <c r="CN67" s="295"/>
      <c r="CO67" s="312"/>
      <c r="CP67" s="309"/>
      <c r="CQ67" s="295"/>
      <c r="CR67" s="295"/>
      <c r="CS67" s="295"/>
      <c r="CT67" s="312"/>
      <c r="CU67" s="309"/>
      <c r="CV67" s="295"/>
      <c r="CW67" s="295"/>
      <c r="CX67" s="295"/>
      <c r="CY67" s="295"/>
      <c r="CZ67" s="295"/>
      <c r="DA67" s="295"/>
      <c r="DB67" s="295"/>
      <c r="DC67" s="295"/>
      <c r="DD67" s="295"/>
      <c r="DE67" s="295"/>
      <c r="DF67" s="295"/>
      <c r="DG67" s="295"/>
      <c r="DH67" s="295"/>
      <c r="DI67" s="295"/>
      <c r="DJ67" s="295"/>
      <c r="DK67" s="536"/>
      <c r="DL67" s="517"/>
    </row>
    <row r="68" ht="9.0" customHeight="1">
      <c r="A68" s="512"/>
      <c r="B68" s="548"/>
      <c r="C68" s="369"/>
      <c r="D68" s="370"/>
      <c r="E68" s="370"/>
      <c r="F68" s="370"/>
      <c r="G68" s="370"/>
      <c r="H68" s="370"/>
      <c r="I68" s="370"/>
      <c r="J68" s="370"/>
      <c r="K68" s="370"/>
      <c r="L68" s="370"/>
      <c r="M68" s="370"/>
      <c r="N68" s="370"/>
      <c r="O68" s="370"/>
      <c r="P68" s="370"/>
      <c r="Q68" s="370"/>
      <c r="R68" s="370"/>
      <c r="S68" s="370"/>
      <c r="T68" s="370"/>
      <c r="U68" s="370"/>
      <c r="V68" s="370"/>
      <c r="W68" s="370"/>
      <c r="X68" s="370"/>
      <c r="Y68" s="370"/>
      <c r="Z68" s="370"/>
      <c r="AA68" s="370"/>
      <c r="AB68" s="370"/>
      <c r="AC68" s="370"/>
      <c r="AD68" s="370"/>
      <c r="AE68" s="370"/>
      <c r="AF68" s="370"/>
      <c r="AG68" s="370"/>
      <c r="AH68" s="370"/>
      <c r="AI68" s="370"/>
      <c r="AJ68" s="370"/>
      <c r="AK68" s="370"/>
      <c r="AL68" s="370"/>
      <c r="AM68" s="370"/>
      <c r="AN68" s="370"/>
      <c r="AO68" s="370"/>
      <c r="AP68" s="370"/>
      <c r="AQ68" s="370"/>
      <c r="AR68" s="370"/>
      <c r="AS68" s="370"/>
      <c r="AT68" s="370"/>
      <c r="AU68" s="370"/>
      <c r="AV68" s="370"/>
      <c r="AW68" s="370"/>
      <c r="AX68" s="370"/>
      <c r="AY68" s="370"/>
      <c r="AZ68" s="370"/>
      <c r="BA68" s="370"/>
      <c r="BB68" s="559"/>
      <c r="BC68" s="14"/>
      <c r="BD68" s="239"/>
      <c r="BE68" s="548"/>
      <c r="BF68" s="607"/>
      <c r="BG68" s="370"/>
      <c r="BH68" s="370"/>
      <c r="BI68" s="370"/>
      <c r="BJ68" s="370"/>
      <c r="BK68" s="370"/>
      <c r="BL68" s="370"/>
      <c r="BM68" s="370"/>
      <c r="BN68" s="370"/>
      <c r="BO68" s="370"/>
      <c r="BP68" s="370"/>
      <c r="BQ68" s="370"/>
      <c r="BR68" s="370"/>
      <c r="BS68" s="559"/>
      <c r="BT68" s="14"/>
      <c r="BU68" s="239"/>
      <c r="BV68" s="548"/>
      <c r="BW68" s="558"/>
      <c r="BX68" s="370"/>
      <c r="BY68" s="370"/>
      <c r="BZ68" s="370"/>
      <c r="CA68" s="370"/>
      <c r="CB68" s="370"/>
      <c r="CC68" s="370"/>
      <c r="CD68" s="370"/>
      <c r="CE68" s="370"/>
      <c r="CF68" s="370"/>
      <c r="CG68" s="370"/>
      <c r="CH68" s="370"/>
      <c r="CI68" s="370"/>
      <c r="CJ68" s="370"/>
      <c r="CK68" s="370"/>
      <c r="CL68" s="370"/>
      <c r="CM68" s="370"/>
      <c r="CN68" s="370"/>
      <c r="CO68" s="370"/>
      <c r="CP68" s="370"/>
      <c r="CQ68" s="370"/>
      <c r="CR68" s="370"/>
      <c r="CS68" s="370"/>
      <c r="CT68" s="370"/>
      <c r="CU68" s="370"/>
      <c r="CV68" s="370"/>
      <c r="CW68" s="370"/>
      <c r="CX68" s="370"/>
      <c r="CY68" s="370"/>
      <c r="CZ68" s="370"/>
      <c r="DA68" s="370"/>
      <c r="DB68" s="370"/>
      <c r="DC68" s="370"/>
      <c r="DD68" s="370"/>
      <c r="DE68" s="370"/>
      <c r="DF68" s="370"/>
      <c r="DG68" s="370"/>
      <c r="DH68" s="370"/>
      <c r="DI68" s="370"/>
      <c r="DJ68" s="370"/>
      <c r="DK68" s="14"/>
      <c r="DL68" s="517"/>
    </row>
    <row r="69" ht="9.0" customHeight="1">
      <c r="A69" s="512"/>
      <c r="B69" s="510"/>
      <c r="DK69" s="216"/>
      <c r="DL69" s="517"/>
    </row>
    <row r="70" ht="9.0" customHeight="1">
      <c r="A70" s="512"/>
      <c r="B70" s="608"/>
      <c r="C70" s="609"/>
      <c r="D70" s="136"/>
      <c r="E70" s="136"/>
      <c r="F70" s="136"/>
      <c r="G70" s="136"/>
      <c r="H70" s="136"/>
      <c r="I70" s="136"/>
      <c r="J70" s="136"/>
      <c r="K70" s="136"/>
      <c r="L70" s="136"/>
      <c r="M70" s="136"/>
      <c r="N70" s="136"/>
      <c r="O70" s="136"/>
      <c r="P70" s="136"/>
      <c r="Q70" s="136"/>
      <c r="R70" s="136"/>
      <c r="S70" s="136"/>
      <c r="T70" s="136"/>
      <c r="U70" s="136"/>
      <c r="V70" s="136"/>
      <c r="W70" s="136"/>
      <c r="X70" s="136"/>
      <c r="Y70" s="136"/>
      <c r="Z70" s="136"/>
      <c r="AA70" s="136"/>
      <c r="AB70" s="136"/>
      <c r="AC70" s="136"/>
      <c r="AD70" s="136"/>
      <c r="AE70" s="136"/>
      <c r="AF70" s="136"/>
      <c r="AG70" s="136"/>
      <c r="AH70" s="136"/>
      <c r="AI70" s="136"/>
      <c r="AJ70" s="136"/>
      <c r="AK70" s="136"/>
      <c r="AL70" s="136"/>
      <c r="AM70" s="136"/>
      <c r="AN70" s="136"/>
      <c r="AO70" s="136"/>
      <c r="AP70" s="136"/>
      <c r="AQ70" s="136"/>
      <c r="AR70" s="136"/>
      <c r="AS70" s="136"/>
      <c r="AT70" s="136"/>
      <c r="AU70" s="136"/>
      <c r="AV70" s="136"/>
      <c r="AW70" s="136"/>
      <c r="AX70" s="136"/>
      <c r="AY70" s="136"/>
      <c r="AZ70" s="136"/>
      <c r="BA70" s="136"/>
      <c r="BB70" s="136"/>
      <c r="BC70" s="136"/>
      <c r="BD70" s="136"/>
      <c r="BE70" s="136"/>
      <c r="BF70" s="136"/>
      <c r="BG70" s="136"/>
      <c r="BH70" s="136"/>
      <c r="BI70" s="136"/>
      <c r="BJ70" s="136"/>
      <c r="BK70" s="136"/>
      <c r="BL70" s="136"/>
      <c r="BM70" s="136"/>
      <c r="BN70" s="136"/>
      <c r="BO70" s="136"/>
      <c r="BP70" s="136"/>
      <c r="BQ70" s="136"/>
      <c r="BR70" s="136"/>
      <c r="BS70" s="136"/>
      <c r="BT70" s="136"/>
      <c r="BU70" s="136"/>
      <c r="BV70" s="136"/>
      <c r="BW70" s="136"/>
      <c r="BX70" s="136"/>
      <c r="BY70" s="136"/>
      <c r="BZ70" s="136"/>
      <c r="CA70" s="136"/>
      <c r="CB70" s="136"/>
      <c r="CC70" s="136"/>
      <c r="CD70" s="136"/>
      <c r="CE70" s="136"/>
      <c r="CF70" s="136"/>
      <c r="CG70" s="136"/>
      <c r="CH70" s="136"/>
      <c r="CI70" s="136"/>
      <c r="CJ70" s="136"/>
      <c r="CK70" s="136"/>
      <c r="CL70" s="136"/>
      <c r="CM70" s="136"/>
      <c r="CN70" s="136"/>
      <c r="CO70" s="136"/>
      <c r="CP70" s="136"/>
      <c r="CQ70" s="136"/>
      <c r="CR70" s="136"/>
      <c r="CS70" s="136"/>
      <c r="CT70" s="136"/>
      <c r="CU70" s="136"/>
      <c r="CV70" s="136"/>
      <c r="CW70" s="136"/>
      <c r="CX70" s="136"/>
      <c r="CY70" s="136"/>
      <c r="CZ70" s="136"/>
      <c r="DA70" s="136"/>
      <c r="DB70" s="136"/>
      <c r="DC70" s="136"/>
      <c r="DD70" s="136"/>
      <c r="DE70" s="136"/>
      <c r="DF70" s="136"/>
      <c r="DG70" s="136"/>
      <c r="DH70" s="136"/>
      <c r="DI70" s="136"/>
      <c r="DJ70" s="515"/>
      <c r="DK70" s="610"/>
      <c r="DL70" s="517"/>
    </row>
    <row r="71" ht="9.0" customHeight="1">
      <c r="A71" s="512"/>
      <c r="B71" s="458"/>
      <c r="C71" s="261" t="s">
        <v>134</v>
      </c>
      <c r="D71" s="219"/>
      <c r="E71" s="219"/>
      <c r="F71" s="219"/>
      <c r="G71" s="219"/>
      <c r="H71" s="219"/>
      <c r="I71" s="219"/>
      <c r="J71" s="219"/>
      <c r="K71" s="219"/>
      <c r="L71" s="219"/>
      <c r="M71" s="219"/>
      <c r="N71" s="219"/>
      <c r="O71" s="219"/>
      <c r="P71" s="219"/>
      <c r="Q71" s="219"/>
      <c r="R71" s="219"/>
      <c r="S71" s="219"/>
      <c r="T71" s="219"/>
      <c r="U71" s="219"/>
      <c r="V71" s="219"/>
      <c r="W71" s="219"/>
      <c r="X71" s="219"/>
      <c r="Y71" s="219"/>
      <c r="Z71" s="219"/>
      <c r="AA71" s="219"/>
      <c r="AB71" s="219"/>
      <c r="AC71" s="219"/>
      <c r="AD71" s="219"/>
      <c r="AE71" s="219"/>
      <c r="AF71" s="219"/>
      <c r="AG71" s="219"/>
      <c r="AH71" s="219"/>
      <c r="AI71" s="219"/>
      <c r="AJ71" s="219"/>
      <c r="AK71" s="219"/>
      <c r="AL71" s="219"/>
      <c r="AM71" s="219"/>
      <c r="AN71" s="219"/>
      <c r="AO71" s="219"/>
      <c r="AP71" s="219"/>
      <c r="AQ71" s="219"/>
      <c r="AR71" s="219"/>
      <c r="AS71" s="219"/>
      <c r="AT71" s="219"/>
      <c r="AU71" s="219"/>
      <c r="AV71" s="219"/>
      <c r="AW71" s="219"/>
      <c r="AX71" s="219"/>
      <c r="AY71" s="219"/>
      <c r="AZ71" s="219"/>
      <c r="BA71" s="219"/>
      <c r="BB71" s="219"/>
      <c r="BC71" s="219"/>
      <c r="BD71" s="219"/>
      <c r="BE71" s="219"/>
      <c r="BF71" s="219"/>
      <c r="BG71" s="219"/>
      <c r="BH71" s="219"/>
      <c r="BI71" s="219"/>
      <c r="BJ71" s="219"/>
      <c r="BK71" s="219"/>
      <c r="BL71" s="219"/>
      <c r="BM71" s="219"/>
      <c r="BN71" s="219"/>
      <c r="BO71" s="219"/>
      <c r="BP71" s="219"/>
      <c r="BQ71" s="219"/>
      <c r="BR71" s="219"/>
      <c r="BS71" s="219"/>
      <c r="BT71" s="219"/>
      <c r="BU71" s="219"/>
      <c r="BV71" s="219"/>
      <c r="BW71" s="219"/>
      <c r="BX71" s="219"/>
      <c r="BY71" s="219"/>
      <c r="BZ71" s="219"/>
      <c r="CA71" s="219"/>
      <c r="CB71" s="219"/>
      <c r="CC71" s="219"/>
      <c r="CD71" s="219"/>
      <c r="CE71" s="219"/>
      <c r="CF71" s="219"/>
      <c r="CG71" s="219"/>
      <c r="CH71" s="219"/>
      <c r="CI71" s="219"/>
      <c r="CJ71" s="219"/>
      <c r="CK71" s="219"/>
      <c r="CL71" s="219"/>
      <c r="CM71" s="219"/>
      <c r="CN71" s="219"/>
      <c r="CO71" s="219"/>
      <c r="CP71" s="219"/>
      <c r="CQ71" s="219"/>
      <c r="CR71" s="219"/>
      <c r="CS71" s="219"/>
      <c r="CT71" s="219"/>
      <c r="CU71" s="219"/>
      <c r="CV71" s="219"/>
      <c r="CW71" s="219"/>
      <c r="CX71" s="219"/>
      <c r="CY71" s="219"/>
      <c r="CZ71" s="219"/>
      <c r="DA71" s="219"/>
      <c r="DB71" s="219"/>
      <c r="DC71" s="219"/>
      <c r="DD71" s="219"/>
      <c r="DE71" s="219"/>
      <c r="DF71" s="219"/>
      <c r="DG71" s="219"/>
      <c r="DH71" s="219"/>
      <c r="DI71" s="219"/>
      <c r="DJ71" s="220"/>
      <c r="DK71" s="459"/>
      <c r="DL71" s="517"/>
    </row>
    <row r="72" ht="9.0" customHeight="1">
      <c r="A72" s="512"/>
      <c r="B72" s="458"/>
      <c r="C72" s="263"/>
      <c r="DJ72" s="264"/>
      <c r="DK72" s="459"/>
      <c r="DL72" s="517"/>
    </row>
    <row r="73" ht="9.0" customHeight="1">
      <c r="A73" s="512"/>
      <c r="B73" s="458"/>
      <c r="C73" s="263"/>
      <c r="DJ73" s="264"/>
      <c r="DK73" s="459"/>
      <c r="DL73" s="517"/>
    </row>
    <row r="74" ht="9.0" customHeight="1">
      <c r="A74" s="512"/>
      <c r="B74" s="458"/>
      <c r="C74" s="224"/>
      <c r="D74" s="225"/>
      <c r="E74" s="225"/>
      <c r="F74" s="225"/>
      <c r="G74" s="225"/>
      <c r="H74" s="225"/>
      <c r="I74" s="225"/>
      <c r="J74" s="225"/>
      <c r="K74" s="225"/>
      <c r="L74" s="225"/>
      <c r="M74" s="225"/>
      <c r="N74" s="225"/>
      <c r="O74" s="225"/>
      <c r="P74" s="225"/>
      <c r="Q74" s="225"/>
      <c r="R74" s="225"/>
      <c r="S74" s="225"/>
      <c r="T74" s="225"/>
      <c r="U74" s="225"/>
      <c r="V74" s="225"/>
      <c r="W74" s="225"/>
      <c r="X74" s="225"/>
      <c r="Y74" s="225"/>
      <c r="Z74" s="225"/>
      <c r="AA74" s="225"/>
      <c r="AB74" s="225"/>
      <c r="AC74" s="225"/>
      <c r="AD74" s="225"/>
      <c r="AE74" s="225"/>
      <c r="AF74" s="225"/>
      <c r="AG74" s="225"/>
      <c r="AH74" s="225"/>
      <c r="AI74" s="225"/>
      <c r="AJ74" s="225"/>
      <c r="AK74" s="225"/>
      <c r="AL74" s="225"/>
      <c r="AM74" s="225"/>
      <c r="AN74" s="225"/>
      <c r="AO74" s="225"/>
      <c r="AP74" s="225"/>
      <c r="AQ74" s="225"/>
      <c r="AR74" s="225"/>
      <c r="AS74" s="225"/>
      <c r="AT74" s="225"/>
      <c r="AU74" s="225"/>
      <c r="AV74" s="225"/>
      <c r="AW74" s="225"/>
      <c r="AX74" s="225"/>
      <c r="AY74" s="225"/>
      <c r="AZ74" s="225"/>
      <c r="BA74" s="225"/>
      <c r="BB74" s="225"/>
      <c r="BC74" s="225"/>
      <c r="BD74" s="225"/>
      <c r="BE74" s="225"/>
      <c r="BF74" s="225"/>
      <c r="BG74" s="225"/>
      <c r="BH74" s="225"/>
      <c r="BI74" s="225"/>
      <c r="BJ74" s="225"/>
      <c r="BK74" s="225"/>
      <c r="BL74" s="225"/>
      <c r="BM74" s="225"/>
      <c r="BN74" s="225"/>
      <c r="BO74" s="225"/>
      <c r="BP74" s="225"/>
      <c r="BQ74" s="225"/>
      <c r="BR74" s="225"/>
      <c r="BS74" s="225"/>
      <c r="BT74" s="225"/>
      <c r="BU74" s="225"/>
      <c r="BV74" s="225"/>
      <c r="BW74" s="225"/>
      <c r="BX74" s="225"/>
      <c r="BY74" s="225"/>
      <c r="BZ74" s="225"/>
      <c r="CA74" s="225"/>
      <c r="CB74" s="225"/>
      <c r="CC74" s="225"/>
      <c r="CD74" s="225"/>
      <c r="CE74" s="225"/>
      <c r="CF74" s="225"/>
      <c r="CG74" s="225"/>
      <c r="CH74" s="225"/>
      <c r="CI74" s="225"/>
      <c r="CJ74" s="225"/>
      <c r="CK74" s="225"/>
      <c r="CL74" s="225"/>
      <c r="CM74" s="225"/>
      <c r="CN74" s="225"/>
      <c r="CO74" s="225"/>
      <c r="CP74" s="225"/>
      <c r="CQ74" s="225"/>
      <c r="CR74" s="225"/>
      <c r="CS74" s="225"/>
      <c r="CT74" s="225"/>
      <c r="CU74" s="225"/>
      <c r="CV74" s="225"/>
      <c r="CW74" s="225"/>
      <c r="CX74" s="225"/>
      <c r="CY74" s="225"/>
      <c r="CZ74" s="225"/>
      <c r="DA74" s="225"/>
      <c r="DB74" s="225"/>
      <c r="DC74" s="225"/>
      <c r="DD74" s="225"/>
      <c r="DE74" s="225"/>
      <c r="DF74" s="225"/>
      <c r="DG74" s="225"/>
      <c r="DH74" s="225"/>
      <c r="DI74" s="225"/>
      <c r="DJ74" s="226"/>
      <c r="DK74" s="459"/>
      <c r="DL74" s="517"/>
    </row>
    <row r="75" ht="9.0" customHeight="1">
      <c r="A75" s="512"/>
      <c r="B75" s="458"/>
      <c r="C75" s="566" t="s">
        <v>313</v>
      </c>
      <c r="D75" s="219"/>
      <c r="E75" s="219"/>
      <c r="F75" s="219"/>
      <c r="G75" s="219"/>
      <c r="H75" s="219"/>
      <c r="I75" s="219"/>
      <c r="J75" s="219"/>
      <c r="K75" s="219"/>
      <c r="L75" s="219"/>
      <c r="M75" s="219"/>
      <c r="N75" s="219"/>
      <c r="O75" s="219"/>
      <c r="P75" s="219"/>
      <c r="Q75" s="219"/>
      <c r="R75" s="219"/>
      <c r="S75" s="219"/>
      <c r="T75" s="219"/>
      <c r="U75" s="219"/>
      <c r="V75" s="219"/>
      <c r="W75" s="220"/>
      <c r="X75" s="566" t="s">
        <v>314</v>
      </c>
      <c r="Y75" s="219"/>
      <c r="Z75" s="219"/>
      <c r="AA75" s="219"/>
      <c r="AB75" s="219"/>
      <c r="AC75" s="219"/>
      <c r="AD75" s="219"/>
      <c r="AE75" s="219"/>
      <c r="AF75" s="219"/>
      <c r="AG75" s="219"/>
      <c r="AH75" s="219"/>
      <c r="AI75" s="219"/>
      <c r="AJ75" s="219"/>
      <c r="AK75" s="219"/>
      <c r="AL75" s="219"/>
      <c r="AM75" s="219"/>
      <c r="AN75" s="219"/>
      <c r="AO75" s="219"/>
      <c r="AP75" s="219"/>
      <c r="AQ75" s="219"/>
      <c r="AR75" s="219"/>
      <c r="AS75" s="219"/>
      <c r="AT75" s="219"/>
      <c r="AU75" s="219"/>
      <c r="AV75" s="219"/>
      <c r="AW75" s="219"/>
      <c r="AX75" s="219"/>
      <c r="AY75" s="219"/>
      <c r="AZ75" s="219"/>
      <c r="BA75" s="219"/>
      <c r="BB75" s="219"/>
      <c r="BC75" s="219"/>
      <c r="BD75" s="219"/>
      <c r="BE75" s="219"/>
      <c r="BF75" s="219"/>
      <c r="BG75" s="219"/>
      <c r="BH75" s="219"/>
      <c r="BI75" s="219"/>
      <c r="BJ75" s="219"/>
      <c r="BK75" s="219"/>
      <c r="BL75" s="219"/>
      <c r="BM75" s="219"/>
      <c r="BN75" s="219"/>
      <c r="BO75" s="219"/>
      <c r="BP75" s="219"/>
      <c r="BQ75" s="219"/>
      <c r="BR75" s="219"/>
      <c r="BS75" s="219"/>
      <c r="BT75" s="219"/>
      <c r="BU75" s="219"/>
      <c r="BV75" s="219"/>
      <c r="BW75" s="219"/>
      <c r="BX75" s="219"/>
      <c r="BY75" s="219"/>
      <c r="BZ75" s="219"/>
      <c r="CA75" s="219"/>
      <c r="CB75" s="219"/>
      <c r="CC75" s="219"/>
      <c r="CD75" s="219"/>
      <c r="CE75" s="219"/>
      <c r="CF75" s="219"/>
      <c r="CG75" s="219"/>
      <c r="CH75" s="219"/>
      <c r="CI75" s="219"/>
      <c r="CJ75" s="219"/>
      <c r="CK75" s="219"/>
      <c r="CL75" s="219"/>
      <c r="CM75" s="219"/>
      <c r="CN75" s="219"/>
      <c r="CO75" s="219"/>
      <c r="CP75" s="219"/>
      <c r="CQ75" s="219"/>
      <c r="CR75" s="220"/>
      <c r="CS75" s="566" t="s">
        <v>315</v>
      </c>
      <c r="CT75" s="219"/>
      <c r="CU75" s="219"/>
      <c r="CV75" s="219"/>
      <c r="CW75" s="219"/>
      <c r="CX75" s="219"/>
      <c r="CY75" s="219"/>
      <c r="CZ75" s="219"/>
      <c r="DA75" s="219"/>
      <c r="DB75" s="219"/>
      <c r="DC75" s="219"/>
      <c r="DD75" s="219"/>
      <c r="DE75" s="219"/>
      <c r="DF75" s="219"/>
      <c r="DG75" s="219"/>
      <c r="DH75" s="219"/>
      <c r="DI75" s="219"/>
      <c r="DJ75" s="220"/>
      <c r="DK75" s="459"/>
      <c r="DL75" s="517"/>
    </row>
    <row r="76" ht="9.0" customHeight="1">
      <c r="A76" s="512"/>
      <c r="B76" s="458"/>
      <c r="C76" s="263"/>
      <c r="W76" s="264"/>
      <c r="X76" s="263"/>
      <c r="CR76" s="264"/>
      <c r="CS76" s="263"/>
      <c r="DJ76" s="264"/>
      <c r="DK76" s="459"/>
      <c r="DL76" s="517"/>
    </row>
    <row r="77" ht="9.0" customHeight="1">
      <c r="A77" s="512"/>
      <c r="B77" s="458"/>
      <c r="C77" s="296"/>
      <c r="D77" s="295"/>
      <c r="E77" s="295"/>
      <c r="F77" s="295"/>
      <c r="G77" s="295"/>
      <c r="H77" s="295"/>
      <c r="I77" s="295"/>
      <c r="J77" s="295"/>
      <c r="K77" s="295"/>
      <c r="L77" s="295"/>
      <c r="M77" s="295"/>
      <c r="N77" s="295"/>
      <c r="O77" s="295"/>
      <c r="P77" s="295"/>
      <c r="Q77" s="295"/>
      <c r="R77" s="295"/>
      <c r="S77" s="295"/>
      <c r="T77" s="295"/>
      <c r="U77" s="295"/>
      <c r="V77" s="295"/>
      <c r="W77" s="310"/>
      <c r="X77" s="296"/>
      <c r="Y77" s="295"/>
      <c r="Z77" s="295"/>
      <c r="AA77" s="295"/>
      <c r="AB77" s="295"/>
      <c r="AC77" s="295"/>
      <c r="AD77" s="295"/>
      <c r="AE77" s="295"/>
      <c r="AF77" s="295"/>
      <c r="AG77" s="295"/>
      <c r="AH77" s="295"/>
      <c r="AI77" s="295"/>
      <c r="AJ77" s="295"/>
      <c r="AK77" s="295"/>
      <c r="AL77" s="295"/>
      <c r="AM77" s="295"/>
      <c r="AN77" s="295"/>
      <c r="AO77" s="295"/>
      <c r="AP77" s="295"/>
      <c r="AQ77" s="295"/>
      <c r="AR77" s="295"/>
      <c r="AS77" s="295"/>
      <c r="AT77" s="295"/>
      <c r="AU77" s="295"/>
      <c r="AV77" s="295"/>
      <c r="AW77" s="295"/>
      <c r="AX77" s="295"/>
      <c r="AY77" s="295"/>
      <c r="AZ77" s="295"/>
      <c r="BA77" s="295"/>
      <c r="BB77" s="295"/>
      <c r="BC77" s="295"/>
      <c r="BD77" s="295"/>
      <c r="BE77" s="295"/>
      <c r="BF77" s="295"/>
      <c r="BG77" s="295"/>
      <c r="BH77" s="295"/>
      <c r="BI77" s="295"/>
      <c r="BJ77" s="295"/>
      <c r="BK77" s="295"/>
      <c r="BL77" s="295"/>
      <c r="BM77" s="295"/>
      <c r="BN77" s="295"/>
      <c r="BO77" s="295"/>
      <c r="BP77" s="295"/>
      <c r="BQ77" s="295"/>
      <c r="BR77" s="295"/>
      <c r="BS77" s="295"/>
      <c r="BT77" s="295"/>
      <c r="BU77" s="295"/>
      <c r="BV77" s="295"/>
      <c r="BW77" s="295"/>
      <c r="BX77" s="295"/>
      <c r="BY77" s="295"/>
      <c r="BZ77" s="295"/>
      <c r="CA77" s="295"/>
      <c r="CB77" s="295"/>
      <c r="CC77" s="295"/>
      <c r="CD77" s="295"/>
      <c r="CE77" s="295"/>
      <c r="CF77" s="295"/>
      <c r="CG77" s="295"/>
      <c r="CH77" s="295"/>
      <c r="CI77" s="295"/>
      <c r="CJ77" s="295"/>
      <c r="CK77" s="295"/>
      <c r="CL77" s="295"/>
      <c r="CM77" s="295"/>
      <c r="CN77" s="295"/>
      <c r="CO77" s="295"/>
      <c r="CP77" s="295"/>
      <c r="CQ77" s="295"/>
      <c r="CR77" s="310"/>
      <c r="CS77" s="296"/>
      <c r="CT77" s="295"/>
      <c r="CU77" s="295"/>
      <c r="CV77" s="295"/>
      <c r="CW77" s="295"/>
      <c r="CX77" s="295"/>
      <c r="CY77" s="295"/>
      <c r="CZ77" s="295"/>
      <c r="DA77" s="295"/>
      <c r="DB77" s="295"/>
      <c r="DC77" s="295"/>
      <c r="DD77" s="295"/>
      <c r="DE77" s="295"/>
      <c r="DF77" s="295"/>
      <c r="DG77" s="295"/>
      <c r="DH77" s="295"/>
      <c r="DI77" s="295"/>
      <c r="DJ77" s="310"/>
      <c r="DK77" s="459"/>
      <c r="DL77" s="517"/>
    </row>
    <row r="78" ht="9.0" customHeight="1">
      <c r="A78" s="512"/>
      <c r="B78" s="458"/>
      <c r="C78" s="611" t="s">
        <v>104</v>
      </c>
      <c r="W78" s="264"/>
      <c r="X78" s="578" t="s">
        <v>265</v>
      </c>
      <c r="AP78" s="264"/>
      <c r="AQ78" s="578" t="s">
        <v>316</v>
      </c>
      <c r="BH78" s="264"/>
      <c r="BI78" s="578" t="s">
        <v>317</v>
      </c>
      <c r="BZ78" s="264"/>
      <c r="CA78" s="578"/>
      <c r="CR78" s="264"/>
      <c r="CS78" s="578"/>
      <c r="DJ78" s="264"/>
      <c r="DK78" s="459"/>
      <c r="DL78" s="517"/>
    </row>
    <row r="79" ht="9.0" customHeight="1">
      <c r="A79" s="512"/>
      <c r="B79" s="458"/>
      <c r="C79" s="263"/>
      <c r="W79" s="264"/>
      <c r="X79" s="263"/>
      <c r="AP79" s="264"/>
      <c r="AQ79" s="263"/>
      <c r="BH79" s="264"/>
      <c r="BI79" s="263"/>
      <c r="BZ79" s="264"/>
      <c r="CA79" s="263"/>
      <c r="CR79" s="264"/>
      <c r="CS79" s="263"/>
      <c r="DJ79" s="264"/>
      <c r="DK79" s="459"/>
      <c r="DL79" s="517"/>
    </row>
    <row r="80" ht="9.0" customHeight="1">
      <c r="A80" s="512"/>
      <c r="B80" s="458"/>
      <c r="C80" s="263"/>
      <c r="W80" s="264"/>
      <c r="X80" s="263"/>
      <c r="AP80" s="264"/>
      <c r="AQ80" s="263"/>
      <c r="BH80" s="264"/>
      <c r="BI80" s="263"/>
      <c r="BZ80" s="264"/>
      <c r="CA80" s="263"/>
      <c r="CR80" s="264"/>
      <c r="CS80" s="263"/>
      <c r="DJ80" s="264"/>
      <c r="DK80" s="459"/>
      <c r="DL80" s="517"/>
    </row>
    <row r="81" ht="9.0" customHeight="1">
      <c r="A81" s="512"/>
      <c r="B81" s="458"/>
      <c r="C81" s="263"/>
      <c r="W81" s="264"/>
      <c r="X81" s="263"/>
      <c r="AP81" s="264"/>
      <c r="AQ81" s="263"/>
      <c r="BH81" s="264"/>
      <c r="BI81" s="263"/>
      <c r="BZ81" s="264"/>
      <c r="CA81" s="263"/>
      <c r="CR81" s="264"/>
      <c r="CS81" s="263"/>
      <c r="DJ81" s="264"/>
      <c r="DK81" s="459"/>
      <c r="DL81" s="517"/>
    </row>
    <row r="82" ht="9.0" customHeight="1">
      <c r="A82" s="512"/>
      <c r="B82" s="458"/>
      <c r="C82" s="612" t="s">
        <v>137</v>
      </c>
      <c r="D82" s="208"/>
      <c r="E82" s="208"/>
      <c r="F82" s="208"/>
      <c r="G82" s="208"/>
      <c r="H82" s="208"/>
      <c r="I82" s="208"/>
      <c r="J82" s="208"/>
      <c r="K82" s="208"/>
      <c r="L82" s="208"/>
      <c r="M82" s="208"/>
      <c r="N82" s="208"/>
      <c r="O82" s="208"/>
      <c r="P82" s="208"/>
      <c r="Q82" s="208"/>
      <c r="R82" s="208"/>
      <c r="S82" s="208"/>
      <c r="T82" s="208"/>
      <c r="U82" s="208"/>
      <c r="V82" s="208"/>
      <c r="W82" s="209"/>
      <c r="X82" s="613" t="s">
        <v>318</v>
      </c>
      <c r="Y82" s="208"/>
      <c r="Z82" s="208"/>
      <c r="AA82" s="208"/>
      <c r="AB82" s="208"/>
      <c r="AC82" s="208"/>
      <c r="AD82" s="208"/>
      <c r="AE82" s="208"/>
      <c r="AF82" s="208"/>
      <c r="AG82" s="208"/>
      <c r="AH82" s="208"/>
      <c r="AI82" s="208"/>
      <c r="AJ82" s="208"/>
      <c r="AK82" s="208"/>
      <c r="AL82" s="208"/>
      <c r="AM82" s="208"/>
      <c r="AN82" s="208"/>
      <c r="AO82" s="208"/>
      <c r="AP82" s="209"/>
      <c r="AQ82" s="613" t="s">
        <v>317</v>
      </c>
      <c r="AR82" s="208"/>
      <c r="AS82" s="208"/>
      <c r="AT82" s="208"/>
      <c r="AU82" s="208"/>
      <c r="AV82" s="208"/>
      <c r="AW82" s="208"/>
      <c r="AX82" s="208"/>
      <c r="AY82" s="208"/>
      <c r="AZ82" s="208"/>
      <c r="BA82" s="208"/>
      <c r="BB82" s="208"/>
      <c r="BC82" s="208"/>
      <c r="BD82" s="208"/>
      <c r="BE82" s="208"/>
      <c r="BF82" s="208"/>
      <c r="BG82" s="208"/>
      <c r="BH82" s="209"/>
      <c r="BI82" s="613" t="s">
        <v>319</v>
      </c>
      <c r="BJ82" s="208"/>
      <c r="BK82" s="208"/>
      <c r="BL82" s="208"/>
      <c r="BM82" s="208"/>
      <c r="BN82" s="208"/>
      <c r="BO82" s="208"/>
      <c r="BP82" s="208"/>
      <c r="BQ82" s="208"/>
      <c r="BR82" s="208"/>
      <c r="BS82" s="208"/>
      <c r="BT82" s="208"/>
      <c r="BU82" s="208"/>
      <c r="BV82" s="208"/>
      <c r="BW82" s="208"/>
      <c r="BX82" s="208"/>
      <c r="BY82" s="208"/>
      <c r="BZ82" s="209"/>
      <c r="CA82" s="613"/>
      <c r="CB82" s="208"/>
      <c r="CC82" s="208"/>
      <c r="CD82" s="208"/>
      <c r="CE82" s="208"/>
      <c r="CF82" s="208"/>
      <c r="CG82" s="208"/>
      <c r="CH82" s="208"/>
      <c r="CI82" s="208"/>
      <c r="CJ82" s="208"/>
      <c r="CK82" s="208"/>
      <c r="CL82" s="208"/>
      <c r="CM82" s="208"/>
      <c r="CN82" s="208"/>
      <c r="CO82" s="208"/>
      <c r="CP82" s="208"/>
      <c r="CQ82" s="208"/>
      <c r="CR82" s="209"/>
      <c r="CS82" s="614"/>
      <c r="CT82" s="208"/>
      <c r="CU82" s="208"/>
      <c r="CV82" s="208"/>
      <c r="CW82" s="208"/>
      <c r="CX82" s="208"/>
      <c r="CY82" s="208"/>
      <c r="CZ82" s="208"/>
      <c r="DA82" s="208"/>
      <c r="DB82" s="208"/>
      <c r="DC82" s="208"/>
      <c r="DD82" s="208"/>
      <c r="DE82" s="208"/>
      <c r="DF82" s="208"/>
      <c r="DG82" s="208"/>
      <c r="DH82" s="208"/>
      <c r="DI82" s="208"/>
      <c r="DJ82" s="209"/>
      <c r="DK82" s="459"/>
      <c r="DL82" s="517"/>
    </row>
    <row r="83" ht="9.0" customHeight="1">
      <c r="A83" s="512"/>
      <c r="B83" s="458"/>
      <c r="C83" s="215"/>
      <c r="W83" s="216"/>
      <c r="X83" s="215"/>
      <c r="AP83" s="216"/>
      <c r="AQ83" s="215"/>
      <c r="BH83" s="216"/>
      <c r="BI83" s="215"/>
      <c r="BZ83" s="216"/>
      <c r="CA83" s="215"/>
      <c r="CR83" s="216"/>
      <c r="CS83" s="215"/>
      <c r="DJ83" s="216"/>
      <c r="DK83" s="459"/>
      <c r="DL83" s="517"/>
    </row>
    <row r="84" ht="9.0" customHeight="1">
      <c r="A84" s="512"/>
      <c r="B84" s="458"/>
      <c r="C84" s="215"/>
      <c r="W84" s="216"/>
      <c r="X84" s="215"/>
      <c r="AP84" s="216"/>
      <c r="AQ84" s="215"/>
      <c r="BH84" s="216"/>
      <c r="BI84" s="215"/>
      <c r="BZ84" s="216"/>
      <c r="CA84" s="215"/>
      <c r="CR84" s="216"/>
      <c r="CS84" s="215"/>
      <c r="DJ84" s="216"/>
      <c r="DK84" s="459"/>
      <c r="DL84" s="517"/>
    </row>
    <row r="85" ht="9.0" customHeight="1">
      <c r="A85" s="512"/>
      <c r="B85" s="458"/>
      <c r="C85" s="238"/>
      <c r="D85" s="239"/>
      <c r="E85" s="239"/>
      <c r="F85" s="239"/>
      <c r="G85" s="239"/>
      <c r="H85" s="239"/>
      <c r="I85" s="239"/>
      <c r="J85" s="239"/>
      <c r="K85" s="239"/>
      <c r="L85" s="239"/>
      <c r="M85" s="239"/>
      <c r="N85" s="239"/>
      <c r="O85" s="239"/>
      <c r="P85" s="239"/>
      <c r="Q85" s="239"/>
      <c r="R85" s="239"/>
      <c r="S85" s="239"/>
      <c r="T85" s="239"/>
      <c r="U85" s="239"/>
      <c r="V85" s="239"/>
      <c r="W85" s="240"/>
      <c r="X85" s="238"/>
      <c r="Y85" s="239"/>
      <c r="Z85" s="239"/>
      <c r="AA85" s="239"/>
      <c r="AB85" s="239"/>
      <c r="AC85" s="239"/>
      <c r="AD85" s="239"/>
      <c r="AE85" s="239"/>
      <c r="AF85" s="239"/>
      <c r="AG85" s="239"/>
      <c r="AH85" s="239"/>
      <c r="AI85" s="239"/>
      <c r="AJ85" s="239"/>
      <c r="AK85" s="239"/>
      <c r="AL85" s="239"/>
      <c r="AM85" s="239"/>
      <c r="AN85" s="239"/>
      <c r="AO85" s="239"/>
      <c r="AP85" s="240"/>
      <c r="AQ85" s="238"/>
      <c r="AR85" s="239"/>
      <c r="AS85" s="239"/>
      <c r="AT85" s="239"/>
      <c r="AU85" s="239"/>
      <c r="AV85" s="239"/>
      <c r="AW85" s="239"/>
      <c r="AX85" s="239"/>
      <c r="AY85" s="239"/>
      <c r="AZ85" s="239"/>
      <c r="BA85" s="239"/>
      <c r="BB85" s="239"/>
      <c r="BC85" s="239"/>
      <c r="BD85" s="239"/>
      <c r="BE85" s="239"/>
      <c r="BF85" s="239"/>
      <c r="BG85" s="239"/>
      <c r="BH85" s="240"/>
      <c r="BI85" s="238"/>
      <c r="BJ85" s="239"/>
      <c r="BK85" s="239"/>
      <c r="BL85" s="239"/>
      <c r="BM85" s="239"/>
      <c r="BN85" s="239"/>
      <c r="BO85" s="239"/>
      <c r="BP85" s="239"/>
      <c r="BQ85" s="239"/>
      <c r="BR85" s="239"/>
      <c r="BS85" s="239"/>
      <c r="BT85" s="239"/>
      <c r="BU85" s="239"/>
      <c r="BV85" s="239"/>
      <c r="BW85" s="239"/>
      <c r="BX85" s="239"/>
      <c r="BY85" s="239"/>
      <c r="BZ85" s="240"/>
      <c r="CA85" s="238"/>
      <c r="CB85" s="239"/>
      <c r="CC85" s="239"/>
      <c r="CD85" s="239"/>
      <c r="CE85" s="239"/>
      <c r="CF85" s="239"/>
      <c r="CG85" s="239"/>
      <c r="CH85" s="239"/>
      <c r="CI85" s="239"/>
      <c r="CJ85" s="239"/>
      <c r="CK85" s="239"/>
      <c r="CL85" s="239"/>
      <c r="CM85" s="239"/>
      <c r="CN85" s="239"/>
      <c r="CO85" s="239"/>
      <c r="CP85" s="239"/>
      <c r="CQ85" s="239"/>
      <c r="CR85" s="240"/>
      <c r="CS85" s="238"/>
      <c r="CT85" s="239"/>
      <c r="CU85" s="239"/>
      <c r="CV85" s="239"/>
      <c r="CW85" s="239"/>
      <c r="CX85" s="239"/>
      <c r="CY85" s="239"/>
      <c r="CZ85" s="239"/>
      <c r="DA85" s="239"/>
      <c r="DB85" s="239"/>
      <c r="DC85" s="239"/>
      <c r="DD85" s="239"/>
      <c r="DE85" s="239"/>
      <c r="DF85" s="239"/>
      <c r="DG85" s="239"/>
      <c r="DH85" s="239"/>
      <c r="DI85" s="239"/>
      <c r="DJ85" s="240"/>
      <c r="DK85" s="459"/>
      <c r="DL85" s="517"/>
    </row>
    <row r="86" ht="9.0" customHeight="1">
      <c r="A86" s="512"/>
      <c r="B86" s="458"/>
      <c r="C86" s="615"/>
      <c r="W86" s="264"/>
      <c r="X86" s="578"/>
      <c r="AP86" s="264"/>
      <c r="AQ86" s="578"/>
      <c r="BH86" s="264"/>
      <c r="BI86" s="578"/>
      <c r="BZ86" s="264"/>
      <c r="CA86" s="578"/>
      <c r="CR86" s="264"/>
      <c r="CS86" s="616"/>
      <c r="DJ86" s="264"/>
      <c r="DK86" s="459"/>
      <c r="DL86" s="517"/>
    </row>
    <row r="87" ht="9.0" customHeight="1">
      <c r="A87" s="512"/>
      <c r="B87" s="458"/>
      <c r="C87" s="263"/>
      <c r="W87" s="264"/>
      <c r="X87" s="263"/>
      <c r="AP87" s="264"/>
      <c r="AQ87" s="263"/>
      <c r="BH87" s="264"/>
      <c r="BI87" s="263"/>
      <c r="BZ87" s="264"/>
      <c r="CA87" s="263"/>
      <c r="CR87" s="264"/>
      <c r="CS87" s="263"/>
      <c r="DJ87" s="264"/>
      <c r="DK87" s="459"/>
      <c r="DL87" s="517"/>
    </row>
    <row r="88" ht="9.0" customHeight="1">
      <c r="A88" s="512"/>
      <c r="B88" s="458"/>
      <c r="C88" s="263"/>
      <c r="W88" s="264"/>
      <c r="X88" s="263"/>
      <c r="AP88" s="264"/>
      <c r="AQ88" s="263"/>
      <c r="BH88" s="264"/>
      <c r="BI88" s="263"/>
      <c r="BZ88" s="264"/>
      <c r="CA88" s="263"/>
      <c r="CR88" s="264"/>
      <c r="CS88" s="263"/>
      <c r="DJ88" s="264"/>
      <c r="DK88" s="459"/>
      <c r="DL88" s="517"/>
    </row>
    <row r="89" ht="9.0" customHeight="1">
      <c r="A89" s="512"/>
      <c r="B89" s="458"/>
      <c r="C89" s="263"/>
      <c r="W89" s="264"/>
      <c r="X89" s="263"/>
      <c r="AP89" s="264"/>
      <c r="AQ89" s="263"/>
      <c r="BH89" s="264"/>
      <c r="BI89" s="263"/>
      <c r="BZ89" s="264"/>
      <c r="CA89" s="263"/>
      <c r="CR89" s="264"/>
      <c r="CS89" s="263"/>
      <c r="DJ89" s="264"/>
      <c r="DK89" s="459"/>
      <c r="DL89" s="517"/>
    </row>
    <row r="90" ht="9.0" customHeight="1">
      <c r="A90" s="512"/>
      <c r="B90" s="458"/>
      <c r="C90" s="617"/>
      <c r="D90" s="208"/>
      <c r="E90" s="208"/>
      <c r="F90" s="208"/>
      <c r="G90" s="208"/>
      <c r="H90" s="208"/>
      <c r="I90" s="208"/>
      <c r="J90" s="208"/>
      <c r="K90" s="208"/>
      <c r="L90" s="208"/>
      <c r="M90" s="208"/>
      <c r="N90" s="208"/>
      <c r="O90" s="208"/>
      <c r="P90" s="208"/>
      <c r="Q90" s="208"/>
      <c r="R90" s="208"/>
      <c r="S90" s="208"/>
      <c r="T90" s="208"/>
      <c r="U90" s="208"/>
      <c r="V90" s="208"/>
      <c r="W90" s="209"/>
      <c r="X90" s="613"/>
      <c r="Y90" s="208"/>
      <c r="Z90" s="208"/>
      <c r="AA90" s="208"/>
      <c r="AB90" s="208"/>
      <c r="AC90" s="208"/>
      <c r="AD90" s="208"/>
      <c r="AE90" s="208"/>
      <c r="AF90" s="208"/>
      <c r="AG90" s="208"/>
      <c r="AH90" s="208"/>
      <c r="AI90" s="208"/>
      <c r="AJ90" s="208"/>
      <c r="AK90" s="208"/>
      <c r="AL90" s="208"/>
      <c r="AM90" s="208"/>
      <c r="AN90" s="208"/>
      <c r="AO90" s="208"/>
      <c r="AP90" s="209"/>
      <c r="AQ90" s="613"/>
      <c r="AR90" s="208"/>
      <c r="AS90" s="208"/>
      <c r="AT90" s="208"/>
      <c r="AU90" s="208"/>
      <c r="AV90" s="208"/>
      <c r="AW90" s="208"/>
      <c r="AX90" s="208"/>
      <c r="AY90" s="208"/>
      <c r="AZ90" s="208"/>
      <c r="BA90" s="208"/>
      <c r="BB90" s="208"/>
      <c r="BC90" s="208"/>
      <c r="BD90" s="208"/>
      <c r="BE90" s="208"/>
      <c r="BF90" s="208"/>
      <c r="BG90" s="208"/>
      <c r="BH90" s="209"/>
      <c r="BI90" s="613"/>
      <c r="BJ90" s="208"/>
      <c r="BK90" s="208"/>
      <c r="BL90" s="208"/>
      <c r="BM90" s="208"/>
      <c r="BN90" s="208"/>
      <c r="BO90" s="208"/>
      <c r="BP90" s="208"/>
      <c r="BQ90" s="208"/>
      <c r="BR90" s="208"/>
      <c r="BS90" s="208"/>
      <c r="BT90" s="208"/>
      <c r="BU90" s="208"/>
      <c r="BV90" s="208"/>
      <c r="BW90" s="208"/>
      <c r="BX90" s="208"/>
      <c r="BY90" s="208"/>
      <c r="BZ90" s="209"/>
      <c r="CA90" s="613"/>
      <c r="CB90" s="208"/>
      <c r="CC90" s="208"/>
      <c r="CD90" s="208"/>
      <c r="CE90" s="208"/>
      <c r="CF90" s="208"/>
      <c r="CG90" s="208"/>
      <c r="CH90" s="208"/>
      <c r="CI90" s="208"/>
      <c r="CJ90" s="208"/>
      <c r="CK90" s="208"/>
      <c r="CL90" s="208"/>
      <c r="CM90" s="208"/>
      <c r="CN90" s="208"/>
      <c r="CO90" s="208"/>
      <c r="CP90" s="208"/>
      <c r="CQ90" s="208"/>
      <c r="CR90" s="209"/>
      <c r="CS90" s="614"/>
      <c r="CT90" s="208"/>
      <c r="CU90" s="208"/>
      <c r="CV90" s="208"/>
      <c r="CW90" s="208"/>
      <c r="CX90" s="208"/>
      <c r="CY90" s="208"/>
      <c r="CZ90" s="208"/>
      <c r="DA90" s="208"/>
      <c r="DB90" s="208"/>
      <c r="DC90" s="208"/>
      <c r="DD90" s="208"/>
      <c r="DE90" s="208"/>
      <c r="DF90" s="208"/>
      <c r="DG90" s="208"/>
      <c r="DH90" s="208"/>
      <c r="DI90" s="208"/>
      <c r="DJ90" s="209"/>
      <c r="DK90" s="459"/>
      <c r="DL90" s="517"/>
    </row>
    <row r="91" ht="9.0" customHeight="1">
      <c r="A91" s="512"/>
      <c r="B91" s="458"/>
      <c r="C91" s="215"/>
      <c r="W91" s="216"/>
      <c r="X91" s="215"/>
      <c r="AP91" s="216"/>
      <c r="AQ91" s="215"/>
      <c r="BH91" s="216"/>
      <c r="BI91" s="215"/>
      <c r="BZ91" s="216"/>
      <c r="CA91" s="215"/>
      <c r="CR91" s="216"/>
      <c r="CS91" s="215"/>
      <c r="DJ91" s="216"/>
      <c r="DK91" s="459"/>
      <c r="DL91" s="517"/>
    </row>
    <row r="92" ht="9.0" customHeight="1">
      <c r="A92" s="512"/>
      <c r="B92" s="458"/>
      <c r="C92" s="215"/>
      <c r="W92" s="216"/>
      <c r="X92" s="215"/>
      <c r="AP92" s="216"/>
      <c r="AQ92" s="215"/>
      <c r="BH92" s="216"/>
      <c r="BI92" s="215"/>
      <c r="BZ92" s="216"/>
      <c r="CA92" s="215"/>
      <c r="CR92" s="216"/>
      <c r="CS92" s="215"/>
      <c r="DJ92" s="216"/>
      <c r="DK92" s="459"/>
      <c r="DL92" s="517"/>
    </row>
    <row r="93" ht="9.0" customHeight="1">
      <c r="A93" s="512"/>
      <c r="B93" s="458"/>
      <c r="C93" s="618"/>
      <c r="D93" s="295"/>
      <c r="E93" s="295"/>
      <c r="F93" s="295"/>
      <c r="G93" s="295"/>
      <c r="H93" s="295"/>
      <c r="I93" s="295"/>
      <c r="J93" s="295"/>
      <c r="K93" s="295"/>
      <c r="L93" s="295"/>
      <c r="M93" s="295"/>
      <c r="N93" s="295"/>
      <c r="O93" s="295"/>
      <c r="P93" s="295"/>
      <c r="Q93" s="295"/>
      <c r="R93" s="295"/>
      <c r="S93" s="295"/>
      <c r="T93" s="295"/>
      <c r="U93" s="295"/>
      <c r="V93" s="295"/>
      <c r="W93" s="619"/>
      <c r="X93" s="618"/>
      <c r="Y93" s="295"/>
      <c r="Z93" s="295"/>
      <c r="AA93" s="295"/>
      <c r="AB93" s="295"/>
      <c r="AC93" s="295"/>
      <c r="AD93" s="295"/>
      <c r="AE93" s="295"/>
      <c r="AF93" s="295"/>
      <c r="AG93" s="295"/>
      <c r="AH93" s="295"/>
      <c r="AI93" s="295"/>
      <c r="AJ93" s="295"/>
      <c r="AK93" s="295"/>
      <c r="AL93" s="295"/>
      <c r="AM93" s="295"/>
      <c r="AN93" s="295"/>
      <c r="AO93" s="295"/>
      <c r="AP93" s="619"/>
      <c r="AQ93" s="618"/>
      <c r="AR93" s="295"/>
      <c r="AS93" s="295"/>
      <c r="AT93" s="295"/>
      <c r="AU93" s="295"/>
      <c r="AV93" s="295"/>
      <c r="AW93" s="295"/>
      <c r="AX93" s="295"/>
      <c r="AY93" s="295"/>
      <c r="AZ93" s="295"/>
      <c r="BA93" s="295"/>
      <c r="BB93" s="295"/>
      <c r="BC93" s="295"/>
      <c r="BD93" s="295"/>
      <c r="BE93" s="295"/>
      <c r="BF93" s="295"/>
      <c r="BG93" s="295"/>
      <c r="BH93" s="619"/>
      <c r="BI93" s="618"/>
      <c r="BJ93" s="295"/>
      <c r="BK93" s="295"/>
      <c r="BL93" s="295"/>
      <c r="BM93" s="295"/>
      <c r="BN93" s="295"/>
      <c r="BO93" s="295"/>
      <c r="BP93" s="295"/>
      <c r="BQ93" s="295"/>
      <c r="BR93" s="295"/>
      <c r="BS93" s="295"/>
      <c r="BT93" s="295"/>
      <c r="BU93" s="295"/>
      <c r="BV93" s="295"/>
      <c r="BW93" s="295"/>
      <c r="BX93" s="295"/>
      <c r="BY93" s="295"/>
      <c r="BZ93" s="619"/>
      <c r="CA93" s="618"/>
      <c r="CB93" s="295"/>
      <c r="CC93" s="295"/>
      <c r="CD93" s="295"/>
      <c r="CE93" s="295"/>
      <c r="CF93" s="295"/>
      <c r="CG93" s="295"/>
      <c r="CH93" s="295"/>
      <c r="CI93" s="295"/>
      <c r="CJ93" s="295"/>
      <c r="CK93" s="295"/>
      <c r="CL93" s="295"/>
      <c r="CM93" s="295"/>
      <c r="CN93" s="295"/>
      <c r="CO93" s="295"/>
      <c r="CP93" s="295"/>
      <c r="CQ93" s="295"/>
      <c r="CR93" s="619"/>
      <c r="CS93" s="618"/>
      <c r="CT93" s="295"/>
      <c r="CU93" s="295"/>
      <c r="CV93" s="295"/>
      <c r="CW93" s="295"/>
      <c r="CX93" s="295"/>
      <c r="CY93" s="295"/>
      <c r="CZ93" s="295"/>
      <c r="DA93" s="295"/>
      <c r="DB93" s="295"/>
      <c r="DC93" s="295"/>
      <c r="DD93" s="295"/>
      <c r="DE93" s="295"/>
      <c r="DF93" s="295"/>
      <c r="DG93" s="295"/>
      <c r="DH93" s="295"/>
      <c r="DI93" s="295"/>
      <c r="DJ93" s="619"/>
      <c r="DK93" s="459"/>
      <c r="DL93" s="517"/>
    </row>
    <row r="94" ht="9.0" customHeight="1">
      <c r="A94" s="512"/>
      <c r="B94" s="548"/>
      <c r="C94" s="620"/>
      <c r="D94" s="370"/>
      <c r="E94" s="370"/>
      <c r="F94" s="370"/>
      <c r="G94" s="370"/>
      <c r="H94" s="370"/>
      <c r="I94" s="370"/>
      <c r="J94" s="370"/>
      <c r="K94" s="370"/>
      <c r="L94" s="370"/>
      <c r="M94" s="370"/>
      <c r="N94" s="370"/>
      <c r="O94" s="370"/>
      <c r="P94" s="370"/>
      <c r="Q94" s="370"/>
      <c r="R94" s="370"/>
      <c r="S94" s="370"/>
      <c r="T94" s="370"/>
      <c r="U94" s="370"/>
      <c r="V94" s="370"/>
      <c r="W94" s="370"/>
      <c r="X94" s="370"/>
      <c r="Y94" s="370"/>
      <c r="Z94" s="370"/>
      <c r="AA94" s="370"/>
      <c r="AB94" s="370"/>
      <c r="AC94" s="370"/>
      <c r="AD94" s="370"/>
      <c r="AE94" s="370"/>
      <c r="AF94" s="370"/>
      <c r="AG94" s="370"/>
      <c r="AH94" s="370"/>
      <c r="AI94" s="370"/>
      <c r="AJ94" s="370"/>
      <c r="AK94" s="370"/>
      <c r="AL94" s="370"/>
      <c r="AM94" s="370"/>
      <c r="AN94" s="370"/>
      <c r="AO94" s="370"/>
      <c r="AP94" s="370"/>
      <c r="AQ94" s="370"/>
      <c r="AR94" s="370"/>
      <c r="AS94" s="370"/>
      <c r="AT94" s="370"/>
      <c r="AU94" s="370"/>
      <c r="AV94" s="370"/>
      <c r="AW94" s="370"/>
      <c r="AX94" s="370"/>
      <c r="AY94" s="370"/>
      <c r="AZ94" s="370"/>
      <c r="BA94" s="370"/>
      <c r="BB94" s="370"/>
      <c r="BC94" s="370"/>
      <c r="BD94" s="370"/>
      <c r="BE94" s="370"/>
      <c r="BF94" s="370"/>
      <c r="BG94" s="370"/>
      <c r="BH94" s="370"/>
      <c r="BI94" s="370"/>
      <c r="BJ94" s="370"/>
      <c r="BK94" s="370"/>
      <c r="BL94" s="370"/>
      <c r="BM94" s="370"/>
      <c r="BN94" s="370"/>
      <c r="BO94" s="370"/>
      <c r="BP94" s="370"/>
      <c r="BQ94" s="370"/>
      <c r="BR94" s="370"/>
      <c r="BS94" s="370"/>
      <c r="BT94" s="370"/>
      <c r="BU94" s="370"/>
      <c r="BV94" s="370"/>
      <c r="BW94" s="370"/>
      <c r="BX94" s="370"/>
      <c r="BY94" s="370"/>
      <c r="BZ94" s="370"/>
      <c r="CA94" s="370"/>
      <c r="CB94" s="370"/>
      <c r="CC94" s="370"/>
      <c r="CD94" s="370"/>
      <c r="CE94" s="370"/>
      <c r="CF94" s="370"/>
      <c r="CG94" s="370"/>
      <c r="CH94" s="370"/>
      <c r="CI94" s="370"/>
      <c r="CJ94" s="370"/>
      <c r="CK94" s="370"/>
      <c r="CL94" s="370"/>
      <c r="CM94" s="370"/>
      <c r="CN94" s="370"/>
      <c r="CO94" s="370"/>
      <c r="CP94" s="370"/>
      <c r="CQ94" s="370"/>
      <c r="CR94" s="370"/>
      <c r="CS94" s="370"/>
      <c r="CT94" s="370"/>
      <c r="CU94" s="370"/>
      <c r="CV94" s="370"/>
      <c r="CW94" s="370"/>
      <c r="CX94" s="370"/>
      <c r="CY94" s="370"/>
      <c r="CZ94" s="370"/>
      <c r="DA94" s="370"/>
      <c r="DB94" s="370"/>
      <c r="DC94" s="370"/>
      <c r="DD94" s="370"/>
      <c r="DE94" s="370"/>
      <c r="DF94" s="370"/>
      <c r="DG94" s="370"/>
      <c r="DH94" s="370"/>
      <c r="DI94" s="370"/>
      <c r="DJ94" s="559"/>
      <c r="DK94" s="14"/>
      <c r="DL94" s="517"/>
    </row>
    <row r="95" ht="9.0" customHeight="1">
      <c r="A95" s="512"/>
      <c r="B95" s="510"/>
      <c r="DK95" s="216"/>
      <c r="DL95" s="517"/>
    </row>
    <row r="96" ht="9.0" customHeight="1">
      <c r="A96" s="512"/>
      <c r="B96" s="513"/>
      <c r="C96" s="514"/>
      <c r="D96" s="136"/>
      <c r="E96" s="136"/>
      <c r="F96" s="136"/>
      <c r="G96" s="136"/>
      <c r="H96" s="136"/>
      <c r="I96" s="136"/>
      <c r="J96" s="136"/>
      <c r="K96" s="136"/>
      <c r="L96" s="136"/>
      <c r="M96" s="136"/>
      <c r="N96" s="136"/>
      <c r="O96" s="136"/>
      <c r="P96" s="136"/>
      <c r="Q96" s="136"/>
      <c r="R96" s="136"/>
      <c r="S96" s="136"/>
      <c r="T96" s="136"/>
      <c r="U96" s="136"/>
      <c r="V96" s="136"/>
      <c r="W96" s="136"/>
      <c r="X96" s="136"/>
      <c r="Y96" s="136"/>
      <c r="Z96" s="136"/>
      <c r="AA96" s="136"/>
      <c r="AB96" s="136"/>
      <c r="AC96" s="136"/>
      <c r="AD96" s="136"/>
      <c r="AE96" s="136"/>
      <c r="AF96" s="136"/>
      <c r="AG96" s="136"/>
      <c r="AH96" s="136"/>
      <c r="AI96" s="136"/>
      <c r="AJ96" s="136"/>
      <c r="AK96" s="136"/>
      <c r="AL96" s="136"/>
      <c r="AM96" s="136"/>
      <c r="AN96" s="136"/>
      <c r="AO96" s="136"/>
      <c r="AP96" s="136"/>
      <c r="AQ96" s="136"/>
      <c r="AR96" s="136"/>
      <c r="AS96" s="136"/>
      <c r="AT96" s="136"/>
      <c r="AU96" s="136"/>
      <c r="AV96" s="136"/>
      <c r="AW96" s="136"/>
      <c r="AX96" s="136"/>
      <c r="AY96" s="136"/>
      <c r="AZ96" s="136"/>
      <c r="BA96" s="136"/>
      <c r="BB96" s="136"/>
      <c r="BC96" s="136"/>
      <c r="BD96" s="136"/>
      <c r="BE96" s="136"/>
      <c r="BF96" s="136"/>
      <c r="BG96" s="136"/>
      <c r="BH96" s="136"/>
      <c r="BI96" s="136"/>
      <c r="BJ96" s="136"/>
      <c r="BK96" s="136"/>
      <c r="BL96" s="136"/>
      <c r="BM96" s="136"/>
      <c r="BN96" s="136"/>
      <c r="BO96" s="136"/>
      <c r="BP96" s="136"/>
      <c r="BQ96" s="136"/>
      <c r="BR96" s="136"/>
      <c r="BS96" s="136"/>
      <c r="BT96" s="136"/>
      <c r="BU96" s="136"/>
      <c r="BV96" s="136"/>
      <c r="BW96" s="136"/>
      <c r="BX96" s="136"/>
      <c r="BY96" s="136"/>
      <c r="BZ96" s="136"/>
      <c r="CA96" s="136"/>
      <c r="CB96" s="136"/>
      <c r="CC96" s="136"/>
      <c r="CD96" s="136"/>
      <c r="CE96" s="136"/>
      <c r="CF96" s="136"/>
      <c r="CG96" s="136"/>
      <c r="CH96" s="136"/>
      <c r="CI96" s="136"/>
      <c r="CJ96" s="136"/>
      <c r="CK96" s="136"/>
      <c r="CL96" s="136"/>
      <c r="CM96" s="136"/>
      <c r="CN96" s="136"/>
      <c r="CO96" s="136"/>
      <c r="CP96" s="136"/>
      <c r="CQ96" s="136"/>
      <c r="CR96" s="136"/>
      <c r="CS96" s="136"/>
      <c r="CT96" s="136"/>
      <c r="CU96" s="136"/>
      <c r="CV96" s="136"/>
      <c r="CW96" s="136"/>
      <c r="CX96" s="136"/>
      <c r="CY96" s="136"/>
      <c r="CZ96" s="136"/>
      <c r="DA96" s="136"/>
      <c r="DB96" s="136"/>
      <c r="DC96" s="136"/>
      <c r="DD96" s="136"/>
      <c r="DE96" s="136"/>
      <c r="DF96" s="136"/>
      <c r="DG96" s="136"/>
      <c r="DH96" s="136"/>
      <c r="DI96" s="136"/>
      <c r="DJ96" s="515"/>
      <c r="DK96" s="621"/>
      <c r="DL96" s="517"/>
    </row>
    <row r="97" ht="9.0" customHeight="1">
      <c r="A97" s="512"/>
      <c r="B97" s="458"/>
      <c r="C97" s="261" t="s">
        <v>320</v>
      </c>
      <c r="D97" s="219"/>
      <c r="E97" s="219"/>
      <c r="F97" s="219"/>
      <c r="G97" s="219"/>
      <c r="H97" s="219"/>
      <c r="I97" s="219"/>
      <c r="J97" s="219"/>
      <c r="K97" s="219"/>
      <c r="L97" s="219"/>
      <c r="M97" s="219"/>
      <c r="N97" s="219"/>
      <c r="O97" s="219"/>
      <c r="P97" s="219"/>
      <c r="Q97" s="219"/>
      <c r="R97" s="219"/>
      <c r="S97" s="219"/>
      <c r="T97" s="219"/>
      <c r="U97" s="219"/>
      <c r="V97" s="219"/>
      <c r="W97" s="219"/>
      <c r="X97" s="219"/>
      <c r="Y97" s="219"/>
      <c r="Z97" s="219"/>
      <c r="AA97" s="219"/>
      <c r="AB97" s="219"/>
      <c r="AC97" s="219"/>
      <c r="AD97" s="219"/>
      <c r="AE97" s="219"/>
      <c r="AF97" s="219"/>
      <c r="AG97" s="219"/>
      <c r="AH97" s="219"/>
      <c r="AI97" s="219"/>
      <c r="AJ97" s="219"/>
      <c r="AK97" s="219"/>
      <c r="AL97" s="219"/>
      <c r="AM97" s="219"/>
      <c r="AN97" s="219"/>
      <c r="AO97" s="219"/>
      <c r="AP97" s="219"/>
      <c r="AQ97" s="219"/>
      <c r="AR97" s="219"/>
      <c r="AS97" s="219"/>
      <c r="AT97" s="219"/>
      <c r="AU97" s="219"/>
      <c r="AV97" s="219"/>
      <c r="AW97" s="219"/>
      <c r="AX97" s="219"/>
      <c r="AY97" s="219"/>
      <c r="AZ97" s="219"/>
      <c r="BA97" s="219"/>
      <c r="BB97" s="219"/>
      <c r="BC97" s="219"/>
      <c r="BD97" s="219"/>
      <c r="BE97" s="219"/>
      <c r="BF97" s="219"/>
      <c r="BG97" s="219"/>
      <c r="BH97" s="219"/>
      <c r="BI97" s="219"/>
      <c r="BJ97" s="219"/>
      <c r="BK97" s="219"/>
      <c r="BL97" s="219"/>
      <c r="BM97" s="219"/>
      <c r="BN97" s="219"/>
      <c r="BO97" s="219"/>
      <c r="BP97" s="219"/>
      <c r="BQ97" s="219"/>
      <c r="BR97" s="219"/>
      <c r="BS97" s="219"/>
      <c r="BT97" s="219"/>
      <c r="BU97" s="219"/>
      <c r="BV97" s="219"/>
      <c r="BW97" s="219"/>
      <c r="BX97" s="219"/>
      <c r="BY97" s="219"/>
      <c r="BZ97" s="219"/>
      <c r="CA97" s="219"/>
      <c r="CB97" s="219"/>
      <c r="CC97" s="219"/>
      <c r="CD97" s="219"/>
      <c r="CE97" s="219"/>
      <c r="CF97" s="219"/>
      <c r="CG97" s="219"/>
      <c r="CH97" s="219"/>
      <c r="CI97" s="219"/>
      <c r="CJ97" s="219"/>
      <c r="CK97" s="219"/>
      <c r="CL97" s="219"/>
      <c r="CM97" s="219"/>
      <c r="CN97" s="219"/>
      <c r="CO97" s="219"/>
      <c r="CP97" s="219"/>
      <c r="CQ97" s="219"/>
      <c r="CR97" s="219"/>
      <c r="CS97" s="219"/>
      <c r="CT97" s="219"/>
      <c r="CU97" s="219"/>
      <c r="CV97" s="219"/>
      <c r="CW97" s="219"/>
      <c r="CX97" s="219"/>
      <c r="CY97" s="219"/>
      <c r="CZ97" s="219"/>
      <c r="DA97" s="219"/>
      <c r="DB97" s="219"/>
      <c r="DC97" s="219"/>
      <c r="DD97" s="219"/>
      <c r="DE97" s="219"/>
      <c r="DF97" s="219"/>
      <c r="DG97" s="219"/>
      <c r="DH97" s="219"/>
      <c r="DI97" s="219"/>
      <c r="DJ97" s="220"/>
      <c r="DK97" s="459"/>
      <c r="DL97" s="517"/>
    </row>
    <row r="98" ht="9.0" customHeight="1">
      <c r="A98" s="512"/>
      <c r="B98" s="458"/>
      <c r="C98" s="263"/>
      <c r="DJ98" s="264"/>
      <c r="DK98" s="459"/>
      <c r="DL98" s="517"/>
    </row>
    <row r="99" ht="9.0" customHeight="1">
      <c r="A99" s="512"/>
      <c r="B99" s="458"/>
      <c r="C99" s="263"/>
      <c r="DJ99" s="264"/>
      <c r="DK99" s="459"/>
      <c r="DL99" s="517"/>
    </row>
    <row r="100" ht="9.0" customHeight="1">
      <c r="A100" s="512"/>
      <c r="B100" s="458"/>
      <c r="C100" s="224"/>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225"/>
      <c r="AA100" s="225"/>
      <c r="AB100" s="225"/>
      <c r="AC100" s="225"/>
      <c r="AD100" s="225"/>
      <c r="AE100" s="225"/>
      <c r="AF100" s="225"/>
      <c r="AG100" s="225"/>
      <c r="AH100" s="225"/>
      <c r="AI100" s="225"/>
      <c r="AJ100" s="225"/>
      <c r="AK100" s="225"/>
      <c r="AL100" s="225"/>
      <c r="AM100" s="225"/>
      <c r="AN100" s="225"/>
      <c r="AO100" s="225"/>
      <c r="AP100" s="225"/>
      <c r="AQ100" s="225"/>
      <c r="AR100" s="225"/>
      <c r="AS100" s="225"/>
      <c r="AT100" s="225"/>
      <c r="AU100" s="225"/>
      <c r="AV100" s="225"/>
      <c r="AW100" s="225"/>
      <c r="AX100" s="225"/>
      <c r="AY100" s="225"/>
      <c r="AZ100" s="225"/>
      <c r="BA100" s="225"/>
      <c r="BB100" s="225"/>
      <c r="BC100" s="225"/>
      <c r="BD100" s="225"/>
      <c r="BE100" s="225"/>
      <c r="BF100" s="225"/>
      <c r="BG100" s="225"/>
      <c r="BH100" s="225"/>
      <c r="BI100" s="225"/>
      <c r="BJ100" s="225"/>
      <c r="BK100" s="225"/>
      <c r="BL100" s="225"/>
      <c r="BM100" s="225"/>
      <c r="BN100" s="225"/>
      <c r="BO100" s="225"/>
      <c r="BP100" s="225"/>
      <c r="BQ100" s="225"/>
      <c r="BR100" s="225"/>
      <c r="BS100" s="225"/>
      <c r="BT100" s="225"/>
      <c r="BU100" s="225"/>
      <c r="BV100" s="225"/>
      <c r="BW100" s="225"/>
      <c r="BX100" s="225"/>
      <c r="BY100" s="225"/>
      <c r="BZ100" s="225"/>
      <c r="CA100" s="225"/>
      <c r="CB100" s="225"/>
      <c r="CC100" s="225"/>
      <c r="CD100" s="225"/>
      <c r="CE100" s="225"/>
      <c r="CF100" s="225"/>
      <c r="CG100" s="225"/>
      <c r="CH100" s="225"/>
      <c r="CI100" s="225"/>
      <c r="CJ100" s="225"/>
      <c r="CK100" s="225"/>
      <c r="CL100" s="225"/>
      <c r="CM100" s="225"/>
      <c r="CN100" s="225"/>
      <c r="CO100" s="225"/>
      <c r="CP100" s="225"/>
      <c r="CQ100" s="225"/>
      <c r="CR100" s="225"/>
      <c r="CS100" s="225"/>
      <c r="CT100" s="225"/>
      <c r="CU100" s="225"/>
      <c r="CV100" s="225"/>
      <c r="CW100" s="225"/>
      <c r="CX100" s="225"/>
      <c r="CY100" s="225"/>
      <c r="CZ100" s="225"/>
      <c r="DA100" s="225"/>
      <c r="DB100" s="225"/>
      <c r="DC100" s="225"/>
      <c r="DD100" s="225"/>
      <c r="DE100" s="225"/>
      <c r="DF100" s="225"/>
      <c r="DG100" s="225"/>
      <c r="DH100" s="225"/>
      <c r="DI100" s="225"/>
      <c r="DJ100" s="226"/>
      <c r="DK100" s="459"/>
      <c r="DL100" s="517"/>
    </row>
    <row r="101" ht="9.0" customHeight="1">
      <c r="A101" s="512"/>
      <c r="B101" s="458"/>
      <c r="C101" s="566" t="s">
        <v>321</v>
      </c>
      <c r="D101" s="219"/>
      <c r="E101" s="219"/>
      <c r="F101" s="219"/>
      <c r="G101" s="219"/>
      <c r="H101" s="219"/>
      <c r="I101" s="219"/>
      <c r="J101" s="219"/>
      <c r="K101" s="219"/>
      <c r="L101" s="219"/>
      <c r="M101" s="219"/>
      <c r="N101" s="219"/>
      <c r="O101" s="219"/>
      <c r="P101" s="219"/>
      <c r="Q101" s="219"/>
      <c r="R101" s="219"/>
      <c r="S101" s="219"/>
      <c r="T101" s="219"/>
      <c r="U101" s="219"/>
      <c r="V101" s="219"/>
      <c r="W101" s="219"/>
      <c r="X101" s="219"/>
      <c r="Y101" s="219"/>
      <c r="Z101" s="219"/>
      <c r="AA101" s="220"/>
      <c r="AB101" s="566" t="s">
        <v>322</v>
      </c>
      <c r="AC101" s="219"/>
      <c r="AD101" s="219"/>
      <c r="AE101" s="219"/>
      <c r="AF101" s="219"/>
      <c r="AG101" s="219"/>
      <c r="AH101" s="219"/>
      <c r="AI101" s="219"/>
      <c r="AJ101" s="220"/>
      <c r="AK101" s="566" t="s">
        <v>323</v>
      </c>
      <c r="AL101" s="219"/>
      <c r="AM101" s="219"/>
      <c r="AN101" s="219"/>
      <c r="AO101" s="219"/>
      <c r="AP101" s="220"/>
      <c r="AQ101" s="566" t="s">
        <v>324</v>
      </c>
      <c r="AR101" s="219"/>
      <c r="AS101" s="219"/>
      <c r="AT101" s="219"/>
      <c r="AU101" s="219"/>
      <c r="AV101" s="220"/>
      <c r="AW101" s="566" t="s">
        <v>325</v>
      </c>
      <c r="AX101" s="219"/>
      <c r="AY101" s="219"/>
      <c r="AZ101" s="219"/>
      <c r="BA101" s="219"/>
      <c r="BB101" s="219"/>
      <c r="BC101" s="219"/>
      <c r="BD101" s="219"/>
      <c r="BE101" s="219"/>
      <c r="BF101" s="219"/>
      <c r="BG101" s="219"/>
      <c r="BH101" s="219"/>
      <c r="BI101" s="219"/>
      <c r="BJ101" s="219"/>
      <c r="BK101" s="219"/>
      <c r="BL101" s="219"/>
      <c r="BM101" s="219"/>
      <c r="BN101" s="219"/>
      <c r="BO101" s="219"/>
      <c r="BP101" s="219"/>
      <c r="BQ101" s="219"/>
      <c r="BR101" s="219"/>
      <c r="BS101" s="219"/>
      <c r="BT101" s="219"/>
      <c r="BU101" s="219"/>
      <c r="BV101" s="220"/>
      <c r="BW101" s="566" t="s">
        <v>326</v>
      </c>
      <c r="BX101" s="219"/>
      <c r="BY101" s="219"/>
      <c r="BZ101" s="219"/>
      <c r="CA101" s="219"/>
      <c r="CB101" s="219"/>
      <c r="CC101" s="219"/>
      <c r="CD101" s="219"/>
      <c r="CE101" s="219"/>
      <c r="CF101" s="219"/>
      <c r="CG101" s="219"/>
      <c r="CH101" s="219"/>
      <c r="CI101" s="219"/>
      <c r="CJ101" s="219"/>
      <c r="CK101" s="219"/>
      <c r="CL101" s="219"/>
      <c r="CM101" s="219"/>
      <c r="CN101" s="219"/>
      <c r="CO101" s="219"/>
      <c r="CP101" s="219"/>
      <c r="CQ101" s="219"/>
      <c r="CR101" s="219"/>
      <c r="CS101" s="219"/>
      <c r="CT101" s="219"/>
      <c r="CU101" s="219"/>
      <c r="CV101" s="219"/>
      <c r="CW101" s="219"/>
      <c r="CX101" s="220"/>
      <c r="CY101" s="566" t="s">
        <v>70</v>
      </c>
      <c r="CZ101" s="219"/>
      <c r="DA101" s="219"/>
      <c r="DB101" s="219"/>
      <c r="DC101" s="219"/>
      <c r="DD101" s="220"/>
      <c r="DE101" s="566" t="s">
        <v>327</v>
      </c>
      <c r="DF101" s="219"/>
      <c r="DG101" s="219"/>
      <c r="DH101" s="219"/>
      <c r="DI101" s="219"/>
      <c r="DJ101" s="220"/>
      <c r="DK101" s="459"/>
      <c r="DL101" s="517"/>
    </row>
    <row r="102" ht="9.0" customHeight="1">
      <c r="A102" s="512"/>
      <c r="B102" s="458"/>
      <c r="C102" s="263"/>
      <c r="AA102" s="264"/>
      <c r="AB102" s="263"/>
      <c r="AJ102" s="264"/>
      <c r="AK102" s="263"/>
      <c r="AP102" s="264"/>
      <c r="AQ102" s="263"/>
      <c r="AV102" s="264"/>
      <c r="AW102" s="263"/>
      <c r="BV102" s="264"/>
      <c r="BW102" s="263"/>
      <c r="CX102" s="264"/>
      <c r="CY102" s="263"/>
      <c r="DD102" s="264"/>
      <c r="DE102" s="263"/>
      <c r="DJ102" s="264"/>
      <c r="DK102" s="459"/>
      <c r="DL102" s="517"/>
    </row>
    <row r="103" ht="9.0" customHeight="1">
      <c r="A103" s="512"/>
      <c r="B103" s="458"/>
      <c r="C103" s="296"/>
      <c r="D103" s="295"/>
      <c r="E103" s="295"/>
      <c r="F103" s="295"/>
      <c r="G103" s="295"/>
      <c r="H103" s="295"/>
      <c r="I103" s="295"/>
      <c r="J103" s="295"/>
      <c r="K103" s="295"/>
      <c r="L103" s="295"/>
      <c r="M103" s="295"/>
      <c r="N103" s="295"/>
      <c r="O103" s="295"/>
      <c r="P103" s="295"/>
      <c r="Q103" s="295"/>
      <c r="R103" s="295"/>
      <c r="S103" s="295"/>
      <c r="T103" s="295"/>
      <c r="U103" s="295"/>
      <c r="V103" s="295"/>
      <c r="W103" s="295"/>
      <c r="X103" s="295"/>
      <c r="Y103" s="295"/>
      <c r="Z103" s="295"/>
      <c r="AA103" s="310"/>
      <c r="AB103" s="296"/>
      <c r="AC103" s="295"/>
      <c r="AD103" s="295"/>
      <c r="AE103" s="295"/>
      <c r="AF103" s="295"/>
      <c r="AG103" s="295"/>
      <c r="AH103" s="295"/>
      <c r="AI103" s="295"/>
      <c r="AJ103" s="310"/>
      <c r="AK103" s="296"/>
      <c r="AL103" s="295"/>
      <c r="AM103" s="295"/>
      <c r="AN103" s="295"/>
      <c r="AO103" s="295"/>
      <c r="AP103" s="310"/>
      <c r="AQ103" s="296"/>
      <c r="AR103" s="295"/>
      <c r="AS103" s="295"/>
      <c r="AT103" s="295"/>
      <c r="AU103" s="295"/>
      <c r="AV103" s="310"/>
      <c r="AW103" s="296"/>
      <c r="AX103" s="295"/>
      <c r="AY103" s="295"/>
      <c r="AZ103" s="295"/>
      <c r="BA103" s="295"/>
      <c r="BB103" s="295"/>
      <c r="BC103" s="295"/>
      <c r="BD103" s="295"/>
      <c r="BE103" s="295"/>
      <c r="BF103" s="295"/>
      <c r="BG103" s="295"/>
      <c r="BH103" s="295"/>
      <c r="BI103" s="295"/>
      <c r="BJ103" s="295"/>
      <c r="BK103" s="295"/>
      <c r="BL103" s="295"/>
      <c r="BM103" s="295"/>
      <c r="BN103" s="295"/>
      <c r="BO103" s="295"/>
      <c r="BP103" s="295"/>
      <c r="BQ103" s="295"/>
      <c r="BR103" s="295"/>
      <c r="BS103" s="295"/>
      <c r="BT103" s="295"/>
      <c r="BU103" s="295"/>
      <c r="BV103" s="310"/>
      <c r="BW103" s="296"/>
      <c r="BX103" s="295"/>
      <c r="BY103" s="295"/>
      <c r="BZ103" s="295"/>
      <c r="CA103" s="295"/>
      <c r="CB103" s="295"/>
      <c r="CC103" s="295"/>
      <c r="CD103" s="295"/>
      <c r="CE103" s="295"/>
      <c r="CF103" s="295"/>
      <c r="CG103" s="295"/>
      <c r="CH103" s="295"/>
      <c r="CI103" s="295"/>
      <c r="CJ103" s="295"/>
      <c r="CK103" s="295"/>
      <c r="CL103" s="295"/>
      <c r="CM103" s="295"/>
      <c r="CN103" s="295"/>
      <c r="CO103" s="295"/>
      <c r="CP103" s="295"/>
      <c r="CQ103" s="295"/>
      <c r="CR103" s="295"/>
      <c r="CS103" s="295"/>
      <c r="CT103" s="295"/>
      <c r="CU103" s="295"/>
      <c r="CV103" s="295"/>
      <c r="CW103" s="295"/>
      <c r="CX103" s="310"/>
      <c r="CY103" s="296"/>
      <c r="CZ103" s="295"/>
      <c r="DA103" s="295"/>
      <c r="DB103" s="295"/>
      <c r="DC103" s="295"/>
      <c r="DD103" s="310"/>
      <c r="DE103" s="296"/>
      <c r="DF103" s="295"/>
      <c r="DG103" s="295"/>
      <c r="DH103" s="295"/>
      <c r="DI103" s="295"/>
      <c r="DJ103" s="310"/>
      <c r="DK103" s="459"/>
      <c r="DL103" s="517"/>
    </row>
    <row r="104" ht="9.0" customHeight="1">
      <c r="A104" s="512"/>
      <c r="B104" s="458"/>
      <c r="C104" s="611" t="s">
        <v>255</v>
      </c>
      <c r="AA104" s="264"/>
      <c r="AB104" s="616" t="str">
        <f>(IF(C104&lt;&gt;"", VLOOKUP(C104, calculations!$G$73:$O$117, 3, 0),""))</f>
        <v>1d8+1</v>
      </c>
      <c r="AJ104" s="264"/>
      <c r="AK104" s="616" t="str">
        <f>IF(C104&lt;&gt;"", VLOOKUP(C104, calculations!$G$73:$O$117, 4, 0),"")</f>
        <v>M</v>
      </c>
      <c r="AP104" s="264"/>
      <c r="AQ104" s="616" t="str">
        <f>IF(C104&lt;&gt;"", VLOOKUP(C104, calculations!$G$73:$O$117, 5, 0),"")</f>
        <v>L</v>
      </c>
      <c r="AV104" s="264"/>
      <c r="AW104" s="616" t="str">
        <f>IF(C104&lt;&gt;"", VLOOKUP(C104, calculations!$G$73:$O$117, 6, 0),"")</f>
        <v>Set, Thrown</v>
      </c>
      <c r="BV104" s="264"/>
      <c r="BW104" s="616" t="str">
        <f>IF(C104&lt;&gt;"", VLOOKUP(C104, calculations!$G$73:$O$117, 7, 0),"")</f>
        <v>Impale</v>
      </c>
      <c r="CX104" s="264"/>
      <c r="CY104" s="616">
        <f>IF(C104&lt;&gt;"", VLOOKUP(C104, calculations!$G$73:$O$117, 8, 0),"")</f>
        <v>4</v>
      </c>
      <c r="DD104" s="264"/>
      <c r="DE104" s="616">
        <f>IF(C104&lt;&gt;"", VLOOKUP(C104, calculations!$G$73:$O$117, 9, 0),"")</f>
        <v>5</v>
      </c>
      <c r="DJ104" s="264"/>
      <c r="DK104" s="459"/>
      <c r="DL104" s="517"/>
    </row>
    <row r="105" ht="9.0" customHeight="1">
      <c r="A105" s="512"/>
      <c r="B105" s="458"/>
      <c r="C105" s="263"/>
      <c r="AA105" s="264"/>
      <c r="AB105" s="263"/>
      <c r="AJ105" s="264"/>
      <c r="AK105" s="263"/>
      <c r="AP105" s="264"/>
      <c r="AQ105" s="263"/>
      <c r="AV105" s="264"/>
      <c r="AW105" s="263"/>
      <c r="BV105" s="264"/>
      <c r="BW105" s="263"/>
      <c r="CX105" s="264"/>
      <c r="CY105" s="263"/>
      <c r="DD105" s="264"/>
      <c r="DE105" s="263"/>
      <c r="DJ105" s="264"/>
      <c r="DK105" s="459"/>
      <c r="DL105" s="517"/>
    </row>
    <row r="106" ht="9.0" customHeight="1">
      <c r="A106" s="512"/>
      <c r="B106" s="458"/>
      <c r="C106" s="263"/>
      <c r="AA106" s="264"/>
      <c r="AB106" s="263"/>
      <c r="AJ106" s="264"/>
      <c r="AK106" s="263"/>
      <c r="AP106" s="264"/>
      <c r="AQ106" s="263"/>
      <c r="AV106" s="264"/>
      <c r="AW106" s="263"/>
      <c r="BV106" s="264"/>
      <c r="BW106" s="263"/>
      <c r="CX106" s="264"/>
      <c r="CY106" s="263"/>
      <c r="DD106" s="264"/>
      <c r="DE106" s="263"/>
      <c r="DJ106" s="264"/>
      <c r="DK106" s="459"/>
      <c r="DL106" s="517"/>
    </row>
    <row r="107" ht="9.0" customHeight="1">
      <c r="A107" s="512"/>
      <c r="B107" s="458"/>
      <c r="C107" s="263"/>
      <c r="AA107" s="264"/>
      <c r="AB107" s="263"/>
      <c r="AJ107" s="264"/>
      <c r="AK107" s="263"/>
      <c r="AP107" s="264"/>
      <c r="AQ107" s="263"/>
      <c r="AV107" s="264"/>
      <c r="AW107" s="263"/>
      <c r="BV107" s="264"/>
      <c r="BW107" s="263"/>
      <c r="CX107" s="264"/>
      <c r="CY107" s="263"/>
      <c r="DD107" s="264"/>
      <c r="DE107" s="263"/>
      <c r="DJ107" s="264"/>
      <c r="DK107" s="459"/>
      <c r="DL107" s="517"/>
    </row>
    <row r="108" ht="9.0" customHeight="1">
      <c r="A108" s="512"/>
      <c r="B108" s="458"/>
      <c r="C108" s="612" t="s">
        <v>259</v>
      </c>
      <c r="D108" s="208"/>
      <c r="E108" s="208"/>
      <c r="F108" s="208"/>
      <c r="G108" s="208"/>
      <c r="H108" s="208"/>
      <c r="I108" s="208"/>
      <c r="J108" s="208"/>
      <c r="K108" s="208"/>
      <c r="L108" s="208"/>
      <c r="M108" s="208"/>
      <c r="N108" s="208"/>
      <c r="O108" s="208"/>
      <c r="P108" s="208"/>
      <c r="Q108" s="208"/>
      <c r="R108" s="208"/>
      <c r="S108" s="208"/>
      <c r="T108" s="208"/>
      <c r="U108" s="208"/>
      <c r="V108" s="208"/>
      <c r="W108" s="208"/>
      <c r="X108" s="208"/>
      <c r="Y108" s="208"/>
      <c r="Z108" s="208"/>
      <c r="AA108" s="209"/>
      <c r="AB108" s="614" t="str">
        <f>(IF(C108&lt;&gt;"", VLOOKUP(C108, calculations!$G$73:$O$117, 3, 0),""))</f>
        <v>1d6</v>
      </c>
      <c r="AC108" s="208"/>
      <c r="AD108" s="208"/>
      <c r="AE108" s="208"/>
      <c r="AF108" s="208"/>
      <c r="AG108" s="208"/>
      <c r="AH108" s="208"/>
      <c r="AI108" s="208"/>
      <c r="AJ108" s="209"/>
      <c r="AK108" s="614" t="str">
        <f>IF(C108&lt;&gt;"", VLOOKUP(C108, calculations!$G$73:$O$117, 4, 0),"")</f>
        <v>M</v>
      </c>
      <c r="AL108" s="208"/>
      <c r="AM108" s="208"/>
      <c r="AN108" s="208"/>
      <c r="AO108" s="208"/>
      <c r="AP108" s="209"/>
      <c r="AQ108" s="614" t="str">
        <f>IF(C108&lt;&gt;"", VLOOKUP(C108, calculations!$G$73:$O$117, 5, 0),"")</f>
        <v>S</v>
      </c>
      <c r="AR108" s="208"/>
      <c r="AS108" s="208"/>
      <c r="AT108" s="208"/>
      <c r="AU108" s="208"/>
      <c r="AV108" s="209"/>
      <c r="AW108" s="614" t="str">
        <f>IF(C108&lt;&gt;"", VLOOKUP(C108, calculations!$G$73:$O$117, 6, 0),"")</f>
        <v/>
      </c>
      <c r="AX108" s="208"/>
      <c r="AY108" s="208"/>
      <c r="AZ108" s="208"/>
      <c r="BA108" s="208"/>
      <c r="BB108" s="208"/>
      <c r="BC108" s="208"/>
      <c r="BD108" s="208"/>
      <c r="BE108" s="208"/>
      <c r="BF108" s="208"/>
      <c r="BG108" s="208"/>
      <c r="BH108" s="208"/>
      <c r="BI108" s="208"/>
      <c r="BJ108" s="208"/>
      <c r="BK108" s="208"/>
      <c r="BL108" s="208"/>
      <c r="BM108" s="208"/>
      <c r="BN108" s="208"/>
      <c r="BO108" s="208"/>
      <c r="BP108" s="208"/>
      <c r="BQ108" s="208"/>
      <c r="BR108" s="208"/>
      <c r="BS108" s="208"/>
      <c r="BT108" s="208"/>
      <c r="BU108" s="208"/>
      <c r="BV108" s="209"/>
      <c r="BW108" s="614" t="str">
        <f>IF(C108&lt;&gt;"", VLOOKUP(C108, calculations!$G$73:$O$117, 7, 0),"")</f>
        <v>Bleed, Impale</v>
      </c>
      <c r="BX108" s="208"/>
      <c r="BY108" s="208"/>
      <c r="BZ108" s="208"/>
      <c r="CA108" s="208"/>
      <c r="CB108" s="208"/>
      <c r="CC108" s="208"/>
      <c r="CD108" s="208"/>
      <c r="CE108" s="208"/>
      <c r="CF108" s="208"/>
      <c r="CG108" s="208"/>
      <c r="CH108" s="208"/>
      <c r="CI108" s="208"/>
      <c r="CJ108" s="208"/>
      <c r="CK108" s="208"/>
      <c r="CL108" s="208"/>
      <c r="CM108" s="208"/>
      <c r="CN108" s="208"/>
      <c r="CO108" s="208"/>
      <c r="CP108" s="208"/>
      <c r="CQ108" s="208"/>
      <c r="CR108" s="208"/>
      <c r="CS108" s="208"/>
      <c r="CT108" s="208"/>
      <c r="CU108" s="208"/>
      <c r="CV108" s="208"/>
      <c r="CW108" s="208"/>
      <c r="CX108" s="209"/>
      <c r="CY108" s="614">
        <f>IF(C108&lt;&gt;"", VLOOKUP(C108, calculations!$G$73:$O$117, 8, 0),"")</f>
        <v>6</v>
      </c>
      <c r="CZ108" s="208"/>
      <c r="DA108" s="208"/>
      <c r="DB108" s="208"/>
      <c r="DC108" s="208"/>
      <c r="DD108" s="209"/>
      <c r="DE108" s="614">
        <f>IF(C108&lt;&gt;"", VLOOKUP(C108, calculations!$G$73:$O$117, 9, 0),"")</f>
        <v>8</v>
      </c>
      <c r="DF108" s="208"/>
      <c r="DG108" s="208"/>
      <c r="DH108" s="208"/>
      <c r="DI108" s="208"/>
      <c r="DJ108" s="209"/>
      <c r="DK108" s="459"/>
      <c r="DL108" s="517"/>
    </row>
    <row r="109" ht="9.0" customHeight="1">
      <c r="A109" s="512"/>
      <c r="B109" s="458"/>
      <c r="C109" s="215"/>
      <c r="AA109" s="216"/>
      <c r="AB109" s="215"/>
      <c r="AJ109" s="216"/>
      <c r="AK109" s="215"/>
      <c r="AP109" s="216"/>
      <c r="AQ109" s="215"/>
      <c r="AV109" s="216"/>
      <c r="AW109" s="215"/>
      <c r="BV109" s="216"/>
      <c r="BW109" s="215"/>
      <c r="CX109" s="216"/>
      <c r="CY109" s="215"/>
      <c r="DD109" s="216"/>
      <c r="DE109" s="215"/>
      <c r="DJ109" s="216"/>
      <c r="DK109" s="459"/>
      <c r="DL109" s="517"/>
    </row>
    <row r="110" ht="9.0" customHeight="1">
      <c r="A110" s="512"/>
      <c r="B110" s="458"/>
      <c r="C110" s="215"/>
      <c r="AA110" s="216"/>
      <c r="AB110" s="215"/>
      <c r="AJ110" s="216"/>
      <c r="AK110" s="215"/>
      <c r="AP110" s="216"/>
      <c r="AQ110" s="215"/>
      <c r="AV110" s="216"/>
      <c r="AW110" s="215"/>
      <c r="BV110" s="216"/>
      <c r="BW110" s="215"/>
      <c r="CX110" s="216"/>
      <c r="CY110" s="215"/>
      <c r="DD110" s="216"/>
      <c r="DE110" s="215"/>
      <c r="DJ110" s="216"/>
      <c r="DK110" s="459"/>
      <c r="DL110" s="517"/>
    </row>
    <row r="111" ht="9.0" customHeight="1">
      <c r="A111" s="512"/>
      <c r="B111" s="458"/>
      <c r="C111" s="238"/>
      <c r="D111" s="239"/>
      <c r="E111" s="239"/>
      <c r="F111" s="239"/>
      <c r="G111" s="239"/>
      <c r="H111" s="239"/>
      <c r="I111" s="239"/>
      <c r="J111" s="239"/>
      <c r="K111" s="239"/>
      <c r="L111" s="239"/>
      <c r="M111" s="239"/>
      <c r="N111" s="239"/>
      <c r="O111" s="239"/>
      <c r="P111" s="239"/>
      <c r="Q111" s="239"/>
      <c r="R111" s="239"/>
      <c r="S111" s="239"/>
      <c r="T111" s="239"/>
      <c r="U111" s="239"/>
      <c r="V111" s="239"/>
      <c r="W111" s="239"/>
      <c r="X111" s="239"/>
      <c r="Y111" s="239"/>
      <c r="Z111" s="239"/>
      <c r="AA111" s="240"/>
      <c r="AB111" s="238"/>
      <c r="AC111" s="239"/>
      <c r="AD111" s="239"/>
      <c r="AE111" s="239"/>
      <c r="AF111" s="239"/>
      <c r="AG111" s="239"/>
      <c r="AH111" s="239"/>
      <c r="AI111" s="239"/>
      <c r="AJ111" s="240"/>
      <c r="AK111" s="238"/>
      <c r="AL111" s="239"/>
      <c r="AM111" s="239"/>
      <c r="AN111" s="239"/>
      <c r="AO111" s="239"/>
      <c r="AP111" s="240"/>
      <c r="AQ111" s="238"/>
      <c r="AR111" s="239"/>
      <c r="AS111" s="239"/>
      <c r="AT111" s="239"/>
      <c r="AU111" s="239"/>
      <c r="AV111" s="240"/>
      <c r="AW111" s="238"/>
      <c r="AX111" s="239"/>
      <c r="AY111" s="239"/>
      <c r="AZ111" s="239"/>
      <c r="BA111" s="239"/>
      <c r="BB111" s="239"/>
      <c r="BC111" s="239"/>
      <c r="BD111" s="239"/>
      <c r="BE111" s="239"/>
      <c r="BF111" s="239"/>
      <c r="BG111" s="239"/>
      <c r="BH111" s="239"/>
      <c r="BI111" s="239"/>
      <c r="BJ111" s="239"/>
      <c r="BK111" s="239"/>
      <c r="BL111" s="239"/>
      <c r="BM111" s="239"/>
      <c r="BN111" s="239"/>
      <c r="BO111" s="239"/>
      <c r="BP111" s="239"/>
      <c r="BQ111" s="239"/>
      <c r="BR111" s="239"/>
      <c r="BS111" s="239"/>
      <c r="BT111" s="239"/>
      <c r="BU111" s="239"/>
      <c r="BV111" s="240"/>
      <c r="BW111" s="238"/>
      <c r="BX111" s="239"/>
      <c r="BY111" s="239"/>
      <c r="BZ111" s="239"/>
      <c r="CA111" s="239"/>
      <c r="CB111" s="239"/>
      <c r="CC111" s="239"/>
      <c r="CD111" s="239"/>
      <c r="CE111" s="239"/>
      <c r="CF111" s="239"/>
      <c r="CG111" s="239"/>
      <c r="CH111" s="239"/>
      <c r="CI111" s="239"/>
      <c r="CJ111" s="239"/>
      <c r="CK111" s="239"/>
      <c r="CL111" s="239"/>
      <c r="CM111" s="239"/>
      <c r="CN111" s="239"/>
      <c r="CO111" s="239"/>
      <c r="CP111" s="239"/>
      <c r="CQ111" s="239"/>
      <c r="CR111" s="239"/>
      <c r="CS111" s="239"/>
      <c r="CT111" s="239"/>
      <c r="CU111" s="239"/>
      <c r="CV111" s="239"/>
      <c r="CW111" s="239"/>
      <c r="CX111" s="240"/>
      <c r="CY111" s="238"/>
      <c r="CZ111" s="239"/>
      <c r="DA111" s="239"/>
      <c r="DB111" s="239"/>
      <c r="DC111" s="239"/>
      <c r="DD111" s="240"/>
      <c r="DE111" s="238"/>
      <c r="DF111" s="239"/>
      <c r="DG111" s="239"/>
      <c r="DH111" s="239"/>
      <c r="DI111" s="239"/>
      <c r="DJ111" s="240"/>
      <c r="DK111" s="459"/>
      <c r="DL111" s="517"/>
    </row>
    <row r="112" ht="9.0" customHeight="1">
      <c r="A112" s="512"/>
      <c r="B112" s="458"/>
      <c r="C112" s="611" t="s">
        <v>263</v>
      </c>
      <c r="AA112" s="264"/>
      <c r="AB112" s="616" t="str">
        <f>(IF(C112&lt;&gt;"", VLOOKUP(C112, calculations!$G$73:$O$117, 3, 0),""))</f>
        <v>1d4</v>
      </c>
      <c r="AJ112" s="264"/>
      <c r="AK112" s="616" t="str">
        <f>IF(C112&lt;&gt;"", VLOOKUP(C112, calculations!$G$73:$O$117, 4, 0),"")</f>
        <v>H</v>
      </c>
      <c r="AP112" s="264"/>
      <c r="AQ112" s="616" t="str">
        <f>IF(C112&lt;&gt;"", VLOOKUP(C112, calculations!$G$73:$O$117, 5, 0),"")</f>
        <v>S</v>
      </c>
      <c r="AV112" s="264"/>
      <c r="AW112" s="616" t="str">
        <f>IF(C112&lt;&gt;"", VLOOKUP(C112, calculations!$G$73:$O$117, 6, 0),"")</f>
        <v>Ranged Parry; Passive Blocks 4 locations</v>
      </c>
      <c r="BV112" s="264"/>
      <c r="BW112" s="616" t="str">
        <f>IF(C112&lt;&gt;"", VLOOKUP(C112, calculations!$G$73:$O$117, 7, 0),"")</f>
        <v>Bash, Stun Location</v>
      </c>
      <c r="CX112" s="264"/>
      <c r="CY112" s="616">
        <f>IF(C112&lt;&gt;"", VLOOKUP(C112, calculations!$G$73:$O$117, 8, 0),"")</f>
        <v>6</v>
      </c>
      <c r="DD112" s="264"/>
      <c r="DE112" s="616">
        <f>IF(C112&lt;&gt;"", VLOOKUP(C112, calculations!$G$73:$O$117, 9, 0),"")</f>
        <v>15</v>
      </c>
      <c r="DJ112" s="264"/>
      <c r="DK112" s="459"/>
      <c r="DL112" s="517"/>
    </row>
    <row r="113" ht="9.0" customHeight="1">
      <c r="A113" s="512"/>
      <c r="B113" s="458"/>
      <c r="C113" s="263"/>
      <c r="AA113" s="264"/>
      <c r="AB113" s="263"/>
      <c r="AJ113" s="264"/>
      <c r="AK113" s="263"/>
      <c r="AP113" s="264"/>
      <c r="AQ113" s="263"/>
      <c r="AV113" s="264"/>
      <c r="AW113" s="263"/>
      <c r="BV113" s="264"/>
      <c r="BW113" s="263"/>
      <c r="CX113" s="264"/>
      <c r="CY113" s="263"/>
      <c r="DD113" s="264"/>
      <c r="DE113" s="263"/>
      <c r="DJ113" s="264"/>
      <c r="DK113" s="459"/>
      <c r="DL113" s="517"/>
    </row>
    <row r="114" ht="9.0" customHeight="1">
      <c r="A114" s="512"/>
      <c r="B114" s="458"/>
      <c r="C114" s="263"/>
      <c r="AA114" s="264"/>
      <c r="AB114" s="263"/>
      <c r="AJ114" s="264"/>
      <c r="AK114" s="263"/>
      <c r="AP114" s="264"/>
      <c r="AQ114" s="263"/>
      <c r="AV114" s="264"/>
      <c r="AW114" s="263"/>
      <c r="BV114" s="264"/>
      <c r="BW114" s="263"/>
      <c r="CX114" s="264"/>
      <c r="CY114" s="263"/>
      <c r="DD114" s="264"/>
      <c r="DE114" s="263"/>
      <c r="DJ114" s="264"/>
      <c r="DK114" s="459"/>
      <c r="DL114" s="517"/>
    </row>
    <row r="115" ht="9.0" customHeight="1">
      <c r="A115" s="512"/>
      <c r="B115" s="458"/>
      <c r="C115" s="263"/>
      <c r="AA115" s="264"/>
      <c r="AB115" s="263"/>
      <c r="AJ115" s="264"/>
      <c r="AK115" s="263"/>
      <c r="AP115" s="264"/>
      <c r="AQ115" s="263"/>
      <c r="AV115" s="264"/>
      <c r="AW115" s="263"/>
      <c r="BV115" s="264"/>
      <c r="BW115" s="263"/>
      <c r="CX115" s="264"/>
      <c r="CY115" s="263"/>
      <c r="DD115" s="264"/>
      <c r="DE115" s="263"/>
      <c r="DJ115" s="264"/>
      <c r="DK115" s="459"/>
      <c r="DL115" s="517"/>
    </row>
    <row r="116" ht="9.0" customHeight="1">
      <c r="A116" s="512"/>
      <c r="B116" s="458"/>
      <c r="C116" s="612"/>
      <c r="D116" s="208"/>
      <c r="E116" s="208"/>
      <c r="F116" s="208"/>
      <c r="G116" s="208"/>
      <c r="H116" s="208"/>
      <c r="I116" s="208"/>
      <c r="J116" s="208"/>
      <c r="K116" s="208"/>
      <c r="L116" s="208"/>
      <c r="M116" s="208"/>
      <c r="N116" s="208"/>
      <c r="O116" s="208"/>
      <c r="P116" s="208"/>
      <c r="Q116" s="208"/>
      <c r="R116" s="208"/>
      <c r="S116" s="208"/>
      <c r="T116" s="208"/>
      <c r="U116" s="208"/>
      <c r="V116" s="208"/>
      <c r="W116" s="208"/>
      <c r="X116" s="208"/>
      <c r="Y116" s="208"/>
      <c r="Z116" s="208"/>
      <c r="AA116" s="209"/>
      <c r="AB116" s="614" t="str">
        <f>(IF(C116&lt;&gt;"", VLOOKUP(C116, calculations!$G$73:$O$117, 3, 0),""))</f>
        <v/>
      </c>
      <c r="AC116" s="208"/>
      <c r="AD116" s="208"/>
      <c r="AE116" s="208"/>
      <c r="AF116" s="208"/>
      <c r="AG116" s="208"/>
      <c r="AH116" s="208"/>
      <c r="AI116" s="208"/>
      <c r="AJ116" s="209"/>
      <c r="AK116" s="614" t="str">
        <f>IF(C116&lt;&gt;"", VLOOKUP(C116, calculations!$G$73:$O$117, 4, 0),"")</f>
        <v/>
      </c>
      <c r="AL116" s="208"/>
      <c r="AM116" s="208"/>
      <c r="AN116" s="208"/>
      <c r="AO116" s="208"/>
      <c r="AP116" s="209"/>
      <c r="AQ116" s="614" t="str">
        <f>IF(C116&lt;&gt;"", VLOOKUP(C116, calculations!$G$73:$O$117, 5, 0),"")</f>
        <v/>
      </c>
      <c r="AR116" s="208"/>
      <c r="AS116" s="208"/>
      <c r="AT116" s="208"/>
      <c r="AU116" s="208"/>
      <c r="AV116" s="209"/>
      <c r="AW116" s="614" t="str">
        <f>IF(C116&lt;&gt;"", VLOOKUP(C116, calculations!$G$73:$O$117, 6, 0),"")</f>
        <v/>
      </c>
      <c r="AX116" s="208"/>
      <c r="AY116" s="208"/>
      <c r="AZ116" s="208"/>
      <c r="BA116" s="208"/>
      <c r="BB116" s="208"/>
      <c r="BC116" s="208"/>
      <c r="BD116" s="208"/>
      <c r="BE116" s="208"/>
      <c r="BF116" s="208"/>
      <c r="BG116" s="208"/>
      <c r="BH116" s="208"/>
      <c r="BI116" s="208"/>
      <c r="BJ116" s="208"/>
      <c r="BK116" s="208"/>
      <c r="BL116" s="208"/>
      <c r="BM116" s="208"/>
      <c r="BN116" s="208"/>
      <c r="BO116" s="208"/>
      <c r="BP116" s="208"/>
      <c r="BQ116" s="208"/>
      <c r="BR116" s="208"/>
      <c r="BS116" s="208"/>
      <c r="BT116" s="208"/>
      <c r="BU116" s="208"/>
      <c r="BV116" s="209"/>
      <c r="BW116" s="614" t="str">
        <f>IF(C116&lt;&gt;"", VLOOKUP(C116, calculations!$G$73:$O$117, 7, 0),"")</f>
        <v/>
      </c>
      <c r="BX116" s="208"/>
      <c r="BY116" s="208"/>
      <c r="BZ116" s="208"/>
      <c r="CA116" s="208"/>
      <c r="CB116" s="208"/>
      <c r="CC116" s="208"/>
      <c r="CD116" s="208"/>
      <c r="CE116" s="208"/>
      <c r="CF116" s="208"/>
      <c r="CG116" s="208"/>
      <c r="CH116" s="208"/>
      <c r="CI116" s="208"/>
      <c r="CJ116" s="208"/>
      <c r="CK116" s="208"/>
      <c r="CL116" s="208"/>
      <c r="CM116" s="208"/>
      <c r="CN116" s="208"/>
      <c r="CO116" s="208"/>
      <c r="CP116" s="208"/>
      <c r="CQ116" s="208"/>
      <c r="CR116" s="208"/>
      <c r="CS116" s="208"/>
      <c r="CT116" s="208"/>
      <c r="CU116" s="208"/>
      <c r="CV116" s="208"/>
      <c r="CW116" s="208"/>
      <c r="CX116" s="209"/>
      <c r="CY116" s="614" t="str">
        <f>IF(C116&lt;&gt;"", VLOOKUP(C116, calculations!$G$73:$O$117, 8, 0),"")</f>
        <v/>
      </c>
      <c r="CZ116" s="208"/>
      <c r="DA116" s="208"/>
      <c r="DB116" s="208"/>
      <c r="DC116" s="208"/>
      <c r="DD116" s="209"/>
      <c r="DE116" s="614" t="str">
        <f>IF(C116&lt;&gt;"", VLOOKUP(C116, calculations!$G$73:$O$117, 9, 0),"")</f>
        <v/>
      </c>
      <c r="DF116" s="208"/>
      <c r="DG116" s="208"/>
      <c r="DH116" s="208"/>
      <c r="DI116" s="208"/>
      <c r="DJ116" s="209"/>
      <c r="DK116" s="459"/>
      <c r="DL116" s="517"/>
    </row>
    <row r="117" ht="9.0" customHeight="1">
      <c r="A117" s="512"/>
      <c r="B117" s="458"/>
      <c r="C117" s="215"/>
      <c r="AA117" s="216"/>
      <c r="AB117" s="215"/>
      <c r="AJ117" s="216"/>
      <c r="AK117" s="215"/>
      <c r="AP117" s="216"/>
      <c r="AQ117" s="215"/>
      <c r="AV117" s="216"/>
      <c r="AW117" s="215"/>
      <c r="BV117" s="216"/>
      <c r="BW117" s="215"/>
      <c r="CX117" s="216"/>
      <c r="CY117" s="215"/>
      <c r="DD117" s="216"/>
      <c r="DE117" s="215"/>
      <c r="DJ117" s="216"/>
      <c r="DK117" s="459"/>
      <c r="DL117" s="517"/>
    </row>
    <row r="118" ht="9.0" customHeight="1">
      <c r="A118" s="512"/>
      <c r="B118" s="458"/>
      <c r="C118" s="215"/>
      <c r="AA118" s="216"/>
      <c r="AB118" s="215"/>
      <c r="AJ118" s="216"/>
      <c r="AK118" s="215"/>
      <c r="AP118" s="216"/>
      <c r="AQ118" s="215"/>
      <c r="AV118" s="216"/>
      <c r="AW118" s="215"/>
      <c r="BV118" s="216"/>
      <c r="BW118" s="215"/>
      <c r="CX118" s="216"/>
      <c r="CY118" s="215"/>
      <c r="DD118" s="216"/>
      <c r="DE118" s="215"/>
      <c r="DJ118" s="216"/>
      <c r="DK118" s="459"/>
      <c r="DL118" s="517"/>
    </row>
    <row r="119" ht="9.0" customHeight="1">
      <c r="A119" s="512"/>
      <c r="B119" s="458"/>
      <c r="C119" s="238"/>
      <c r="D119" s="239"/>
      <c r="E119" s="239"/>
      <c r="F119" s="239"/>
      <c r="G119" s="239"/>
      <c r="H119" s="239"/>
      <c r="I119" s="239"/>
      <c r="J119" s="239"/>
      <c r="K119" s="239"/>
      <c r="L119" s="239"/>
      <c r="M119" s="239"/>
      <c r="N119" s="239"/>
      <c r="O119" s="239"/>
      <c r="P119" s="239"/>
      <c r="Q119" s="239"/>
      <c r="R119" s="239"/>
      <c r="S119" s="239"/>
      <c r="T119" s="239"/>
      <c r="U119" s="239"/>
      <c r="V119" s="239"/>
      <c r="W119" s="239"/>
      <c r="X119" s="239"/>
      <c r="Y119" s="239"/>
      <c r="Z119" s="239"/>
      <c r="AA119" s="240"/>
      <c r="AB119" s="238"/>
      <c r="AC119" s="239"/>
      <c r="AD119" s="239"/>
      <c r="AE119" s="239"/>
      <c r="AF119" s="239"/>
      <c r="AG119" s="239"/>
      <c r="AH119" s="239"/>
      <c r="AI119" s="239"/>
      <c r="AJ119" s="240"/>
      <c r="AK119" s="238"/>
      <c r="AL119" s="239"/>
      <c r="AM119" s="239"/>
      <c r="AN119" s="239"/>
      <c r="AO119" s="239"/>
      <c r="AP119" s="240"/>
      <c r="AQ119" s="238"/>
      <c r="AR119" s="239"/>
      <c r="AS119" s="239"/>
      <c r="AT119" s="239"/>
      <c r="AU119" s="239"/>
      <c r="AV119" s="240"/>
      <c r="AW119" s="238"/>
      <c r="AX119" s="239"/>
      <c r="AY119" s="239"/>
      <c r="AZ119" s="239"/>
      <c r="BA119" s="239"/>
      <c r="BB119" s="239"/>
      <c r="BC119" s="239"/>
      <c r="BD119" s="239"/>
      <c r="BE119" s="239"/>
      <c r="BF119" s="239"/>
      <c r="BG119" s="239"/>
      <c r="BH119" s="239"/>
      <c r="BI119" s="239"/>
      <c r="BJ119" s="239"/>
      <c r="BK119" s="239"/>
      <c r="BL119" s="239"/>
      <c r="BM119" s="239"/>
      <c r="BN119" s="239"/>
      <c r="BO119" s="239"/>
      <c r="BP119" s="239"/>
      <c r="BQ119" s="239"/>
      <c r="BR119" s="239"/>
      <c r="BS119" s="239"/>
      <c r="BT119" s="239"/>
      <c r="BU119" s="239"/>
      <c r="BV119" s="240"/>
      <c r="BW119" s="238"/>
      <c r="BX119" s="239"/>
      <c r="BY119" s="239"/>
      <c r="BZ119" s="239"/>
      <c r="CA119" s="239"/>
      <c r="CB119" s="239"/>
      <c r="CC119" s="239"/>
      <c r="CD119" s="239"/>
      <c r="CE119" s="239"/>
      <c r="CF119" s="239"/>
      <c r="CG119" s="239"/>
      <c r="CH119" s="239"/>
      <c r="CI119" s="239"/>
      <c r="CJ119" s="239"/>
      <c r="CK119" s="239"/>
      <c r="CL119" s="239"/>
      <c r="CM119" s="239"/>
      <c r="CN119" s="239"/>
      <c r="CO119" s="239"/>
      <c r="CP119" s="239"/>
      <c r="CQ119" s="239"/>
      <c r="CR119" s="239"/>
      <c r="CS119" s="239"/>
      <c r="CT119" s="239"/>
      <c r="CU119" s="239"/>
      <c r="CV119" s="239"/>
      <c r="CW119" s="239"/>
      <c r="CX119" s="240"/>
      <c r="CY119" s="238"/>
      <c r="CZ119" s="239"/>
      <c r="DA119" s="239"/>
      <c r="DB119" s="239"/>
      <c r="DC119" s="239"/>
      <c r="DD119" s="240"/>
      <c r="DE119" s="238"/>
      <c r="DF119" s="239"/>
      <c r="DG119" s="239"/>
      <c r="DH119" s="239"/>
      <c r="DI119" s="239"/>
      <c r="DJ119" s="240"/>
      <c r="DK119" s="459"/>
      <c r="DL119" s="517"/>
    </row>
    <row r="120" ht="9.0" customHeight="1">
      <c r="A120" s="512"/>
      <c r="B120" s="458"/>
      <c r="C120" s="611"/>
      <c r="AA120" s="264"/>
      <c r="AB120" s="616" t="str">
        <f>(IF(C120&lt;&gt;"", VLOOKUP(C120, calculations!$G$73:$O$117, 3, 0),""))</f>
        <v/>
      </c>
      <c r="AJ120" s="264"/>
      <c r="AK120" s="616" t="str">
        <f>IF(C120&lt;&gt;"", VLOOKUP(C120, calculations!$G$73:$O$117, 4, 0),"")</f>
        <v/>
      </c>
      <c r="AP120" s="264"/>
      <c r="AQ120" s="616" t="str">
        <f>IF(C120&lt;&gt;"", VLOOKUP(C120, calculations!$G$73:$O$117, 5, 0),"")</f>
        <v/>
      </c>
      <c r="AV120" s="264"/>
      <c r="AW120" s="616" t="str">
        <f>IF(C120&lt;&gt;"", VLOOKUP(C120, calculations!$G$73:$O$117, 6, 0),"")</f>
        <v/>
      </c>
      <c r="BV120" s="264"/>
      <c r="BW120" s="616" t="str">
        <f>IF(C120&lt;&gt;"", VLOOKUP(C120, calculations!$G$73:$O$117, 7, 0),"")</f>
        <v/>
      </c>
      <c r="CX120" s="264"/>
      <c r="CY120" s="616" t="str">
        <f>IF(C120&lt;&gt;"", VLOOKUP(C120, calculations!$G$73:$O$117, 8, 0),"")</f>
        <v/>
      </c>
      <c r="DD120" s="264"/>
      <c r="DE120" s="616" t="str">
        <f>IF(C120&lt;&gt;"", VLOOKUP(C120, calculations!$G$73:$O$117, 9, 0),"")</f>
        <v/>
      </c>
      <c r="DJ120" s="264"/>
      <c r="DK120" s="459"/>
      <c r="DL120" s="517"/>
    </row>
    <row r="121" ht="9.0" customHeight="1">
      <c r="A121" s="512"/>
      <c r="B121" s="458"/>
      <c r="C121" s="263"/>
      <c r="AA121" s="264"/>
      <c r="AB121" s="263"/>
      <c r="AJ121" s="264"/>
      <c r="AK121" s="263"/>
      <c r="AP121" s="264"/>
      <c r="AQ121" s="263"/>
      <c r="AV121" s="264"/>
      <c r="AW121" s="263"/>
      <c r="BV121" s="264"/>
      <c r="BW121" s="263"/>
      <c r="CX121" s="264"/>
      <c r="CY121" s="263"/>
      <c r="DD121" s="264"/>
      <c r="DE121" s="263"/>
      <c r="DJ121" s="264"/>
      <c r="DK121" s="459"/>
      <c r="DL121" s="517"/>
    </row>
    <row r="122" ht="9.0" customHeight="1">
      <c r="A122" s="512"/>
      <c r="B122" s="458"/>
      <c r="C122" s="263"/>
      <c r="AA122" s="264"/>
      <c r="AB122" s="263"/>
      <c r="AJ122" s="264"/>
      <c r="AK122" s="263"/>
      <c r="AP122" s="264"/>
      <c r="AQ122" s="263"/>
      <c r="AV122" s="264"/>
      <c r="AW122" s="263"/>
      <c r="BV122" s="264"/>
      <c r="BW122" s="263"/>
      <c r="CX122" s="264"/>
      <c r="CY122" s="263"/>
      <c r="DD122" s="264"/>
      <c r="DE122" s="263"/>
      <c r="DJ122" s="264"/>
      <c r="DK122" s="459"/>
      <c r="DL122" s="517"/>
    </row>
    <row r="123" ht="9.0" customHeight="1">
      <c r="A123" s="512"/>
      <c r="B123" s="458"/>
      <c r="C123" s="263"/>
      <c r="AA123" s="264"/>
      <c r="AB123" s="263"/>
      <c r="AJ123" s="264"/>
      <c r="AK123" s="263"/>
      <c r="AP123" s="264"/>
      <c r="AQ123" s="263"/>
      <c r="AV123" s="264"/>
      <c r="AW123" s="263"/>
      <c r="BV123" s="264"/>
      <c r="BW123" s="263"/>
      <c r="CX123" s="264"/>
      <c r="CY123" s="263"/>
      <c r="DD123" s="264"/>
      <c r="DE123" s="263"/>
      <c r="DJ123" s="264"/>
      <c r="DK123" s="459"/>
      <c r="DL123" s="517"/>
    </row>
    <row r="124" ht="9.0" customHeight="1">
      <c r="A124" s="512"/>
      <c r="B124" s="458"/>
      <c r="C124" s="612"/>
      <c r="D124" s="208"/>
      <c r="E124" s="208"/>
      <c r="F124" s="208"/>
      <c r="G124" s="208"/>
      <c r="H124" s="208"/>
      <c r="I124" s="208"/>
      <c r="J124" s="208"/>
      <c r="K124" s="208"/>
      <c r="L124" s="208"/>
      <c r="M124" s="208"/>
      <c r="N124" s="208"/>
      <c r="O124" s="208"/>
      <c r="P124" s="208"/>
      <c r="Q124" s="208"/>
      <c r="R124" s="208"/>
      <c r="S124" s="208"/>
      <c r="T124" s="208"/>
      <c r="U124" s="208"/>
      <c r="V124" s="208"/>
      <c r="W124" s="208"/>
      <c r="X124" s="208"/>
      <c r="Y124" s="208"/>
      <c r="Z124" s="208"/>
      <c r="AA124" s="209"/>
      <c r="AB124" s="614" t="str">
        <f>(IF(C124&lt;&gt;"", VLOOKUP(C124, calculations!$G$73:$O$117, 3, 0),""))</f>
        <v/>
      </c>
      <c r="AC124" s="208"/>
      <c r="AD124" s="208"/>
      <c r="AE124" s="208"/>
      <c r="AF124" s="208"/>
      <c r="AG124" s="208"/>
      <c r="AH124" s="208"/>
      <c r="AI124" s="208"/>
      <c r="AJ124" s="209"/>
      <c r="AK124" s="614" t="str">
        <f>IF(C124&lt;&gt;"", VLOOKUP(C124, calculations!$G$73:$O$117, 4, 0),"")</f>
        <v/>
      </c>
      <c r="AL124" s="208"/>
      <c r="AM124" s="208"/>
      <c r="AN124" s="208"/>
      <c r="AO124" s="208"/>
      <c r="AP124" s="209"/>
      <c r="AQ124" s="614" t="str">
        <f>IF(C124&lt;&gt;"", VLOOKUP(C124, calculations!$G$73:$O$117, 5, 0),"")</f>
        <v/>
      </c>
      <c r="AR124" s="208"/>
      <c r="AS124" s="208"/>
      <c r="AT124" s="208"/>
      <c r="AU124" s="208"/>
      <c r="AV124" s="209"/>
      <c r="AW124" s="614" t="str">
        <f>IF(C124&lt;&gt;"", VLOOKUP(C124, calculations!$G$73:$O$117, 6, 0),"")</f>
        <v/>
      </c>
      <c r="AX124" s="208"/>
      <c r="AY124" s="208"/>
      <c r="AZ124" s="208"/>
      <c r="BA124" s="208"/>
      <c r="BB124" s="208"/>
      <c r="BC124" s="208"/>
      <c r="BD124" s="208"/>
      <c r="BE124" s="208"/>
      <c r="BF124" s="208"/>
      <c r="BG124" s="208"/>
      <c r="BH124" s="208"/>
      <c r="BI124" s="208"/>
      <c r="BJ124" s="208"/>
      <c r="BK124" s="208"/>
      <c r="BL124" s="208"/>
      <c r="BM124" s="208"/>
      <c r="BN124" s="208"/>
      <c r="BO124" s="208"/>
      <c r="BP124" s="208"/>
      <c r="BQ124" s="208"/>
      <c r="BR124" s="208"/>
      <c r="BS124" s="208"/>
      <c r="BT124" s="208"/>
      <c r="BU124" s="208"/>
      <c r="BV124" s="209"/>
      <c r="BW124" s="614" t="str">
        <f>IF(C124&lt;&gt;"", VLOOKUP(C124, calculations!$G$73:$O$117, 7, 0),"")</f>
        <v/>
      </c>
      <c r="BX124" s="208"/>
      <c r="BY124" s="208"/>
      <c r="BZ124" s="208"/>
      <c r="CA124" s="208"/>
      <c r="CB124" s="208"/>
      <c r="CC124" s="208"/>
      <c r="CD124" s="208"/>
      <c r="CE124" s="208"/>
      <c r="CF124" s="208"/>
      <c r="CG124" s="208"/>
      <c r="CH124" s="208"/>
      <c r="CI124" s="208"/>
      <c r="CJ124" s="208"/>
      <c r="CK124" s="208"/>
      <c r="CL124" s="208"/>
      <c r="CM124" s="208"/>
      <c r="CN124" s="208"/>
      <c r="CO124" s="208"/>
      <c r="CP124" s="208"/>
      <c r="CQ124" s="208"/>
      <c r="CR124" s="208"/>
      <c r="CS124" s="208"/>
      <c r="CT124" s="208"/>
      <c r="CU124" s="208"/>
      <c r="CV124" s="208"/>
      <c r="CW124" s="208"/>
      <c r="CX124" s="209"/>
      <c r="CY124" s="614" t="str">
        <f>IF(C124&lt;&gt;"", VLOOKUP(C124, calculations!$G$73:$O$117, 8, 0),"")</f>
        <v/>
      </c>
      <c r="CZ124" s="208"/>
      <c r="DA124" s="208"/>
      <c r="DB124" s="208"/>
      <c r="DC124" s="208"/>
      <c r="DD124" s="209"/>
      <c r="DE124" s="614" t="str">
        <f>IF(C124&lt;&gt;"", VLOOKUP(C124, calculations!$G$73:$O$117, 9, 0),"")</f>
        <v/>
      </c>
      <c r="DF124" s="208"/>
      <c r="DG124" s="208"/>
      <c r="DH124" s="208"/>
      <c r="DI124" s="208"/>
      <c r="DJ124" s="209"/>
      <c r="DK124" s="459"/>
      <c r="DL124" s="517"/>
    </row>
    <row r="125" ht="9.0" customHeight="1">
      <c r="A125" s="512"/>
      <c r="B125" s="458"/>
      <c r="C125" s="215"/>
      <c r="AA125" s="216"/>
      <c r="AB125" s="215"/>
      <c r="AJ125" s="216"/>
      <c r="AK125" s="215"/>
      <c r="AP125" s="216"/>
      <c r="AQ125" s="215"/>
      <c r="AV125" s="216"/>
      <c r="AW125" s="215"/>
      <c r="BV125" s="216"/>
      <c r="BW125" s="215"/>
      <c r="CX125" s="216"/>
      <c r="CY125" s="215"/>
      <c r="DD125" s="216"/>
      <c r="DE125" s="215"/>
      <c r="DJ125" s="216"/>
      <c r="DK125" s="459"/>
      <c r="DL125" s="517"/>
    </row>
    <row r="126" ht="9.0" customHeight="1">
      <c r="A126" s="512"/>
      <c r="B126" s="458"/>
      <c r="C126" s="215"/>
      <c r="AA126" s="216"/>
      <c r="AB126" s="215"/>
      <c r="AJ126" s="216"/>
      <c r="AK126" s="215"/>
      <c r="AP126" s="216"/>
      <c r="AQ126" s="215"/>
      <c r="AV126" s="216"/>
      <c r="AW126" s="215"/>
      <c r="BV126" s="216"/>
      <c r="BW126" s="215"/>
      <c r="CX126" s="216"/>
      <c r="CY126" s="215"/>
      <c r="DD126" s="216"/>
      <c r="DE126" s="215"/>
      <c r="DJ126" s="216"/>
      <c r="DK126" s="459"/>
      <c r="DL126" s="517"/>
    </row>
    <row r="127" ht="9.0" customHeight="1">
      <c r="A127" s="512"/>
      <c r="B127" s="458"/>
      <c r="C127" s="618"/>
      <c r="D127" s="295"/>
      <c r="E127" s="295"/>
      <c r="F127" s="295"/>
      <c r="G127" s="295"/>
      <c r="H127" s="295"/>
      <c r="I127" s="295"/>
      <c r="J127" s="295"/>
      <c r="K127" s="295"/>
      <c r="L127" s="295"/>
      <c r="M127" s="295"/>
      <c r="N127" s="295"/>
      <c r="O127" s="295"/>
      <c r="P127" s="295"/>
      <c r="Q127" s="295"/>
      <c r="R127" s="295"/>
      <c r="S127" s="295"/>
      <c r="T127" s="295"/>
      <c r="U127" s="295"/>
      <c r="V127" s="295"/>
      <c r="W127" s="295"/>
      <c r="X127" s="295"/>
      <c r="Y127" s="295"/>
      <c r="Z127" s="295"/>
      <c r="AA127" s="619"/>
      <c r="AB127" s="618"/>
      <c r="AC127" s="295"/>
      <c r="AD127" s="295"/>
      <c r="AE127" s="295"/>
      <c r="AF127" s="295"/>
      <c r="AG127" s="295"/>
      <c r="AH127" s="295"/>
      <c r="AI127" s="295"/>
      <c r="AJ127" s="619"/>
      <c r="AK127" s="618"/>
      <c r="AL127" s="295"/>
      <c r="AM127" s="295"/>
      <c r="AN127" s="295"/>
      <c r="AO127" s="295"/>
      <c r="AP127" s="619"/>
      <c r="AQ127" s="618"/>
      <c r="AR127" s="295"/>
      <c r="AS127" s="295"/>
      <c r="AT127" s="295"/>
      <c r="AU127" s="295"/>
      <c r="AV127" s="619"/>
      <c r="AW127" s="618"/>
      <c r="AX127" s="295"/>
      <c r="AY127" s="295"/>
      <c r="AZ127" s="295"/>
      <c r="BA127" s="295"/>
      <c r="BB127" s="295"/>
      <c r="BC127" s="295"/>
      <c r="BD127" s="295"/>
      <c r="BE127" s="295"/>
      <c r="BF127" s="295"/>
      <c r="BG127" s="295"/>
      <c r="BH127" s="295"/>
      <c r="BI127" s="295"/>
      <c r="BJ127" s="295"/>
      <c r="BK127" s="295"/>
      <c r="BL127" s="295"/>
      <c r="BM127" s="295"/>
      <c r="BN127" s="295"/>
      <c r="BO127" s="295"/>
      <c r="BP127" s="295"/>
      <c r="BQ127" s="295"/>
      <c r="BR127" s="295"/>
      <c r="BS127" s="295"/>
      <c r="BT127" s="295"/>
      <c r="BU127" s="295"/>
      <c r="BV127" s="619"/>
      <c r="BW127" s="618"/>
      <c r="BX127" s="295"/>
      <c r="BY127" s="295"/>
      <c r="BZ127" s="295"/>
      <c r="CA127" s="295"/>
      <c r="CB127" s="295"/>
      <c r="CC127" s="295"/>
      <c r="CD127" s="295"/>
      <c r="CE127" s="295"/>
      <c r="CF127" s="295"/>
      <c r="CG127" s="295"/>
      <c r="CH127" s="295"/>
      <c r="CI127" s="295"/>
      <c r="CJ127" s="295"/>
      <c r="CK127" s="295"/>
      <c r="CL127" s="295"/>
      <c r="CM127" s="295"/>
      <c r="CN127" s="295"/>
      <c r="CO127" s="295"/>
      <c r="CP127" s="295"/>
      <c r="CQ127" s="295"/>
      <c r="CR127" s="295"/>
      <c r="CS127" s="295"/>
      <c r="CT127" s="295"/>
      <c r="CU127" s="295"/>
      <c r="CV127" s="295"/>
      <c r="CW127" s="295"/>
      <c r="CX127" s="619"/>
      <c r="CY127" s="618"/>
      <c r="CZ127" s="295"/>
      <c r="DA127" s="295"/>
      <c r="DB127" s="295"/>
      <c r="DC127" s="295"/>
      <c r="DD127" s="619"/>
      <c r="DE127" s="618"/>
      <c r="DF127" s="295"/>
      <c r="DG127" s="295"/>
      <c r="DH127" s="295"/>
      <c r="DI127" s="295"/>
      <c r="DJ127" s="619"/>
      <c r="DK127" s="459"/>
      <c r="DL127" s="517"/>
    </row>
    <row r="128" ht="9.0" customHeight="1">
      <c r="A128" s="512"/>
      <c r="B128" s="458"/>
      <c r="C128" s="514"/>
      <c r="D128" s="136"/>
      <c r="E128" s="136"/>
      <c r="F128" s="136"/>
      <c r="G128" s="136"/>
      <c r="H128" s="136"/>
      <c r="I128" s="136"/>
      <c r="J128" s="136"/>
      <c r="K128" s="136"/>
      <c r="L128" s="136"/>
      <c r="M128" s="136"/>
      <c r="N128" s="136"/>
      <c r="O128" s="136"/>
      <c r="P128" s="136"/>
      <c r="Q128" s="136"/>
      <c r="R128" s="136"/>
      <c r="S128" s="136"/>
      <c r="T128" s="136"/>
      <c r="U128" s="136"/>
      <c r="V128" s="136"/>
      <c r="W128" s="136"/>
      <c r="X128" s="136"/>
      <c r="Y128" s="136"/>
      <c r="Z128" s="136"/>
      <c r="AA128" s="136"/>
      <c r="AB128" s="136"/>
      <c r="AC128" s="136"/>
      <c r="AD128" s="136"/>
      <c r="AE128" s="136"/>
      <c r="AF128" s="136"/>
      <c r="AG128" s="136"/>
      <c r="AH128" s="136"/>
      <c r="AI128" s="136"/>
      <c r="AJ128" s="136"/>
      <c r="AK128" s="136"/>
      <c r="AL128" s="136"/>
      <c r="AM128" s="136"/>
      <c r="AN128" s="136"/>
      <c r="AO128" s="136"/>
      <c r="AP128" s="136"/>
      <c r="AQ128" s="136"/>
      <c r="AR128" s="136"/>
      <c r="AS128" s="136"/>
      <c r="AT128" s="136"/>
      <c r="AU128" s="136"/>
      <c r="AV128" s="136"/>
      <c r="AW128" s="136"/>
      <c r="AX128" s="136"/>
      <c r="AY128" s="136"/>
      <c r="AZ128" s="136"/>
      <c r="BA128" s="136"/>
      <c r="BB128" s="136"/>
      <c r="BC128" s="136"/>
      <c r="BD128" s="136"/>
      <c r="BE128" s="136"/>
      <c r="BF128" s="136"/>
      <c r="BG128" s="136"/>
      <c r="BH128" s="136"/>
      <c r="BI128" s="136"/>
      <c r="BJ128" s="136"/>
      <c r="BK128" s="136"/>
      <c r="BL128" s="136"/>
      <c r="BM128" s="136"/>
      <c r="BN128" s="136"/>
      <c r="BO128" s="136"/>
      <c r="BP128" s="136"/>
      <c r="BQ128" s="136"/>
      <c r="BR128" s="136"/>
      <c r="BS128" s="136"/>
      <c r="BT128" s="136"/>
      <c r="BU128" s="136"/>
      <c r="BV128" s="136"/>
      <c r="BW128" s="136"/>
      <c r="BX128" s="136"/>
      <c r="BY128" s="136"/>
      <c r="BZ128" s="136"/>
      <c r="CA128" s="136"/>
      <c r="CB128" s="136"/>
      <c r="CC128" s="136"/>
      <c r="CD128" s="136"/>
      <c r="CE128" s="136"/>
      <c r="CF128" s="136"/>
      <c r="CG128" s="136"/>
      <c r="CH128" s="136"/>
      <c r="CI128" s="136"/>
      <c r="CJ128" s="136"/>
      <c r="CK128" s="136"/>
      <c r="CL128" s="136"/>
      <c r="CM128" s="136"/>
      <c r="CN128" s="136"/>
      <c r="CO128" s="136"/>
      <c r="CP128" s="136"/>
      <c r="CQ128" s="136"/>
      <c r="CR128" s="136"/>
      <c r="CS128" s="136"/>
      <c r="CT128" s="136"/>
      <c r="CU128" s="136"/>
      <c r="CV128" s="136"/>
      <c r="CW128" s="136"/>
      <c r="CX128" s="136"/>
      <c r="CY128" s="136"/>
      <c r="CZ128" s="136"/>
      <c r="DA128" s="136"/>
      <c r="DB128" s="136"/>
      <c r="DC128" s="136"/>
      <c r="DD128" s="136"/>
      <c r="DE128" s="136"/>
      <c r="DF128" s="136"/>
      <c r="DG128" s="136"/>
      <c r="DH128" s="136"/>
      <c r="DI128" s="136"/>
      <c r="DJ128" s="515"/>
      <c r="DK128" s="459"/>
      <c r="DL128" s="517"/>
    </row>
    <row r="129" ht="9.0" customHeight="1">
      <c r="A129" s="512"/>
      <c r="B129" s="458"/>
      <c r="C129" s="566" t="s">
        <v>328</v>
      </c>
      <c r="D129" s="219"/>
      <c r="E129" s="219"/>
      <c r="F129" s="219"/>
      <c r="G129" s="219"/>
      <c r="H129" s="219"/>
      <c r="I129" s="219"/>
      <c r="J129" s="219"/>
      <c r="K129" s="219"/>
      <c r="L129" s="219"/>
      <c r="M129" s="219"/>
      <c r="N129" s="219"/>
      <c r="O129" s="219"/>
      <c r="P129" s="219"/>
      <c r="Q129" s="219"/>
      <c r="R129" s="219"/>
      <c r="S129" s="219"/>
      <c r="T129" s="219"/>
      <c r="U129" s="219"/>
      <c r="V129" s="219"/>
      <c r="W129" s="219"/>
      <c r="X129" s="219"/>
      <c r="Y129" s="219"/>
      <c r="Z129" s="219"/>
      <c r="AA129" s="220"/>
      <c r="AB129" s="566" t="s">
        <v>322</v>
      </c>
      <c r="AC129" s="219"/>
      <c r="AD129" s="219"/>
      <c r="AE129" s="219"/>
      <c r="AF129" s="219"/>
      <c r="AG129" s="219"/>
      <c r="AH129" s="219"/>
      <c r="AI129" s="219"/>
      <c r="AJ129" s="220"/>
      <c r="AK129" s="566" t="s">
        <v>329</v>
      </c>
      <c r="AL129" s="219"/>
      <c r="AM129" s="219"/>
      <c r="AN129" s="219"/>
      <c r="AO129" s="219"/>
      <c r="AP129" s="220"/>
      <c r="AQ129" s="566" t="s">
        <v>330</v>
      </c>
      <c r="AR129" s="219"/>
      <c r="AS129" s="219"/>
      <c r="AT129" s="219"/>
      <c r="AU129" s="219"/>
      <c r="AV129" s="220"/>
      <c r="AW129" s="566" t="s">
        <v>331</v>
      </c>
      <c r="AX129" s="219"/>
      <c r="AY129" s="219"/>
      <c r="AZ129" s="219"/>
      <c r="BA129" s="219"/>
      <c r="BB129" s="220"/>
      <c r="BC129" s="566" t="s">
        <v>332</v>
      </c>
      <c r="BD129" s="219"/>
      <c r="BE129" s="219"/>
      <c r="BF129" s="219"/>
      <c r="BG129" s="219"/>
      <c r="BH129" s="220"/>
      <c r="BI129" s="566" t="s">
        <v>333</v>
      </c>
      <c r="BJ129" s="219"/>
      <c r="BK129" s="219"/>
      <c r="BL129" s="219"/>
      <c r="BM129" s="219"/>
      <c r="BN129" s="219"/>
      <c r="BO129" s="219"/>
      <c r="BP129" s="219"/>
      <c r="BQ129" s="219"/>
      <c r="BR129" s="219"/>
      <c r="BS129" s="219"/>
      <c r="BT129" s="219"/>
      <c r="BU129" s="219"/>
      <c r="BV129" s="220"/>
      <c r="BW129" s="566" t="s">
        <v>326</v>
      </c>
      <c r="BX129" s="219"/>
      <c r="BY129" s="219"/>
      <c r="BZ129" s="219"/>
      <c r="CA129" s="219"/>
      <c r="CB129" s="219"/>
      <c r="CC129" s="219"/>
      <c r="CD129" s="219"/>
      <c r="CE129" s="219"/>
      <c r="CF129" s="219"/>
      <c r="CG129" s="219"/>
      <c r="CH129" s="219"/>
      <c r="CI129" s="219"/>
      <c r="CJ129" s="219"/>
      <c r="CK129" s="219"/>
      <c r="CL129" s="219"/>
      <c r="CM129" s="219"/>
      <c r="CN129" s="219"/>
      <c r="CO129" s="219"/>
      <c r="CP129" s="219"/>
      <c r="CQ129" s="219"/>
      <c r="CR129" s="219"/>
      <c r="CS129" s="219"/>
      <c r="CT129" s="219"/>
      <c r="CU129" s="219"/>
      <c r="CV129" s="219"/>
      <c r="CW129" s="219"/>
      <c r="CX129" s="220"/>
      <c r="CY129" s="566" t="s">
        <v>70</v>
      </c>
      <c r="CZ129" s="219"/>
      <c r="DA129" s="219"/>
      <c r="DB129" s="219"/>
      <c r="DC129" s="219"/>
      <c r="DD129" s="220"/>
      <c r="DE129" s="566" t="s">
        <v>327</v>
      </c>
      <c r="DF129" s="219"/>
      <c r="DG129" s="219"/>
      <c r="DH129" s="219"/>
      <c r="DI129" s="219"/>
      <c r="DJ129" s="220"/>
      <c r="DK129" s="459"/>
      <c r="DL129" s="517"/>
    </row>
    <row r="130" ht="9.0" customHeight="1">
      <c r="A130" s="512"/>
      <c r="B130" s="458"/>
      <c r="C130" s="263"/>
      <c r="AA130" s="264"/>
      <c r="AB130" s="263"/>
      <c r="AJ130" s="264"/>
      <c r="AK130" s="263"/>
      <c r="AP130" s="264"/>
      <c r="AQ130" s="263"/>
      <c r="AV130" s="264"/>
      <c r="AW130" s="263"/>
      <c r="BB130" s="264"/>
      <c r="BC130" s="263"/>
      <c r="BH130" s="264"/>
      <c r="BI130" s="263"/>
      <c r="BV130" s="264"/>
      <c r="BW130" s="263"/>
      <c r="CX130" s="264"/>
      <c r="CY130" s="263"/>
      <c r="DD130" s="264"/>
      <c r="DE130" s="263"/>
      <c r="DJ130" s="264"/>
      <c r="DK130" s="459"/>
      <c r="DL130" s="517"/>
    </row>
    <row r="131" ht="9.0" customHeight="1">
      <c r="A131" s="512"/>
      <c r="B131" s="458"/>
      <c r="C131" s="296"/>
      <c r="D131" s="295"/>
      <c r="E131" s="295"/>
      <c r="F131" s="295"/>
      <c r="G131" s="295"/>
      <c r="H131" s="295"/>
      <c r="I131" s="295"/>
      <c r="J131" s="295"/>
      <c r="K131" s="295"/>
      <c r="L131" s="295"/>
      <c r="M131" s="295"/>
      <c r="N131" s="295"/>
      <c r="O131" s="295"/>
      <c r="P131" s="295"/>
      <c r="Q131" s="295"/>
      <c r="R131" s="295"/>
      <c r="S131" s="295"/>
      <c r="T131" s="295"/>
      <c r="U131" s="295"/>
      <c r="V131" s="295"/>
      <c r="W131" s="295"/>
      <c r="X131" s="295"/>
      <c r="Y131" s="295"/>
      <c r="Z131" s="295"/>
      <c r="AA131" s="310"/>
      <c r="AB131" s="296"/>
      <c r="AC131" s="295"/>
      <c r="AD131" s="295"/>
      <c r="AE131" s="295"/>
      <c r="AF131" s="295"/>
      <c r="AG131" s="295"/>
      <c r="AH131" s="295"/>
      <c r="AI131" s="295"/>
      <c r="AJ131" s="310"/>
      <c r="AK131" s="296"/>
      <c r="AL131" s="295"/>
      <c r="AM131" s="295"/>
      <c r="AN131" s="295"/>
      <c r="AO131" s="295"/>
      <c r="AP131" s="310"/>
      <c r="AQ131" s="296"/>
      <c r="AR131" s="295"/>
      <c r="AS131" s="295"/>
      <c r="AT131" s="295"/>
      <c r="AU131" s="295"/>
      <c r="AV131" s="310"/>
      <c r="AW131" s="296"/>
      <c r="AX131" s="295"/>
      <c r="AY131" s="295"/>
      <c r="AZ131" s="295"/>
      <c r="BA131" s="295"/>
      <c r="BB131" s="310"/>
      <c r="BC131" s="296"/>
      <c r="BD131" s="295"/>
      <c r="BE131" s="295"/>
      <c r="BF131" s="295"/>
      <c r="BG131" s="295"/>
      <c r="BH131" s="310"/>
      <c r="BI131" s="296"/>
      <c r="BJ131" s="295"/>
      <c r="BK131" s="295"/>
      <c r="BL131" s="295"/>
      <c r="BM131" s="295"/>
      <c r="BN131" s="295"/>
      <c r="BO131" s="295"/>
      <c r="BP131" s="295"/>
      <c r="BQ131" s="295"/>
      <c r="BR131" s="295"/>
      <c r="BS131" s="295"/>
      <c r="BT131" s="295"/>
      <c r="BU131" s="295"/>
      <c r="BV131" s="310"/>
      <c r="BW131" s="296"/>
      <c r="BX131" s="295"/>
      <c r="BY131" s="295"/>
      <c r="BZ131" s="295"/>
      <c r="CA131" s="295"/>
      <c r="CB131" s="295"/>
      <c r="CC131" s="295"/>
      <c r="CD131" s="295"/>
      <c r="CE131" s="295"/>
      <c r="CF131" s="295"/>
      <c r="CG131" s="295"/>
      <c r="CH131" s="295"/>
      <c r="CI131" s="295"/>
      <c r="CJ131" s="295"/>
      <c r="CK131" s="295"/>
      <c r="CL131" s="295"/>
      <c r="CM131" s="295"/>
      <c r="CN131" s="295"/>
      <c r="CO131" s="295"/>
      <c r="CP131" s="295"/>
      <c r="CQ131" s="295"/>
      <c r="CR131" s="295"/>
      <c r="CS131" s="295"/>
      <c r="CT131" s="295"/>
      <c r="CU131" s="295"/>
      <c r="CV131" s="295"/>
      <c r="CW131" s="295"/>
      <c r="CX131" s="310"/>
      <c r="CY131" s="296"/>
      <c r="CZ131" s="295"/>
      <c r="DA131" s="295"/>
      <c r="DB131" s="295"/>
      <c r="DC131" s="295"/>
      <c r="DD131" s="310"/>
      <c r="DE131" s="296"/>
      <c r="DF131" s="295"/>
      <c r="DG131" s="295"/>
      <c r="DH131" s="295"/>
      <c r="DI131" s="295"/>
      <c r="DJ131" s="310"/>
      <c r="DK131" s="459"/>
      <c r="DL131" s="517"/>
    </row>
    <row r="132" ht="9.0" customHeight="1">
      <c r="A132" s="512"/>
      <c r="B132" s="458"/>
      <c r="C132" s="611" t="s">
        <v>265</v>
      </c>
      <c r="AA132" s="264"/>
      <c r="AB132" s="616" t="str">
        <f>IF(C132&lt;&gt;"", VLOOKUP(C132, calculations!$G$118:$Q$136, 3, 0),"")</f>
        <v>1d8</v>
      </c>
      <c r="AJ132" s="264"/>
      <c r="AK132" s="616" t="str">
        <f>IF(C132&lt;&gt;"", VLOOKUP(C132, calculations!$G$118:$Q$136, 5, 0),"")</f>
        <v>L</v>
      </c>
      <c r="AP132" s="264"/>
      <c r="AQ132" s="616" t="str">
        <f>IF(C132&lt;&gt;"", VLOOKUP(C132, calculations!$G$118:$Q$136, 4, 0),"")</f>
        <v>N</v>
      </c>
      <c r="AV132" s="264"/>
      <c r="AW132" s="616">
        <f>IF(C132&lt;&gt;"", VLOOKUP(C132, calculations!$G$118:$Q$136, 10, 0),"")</f>
        <v>3</v>
      </c>
      <c r="BB132" s="264"/>
      <c r="BC132" s="616" t="str">
        <f>IF(C132&lt;&gt;"", VLOOKUP(C132, calculations!$G$118:$Q$136, 11, 0),"")</f>
        <v>-</v>
      </c>
      <c r="BH132" s="264"/>
      <c r="BI132" s="616" t="str">
        <f>IF(C132&lt;&gt;"", VLOOKUP(C132, calculations!$G$118:$Q$136, 6, 0),"")</f>
        <v>10/150/300</v>
      </c>
      <c r="BV132" s="264"/>
      <c r="BW132" s="616" t="str">
        <f>IF(C132&lt;&gt;"", VLOOKUP(C132, calculations!$G$118:$Q$136, 7, 0),"")</f>
        <v>Stun Location</v>
      </c>
      <c r="CX132" s="264"/>
      <c r="CY132" s="616">
        <f>IF(C132&lt;&gt;"", VLOOKUP(C132, calculations!$G$118:$Q$136, 8, 0),"")</f>
        <v>1</v>
      </c>
      <c r="DD132" s="264"/>
      <c r="DE132" s="616">
        <f>IF(C132&lt;&gt;"", VLOOKUP(C132, calculations!$G$118:$Q$136, 9, 0),"")</f>
        <v>2</v>
      </c>
      <c r="DJ132" s="264"/>
      <c r="DK132" s="459"/>
      <c r="DL132" s="517"/>
    </row>
    <row r="133" ht="9.0" customHeight="1">
      <c r="A133" s="512"/>
      <c r="B133" s="458"/>
      <c r="C133" s="263"/>
      <c r="AA133" s="264"/>
      <c r="AB133" s="263"/>
      <c r="AJ133" s="264"/>
      <c r="AK133" s="263"/>
      <c r="AP133" s="264"/>
      <c r="AQ133" s="263"/>
      <c r="AV133" s="264"/>
      <c r="AW133" s="263"/>
      <c r="BB133" s="264"/>
      <c r="BC133" s="263"/>
      <c r="BH133" s="264"/>
      <c r="BI133" s="263"/>
      <c r="BV133" s="264"/>
      <c r="BW133" s="263"/>
      <c r="CX133" s="264"/>
      <c r="CY133" s="263"/>
      <c r="DD133" s="264"/>
      <c r="DE133" s="263"/>
      <c r="DJ133" s="264"/>
      <c r="DK133" s="459"/>
      <c r="DL133" s="517"/>
    </row>
    <row r="134" ht="9.0" customHeight="1">
      <c r="A134" s="512"/>
      <c r="B134" s="458"/>
      <c r="C134" s="263"/>
      <c r="AA134" s="264"/>
      <c r="AB134" s="263"/>
      <c r="AJ134" s="264"/>
      <c r="AK134" s="263"/>
      <c r="AP134" s="264"/>
      <c r="AQ134" s="263"/>
      <c r="AV134" s="264"/>
      <c r="AW134" s="263"/>
      <c r="BB134" s="264"/>
      <c r="BC134" s="263"/>
      <c r="BH134" s="264"/>
      <c r="BI134" s="263"/>
      <c r="BV134" s="264"/>
      <c r="BW134" s="263"/>
      <c r="CX134" s="264"/>
      <c r="CY134" s="263"/>
      <c r="DD134" s="264"/>
      <c r="DE134" s="263"/>
      <c r="DJ134" s="264"/>
      <c r="DK134" s="459"/>
      <c r="DL134" s="517"/>
    </row>
    <row r="135" ht="9.0" customHeight="1">
      <c r="A135" s="512"/>
      <c r="B135" s="458"/>
      <c r="C135" s="263"/>
      <c r="AA135" s="264"/>
      <c r="AB135" s="263"/>
      <c r="AJ135" s="264"/>
      <c r="AK135" s="263"/>
      <c r="AP135" s="264"/>
      <c r="AQ135" s="263"/>
      <c r="AV135" s="264"/>
      <c r="AW135" s="263"/>
      <c r="BB135" s="264"/>
      <c r="BC135" s="263"/>
      <c r="BH135" s="264"/>
      <c r="BI135" s="263"/>
      <c r="BV135" s="264"/>
      <c r="BW135" s="263"/>
      <c r="CX135" s="264"/>
      <c r="CY135" s="263"/>
      <c r="DD135" s="264"/>
      <c r="DE135" s="263"/>
      <c r="DJ135" s="264"/>
      <c r="DK135" s="459"/>
      <c r="DL135" s="517"/>
    </row>
    <row r="136" ht="9.0" customHeight="1">
      <c r="A136" s="512"/>
      <c r="B136" s="458"/>
      <c r="C136" s="612"/>
      <c r="D136" s="208"/>
      <c r="E136" s="208"/>
      <c r="F136" s="208"/>
      <c r="G136" s="208"/>
      <c r="H136" s="208"/>
      <c r="I136" s="208"/>
      <c r="J136" s="208"/>
      <c r="K136" s="208"/>
      <c r="L136" s="208"/>
      <c r="M136" s="208"/>
      <c r="N136" s="208"/>
      <c r="O136" s="208"/>
      <c r="P136" s="208"/>
      <c r="Q136" s="208"/>
      <c r="R136" s="208"/>
      <c r="S136" s="208"/>
      <c r="T136" s="208"/>
      <c r="U136" s="208"/>
      <c r="V136" s="208"/>
      <c r="W136" s="208"/>
      <c r="X136" s="208"/>
      <c r="Y136" s="208"/>
      <c r="Z136" s="208"/>
      <c r="AA136" s="209"/>
      <c r="AB136" s="614" t="str">
        <f>IF(C136&lt;&gt;"", VLOOKUP(C136, calculations!$G$118:$Q$136, 3, 0),"")</f>
        <v/>
      </c>
      <c r="AC136" s="208"/>
      <c r="AD136" s="208"/>
      <c r="AE136" s="208"/>
      <c r="AF136" s="208"/>
      <c r="AG136" s="208"/>
      <c r="AH136" s="208"/>
      <c r="AI136" s="208"/>
      <c r="AJ136" s="209"/>
      <c r="AK136" s="614" t="str">
        <f>IF(C136&lt;&gt;"", VLOOKUP(C136, calculations!$G$118:$Q$136, 5, 0),"")</f>
        <v/>
      </c>
      <c r="AL136" s="208"/>
      <c r="AM136" s="208"/>
      <c r="AN136" s="208"/>
      <c r="AO136" s="208"/>
      <c r="AP136" s="209"/>
      <c r="AQ136" s="614" t="str">
        <f>IF(C136&lt;&gt;"", VLOOKUP(C136, calculations!$G$118:$Q$136, 4, 0),"")</f>
        <v/>
      </c>
      <c r="AR136" s="208"/>
      <c r="AS136" s="208"/>
      <c r="AT136" s="208"/>
      <c r="AU136" s="208"/>
      <c r="AV136" s="209"/>
      <c r="AW136" s="614" t="str">
        <f>IF(C136&lt;&gt;"", VLOOKUP(C136, calculations!$G$118:$Q$136, 10, 0),"")</f>
        <v/>
      </c>
      <c r="AX136" s="208"/>
      <c r="AY136" s="208"/>
      <c r="AZ136" s="208"/>
      <c r="BA136" s="208"/>
      <c r="BB136" s="209"/>
      <c r="BC136" s="614" t="str">
        <f>IF(C136&lt;&gt;"", VLOOKUP(C136, calculations!$G$118:$Q$136, 11, 0),"")</f>
        <v/>
      </c>
      <c r="BD136" s="208"/>
      <c r="BE136" s="208"/>
      <c r="BF136" s="208"/>
      <c r="BG136" s="208"/>
      <c r="BH136" s="209"/>
      <c r="BI136" s="614" t="str">
        <f>IF(C136&lt;&gt;"", VLOOKUP(C136, calculations!$G$118:$Q$136, 6, 0),"")</f>
        <v/>
      </c>
      <c r="BJ136" s="208"/>
      <c r="BK136" s="208"/>
      <c r="BL136" s="208"/>
      <c r="BM136" s="208"/>
      <c r="BN136" s="208"/>
      <c r="BO136" s="208"/>
      <c r="BP136" s="208"/>
      <c r="BQ136" s="208"/>
      <c r="BR136" s="208"/>
      <c r="BS136" s="208"/>
      <c r="BT136" s="208"/>
      <c r="BU136" s="208"/>
      <c r="BV136" s="209"/>
      <c r="BW136" s="614" t="str">
        <f>IF(C136&lt;&gt;"", VLOOKUP(C136, calculations!$G$118:$Q$136, 7, 0),"")</f>
        <v/>
      </c>
      <c r="BX136" s="208"/>
      <c r="BY136" s="208"/>
      <c r="BZ136" s="208"/>
      <c r="CA136" s="208"/>
      <c r="CB136" s="208"/>
      <c r="CC136" s="208"/>
      <c r="CD136" s="208"/>
      <c r="CE136" s="208"/>
      <c r="CF136" s="208"/>
      <c r="CG136" s="208"/>
      <c r="CH136" s="208"/>
      <c r="CI136" s="208"/>
      <c r="CJ136" s="208"/>
      <c r="CK136" s="208"/>
      <c r="CL136" s="208"/>
      <c r="CM136" s="208"/>
      <c r="CN136" s="208"/>
      <c r="CO136" s="208"/>
      <c r="CP136" s="208"/>
      <c r="CQ136" s="208"/>
      <c r="CR136" s="208"/>
      <c r="CS136" s="208"/>
      <c r="CT136" s="208"/>
      <c r="CU136" s="208"/>
      <c r="CV136" s="208"/>
      <c r="CW136" s="208"/>
      <c r="CX136" s="209"/>
      <c r="CY136" s="614" t="str">
        <f>IF(C136&lt;&gt;"", VLOOKUP(C136, calculations!$G$118:$Q$136, 8, 0),"")</f>
        <v/>
      </c>
      <c r="CZ136" s="208"/>
      <c r="DA136" s="208"/>
      <c r="DB136" s="208"/>
      <c r="DC136" s="208"/>
      <c r="DD136" s="209"/>
      <c r="DE136" s="614" t="str">
        <f>IF(C136&lt;&gt;"", VLOOKUP(C136, calculations!$G$118:$Q$136, 9, 0),"")</f>
        <v/>
      </c>
      <c r="DF136" s="208"/>
      <c r="DG136" s="208"/>
      <c r="DH136" s="208"/>
      <c r="DI136" s="208"/>
      <c r="DJ136" s="209"/>
      <c r="DK136" s="459"/>
      <c r="DL136" s="517"/>
    </row>
    <row r="137" ht="9.0" customHeight="1">
      <c r="A137" s="512"/>
      <c r="B137" s="458"/>
      <c r="C137" s="215"/>
      <c r="AA137" s="216"/>
      <c r="AB137" s="215"/>
      <c r="AJ137" s="216"/>
      <c r="AK137" s="215"/>
      <c r="AP137" s="216"/>
      <c r="AQ137" s="215"/>
      <c r="AV137" s="216"/>
      <c r="AW137" s="215"/>
      <c r="BB137" s="216"/>
      <c r="BC137" s="215"/>
      <c r="BH137" s="216"/>
      <c r="BI137" s="215"/>
      <c r="BV137" s="216"/>
      <c r="BW137" s="215"/>
      <c r="CX137" s="216"/>
      <c r="CY137" s="215"/>
      <c r="DD137" s="216"/>
      <c r="DE137" s="215"/>
      <c r="DJ137" s="216"/>
      <c r="DK137" s="459"/>
      <c r="DL137" s="517"/>
    </row>
    <row r="138" ht="9.0" customHeight="1">
      <c r="A138" s="512"/>
      <c r="B138" s="458"/>
      <c r="C138" s="215"/>
      <c r="AA138" s="216"/>
      <c r="AB138" s="215"/>
      <c r="AJ138" s="216"/>
      <c r="AK138" s="215"/>
      <c r="AP138" s="216"/>
      <c r="AQ138" s="215"/>
      <c r="AV138" s="216"/>
      <c r="AW138" s="215"/>
      <c r="BB138" s="216"/>
      <c r="BC138" s="215"/>
      <c r="BH138" s="216"/>
      <c r="BI138" s="215"/>
      <c r="BV138" s="216"/>
      <c r="BW138" s="215"/>
      <c r="CX138" s="216"/>
      <c r="CY138" s="215"/>
      <c r="DD138" s="216"/>
      <c r="DE138" s="215"/>
      <c r="DJ138" s="216"/>
      <c r="DK138" s="459"/>
      <c r="DL138" s="517"/>
    </row>
    <row r="139" ht="9.0" customHeight="1">
      <c r="A139" s="512"/>
      <c r="B139" s="458"/>
      <c r="C139" s="238"/>
      <c r="D139" s="239"/>
      <c r="E139" s="239"/>
      <c r="F139" s="239"/>
      <c r="G139" s="239"/>
      <c r="H139" s="239"/>
      <c r="I139" s="239"/>
      <c r="J139" s="239"/>
      <c r="K139" s="239"/>
      <c r="L139" s="239"/>
      <c r="M139" s="239"/>
      <c r="N139" s="239"/>
      <c r="O139" s="239"/>
      <c r="P139" s="239"/>
      <c r="Q139" s="239"/>
      <c r="R139" s="239"/>
      <c r="S139" s="239"/>
      <c r="T139" s="239"/>
      <c r="U139" s="239"/>
      <c r="V139" s="239"/>
      <c r="W139" s="239"/>
      <c r="X139" s="239"/>
      <c r="Y139" s="239"/>
      <c r="Z139" s="239"/>
      <c r="AA139" s="240"/>
      <c r="AB139" s="238"/>
      <c r="AC139" s="239"/>
      <c r="AD139" s="239"/>
      <c r="AE139" s="239"/>
      <c r="AF139" s="239"/>
      <c r="AG139" s="239"/>
      <c r="AH139" s="239"/>
      <c r="AI139" s="239"/>
      <c r="AJ139" s="240"/>
      <c r="AK139" s="238"/>
      <c r="AL139" s="239"/>
      <c r="AM139" s="239"/>
      <c r="AN139" s="239"/>
      <c r="AO139" s="239"/>
      <c r="AP139" s="240"/>
      <c r="AQ139" s="238"/>
      <c r="AR139" s="239"/>
      <c r="AS139" s="239"/>
      <c r="AT139" s="239"/>
      <c r="AU139" s="239"/>
      <c r="AV139" s="240"/>
      <c r="AW139" s="238"/>
      <c r="AX139" s="239"/>
      <c r="AY139" s="239"/>
      <c r="AZ139" s="239"/>
      <c r="BA139" s="239"/>
      <c r="BB139" s="240"/>
      <c r="BC139" s="238"/>
      <c r="BD139" s="239"/>
      <c r="BE139" s="239"/>
      <c r="BF139" s="239"/>
      <c r="BG139" s="239"/>
      <c r="BH139" s="240"/>
      <c r="BI139" s="238"/>
      <c r="BJ139" s="239"/>
      <c r="BK139" s="239"/>
      <c r="BL139" s="239"/>
      <c r="BM139" s="239"/>
      <c r="BN139" s="239"/>
      <c r="BO139" s="239"/>
      <c r="BP139" s="239"/>
      <c r="BQ139" s="239"/>
      <c r="BR139" s="239"/>
      <c r="BS139" s="239"/>
      <c r="BT139" s="239"/>
      <c r="BU139" s="239"/>
      <c r="BV139" s="240"/>
      <c r="BW139" s="238"/>
      <c r="BX139" s="239"/>
      <c r="BY139" s="239"/>
      <c r="BZ139" s="239"/>
      <c r="CA139" s="239"/>
      <c r="CB139" s="239"/>
      <c r="CC139" s="239"/>
      <c r="CD139" s="239"/>
      <c r="CE139" s="239"/>
      <c r="CF139" s="239"/>
      <c r="CG139" s="239"/>
      <c r="CH139" s="239"/>
      <c r="CI139" s="239"/>
      <c r="CJ139" s="239"/>
      <c r="CK139" s="239"/>
      <c r="CL139" s="239"/>
      <c r="CM139" s="239"/>
      <c r="CN139" s="239"/>
      <c r="CO139" s="239"/>
      <c r="CP139" s="239"/>
      <c r="CQ139" s="239"/>
      <c r="CR139" s="239"/>
      <c r="CS139" s="239"/>
      <c r="CT139" s="239"/>
      <c r="CU139" s="239"/>
      <c r="CV139" s="239"/>
      <c r="CW139" s="239"/>
      <c r="CX139" s="240"/>
      <c r="CY139" s="238"/>
      <c r="CZ139" s="239"/>
      <c r="DA139" s="239"/>
      <c r="DB139" s="239"/>
      <c r="DC139" s="239"/>
      <c r="DD139" s="240"/>
      <c r="DE139" s="238"/>
      <c r="DF139" s="239"/>
      <c r="DG139" s="239"/>
      <c r="DH139" s="239"/>
      <c r="DI139" s="239"/>
      <c r="DJ139" s="240"/>
      <c r="DK139" s="459"/>
      <c r="DL139" s="517"/>
    </row>
    <row r="140" ht="9.0" customHeight="1">
      <c r="A140" s="512"/>
      <c r="B140" s="458"/>
      <c r="C140" s="611"/>
      <c r="AA140" s="264"/>
      <c r="AB140" s="616" t="str">
        <f>IF(C140&lt;&gt;"", VLOOKUP(C140, calculations!$G$118:$Q$136, 3, 0),"")</f>
        <v/>
      </c>
      <c r="AJ140" s="264"/>
      <c r="AK140" s="616" t="str">
        <f>IF(C140&lt;&gt;"", VLOOKUP(C140, calculations!$G$118:$Q$136, 5, 0),"")</f>
        <v/>
      </c>
      <c r="AP140" s="264"/>
      <c r="AQ140" s="616" t="str">
        <f>IF(C140&lt;&gt;"", VLOOKUP(C140, calculations!$G$118:$Q$136, 4, 0),"")</f>
        <v/>
      </c>
      <c r="AV140" s="264"/>
      <c r="AW140" s="616" t="str">
        <f>IF(C140&lt;&gt;"", VLOOKUP(C140, calculations!$G$118:$Q$136, 10, 0),"")</f>
        <v/>
      </c>
      <c r="BB140" s="264"/>
      <c r="BC140" s="616" t="str">
        <f>IF(C140&lt;&gt;"", VLOOKUP(C140, calculations!$G$118:$Q$136, 11, 0),"")</f>
        <v/>
      </c>
      <c r="BH140" s="264"/>
      <c r="BI140" s="616" t="str">
        <f>IF(C140&lt;&gt;"", VLOOKUP(C140, calculations!$G$118:$Q$136, 6, 0),"")</f>
        <v/>
      </c>
      <c r="BV140" s="264"/>
      <c r="BW140" s="616" t="str">
        <f>IF(C140&lt;&gt;"", VLOOKUP(C140, calculations!$G$118:$Q$136, 7, 0),"")</f>
        <v/>
      </c>
      <c r="CX140" s="264"/>
      <c r="CY140" s="616" t="str">
        <f>IF(C140&lt;&gt;"", VLOOKUP(C140, calculations!$G$118:$Q$136, 8, 0),"")</f>
        <v/>
      </c>
      <c r="DD140" s="264"/>
      <c r="DE140" s="616" t="str">
        <f>IF(C140&lt;&gt;"", VLOOKUP(C140, calculations!$G$118:$Q$136, 9, 0),"")</f>
        <v/>
      </c>
      <c r="DJ140" s="264"/>
      <c r="DK140" s="459"/>
      <c r="DL140" s="517"/>
    </row>
    <row r="141" ht="9.0" customHeight="1">
      <c r="A141" s="512"/>
      <c r="B141" s="458"/>
      <c r="C141" s="263"/>
      <c r="AA141" s="264"/>
      <c r="AB141" s="263"/>
      <c r="AJ141" s="264"/>
      <c r="AK141" s="263"/>
      <c r="AP141" s="264"/>
      <c r="AQ141" s="263"/>
      <c r="AV141" s="264"/>
      <c r="AW141" s="263"/>
      <c r="BB141" s="264"/>
      <c r="BC141" s="263"/>
      <c r="BH141" s="264"/>
      <c r="BI141" s="263"/>
      <c r="BV141" s="264"/>
      <c r="BW141" s="263"/>
      <c r="CX141" s="264"/>
      <c r="CY141" s="263"/>
      <c r="DD141" s="264"/>
      <c r="DE141" s="263"/>
      <c r="DJ141" s="264"/>
      <c r="DK141" s="459"/>
      <c r="DL141" s="517"/>
    </row>
    <row r="142" ht="9.0" customHeight="1">
      <c r="A142" s="512"/>
      <c r="B142" s="458"/>
      <c r="C142" s="263"/>
      <c r="AA142" s="264"/>
      <c r="AB142" s="263"/>
      <c r="AJ142" s="264"/>
      <c r="AK142" s="263"/>
      <c r="AP142" s="264"/>
      <c r="AQ142" s="263"/>
      <c r="AV142" s="264"/>
      <c r="AW142" s="263"/>
      <c r="BB142" s="264"/>
      <c r="BC142" s="263"/>
      <c r="BH142" s="264"/>
      <c r="BI142" s="263"/>
      <c r="BV142" s="264"/>
      <c r="BW142" s="263"/>
      <c r="CX142" s="264"/>
      <c r="CY142" s="263"/>
      <c r="DD142" s="264"/>
      <c r="DE142" s="263"/>
      <c r="DJ142" s="264"/>
      <c r="DK142" s="459"/>
      <c r="DL142" s="517"/>
    </row>
    <row r="143" ht="9.0" customHeight="1">
      <c r="A143" s="512"/>
      <c r="B143" s="458"/>
      <c r="C143" s="296"/>
      <c r="D143" s="295"/>
      <c r="E143" s="295"/>
      <c r="F143" s="295"/>
      <c r="G143" s="295"/>
      <c r="H143" s="295"/>
      <c r="I143" s="295"/>
      <c r="J143" s="295"/>
      <c r="K143" s="295"/>
      <c r="L143" s="295"/>
      <c r="M143" s="295"/>
      <c r="N143" s="295"/>
      <c r="O143" s="295"/>
      <c r="P143" s="295"/>
      <c r="Q143" s="295"/>
      <c r="R143" s="295"/>
      <c r="S143" s="295"/>
      <c r="T143" s="295"/>
      <c r="U143" s="295"/>
      <c r="V143" s="295"/>
      <c r="W143" s="295"/>
      <c r="X143" s="295"/>
      <c r="Y143" s="295"/>
      <c r="Z143" s="295"/>
      <c r="AA143" s="310"/>
      <c r="AB143" s="296"/>
      <c r="AC143" s="295"/>
      <c r="AD143" s="295"/>
      <c r="AE143" s="295"/>
      <c r="AF143" s="295"/>
      <c r="AG143" s="295"/>
      <c r="AH143" s="295"/>
      <c r="AI143" s="295"/>
      <c r="AJ143" s="310"/>
      <c r="AK143" s="296"/>
      <c r="AL143" s="295"/>
      <c r="AM143" s="295"/>
      <c r="AN143" s="295"/>
      <c r="AO143" s="295"/>
      <c r="AP143" s="310"/>
      <c r="AQ143" s="296"/>
      <c r="AR143" s="295"/>
      <c r="AS143" s="295"/>
      <c r="AT143" s="295"/>
      <c r="AU143" s="295"/>
      <c r="AV143" s="310"/>
      <c r="AW143" s="296"/>
      <c r="AX143" s="295"/>
      <c r="AY143" s="295"/>
      <c r="AZ143" s="295"/>
      <c r="BA143" s="295"/>
      <c r="BB143" s="310"/>
      <c r="BC143" s="296"/>
      <c r="BD143" s="295"/>
      <c r="BE143" s="295"/>
      <c r="BF143" s="295"/>
      <c r="BG143" s="295"/>
      <c r="BH143" s="310"/>
      <c r="BI143" s="296"/>
      <c r="BJ143" s="295"/>
      <c r="BK143" s="295"/>
      <c r="BL143" s="295"/>
      <c r="BM143" s="295"/>
      <c r="BN143" s="295"/>
      <c r="BO143" s="295"/>
      <c r="BP143" s="295"/>
      <c r="BQ143" s="295"/>
      <c r="BR143" s="295"/>
      <c r="BS143" s="295"/>
      <c r="BT143" s="295"/>
      <c r="BU143" s="295"/>
      <c r="BV143" s="310"/>
      <c r="BW143" s="296"/>
      <c r="BX143" s="295"/>
      <c r="BY143" s="295"/>
      <c r="BZ143" s="295"/>
      <c r="CA143" s="295"/>
      <c r="CB143" s="295"/>
      <c r="CC143" s="295"/>
      <c r="CD143" s="295"/>
      <c r="CE143" s="295"/>
      <c r="CF143" s="295"/>
      <c r="CG143" s="295"/>
      <c r="CH143" s="295"/>
      <c r="CI143" s="295"/>
      <c r="CJ143" s="295"/>
      <c r="CK143" s="295"/>
      <c r="CL143" s="295"/>
      <c r="CM143" s="295"/>
      <c r="CN143" s="295"/>
      <c r="CO143" s="295"/>
      <c r="CP143" s="295"/>
      <c r="CQ143" s="295"/>
      <c r="CR143" s="295"/>
      <c r="CS143" s="295"/>
      <c r="CT143" s="295"/>
      <c r="CU143" s="295"/>
      <c r="CV143" s="295"/>
      <c r="CW143" s="295"/>
      <c r="CX143" s="310"/>
      <c r="CY143" s="296"/>
      <c r="CZ143" s="295"/>
      <c r="DA143" s="295"/>
      <c r="DB143" s="295"/>
      <c r="DC143" s="295"/>
      <c r="DD143" s="310"/>
      <c r="DE143" s="296"/>
      <c r="DF143" s="295"/>
      <c r="DG143" s="295"/>
      <c r="DH143" s="295"/>
      <c r="DI143" s="295"/>
      <c r="DJ143" s="310"/>
      <c r="DK143" s="459"/>
      <c r="DL143" s="517"/>
    </row>
    <row r="144" ht="9.0" customHeight="1">
      <c r="A144" s="512"/>
      <c r="B144" s="548"/>
      <c r="C144" s="620"/>
      <c r="D144" s="370"/>
      <c r="E144" s="370"/>
      <c r="F144" s="370"/>
      <c r="G144" s="370"/>
      <c r="H144" s="370"/>
      <c r="I144" s="370"/>
      <c r="J144" s="370"/>
      <c r="K144" s="370"/>
      <c r="L144" s="370"/>
      <c r="M144" s="370"/>
      <c r="N144" s="370"/>
      <c r="O144" s="370"/>
      <c r="P144" s="370"/>
      <c r="Q144" s="370"/>
      <c r="R144" s="370"/>
      <c r="S144" s="370"/>
      <c r="T144" s="370"/>
      <c r="U144" s="370"/>
      <c r="V144" s="370"/>
      <c r="W144" s="370"/>
      <c r="X144" s="370"/>
      <c r="Y144" s="370"/>
      <c r="Z144" s="370"/>
      <c r="AA144" s="370"/>
      <c r="AB144" s="370"/>
      <c r="AC144" s="370"/>
      <c r="AD144" s="370"/>
      <c r="AE144" s="370"/>
      <c r="AF144" s="370"/>
      <c r="AG144" s="370"/>
      <c r="AH144" s="370"/>
      <c r="AI144" s="370"/>
      <c r="AJ144" s="370"/>
      <c r="AK144" s="370"/>
      <c r="AL144" s="370"/>
      <c r="AM144" s="370"/>
      <c r="AN144" s="370"/>
      <c r="AO144" s="370"/>
      <c r="AP144" s="370"/>
      <c r="AQ144" s="370"/>
      <c r="AR144" s="370"/>
      <c r="AS144" s="370"/>
      <c r="AT144" s="370"/>
      <c r="AU144" s="370"/>
      <c r="AV144" s="370"/>
      <c r="AW144" s="370"/>
      <c r="AX144" s="370"/>
      <c r="AY144" s="370"/>
      <c r="AZ144" s="370"/>
      <c r="BA144" s="370"/>
      <c r="BB144" s="370"/>
      <c r="BC144" s="370"/>
      <c r="BD144" s="370"/>
      <c r="BE144" s="370"/>
      <c r="BF144" s="370"/>
      <c r="BG144" s="370"/>
      <c r="BH144" s="370"/>
      <c r="BI144" s="370"/>
      <c r="BJ144" s="370"/>
      <c r="BK144" s="370"/>
      <c r="BL144" s="370"/>
      <c r="BM144" s="370"/>
      <c r="BN144" s="370"/>
      <c r="BO144" s="370"/>
      <c r="BP144" s="370"/>
      <c r="BQ144" s="370"/>
      <c r="BR144" s="370"/>
      <c r="BS144" s="370"/>
      <c r="BT144" s="370"/>
      <c r="BU144" s="370"/>
      <c r="BV144" s="370"/>
      <c r="BW144" s="370"/>
      <c r="BX144" s="370"/>
      <c r="BY144" s="370"/>
      <c r="BZ144" s="370"/>
      <c r="CA144" s="370"/>
      <c r="CB144" s="370"/>
      <c r="CC144" s="370"/>
      <c r="CD144" s="370"/>
      <c r="CE144" s="370"/>
      <c r="CF144" s="370"/>
      <c r="CG144" s="370"/>
      <c r="CH144" s="370"/>
      <c r="CI144" s="370"/>
      <c r="CJ144" s="370"/>
      <c r="CK144" s="370"/>
      <c r="CL144" s="370"/>
      <c r="CM144" s="370"/>
      <c r="CN144" s="370"/>
      <c r="CO144" s="370"/>
      <c r="CP144" s="370"/>
      <c r="CQ144" s="370"/>
      <c r="CR144" s="370"/>
      <c r="CS144" s="370"/>
      <c r="CT144" s="370"/>
      <c r="CU144" s="370"/>
      <c r="CV144" s="370"/>
      <c r="CW144" s="370"/>
      <c r="CX144" s="370"/>
      <c r="CY144" s="370"/>
      <c r="CZ144" s="370"/>
      <c r="DA144" s="370"/>
      <c r="DB144" s="370"/>
      <c r="DC144" s="370"/>
      <c r="DD144" s="370"/>
      <c r="DE144" s="370"/>
      <c r="DF144" s="370"/>
      <c r="DG144" s="370"/>
      <c r="DH144" s="370"/>
      <c r="DI144" s="370"/>
      <c r="DJ144" s="559"/>
      <c r="DK144" s="14"/>
      <c r="DL144" s="517"/>
    </row>
    <row r="145" ht="9.0" customHeight="1">
      <c r="A145" s="512"/>
      <c r="B145" s="510"/>
      <c r="DK145" s="216"/>
      <c r="DL145" s="517"/>
    </row>
    <row r="146" ht="9.0" customHeight="1">
      <c r="A146" s="512"/>
      <c r="B146" s="622"/>
      <c r="C146" s="623"/>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624"/>
      <c r="AL146" s="625"/>
      <c r="AM146" s="626"/>
      <c r="AN146" s="627"/>
      <c r="AO146" s="628"/>
      <c r="AP146" s="136"/>
      <c r="AQ146" s="136"/>
      <c r="AR146" s="136"/>
      <c r="AS146" s="136"/>
      <c r="AT146" s="136"/>
      <c r="AU146" s="136"/>
      <c r="AV146" s="136"/>
      <c r="AW146" s="136"/>
      <c r="AX146" s="136"/>
      <c r="AY146" s="136"/>
      <c r="AZ146" s="136"/>
      <c r="BA146" s="136"/>
      <c r="BB146" s="136"/>
      <c r="BC146" s="136"/>
      <c r="BD146" s="136"/>
      <c r="BE146" s="136"/>
      <c r="BF146" s="136"/>
      <c r="BG146" s="136"/>
      <c r="BH146" s="136"/>
      <c r="BI146" s="136"/>
      <c r="BJ146" s="136"/>
      <c r="BK146" s="136"/>
      <c r="BL146" s="136"/>
      <c r="BM146" s="136"/>
      <c r="BN146" s="136"/>
      <c r="BO146" s="136"/>
      <c r="BP146" s="136"/>
      <c r="BQ146" s="136"/>
      <c r="BR146" s="136"/>
      <c r="BS146" s="136"/>
      <c r="BT146" s="136"/>
      <c r="BU146" s="136"/>
      <c r="BV146" s="136"/>
      <c r="BW146" s="515"/>
      <c r="BX146" s="629"/>
      <c r="BY146" s="626"/>
      <c r="BZ146" s="627"/>
      <c r="CA146" s="628"/>
      <c r="CB146" s="136"/>
      <c r="CC146" s="136"/>
      <c r="CD146" s="136"/>
      <c r="CE146" s="136"/>
      <c r="CF146" s="136"/>
      <c r="CG146" s="136"/>
      <c r="CH146" s="136"/>
      <c r="CI146" s="136"/>
      <c r="CJ146" s="136"/>
      <c r="CK146" s="136"/>
      <c r="CL146" s="136"/>
      <c r="CM146" s="136"/>
      <c r="CN146" s="136"/>
      <c r="CO146" s="136"/>
      <c r="CP146" s="136"/>
      <c r="CQ146" s="136"/>
      <c r="CR146" s="136"/>
      <c r="CS146" s="136"/>
      <c r="CT146" s="136"/>
      <c r="CU146" s="136"/>
      <c r="CV146" s="136"/>
      <c r="CW146" s="136"/>
      <c r="CX146" s="136"/>
      <c r="CY146" s="136"/>
      <c r="CZ146" s="136"/>
      <c r="DA146" s="136"/>
      <c r="DB146" s="136"/>
      <c r="DC146" s="136"/>
      <c r="DD146" s="136"/>
      <c r="DE146" s="136"/>
      <c r="DF146" s="136"/>
      <c r="DG146" s="136"/>
      <c r="DH146" s="136"/>
      <c r="DI146" s="136"/>
      <c r="DJ146" s="515"/>
      <c r="DK146" s="630"/>
      <c r="DL146" s="517"/>
    </row>
    <row r="147" ht="9.0" customHeight="1">
      <c r="A147" s="512"/>
      <c r="B147" s="631"/>
      <c r="C147" s="561" t="s">
        <v>334</v>
      </c>
      <c r="D147" s="136"/>
      <c r="E147" s="136"/>
      <c r="F147" s="136"/>
      <c r="G147" s="136"/>
      <c r="H147" s="136"/>
      <c r="I147" s="136"/>
      <c r="J147" s="136"/>
      <c r="K147" s="136"/>
      <c r="L147" s="136"/>
      <c r="M147" s="136"/>
      <c r="N147" s="136"/>
      <c r="O147" s="136"/>
      <c r="P147" s="136"/>
      <c r="Q147" s="136"/>
      <c r="R147" s="136"/>
      <c r="S147" s="136"/>
      <c r="T147" s="136"/>
      <c r="U147" s="136"/>
      <c r="V147" s="136"/>
      <c r="W147" s="136"/>
      <c r="X147" s="136"/>
      <c r="Y147" s="136"/>
      <c r="Z147" s="136"/>
      <c r="AA147" s="136"/>
      <c r="AB147" s="136"/>
      <c r="AC147" s="136"/>
      <c r="AD147" s="136"/>
      <c r="AE147" s="136"/>
      <c r="AF147" s="136"/>
      <c r="AG147" s="136"/>
      <c r="AH147" s="136"/>
      <c r="AI147" s="136"/>
      <c r="AJ147" s="136"/>
      <c r="AK147" s="8"/>
      <c r="AL147" s="632"/>
      <c r="AN147" s="458"/>
      <c r="AO147" s="561" t="s">
        <v>335</v>
      </c>
      <c r="AP147" s="136"/>
      <c r="AQ147" s="136"/>
      <c r="AR147" s="136"/>
      <c r="AS147" s="136"/>
      <c r="AT147" s="136"/>
      <c r="AU147" s="136"/>
      <c r="AV147" s="136"/>
      <c r="AW147" s="136"/>
      <c r="AX147" s="136"/>
      <c r="AY147" s="136"/>
      <c r="AZ147" s="136"/>
      <c r="BA147" s="136"/>
      <c r="BB147" s="136"/>
      <c r="BC147" s="136"/>
      <c r="BD147" s="136"/>
      <c r="BE147" s="136"/>
      <c r="BF147" s="136"/>
      <c r="BG147" s="136"/>
      <c r="BH147" s="136"/>
      <c r="BI147" s="136"/>
      <c r="BJ147" s="136"/>
      <c r="BK147" s="136"/>
      <c r="BL147" s="136"/>
      <c r="BM147" s="136"/>
      <c r="BN147" s="136"/>
      <c r="BO147" s="136"/>
      <c r="BP147" s="136"/>
      <c r="BQ147" s="136"/>
      <c r="BR147" s="136"/>
      <c r="BS147" s="136"/>
      <c r="BT147" s="136"/>
      <c r="BU147" s="136"/>
      <c r="BV147" s="136"/>
      <c r="BW147" s="8"/>
      <c r="BX147" s="459"/>
      <c r="BZ147" s="458"/>
      <c r="CA147" s="561" t="s">
        <v>336</v>
      </c>
      <c r="CB147" s="136"/>
      <c r="CC147" s="136"/>
      <c r="CD147" s="136"/>
      <c r="CE147" s="136"/>
      <c r="CF147" s="136"/>
      <c r="CG147" s="136"/>
      <c r="CH147" s="136"/>
      <c r="CI147" s="136"/>
      <c r="CJ147" s="136"/>
      <c r="CK147" s="136"/>
      <c r="CL147" s="136"/>
      <c r="CM147" s="136"/>
      <c r="CN147" s="136"/>
      <c r="CO147" s="136"/>
      <c r="CP147" s="136"/>
      <c r="CQ147" s="136"/>
      <c r="CR147" s="136"/>
      <c r="CS147" s="136"/>
      <c r="CT147" s="136"/>
      <c r="CU147" s="136"/>
      <c r="CV147" s="136"/>
      <c r="CW147" s="136"/>
      <c r="CX147" s="136"/>
      <c r="CY147" s="136"/>
      <c r="CZ147" s="136"/>
      <c r="DA147" s="136"/>
      <c r="DB147" s="136"/>
      <c r="DC147" s="136"/>
      <c r="DD147" s="136"/>
      <c r="DE147" s="136"/>
      <c r="DF147" s="136"/>
      <c r="DG147" s="136"/>
      <c r="DH147" s="136"/>
      <c r="DI147" s="136"/>
      <c r="DJ147" s="8"/>
      <c r="DK147" s="459"/>
      <c r="DL147" s="517"/>
    </row>
    <row r="148" ht="9.0" customHeight="1">
      <c r="A148" s="512"/>
      <c r="B148" s="631"/>
      <c r="C148" s="458"/>
      <c r="AK148" s="459"/>
      <c r="AL148" s="632"/>
      <c r="AN148" s="458"/>
      <c r="AO148" s="458"/>
      <c r="BW148" s="459"/>
      <c r="BX148" s="459"/>
      <c r="BZ148" s="458"/>
      <c r="CA148" s="458"/>
      <c r="DJ148" s="459"/>
      <c r="DK148" s="459"/>
      <c r="DL148" s="517"/>
    </row>
    <row r="149" ht="9.0" customHeight="1">
      <c r="A149" s="512"/>
      <c r="B149" s="631"/>
      <c r="C149" s="458"/>
      <c r="AK149" s="459"/>
      <c r="AL149" s="632"/>
      <c r="AN149" s="458"/>
      <c r="AO149" s="458"/>
      <c r="BW149" s="459"/>
      <c r="BX149" s="459"/>
      <c r="BZ149" s="458"/>
      <c r="CA149" s="458"/>
      <c r="DJ149" s="459"/>
      <c r="DK149" s="459"/>
      <c r="DL149" s="517"/>
    </row>
    <row r="150" ht="9.0" customHeight="1">
      <c r="A150" s="512"/>
      <c r="B150" s="631"/>
      <c r="C150" s="461"/>
      <c r="D150" s="225"/>
      <c r="E150" s="225"/>
      <c r="F150" s="225"/>
      <c r="G150" s="225"/>
      <c r="H150" s="225"/>
      <c r="I150" s="225"/>
      <c r="J150" s="225"/>
      <c r="K150" s="225"/>
      <c r="L150" s="225"/>
      <c r="M150" s="225"/>
      <c r="N150" s="225"/>
      <c r="O150" s="225"/>
      <c r="P150" s="225"/>
      <c r="Q150" s="225"/>
      <c r="R150" s="225"/>
      <c r="S150" s="225"/>
      <c r="T150" s="225"/>
      <c r="U150" s="225"/>
      <c r="V150" s="225"/>
      <c r="W150" s="225"/>
      <c r="X150" s="225"/>
      <c r="Y150" s="225"/>
      <c r="Z150" s="225"/>
      <c r="AA150" s="225"/>
      <c r="AB150" s="225"/>
      <c r="AC150" s="225"/>
      <c r="AD150" s="225"/>
      <c r="AE150" s="225"/>
      <c r="AF150" s="225"/>
      <c r="AG150" s="225"/>
      <c r="AH150" s="225"/>
      <c r="AI150" s="225"/>
      <c r="AJ150" s="225"/>
      <c r="AK150" s="462"/>
      <c r="AL150" s="632"/>
      <c r="AN150" s="458"/>
      <c r="AO150" s="458"/>
      <c r="BW150" s="459"/>
      <c r="BX150" s="459"/>
      <c r="BZ150" s="458"/>
      <c r="CA150" s="458"/>
      <c r="DJ150" s="459"/>
      <c r="DK150" s="459"/>
      <c r="DL150" s="517"/>
    </row>
    <row r="151" ht="9.0" customHeight="1">
      <c r="A151" s="512"/>
      <c r="B151" s="631"/>
      <c r="C151" s="633" t="s">
        <v>337</v>
      </c>
      <c r="D151" s="168"/>
      <c r="E151" s="168"/>
      <c r="F151" s="168"/>
      <c r="G151" s="168"/>
      <c r="H151" s="168"/>
      <c r="I151" s="168"/>
      <c r="J151" s="168"/>
      <c r="K151" s="168"/>
      <c r="L151" s="168"/>
      <c r="M151" s="168"/>
      <c r="N151" s="168"/>
      <c r="O151" s="168"/>
      <c r="P151" s="168"/>
      <c r="Q151" s="168"/>
      <c r="R151" s="168"/>
      <c r="S151" s="168"/>
      <c r="T151" s="168"/>
      <c r="U151" s="168"/>
      <c r="V151" s="168"/>
      <c r="W151" s="168"/>
      <c r="X151" s="168"/>
      <c r="Y151" s="168"/>
      <c r="Z151" s="168"/>
      <c r="AA151" s="168"/>
      <c r="AB151" s="168"/>
      <c r="AC151" s="168"/>
      <c r="AD151" s="168"/>
      <c r="AE151" s="168"/>
      <c r="AF151" s="168"/>
      <c r="AG151" s="168"/>
      <c r="AH151" s="168"/>
      <c r="AI151" s="168"/>
      <c r="AJ151" s="168"/>
      <c r="AK151" s="573"/>
      <c r="AL151" s="632"/>
      <c r="AN151" s="458"/>
      <c r="AO151" s="633" t="s">
        <v>338</v>
      </c>
      <c r="AP151" s="168"/>
      <c r="AQ151" s="168"/>
      <c r="AR151" s="168"/>
      <c r="AS151" s="168"/>
      <c r="AT151" s="168"/>
      <c r="AU151" s="168"/>
      <c r="AV151" s="168"/>
      <c r="AW151" s="168"/>
      <c r="AX151" s="168"/>
      <c r="AY151" s="168"/>
      <c r="AZ151" s="168"/>
      <c r="BA151" s="168"/>
      <c r="BB151" s="168"/>
      <c r="BC151" s="168"/>
      <c r="BD151" s="168"/>
      <c r="BE151" s="168"/>
      <c r="BF151" s="168"/>
      <c r="BG151" s="168"/>
      <c r="BH151" s="168"/>
      <c r="BI151" s="168"/>
      <c r="BJ151" s="168"/>
      <c r="BK151" s="168"/>
      <c r="BL151" s="168"/>
      <c r="BM151" s="168"/>
      <c r="BN151" s="168"/>
      <c r="BO151" s="168"/>
      <c r="BP151" s="168"/>
      <c r="BQ151" s="168"/>
      <c r="BR151" s="168"/>
      <c r="BS151" s="168"/>
      <c r="BT151" s="168"/>
      <c r="BU151" s="168"/>
      <c r="BV151" s="168"/>
      <c r="BW151" s="573"/>
      <c r="BX151" s="459"/>
      <c r="BZ151" s="458"/>
      <c r="CA151" s="634"/>
      <c r="CB151" s="136"/>
      <c r="CC151" s="136"/>
      <c r="CD151" s="136"/>
      <c r="CE151" s="136"/>
      <c r="CF151" s="136"/>
      <c r="CG151" s="136"/>
      <c r="CH151" s="136"/>
      <c r="CI151" s="136"/>
      <c r="CJ151" s="136"/>
      <c r="CK151" s="136"/>
      <c r="CL151" s="136"/>
      <c r="CM151" s="136"/>
      <c r="CN151" s="136"/>
      <c r="CO151" s="136"/>
      <c r="CP151" s="136"/>
      <c r="CQ151" s="136"/>
      <c r="CR151" s="136"/>
      <c r="CS151" s="136"/>
      <c r="CT151" s="136"/>
      <c r="CU151" s="136"/>
      <c r="CV151" s="136"/>
      <c r="CW151" s="136"/>
      <c r="CX151" s="136"/>
      <c r="CY151" s="136"/>
      <c r="CZ151" s="136"/>
      <c r="DA151" s="136"/>
      <c r="DB151" s="136"/>
      <c r="DC151" s="136"/>
      <c r="DD151" s="136"/>
      <c r="DE151" s="136"/>
      <c r="DF151" s="136"/>
      <c r="DG151" s="136"/>
      <c r="DH151" s="136"/>
      <c r="DI151" s="136"/>
      <c r="DJ151" s="8"/>
      <c r="DK151" s="459"/>
      <c r="DL151" s="517"/>
    </row>
    <row r="152" ht="9.0" customHeight="1">
      <c r="A152" s="512"/>
      <c r="B152" s="631"/>
      <c r="C152" s="458"/>
      <c r="AK152" s="459"/>
      <c r="AL152" s="632"/>
      <c r="AN152" s="458"/>
      <c r="AO152" s="458"/>
      <c r="BW152" s="459"/>
      <c r="BX152" s="459"/>
      <c r="BZ152" s="458"/>
      <c r="CA152" s="458"/>
      <c r="DJ152" s="459"/>
      <c r="DK152" s="459"/>
      <c r="DL152" s="517"/>
    </row>
    <row r="153" ht="9.0" customHeight="1">
      <c r="A153" s="512"/>
      <c r="B153" s="631"/>
      <c r="C153" s="548"/>
      <c r="D153" s="370"/>
      <c r="E153" s="370"/>
      <c r="F153" s="370"/>
      <c r="G153" s="370"/>
      <c r="H153" s="370"/>
      <c r="I153" s="370"/>
      <c r="J153" s="370"/>
      <c r="K153" s="370"/>
      <c r="L153" s="370"/>
      <c r="M153" s="370"/>
      <c r="N153" s="370"/>
      <c r="O153" s="370"/>
      <c r="P153" s="370"/>
      <c r="Q153" s="370"/>
      <c r="R153" s="370"/>
      <c r="S153" s="370"/>
      <c r="T153" s="370"/>
      <c r="U153" s="370"/>
      <c r="V153" s="370"/>
      <c r="W153" s="370"/>
      <c r="X153" s="370"/>
      <c r="Y153" s="370"/>
      <c r="Z153" s="370"/>
      <c r="AA153" s="370"/>
      <c r="AB153" s="370"/>
      <c r="AC153" s="370"/>
      <c r="AD153" s="370"/>
      <c r="AE153" s="370"/>
      <c r="AF153" s="370"/>
      <c r="AG153" s="370"/>
      <c r="AH153" s="370"/>
      <c r="AI153" s="370"/>
      <c r="AJ153" s="370"/>
      <c r="AK153" s="14"/>
      <c r="AL153" s="632"/>
      <c r="AN153" s="458"/>
      <c r="AO153" s="458"/>
      <c r="BW153" s="459"/>
      <c r="BX153" s="459"/>
      <c r="BZ153" s="458"/>
      <c r="CA153" s="458"/>
      <c r="DJ153" s="459"/>
      <c r="DK153" s="459"/>
      <c r="DL153" s="517"/>
    </row>
    <row r="154" ht="9.0" customHeight="1">
      <c r="A154" s="512"/>
      <c r="B154" s="631"/>
      <c r="C154" s="635" t="s">
        <v>339</v>
      </c>
      <c r="J154" s="264"/>
      <c r="K154" s="636" t="s">
        <v>340</v>
      </c>
      <c r="AK154" s="459"/>
      <c r="AL154" s="632"/>
      <c r="AN154" s="458"/>
      <c r="AO154" s="637" t="s">
        <v>341</v>
      </c>
      <c r="AP154" s="136"/>
      <c r="AQ154" s="136"/>
      <c r="AR154" s="136"/>
      <c r="AS154" s="136"/>
      <c r="AT154" s="136"/>
      <c r="AU154" s="136"/>
      <c r="AV154" s="136"/>
      <c r="AW154" s="136"/>
      <c r="AX154" s="136"/>
      <c r="AY154" s="136"/>
      <c r="AZ154" s="136"/>
      <c r="BA154" s="136"/>
      <c r="BB154" s="136"/>
      <c r="BC154" s="136"/>
      <c r="BD154" s="136"/>
      <c r="BE154" s="515"/>
      <c r="BF154" s="638"/>
      <c r="BG154" s="639" t="s">
        <v>342</v>
      </c>
      <c r="BH154" s="136"/>
      <c r="BI154" s="136"/>
      <c r="BJ154" s="136"/>
      <c r="BK154" s="136"/>
      <c r="BL154" s="136"/>
      <c r="BM154" s="136"/>
      <c r="BN154" s="136"/>
      <c r="BO154" s="136"/>
      <c r="BP154" s="136"/>
      <c r="BQ154" s="136"/>
      <c r="BR154" s="136"/>
      <c r="BS154" s="136"/>
      <c r="BT154" s="136"/>
      <c r="BU154" s="136"/>
      <c r="BV154" s="136"/>
      <c r="BW154" s="8"/>
      <c r="BX154" s="459"/>
      <c r="BZ154" s="458"/>
      <c r="CA154" s="458"/>
      <c r="DJ154" s="459"/>
      <c r="DK154" s="459"/>
      <c r="DL154" s="517"/>
    </row>
    <row r="155" ht="9.0" customHeight="1">
      <c r="A155" s="512"/>
      <c r="B155" s="631"/>
      <c r="C155" s="458"/>
      <c r="J155" s="264"/>
      <c r="K155" s="263"/>
      <c r="AK155" s="459"/>
      <c r="AL155" s="632"/>
      <c r="AN155" s="458"/>
      <c r="AO155" s="458"/>
      <c r="BE155" s="264"/>
      <c r="BF155" s="640"/>
      <c r="BG155" s="263"/>
      <c r="BW155" s="459"/>
      <c r="BX155" s="459"/>
      <c r="BZ155" s="458"/>
      <c r="CA155" s="458"/>
      <c r="DJ155" s="459"/>
      <c r="DK155" s="459"/>
      <c r="DL155" s="517"/>
    </row>
    <row r="156" ht="9.0" customHeight="1">
      <c r="A156" s="512"/>
      <c r="B156" s="631"/>
      <c r="C156" s="461"/>
      <c r="D156" s="225"/>
      <c r="E156" s="225"/>
      <c r="F156" s="225"/>
      <c r="G156" s="225"/>
      <c r="H156" s="225"/>
      <c r="I156" s="225"/>
      <c r="J156" s="226"/>
      <c r="K156" s="224"/>
      <c r="L156" s="225"/>
      <c r="M156" s="225"/>
      <c r="N156" s="225"/>
      <c r="O156" s="225"/>
      <c r="P156" s="225"/>
      <c r="Q156" s="225"/>
      <c r="R156" s="225"/>
      <c r="S156" s="225"/>
      <c r="T156" s="225"/>
      <c r="U156" s="225"/>
      <c r="V156" s="225"/>
      <c r="W156" s="225"/>
      <c r="X156" s="225"/>
      <c r="Y156" s="225"/>
      <c r="Z156" s="225"/>
      <c r="AA156" s="225"/>
      <c r="AB156" s="225"/>
      <c r="AC156" s="225"/>
      <c r="AD156" s="225"/>
      <c r="AE156" s="225"/>
      <c r="AF156" s="225"/>
      <c r="AG156" s="225"/>
      <c r="AH156" s="225"/>
      <c r="AI156" s="225"/>
      <c r="AJ156" s="225"/>
      <c r="AK156" s="462"/>
      <c r="AL156" s="632"/>
      <c r="AN156" s="458"/>
      <c r="AO156" s="458"/>
      <c r="BE156" s="264"/>
      <c r="BF156" s="641"/>
      <c r="BG156" s="263"/>
      <c r="BW156" s="459"/>
      <c r="BX156" s="459"/>
      <c r="BZ156" s="458"/>
      <c r="CA156" s="458"/>
      <c r="DJ156" s="459"/>
      <c r="DK156" s="459"/>
      <c r="DL156" s="517"/>
    </row>
    <row r="157" ht="9.0" customHeight="1">
      <c r="A157" s="512"/>
      <c r="B157" s="631"/>
      <c r="C157" s="642" t="s">
        <v>343</v>
      </c>
      <c r="D157" s="219"/>
      <c r="E157" s="219"/>
      <c r="F157" s="219"/>
      <c r="G157" s="219"/>
      <c r="H157" s="219"/>
      <c r="I157" s="219"/>
      <c r="J157" s="220"/>
      <c r="K157" s="600" t="s">
        <v>344</v>
      </c>
      <c r="L157" s="219"/>
      <c r="M157" s="219"/>
      <c r="N157" s="219"/>
      <c r="O157" s="219"/>
      <c r="P157" s="219"/>
      <c r="Q157" s="219"/>
      <c r="R157" s="219"/>
      <c r="S157" s="219"/>
      <c r="T157" s="219"/>
      <c r="U157" s="219"/>
      <c r="V157" s="219"/>
      <c r="W157" s="219"/>
      <c r="X157" s="219"/>
      <c r="Y157" s="219"/>
      <c r="Z157" s="219"/>
      <c r="AA157" s="219"/>
      <c r="AB157" s="219"/>
      <c r="AC157" s="219"/>
      <c r="AD157" s="219"/>
      <c r="AE157" s="219"/>
      <c r="AF157" s="219"/>
      <c r="AG157" s="219"/>
      <c r="AH157" s="219"/>
      <c r="AI157" s="219"/>
      <c r="AJ157" s="219"/>
      <c r="AK157" s="643"/>
      <c r="AL157" s="632"/>
      <c r="AN157" s="458"/>
      <c r="AO157" s="644" t="s">
        <v>345</v>
      </c>
      <c r="AP157" s="208"/>
      <c r="AQ157" s="208"/>
      <c r="AR157" s="208"/>
      <c r="AS157" s="208"/>
      <c r="AT157" s="208"/>
      <c r="AU157" s="208"/>
      <c r="AV157" s="208"/>
      <c r="AW157" s="208"/>
      <c r="AX157" s="208"/>
      <c r="AY157" s="208"/>
      <c r="AZ157" s="208"/>
      <c r="BA157" s="208"/>
      <c r="BB157" s="208"/>
      <c r="BC157" s="208"/>
      <c r="BD157" s="208"/>
      <c r="BE157" s="209"/>
      <c r="BF157" s="645"/>
      <c r="BG157" s="646" t="s">
        <v>346</v>
      </c>
      <c r="BH157" s="208"/>
      <c r="BI157" s="208"/>
      <c r="BJ157" s="208"/>
      <c r="BK157" s="208"/>
      <c r="BL157" s="208"/>
      <c r="BM157" s="208"/>
      <c r="BN157" s="208"/>
      <c r="BO157" s="208"/>
      <c r="BP157" s="208"/>
      <c r="BQ157" s="208"/>
      <c r="BR157" s="208"/>
      <c r="BS157" s="208"/>
      <c r="BT157" s="208"/>
      <c r="BU157" s="208"/>
      <c r="BV157" s="208"/>
      <c r="BW157" s="647"/>
      <c r="BX157" s="459"/>
      <c r="BZ157" s="458"/>
      <c r="CA157" s="458"/>
      <c r="DJ157" s="459"/>
      <c r="DK157" s="459"/>
      <c r="DL157" s="517"/>
    </row>
    <row r="158" ht="9.0" customHeight="1">
      <c r="A158" s="512"/>
      <c r="B158" s="631"/>
      <c r="C158" s="458"/>
      <c r="J158" s="264"/>
      <c r="K158" s="263"/>
      <c r="AK158" s="459"/>
      <c r="AL158" s="632"/>
      <c r="AN158" s="458"/>
      <c r="AO158" s="458"/>
      <c r="BE158" s="216"/>
      <c r="BF158" s="645"/>
      <c r="BG158" s="215"/>
      <c r="BW158" s="459"/>
      <c r="BX158" s="459"/>
      <c r="BZ158" s="458"/>
      <c r="CA158" s="458"/>
      <c r="DJ158" s="459"/>
      <c r="DK158" s="459"/>
      <c r="DL158" s="517"/>
    </row>
    <row r="159" ht="9.0" customHeight="1">
      <c r="A159" s="512"/>
      <c r="B159" s="631"/>
      <c r="C159" s="461"/>
      <c r="D159" s="225"/>
      <c r="E159" s="225"/>
      <c r="F159" s="225"/>
      <c r="G159" s="225"/>
      <c r="H159" s="225"/>
      <c r="I159" s="225"/>
      <c r="J159" s="226"/>
      <c r="K159" s="224"/>
      <c r="L159" s="225"/>
      <c r="M159" s="225"/>
      <c r="N159" s="225"/>
      <c r="O159" s="225"/>
      <c r="P159" s="225"/>
      <c r="Q159" s="225"/>
      <c r="R159" s="225"/>
      <c r="S159" s="225"/>
      <c r="T159" s="225"/>
      <c r="U159" s="225"/>
      <c r="V159" s="225"/>
      <c r="W159" s="225"/>
      <c r="X159" s="225"/>
      <c r="Y159" s="225"/>
      <c r="Z159" s="225"/>
      <c r="AA159" s="225"/>
      <c r="AB159" s="225"/>
      <c r="AC159" s="225"/>
      <c r="AD159" s="225"/>
      <c r="AE159" s="225"/>
      <c r="AF159" s="225"/>
      <c r="AG159" s="225"/>
      <c r="AH159" s="225"/>
      <c r="AI159" s="225"/>
      <c r="AJ159" s="225"/>
      <c r="AK159" s="462"/>
      <c r="AL159" s="632"/>
      <c r="AN159" s="458"/>
      <c r="AO159" s="648"/>
      <c r="AP159" s="239"/>
      <c r="AQ159" s="239"/>
      <c r="AR159" s="239"/>
      <c r="AS159" s="239"/>
      <c r="AT159" s="239"/>
      <c r="AU159" s="239"/>
      <c r="AV159" s="239"/>
      <c r="AW159" s="239"/>
      <c r="AX159" s="239"/>
      <c r="AY159" s="239"/>
      <c r="AZ159" s="239"/>
      <c r="BA159" s="239"/>
      <c r="BB159" s="239"/>
      <c r="BC159" s="239"/>
      <c r="BD159" s="239"/>
      <c r="BE159" s="240"/>
      <c r="BF159" s="645"/>
      <c r="BG159" s="238"/>
      <c r="BH159" s="239"/>
      <c r="BI159" s="239"/>
      <c r="BJ159" s="239"/>
      <c r="BK159" s="239"/>
      <c r="BL159" s="239"/>
      <c r="BM159" s="239"/>
      <c r="BN159" s="239"/>
      <c r="BO159" s="239"/>
      <c r="BP159" s="239"/>
      <c r="BQ159" s="239"/>
      <c r="BR159" s="239"/>
      <c r="BS159" s="239"/>
      <c r="BT159" s="239"/>
      <c r="BU159" s="239"/>
      <c r="BV159" s="239"/>
      <c r="BW159" s="649"/>
      <c r="BX159" s="459"/>
      <c r="BZ159" s="458"/>
      <c r="CA159" s="458"/>
      <c r="DJ159" s="459"/>
      <c r="DK159" s="459"/>
      <c r="DL159" s="517"/>
    </row>
    <row r="160" ht="9.0" customHeight="1">
      <c r="A160" s="512"/>
      <c r="B160" s="631"/>
      <c r="C160" s="642" t="s">
        <v>347</v>
      </c>
      <c r="D160" s="219"/>
      <c r="E160" s="219"/>
      <c r="F160" s="219"/>
      <c r="G160" s="220"/>
      <c r="H160" s="600" t="s">
        <v>348</v>
      </c>
      <c r="I160" s="219"/>
      <c r="J160" s="219"/>
      <c r="K160" s="219"/>
      <c r="L160" s="219"/>
      <c r="M160" s="219"/>
      <c r="N160" s="219"/>
      <c r="O160" s="219"/>
      <c r="P160" s="219"/>
      <c r="Q160" s="220"/>
      <c r="R160" s="301" t="s">
        <v>349</v>
      </c>
      <c r="S160" s="219"/>
      <c r="T160" s="219"/>
      <c r="U160" s="219"/>
      <c r="V160" s="219"/>
      <c r="W160" s="220"/>
      <c r="X160" s="600" t="str">
        <f t="array" ref="X160">IF(AND(K157&lt;&gt;"",H160&lt;&gt;""),INDEX(calculations!$B$146:$G$151,MATCH(H160,calculations!$B$146:$B$151,0),MATCH(K157,calculations!$B$146:$G$146,0)),"")</f>
        <v>Initiate</v>
      </c>
      <c r="Y160" s="219"/>
      <c r="Z160" s="219"/>
      <c r="AA160" s="219"/>
      <c r="AB160" s="219"/>
      <c r="AC160" s="219"/>
      <c r="AD160" s="219"/>
      <c r="AE160" s="219"/>
      <c r="AF160" s="219"/>
      <c r="AG160" s="219"/>
      <c r="AH160" s="219"/>
      <c r="AI160" s="219"/>
      <c r="AJ160" s="219"/>
      <c r="AK160" s="643"/>
      <c r="AL160" s="632"/>
      <c r="AN160" s="458"/>
      <c r="AO160" s="650"/>
      <c r="BE160" s="264"/>
      <c r="BF160" s="651"/>
      <c r="BG160" s="652"/>
      <c r="BW160" s="459"/>
      <c r="BX160" s="459"/>
      <c r="BZ160" s="458"/>
      <c r="CA160" s="458"/>
      <c r="DJ160" s="459"/>
      <c r="DK160" s="459"/>
      <c r="DL160" s="517"/>
    </row>
    <row r="161" ht="9.0" customHeight="1">
      <c r="A161" s="512"/>
      <c r="B161" s="631"/>
      <c r="C161" s="458"/>
      <c r="G161" s="264"/>
      <c r="H161" s="263"/>
      <c r="Q161" s="264"/>
      <c r="R161" s="263"/>
      <c r="W161" s="264"/>
      <c r="X161" s="263"/>
      <c r="AK161" s="459"/>
      <c r="AL161" s="632"/>
      <c r="AN161" s="458"/>
      <c r="AO161" s="458"/>
      <c r="BE161" s="264"/>
      <c r="BF161" s="640"/>
      <c r="BG161" s="263"/>
      <c r="BW161" s="459"/>
      <c r="BX161" s="459"/>
      <c r="BZ161" s="458"/>
      <c r="CA161" s="458"/>
      <c r="DJ161" s="459"/>
      <c r="DK161" s="459"/>
      <c r="DL161" s="517"/>
    </row>
    <row r="162" ht="9.0" customHeight="1">
      <c r="A162" s="512"/>
      <c r="B162" s="631"/>
      <c r="C162" s="461"/>
      <c r="D162" s="225"/>
      <c r="E162" s="225"/>
      <c r="F162" s="225"/>
      <c r="G162" s="226"/>
      <c r="H162" s="224"/>
      <c r="I162" s="225"/>
      <c r="J162" s="225"/>
      <c r="K162" s="225"/>
      <c r="L162" s="225"/>
      <c r="M162" s="225"/>
      <c r="N162" s="225"/>
      <c r="O162" s="225"/>
      <c r="P162" s="225"/>
      <c r="Q162" s="226"/>
      <c r="R162" s="224"/>
      <c r="S162" s="225"/>
      <c r="T162" s="225"/>
      <c r="U162" s="225"/>
      <c r="V162" s="225"/>
      <c r="W162" s="226"/>
      <c r="X162" s="224"/>
      <c r="Y162" s="225"/>
      <c r="Z162" s="225"/>
      <c r="AA162" s="225"/>
      <c r="AB162" s="225"/>
      <c r="AC162" s="225"/>
      <c r="AD162" s="225"/>
      <c r="AE162" s="225"/>
      <c r="AF162" s="225"/>
      <c r="AG162" s="225"/>
      <c r="AH162" s="225"/>
      <c r="AI162" s="225"/>
      <c r="AJ162" s="225"/>
      <c r="AK162" s="462"/>
      <c r="AL162" s="632"/>
      <c r="AN162" s="458"/>
      <c r="AO162" s="458"/>
      <c r="BE162" s="264"/>
      <c r="BF162" s="641"/>
      <c r="BG162" s="263"/>
      <c r="BW162" s="459"/>
      <c r="BX162" s="459"/>
      <c r="BZ162" s="458"/>
      <c r="CA162" s="458"/>
      <c r="DJ162" s="459"/>
      <c r="DK162" s="459"/>
      <c r="DL162" s="517"/>
    </row>
    <row r="163" ht="9.0" customHeight="1">
      <c r="A163" s="512"/>
      <c r="B163" s="631"/>
      <c r="C163" s="653" t="s">
        <v>350</v>
      </c>
      <c r="D163" s="219"/>
      <c r="E163" s="219"/>
      <c r="F163" s="219"/>
      <c r="G163" s="219"/>
      <c r="H163" s="219"/>
      <c r="I163" s="219"/>
      <c r="J163" s="219"/>
      <c r="K163" s="220"/>
      <c r="L163" s="654"/>
      <c r="M163" s="219"/>
      <c r="N163" s="219"/>
      <c r="O163" s="219"/>
      <c r="P163" s="219"/>
      <c r="Q163" s="219"/>
      <c r="R163" s="219"/>
      <c r="S163" s="219"/>
      <c r="T163" s="219"/>
      <c r="U163" s="219"/>
      <c r="V163" s="219"/>
      <c r="W163" s="219"/>
      <c r="X163" s="219"/>
      <c r="Y163" s="219"/>
      <c r="Z163" s="219"/>
      <c r="AA163" s="219"/>
      <c r="AB163" s="219"/>
      <c r="AC163" s="219"/>
      <c r="AD163" s="219"/>
      <c r="AE163" s="219"/>
      <c r="AF163" s="219"/>
      <c r="AG163" s="219"/>
      <c r="AH163" s="219"/>
      <c r="AI163" s="219"/>
      <c r="AJ163" s="219"/>
      <c r="AK163" s="643"/>
      <c r="AL163" s="632"/>
      <c r="AN163" s="458"/>
      <c r="AO163" s="644"/>
      <c r="AP163" s="208"/>
      <c r="AQ163" s="208"/>
      <c r="AR163" s="208"/>
      <c r="AS163" s="208"/>
      <c r="AT163" s="208"/>
      <c r="AU163" s="208"/>
      <c r="AV163" s="208"/>
      <c r="AW163" s="208"/>
      <c r="AX163" s="208"/>
      <c r="AY163" s="208"/>
      <c r="AZ163" s="208"/>
      <c r="BA163" s="208"/>
      <c r="BB163" s="208"/>
      <c r="BC163" s="208"/>
      <c r="BD163" s="208"/>
      <c r="BE163" s="209"/>
      <c r="BF163" s="645"/>
      <c r="BG163" s="646"/>
      <c r="BH163" s="208"/>
      <c r="BI163" s="208"/>
      <c r="BJ163" s="208"/>
      <c r="BK163" s="208"/>
      <c r="BL163" s="208"/>
      <c r="BM163" s="208"/>
      <c r="BN163" s="208"/>
      <c r="BO163" s="208"/>
      <c r="BP163" s="208"/>
      <c r="BQ163" s="208"/>
      <c r="BR163" s="208"/>
      <c r="BS163" s="208"/>
      <c r="BT163" s="208"/>
      <c r="BU163" s="208"/>
      <c r="BV163" s="208"/>
      <c r="BW163" s="647"/>
      <c r="BX163" s="459"/>
      <c r="BZ163" s="458"/>
      <c r="CA163" s="458"/>
      <c r="DJ163" s="459"/>
      <c r="DK163" s="459"/>
      <c r="DL163" s="517"/>
    </row>
    <row r="164" ht="9.0" customHeight="1">
      <c r="A164" s="512"/>
      <c r="B164" s="631"/>
      <c r="C164" s="458"/>
      <c r="K164" s="264"/>
      <c r="L164" s="263"/>
      <c r="AK164" s="459"/>
      <c r="AL164" s="632"/>
      <c r="AN164" s="458"/>
      <c r="AO164" s="458"/>
      <c r="BE164" s="216"/>
      <c r="BF164" s="645"/>
      <c r="BG164" s="215"/>
      <c r="BW164" s="459"/>
      <c r="BX164" s="459"/>
      <c r="BZ164" s="458"/>
      <c r="CA164" s="458"/>
      <c r="DJ164" s="459"/>
      <c r="DK164" s="459"/>
      <c r="DL164" s="517"/>
    </row>
    <row r="165" ht="9.0" customHeight="1">
      <c r="A165" s="512"/>
      <c r="B165" s="631"/>
      <c r="C165" s="461"/>
      <c r="D165" s="225"/>
      <c r="E165" s="225"/>
      <c r="F165" s="225"/>
      <c r="G165" s="225"/>
      <c r="H165" s="225"/>
      <c r="I165" s="225"/>
      <c r="J165" s="225"/>
      <c r="K165" s="226"/>
      <c r="L165" s="224"/>
      <c r="M165" s="225"/>
      <c r="N165" s="225"/>
      <c r="O165" s="225"/>
      <c r="P165" s="225"/>
      <c r="Q165" s="225"/>
      <c r="R165" s="225"/>
      <c r="S165" s="225"/>
      <c r="T165" s="225"/>
      <c r="U165" s="225"/>
      <c r="V165" s="225"/>
      <c r="W165" s="225"/>
      <c r="X165" s="225"/>
      <c r="Y165" s="225"/>
      <c r="Z165" s="225"/>
      <c r="AA165" s="225"/>
      <c r="AB165" s="225"/>
      <c r="AC165" s="225"/>
      <c r="AD165" s="225"/>
      <c r="AE165" s="225"/>
      <c r="AF165" s="225"/>
      <c r="AG165" s="225"/>
      <c r="AH165" s="225"/>
      <c r="AI165" s="225"/>
      <c r="AJ165" s="225"/>
      <c r="AK165" s="462"/>
      <c r="AL165" s="632"/>
      <c r="AN165" s="458"/>
      <c r="AO165" s="648"/>
      <c r="AP165" s="239"/>
      <c r="AQ165" s="239"/>
      <c r="AR165" s="239"/>
      <c r="AS165" s="239"/>
      <c r="AT165" s="239"/>
      <c r="AU165" s="239"/>
      <c r="AV165" s="239"/>
      <c r="AW165" s="239"/>
      <c r="AX165" s="239"/>
      <c r="AY165" s="239"/>
      <c r="AZ165" s="239"/>
      <c r="BA165" s="239"/>
      <c r="BB165" s="239"/>
      <c r="BC165" s="239"/>
      <c r="BD165" s="239"/>
      <c r="BE165" s="240"/>
      <c r="BF165" s="645"/>
      <c r="BG165" s="238"/>
      <c r="BH165" s="239"/>
      <c r="BI165" s="239"/>
      <c r="BJ165" s="239"/>
      <c r="BK165" s="239"/>
      <c r="BL165" s="239"/>
      <c r="BM165" s="239"/>
      <c r="BN165" s="239"/>
      <c r="BO165" s="239"/>
      <c r="BP165" s="239"/>
      <c r="BQ165" s="239"/>
      <c r="BR165" s="239"/>
      <c r="BS165" s="239"/>
      <c r="BT165" s="239"/>
      <c r="BU165" s="239"/>
      <c r="BV165" s="239"/>
      <c r="BW165" s="649"/>
      <c r="BX165" s="459"/>
      <c r="BZ165" s="458"/>
      <c r="CA165" s="458"/>
      <c r="DJ165" s="459"/>
      <c r="DK165" s="459"/>
      <c r="DL165" s="517"/>
    </row>
    <row r="166" ht="9.0" customHeight="1">
      <c r="A166" s="512"/>
      <c r="B166" s="631"/>
      <c r="C166" s="655" t="s">
        <v>351</v>
      </c>
      <c r="D166" s="208"/>
      <c r="E166" s="208"/>
      <c r="F166" s="208"/>
      <c r="G166" s="208"/>
      <c r="H166" s="208"/>
      <c r="I166" s="208"/>
      <c r="J166" s="208"/>
      <c r="K166" s="209"/>
      <c r="L166" s="656"/>
      <c r="M166" s="208"/>
      <c r="N166" s="208"/>
      <c r="O166" s="208"/>
      <c r="P166" s="208"/>
      <c r="Q166" s="208"/>
      <c r="R166" s="208"/>
      <c r="S166" s="208"/>
      <c r="T166" s="208"/>
      <c r="U166" s="208"/>
      <c r="V166" s="208"/>
      <c r="W166" s="208"/>
      <c r="X166" s="208"/>
      <c r="Y166" s="208"/>
      <c r="Z166" s="208"/>
      <c r="AA166" s="208"/>
      <c r="AB166" s="208"/>
      <c r="AC166" s="208"/>
      <c r="AD166" s="208"/>
      <c r="AE166" s="208"/>
      <c r="AF166" s="208"/>
      <c r="AG166" s="208"/>
      <c r="AH166" s="208"/>
      <c r="AI166" s="208"/>
      <c r="AJ166" s="208"/>
      <c r="AK166" s="647"/>
      <c r="AL166" s="632"/>
      <c r="AN166" s="458"/>
      <c r="AO166" s="650"/>
      <c r="BE166" s="264"/>
      <c r="BF166" s="651"/>
      <c r="BG166" s="652"/>
      <c r="BW166" s="459"/>
      <c r="BX166" s="459"/>
      <c r="BZ166" s="458"/>
      <c r="CA166" s="458"/>
      <c r="DJ166" s="459"/>
      <c r="DK166" s="459"/>
      <c r="DL166" s="517"/>
    </row>
    <row r="167" ht="9.0" customHeight="1">
      <c r="A167" s="512"/>
      <c r="B167" s="631"/>
      <c r="C167" s="458"/>
      <c r="K167" s="216"/>
      <c r="L167" s="215"/>
      <c r="AK167" s="459"/>
      <c r="AL167" s="632"/>
      <c r="AN167" s="458"/>
      <c r="AO167" s="458"/>
      <c r="BE167" s="264"/>
      <c r="BF167" s="640"/>
      <c r="BG167" s="263"/>
      <c r="BW167" s="459"/>
      <c r="BX167" s="459"/>
      <c r="BZ167" s="458"/>
      <c r="CA167" s="458"/>
      <c r="DJ167" s="459"/>
      <c r="DK167" s="459"/>
      <c r="DL167" s="517"/>
    </row>
    <row r="168" ht="9.0" customHeight="1">
      <c r="A168" s="512"/>
      <c r="B168" s="631"/>
      <c r="C168" s="648"/>
      <c r="D168" s="239"/>
      <c r="E168" s="239"/>
      <c r="F168" s="239"/>
      <c r="G168" s="239"/>
      <c r="H168" s="239"/>
      <c r="I168" s="239"/>
      <c r="J168" s="239"/>
      <c r="K168" s="240"/>
      <c r="L168" s="238"/>
      <c r="M168" s="239"/>
      <c r="N168" s="239"/>
      <c r="O168" s="239"/>
      <c r="P168" s="239"/>
      <c r="Q168" s="239"/>
      <c r="R168" s="239"/>
      <c r="S168" s="239"/>
      <c r="T168" s="239"/>
      <c r="U168" s="239"/>
      <c r="V168" s="239"/>
      <c r="W168" s="239"/>
      <c r="X168" s="239"/>
      <c r="Y168" s="239"/>
      <c r="Z168" s="239"/>
      <c r="AA168" s="239"/>
      <c r="AB168" s="239"/>
      <c r="AC168" s="239"/>
      <c r="AD168" s="239"/>
      <c r="AE168" s="239"/>
      <c r="AF168" s="239"/>
      <c r="AG168" s="239"/>
      <c r="AH168" s="239"/>
      <c r="AI168" s="239"/>
      <c r="AJ168" s="239"/>
      <c r="AK168" s="649"/>
      <c r="AL168" s="632"/>
      <c r="AN168" s="458"/>
      <c r="AO168" s="458"/>
      <c r="BE168" s="264"/>
      <c r="BF168" s="641"/>
      <c r="BG168" s="263"/>
      <c r="BW168" s="459"/>
      <c r="BX168" s="459"/>
      <c r="BZ168" s="458"/>
      <c r="CA168" s="458"/>
      <c r="DJ168" s="459"/>
      <c r="DK168" s="459"/>
      <c r="DL168" s="517"/>
    </row>
    <row r="169" ht="9.0" customHeight="1">
      <c r="A169" s="512"/>
      <c r="B169" s="631"/>
      <c r="C169" s="657" t="s">
        <v>352</v>
      </c>
      <c r="K169" s="264"/>
      <c r="L169" s="658"/>
      <c r="AK169" s="459"/>
      <c r="AL169" s="632"/>
      <c r="AN169" s="458"/>
      <c r="AO169" s="644"/>
      <c r="AP169" s="208"/>
      <c r="AQ169" s="208"/>
      <c r="AR169" s="208"/>
      <c r="AS169" s="208"/>
      <c r="AT169" s="208"/>
      <c r="AU169" s="208"/>
      <c r="AV169" s="208"/>
      <c r="AW169" s="208"/>
      <c r="AX169" s="208"/>
      <c r="AY169" s="208"/>
      <c r="AZ169" s="208"/>
      <c r="BA169" s="208"/>
      <c r="BB169" s="208"/>
      <c r="BC169" s="208"/>
      <c r="BD169" s="208"/>
      <c r="BE169" s="209"/>
      <c r="BF169" s="645"/>
      <c r="BG169" s="646"/>
      <c r="BH169" s="208"/>
      <c r="BI169" s="208"/>
      <c r="BJ169" s="208"/>
      <c r="BK169" s="208"/>
      <c r="BL169" s="208"/>
      <c r="BM169" s="208"/>
      <c r="BN169" s="208"/>
      <c r="BO169" s="208"/>
      <c r="BP169" s="208"/>
      <c r="BQ169" s="208"/>
      <c r="BR169" s="208"/>
      <c r="BS169" s="208"/>
      <c r="BT169" s="208"/>
      <c r="BU169" s="208"/>
      <c r="BV169" s="208"/>
      <c r="BW169" s="647"/>
      <c r="BX169" s="459"/>
      <c r="BZ169" s="458"/>
      <c r="CA169" s="458"/>
      <c r="DJ169" s="459"/>
      <c r="DK169" s="459"/>
      <c r="DL169" s="517"/>
    </row>
    <row r="170" ht="9.0" customHeight="1">
      <c r="A170" s="512"/>
      <c r="B170" s="631"/>
      <c r="C170" s="458"/>
      <c r="K170" s="264"/>
      <c r="L170" s="263"/>
      <c r="AK170" s="459"/>
      <c r="AL170" s="632"/>
      <c r="AN170" s="458"/>
      <c r="AO170" s="458"/>
      <c r="BE170" s="216"/>
      <c r="BF170" s="645"/>
      <c r="BG170" s="215"/>
      <c r="BW170" s="459"/>
      <c r="BX170" s="459"/>
      <c r="BZ170" s="458"/>
      <c r="CA170" s="458"/>
      <c r="DJ170" s="459"/>
      <c r="DK170" s="459"/>
      <c r="DL170" s="517"/>
    </row>
    <row r="171" ht="9.0" customHeight="1">
      <c r="A171" s="512"/>
      <c r="B171" s="631"/>
      <c r="C171" s="461"/>
      <c r="D171" s="225"/>
      <c r="E171" s="225"/>
      <c r="F171" s="225"/>
      <c r="G171" s="225"/>
      <c r="H171" s="225"/>
      <c r="I171" s="225"/>
      <c r="J171" s="225"/>
      <c r="K171" s="226"/>
      <c r="L171" s="224"/>
      <c r="M171" s="225"/>
      <c r="N171" s="225"/>
      <c r="O171" s="225"/>
      <c r="P171" s="225"/>
      <c r="Q171" s="225"/>
      <c r="R171" s="225"/>
      <c r="S171" s="225"/>
      <c r="T171" s="225"/>
      <c r="U171" s="225"/>
      <c r="V171" s="225"/>
      <c r="W171" s="225"/>
      <c r="X171" s="225"/>
      <c r="Y171" s="225"/>
      <c r="Z171" s="225"/>
      <c r="AA171" s="225"/>
      <c r="AB171" s="225"/>
      <c r="AC171" s="225"/>
      <c r="AD171" s="225"/>
      <c r="AE171" s="225"/>
      <c r="AF171" s="225"/>
      <c r="AG171" s="225"/>
      <c r="AH171" s="225"/>
      <c r="AI171" s="225"/>
      <c r="AJ171" s="225"/>
      <c r="AK171" s="462"/>
      <c r="AL171" s="632"/>
      <c r="AN171" s="458"/>
      <c r="AO171" s="648"/>
      <c r="AP171" s="239"/>
      <c r="AQ171" s="239"/>
      <c r="AR171" s="239"/>
      <c r="AS171" s="239"/>
      <c r="AT171" s="239"/>
      <c r="AU171" s="239"/>
      <c r="AV171" s="239"/>
      <c r="AW171" s="239"/>
      <c r="AX171" s="239"/>
      <c r="AY171" s="239"/>
      <c r="AZ171" s="239"/>
      <c r="BA171" s="239"/>
      <c r="BB171" s="239"/>
      <c r="BC171" s="239"/>
      <c r="BD171" s="239"/>
      <c r="BE171" s="240"/>
      <c r="BF171" s="645"/>
      <c r="BG171" s="238"/>
      <c r="BH171" s="239"/>
      <c r="BI171" s="239"/>
      <c r="BJ171" s="239"/>
      <c r="BK171" s="239"/>
      <c r="BL171" s="239"/>
      <c r="BM171" s="239"/>
      <c r="BN171" s="239"/>
      <c r="BO171" s="239"/>
      <c r="BP171" s="239"/>
      <c r="BQ171" s="239"/>
      <c r="BR171" s="239"/>
      <c r="BS171" s="239"/>
      <c r="BT171" s="239"/>
      <c r="BU171" s="239"/>
      <c r="BV171" s="239"/>
      <c r="BW171" s="649"/>
      <c r="BX171" s="459"/>
      <c r="BZ171" s="458"/>
      <c r="CA171" s="458"/>
      <c r="DJ171" s="459"/>
      <c r="DK171" s="459"/>
      <c r="DL171" s="517"/>
    </row>
    <row r="172" ht="9.0" customHeight="1">
      <c r="A172" s="512"/>
      <c r="B172" s="631"/>
      <c r="C172" s="655" t="s">
        <v>353</v>
      </c>
      <c r="D172" s="208"/>
      <c r="E172" s="208"/>
      <c r="F172" s="208"/>
      <c r="G172" s="208"/>
      <c r="H172" s="208"/>
      <c r="I172" s="208"/>
      <c r="J172" s="208"/>
      <c r="K172" s="209"/>
      <c r="L172" s="656"/>
      <c r="M172" s="208"/>
      <c r="N172" s="208"/>
      <c r="O172" s="208"/>
      <c r="P172" s="208"/>
      <c r="Q172" s="208"/>
      <c r="R172" s="208"/>
      <c r="S172" s="208"/>
      <c r="T172" s="208"/>
      <c r="U172" s="208"/>
      <c r="V172" s="208"/>
      <c r="W172" s="208"/>
      <c r="X172" s="208"/>
      <c r="Y172" s="208"/>
      <c r="Z172" s="208"/>
      <c r="AA172" s="208"/>
      <c r="AB172" s="208"/>
      <c r="AC172" s="208"/>
      <c r="AD172" s="208"/>
      <c r="AE172" s="208"/>
      <c r="AF172" s="208"/>
      <c r="AG172" s="208"/>
      <c r="AH172" s="208"/>
      <c r="AI172" s="208"/>
      <c r="AJ172" s="208"/>
      <c r="AK172" s="647"/>
      <c r="AL172" s="632"/>
      <c r="AN172" s="458"/>
      <c r="AO172" s="650"/>
      <c r="BE172" s="264"/>
      <c r="BF172" s="651"/>
      <c r="BG172" s="652"/>
      <c r="BW172" s="459"/>
      <c r="BX172" s="459"/>
      <c r="BZ172" s="458"/>
      <c r="CA172" s="458"/>
      <c r="DJ172" s="459"/>
      <c r="DK172" s="459"/>
      <c r="DL172" s="517"/>
    </row>
    <row r="173" ht="9.0" customHeight="1">
      <c r="A173" s="512"/>
      <c r="B173" s="631"/>
      <c r="C173" s="458"/>
      <c r="K173" s="216"/>
      <c r="L173" s="215"/>
      <c r="AK173" s="459"/>
      <c r="AL173" s="632"/>
      <c r="AN173" s="458"/>
      <c r="AO173" s="458"/>
      <c r="BE173" s="264"/>
      <c r="BF173" s="640"/>
      <c r="BG173" s="263"/>
      <c r="BW173" s="459"/>
      <c r="BX173" s="459"/>
      <c r="BZ173" s="458"/>
      <c r="CA173" s="458"/>
      <c r="DJ173" s="459"/>
      <c r="DK173" s="459"/>
      <c r="DL173" s="517"/>
    </row>
    <row r="174" ht="9.0" customHeight="1">
      <c r="A174" s="512"/>
      <c r="B174" s="631"/>
      <c r="C174" s="648"/>
      <c r="D174" s="239"/>
      <c r="E174" s="239"/>
      <c r="F174" s="239"/>
      <c r="G174" s="239"/>
      <c r="H174" s="239"/>
      <c r="I174" s="239"/>
      <c r="J174" s="239"/>
      <c r="K174" s="240"/>
      <c r="L174" s="238"/>
      <c r="M174" s="239"/>
      <c r="N174" s="239"/>
      <c r="O174" s="239"/>
      <c r="P174" s="239"/>
      <c r="Q174" s="239"/>
      <c r="R174" s="239"/>
      <c r="S174" s="239"/>
      <c r="T174" s="239"/>
      <c r="U174" s="239"/>
      <c r="V174" s="239"/>
      <c r="W174" s="239"/>
      <c r="X174" s="239"/>
      <c r="Y174" s="239"/>
      <c r="Z174" s="239"/>
      <c r="AA174" s="239"/>
      <c r="AB174" s="239"/>
      <c r="AC174" s="239"/>
      <c r="AD174" s="239"/>
      <c r="AE174" s="239"/>
      <c r="AF174" s="239"/>
      <c r="AG174" s="239"/>
      <c r="AH174" s="239"/>
      <c r="AI174" s="239"/>
      <c r="AJ174" s="239"/>
      <c r="AK174" s="649"/>
      <c r="AL174" s="632"/>
      <c r="AN174" s="458"/>
      <c r="AO174" s="458"/>
      <c r="BE174" s="264"/>
      <c r="BF174" s="641"/>
      <c r="BG174" s="263"/>
      <c r="BW174" s="459"/>
      <c r="BX174" s="459"/>
      <c r="BZ174" s="458"/>
      <c r="CA174" s="458"/>
      <c r="DJ174" s="459"/>
      <c r="DK174" s="459"/>
      <c r="DL174" s="517"/>
    </row>
    <row r="175" ht="9.0" customHeight="1">
      <c r="A175" s="512"/>
      <c r="B175" s="631"/>
      <c r="C175" s="659"/>
      <c r="D175" s="660"/>
      <c r="E175" s="660"/>
      <c r="F175" s="660"/>
      <c r="G175" s="660"/>
      <c r="H175" s="660"/>
      <c r="I175" s="660"/>
      <c r="J175" s="660"/>
      <c r="K175" s="660"/>
      <c r="L175" s="660"/>
      <c r="M175" s="660"/>
      <c r="N175" s="660"/>
      <c r="O175" s="660"/>
      <c r="P175" s="660"/>
      <c r="Q175" s="660"/>
      <c r="R175" s="660"/>
      <c r="S175" s="660"/>
      <c r="T175" s="660"/>
      <c r="U175" s="660"/>
      <c r="V175" s="661" t="s">
        <v>354</v>
      </c>
      <c r="AB175" s="264"/>
      <c r="AC175" s="662"/>
      <c r="AD175" s="661" t="s">
        <v>230</v>
      </c>
      <c r="AJ175" s="264"/>
      <c r="AK175" s="663"/>
      <c r="AL175" s="632"/>
      <c r="AN175" s="458"/>
      <c r="AO175" s="644"/>
      <c r="AP175" s="208"/>
      <c r="AQ175" s="208"/>
      <c r="AR175" s="208"/>
      <c r="AS175" s="208"/>
      <c r="AT175" s="208"/>
      <c r="AU175" s="208"/>
      <c r="AV175" s="208"/>
      <c r="AW175" s="208"/>
      <c r="AX175" s="208"/>
      <c r="AY175" s="208"/>
      <c r="AZ175" s="208"/>
      <c r="BA175" s="208"/>
      <c r="BB175" s="208"/>
      <c r="BC175" s="208"/>
      <c r="BD175" s="208"/>
      <c r="BE175" s="209"/>
      <c r="BF175" s="645"/>
      <c r="BG175" s="646"/>
      <c r="BH175" s="208"/>
      <c r="BI175" s="208"/>
      <c r="BJ175" s="208"/>
      <c r="BK175" s="208"/>
      <c r="BL175" s="208"/>
      <c r="BM175" s="208"/>
      <c r="BN175" s="208"/>
      <c r="BO175" s="208"/>
      <c r="BP175" s="208"/>
      <c r="BQ175" s="208"/>
      <c r="BR175" s="208"/>
      <c r="BS175" s="208"/>
      <c r="BT175" s="208"/>
      <c r="BU175" s="208"/>
      <c r="BV175" s="208"/>
      <c r="BW175" s="647"/>
      <c r="BX175" s="459"/>
      <c r="BZ175" s="458"/>
      <c r="CA175" s="458"/>
      <c r="DJ175" s="459"/>
      <c r="DK175" s="459"/>
      <c r="DL175" s="517"/>
    </row>
    <row r="176" ht="9.0" customHeight="1">
      <c r="A176" s="512"/>
      <c r="B176" s="631"/>
      <c r="C176" s="664"/>
      <c r="D176" s="665"/>
      <c r="E176" s="665"/>
      <c r="F176" s="665"/>
      <c r="G176" s="665"/>
      <c r="H176" s="665"/>
      <c r="I176" s="665"/>
      <c r="J176" s="665"/>
      <c r="K176" s="665"/>
      <c r="L176" s="665"/>
      <c r="M176" s="665"/>
      <c r="N176" s="665"/>
      <c r="O176" s="665"/>
      <c r="P176" s="665"/>
      <c r="Q176" s="665"/>
      <c r="R176" s="665"/>
      <c r="S176" s="665"/>
      <c r="T176" s="665"/>
      <c r="U176" s="665"/>
      <c r="V176" s="263"/>
      <c r="AB176" s="264"/>
      <c r="AC176" s="666"/>
      <c r="AD176" s="263"/>
      <c r="AJ176" s="264"/>
      <c r="AK176" s="667"/>
      <c r="AL176" s="632"/>
      <c r="AN176" s="458"/>
      <c r="AO176" s="458"/>
      <c r="BE176" s="216"/>
      <c r="BF176" s="645"/>
      <c r="BG176" s="215"/>
      <c r="BW176" s="459"/>
      <c r="BX176" s="459"/>
      <c r="BZ176" s="458"/>
      <c r="CA176" s="458"/>
      <c r="DJ176" s="459"/>
      <c r="DK176" s="459"/>
      <c r="DL176" s="517"/>
    </row>
    <row r="177" ht="9.0" customHeight="1">
      <c r="A177" s="512"/>
      <c r="B177" s="631"/>
      <c r="C177" s="664"/>
      <c r="D177" s="665"/>
      <c r="E177" s="665"/>
      <c r="F177" s="665"/>
      <c r="G177" s="665"/>
      <c r="H177" s="665"/>
      <c r="I177" s="665"/>
      <c r="J177" s="665"/>
      <c r="K177" s="665"/>
      <c r="L177" s="665"/>
      <c r="M177" s="665"/>
      <c r="N177" s="665"/>
      <c r="O177" s="665"/>
      <c r="P177" s="665"/>
      <c r="Q177" s="665"/>
      <c r="R177" s="665"/>
      <c r="S177" s="665"/>
      <c r="T177" s="665"/>
      <c r="U177" s="665"/>
      <c r="V177" s="224"/>
      <c r="W177" s="225"/>
      <c r="X177" s="225"/>
      <c r="Y177" s="225"/>
      <c r="Z177" s="225"/>
      <c r="AA177" s="225"/>
      <c r="AB177" s="226"/>
      <c r="AC177" s="666"/>
      <c r="AD177" s="224"/>
      <c r="AE177" s="225"/>
      <c r="AF177" s="225"/>
      <c r="AG177" s="225"/>
      <c r="AH177" s="225"/>
      <c r="AI177" s="225"/>
      <c r="AJ177" s="226"/>
      <c r="AK177" s="667"/>
      <c r="AL177" s="632"/>
      <c r="AN177" s="458"/>
      <c r="AO177" s="648"/>
      <c r="AP177" s="239"/>
      <c r="AQ177" s="239"/>
      <c r="AR177" s="239"/>
      <c r="AS177" s="239"/>
      <c r="AT177" s="239"/>
      <c r="AU177" s="239"/>
      <c r="AV177" s="239"/>
      <c r="AW177" s="239"/>
      <c r="AX177" s="239"/>
      <c r="AY177" s="239"/>
      <c r="AZ177" s="239"/>
      <c r="BA177" s="239"/>
      <c r="BB177" s="239"/>
      <c r="BC177" s="239"/>
      <c r="BD177" s="239"/>
      <c r="BE177" s="240"/>
      <c r="BF177" s="645"/>
      <c r="BG177" s="238"/>
      <c r="BH177" s="239"/>
      <c r="BI177" s="239"/>
      <c r="BJ177" s="239"/>
      <c r="BK177" s="239"/>
      <c r="BL177" s="239"/>
      <c r="BM177" s="239"/>
      <c r="BN177" s="239"/>
      <c r="BO177" s="239"/>
      <c r="BP177" s="239"/>
      <c r="BQ177" s="239"/>
      <c r="BR177" s="239"/>
      <c r="BS177" s="239"/>
      <c r="BT177" s="239"/>
      <c r="BU177" s="239"/>
      <c r="BV177" s="239"/>
      <c r="BW177" s="649"/>
      <c r="BX177" s="459"/>
      <c r="BZ177" s="458"/>
      <c r="CA177" s="458"/>
      <c r="DJ177" s="459"/>
      <c r="DK177" s="459"/>
      <c r="DL177" s="517"/>
    </row>
    <row r="178" ht="9.0" customHeight="1">
      <c r="A178" s="512"/>
      <c r="B178" s="631"/>
      <c r="C178" s="668" t="s">
        <v>355</v>
      </c>
      <c r="D178" s="219"/>
      <c r="E178" s="219"/>
      <c r="F178" s="219"/>
      <c r="G178" s="219"/>
      <c r="H178" s="219"/>
      <c r="I178" s="219"/>
      <c r="J178" s="219"/>
      <c r="K178" s="219"/>
      <c r="L178" s="219"/>
      <c r="M178" s="219"/>
      <c r="N178" s="219"/>
      <c r="O178" s="219"/>
      <c r="P178" s="219"/>
      <c r="Q178" s="219"/>
      <c r="R178" s="219"/>
      <c r="S178" s="219"/>
      <c r="T178" s="219"/>
      <c r="U178" s="669"/>
      <c r="V178" s="670">
        <f>ROUNDUP(IF(K157="Theist Cult",IFS(X160="High Priest",CURRENT_POW,X160="Priest",CURRENT_POW*0.75,X160="Acolyte",CURRENT_POW*0.5,X160="Initiate",CURRENT_POW*0.25,X160="Lay Member",0),""),0)</f>
        <v>2</v>
      </c>
      <c r="W178" s="168"/>
      <c r="X178" s="168"/>
      <c r="Y178" s="168"/>
      <c r="Z178" s="168"/>
      <c r="AA178" s="168"/>
      <c r="AB178" s="281"/>
      <c r="AC178" s="666"/>
      <c r="AD178" s="671">
        <v>2.0</v>
      </c>
      <c r="AE178" s="168"/>
      <c r="AF178" s="168"/>
      <c r="AG178" s="168"/>
      <c r="AH178" s="168"/>
      <c r="AI178" s="168"/>
      <c r="AJ178" s="281"/>
      <c r="AK178" s="431"/>
      <c r="AL178" s="632"/>
      <c r="AN178" s="458"/>
      <c r="AO178" s="650"/>
      <c r="BE178" s="264"/>
      <c r="BF178" s="651"/>
      <c r="BG178" s="652"/>
      <c r="BW178" s="459"/>
      <c r="BX178" s="459"/>
      <c r="BZ178" s="458"/>
      <c r="CA178" s="458"/>
      <c r="DJ178" s="459"/>
      <c r="DK178" s="459"/>
      <c r="DL178" s="517"/>
    </row>
    <row r="179" ht="9.0" customHeight="1">
      <c r="A179" s="512"/>
      <c r="B179" s="631"/>
      <c r="C179" s="458"/>
      <c r="U179" s="669"/>
      <c r="V179" s="288"/>
      <c r="AB179" s="289"/>
      <c r="AC179" s="666"/>
      <c r="AD179" s="288"/>
      <c r="AJ179" s="289"/>
      <c r="AK179" s="431"/>
      <c r="AL179" s="632"/>
      <c r="AN179" s="458"/>
      <c r="AO179" s="458"/>
      <c r="BE179" s="264"/>
      <c r="BF179" s="640"/>
      <c r="BG179" s="263"/>
      <c r="BW179" s="459"/>
      <c r="BX179" s="459"/>
      <c r="BZ179" s="458"/>
      <c r="CA179" s="458"/>
      <c r="DJ179" s="459"/>
      <c r="DK179" s="459"/>
      <c r="DL179" s="517"/>
    </row>
    <row r="180" ht="9.0" customHeight="1">
      <c r="A180" s="512"/>
      <c r="B180" s="631"/>
      <c r="C180" s="458"/>
      <c r="U180" s="669"/>
      <c r="V180" s="288"/>
      <c r="AB180" s="289"/>
      <c r="AC180" s="666"/>
      <c r="AD180" s="288"/>
      <c r="AJ180" s="289"/>
      <c r="AK180" s="431"/>
      <c r="AL180" s="632"/>
      <c r="AN180" s="458"/>
      <c r="AO180" s="458"/>
      <c r="BE180" s="264"/>
      <c r="BF180" s="641"/>
      <c r="BG180" s="263"/>
      <c r="BW180" s="459"/>
      <c r="BX180" s="459"/>
      <c r="BZ180" s="458"/>
      <c r="CA180" s="458"/>
      <c r="DJ180" s="459"/>
      <c r="DK180" s="459"/>
      <c r="DL180" s="517"/>
    </row>
    <row r="181" ht="9.0" customHeight="1">
      <c r="A181" s="512"/>
      <c r="B181" s="631"/>
      <c r="C181" s="458"/>
      <c r="U181" s="669"/>
      <c r="V181" s="288"/>
      <c r="AB181" s="289"/>
      <c r="AC181" s="666"/>
      <c r="AD181" s="288"/>
      <c r="AJ181" s="289"/>
      <c r="AK181" s="431"/>
      <c r="AL181" s="632"/>
      <c r="AN181" s="458"/>
      <c r="AO181" s="644"/>
      <c r="AP181" s="208"/>
      <c r="AQ181" s="208"/>
      <c r="AR181" s="208"/>
      <c r="AS181" s="208"/>
      <c r="AT181" s="208"/>
      <c r="AU181" s="208"/>
      <c r="AV181" s="208"/>
      <c r="AW181" s="208"/>
      <c r="AX181" s="208"/>
      <c r="AY181" s="208"/>
      <c r="AZ181" s="208"/>
      <c r="BA181" s="208"/>
      <c r="BB181" s="208"/>
      <c r="BC181" s="208"/>
      <c r="BD181" s="208"/>
      <c r="BE181" s="209"/>
      <c r="BF181" s="645"/>
      <c r="BG181" s="646"/>
      <c r="BH181" s="208"/>
      <c r="BI181" s="208"/>
      <c r="BJ181" s="208"/>
      <c r="BK181" s="208"/>
      <c r="BL181" s="208"/>
      <c r="BM181" s="208"/>
      <c r="BN181" s="208"/>
      <c r="BO181" s="208"/>
      <c r="BP181" s="208"/>
      <c r="BQ181" s="208"/>
      <c r="BR181" s="208"/>
      <c r="BS181" s="208"/>
      <c r="BT181" s="208"/>
      <c r="BU181" s="208"/>
      <c r="BV181" s="208"/>
      <c r="BW181" s="647"/>
      <c r="BX181" s="459"/>
      <c r="BZ181" s="458"/>
      <c r="CA181" s="458"/>
      <c r="DJ181" s="459"/>
      <c r="DK181" s="459"/>
      <c r="DL181" s="517"/>
    </row>
    <row r="182" ht="9.0" customHeight="1">
      <c r="A182" s="512"/>
      <c r="B182" s="631"/>
      <c r="C182" s="461"/>
      <c r="D182" s="225"/>
      <c r="E182" s="225"/>
      <c r="F182" s="225"/>
      <c r="G182" s="225"/>
      <c r="H182" s="225"/>
      <c r="I182" s="225"/>
      <c r="J182" s="225"/>
      <c r="K182" s="225"/>
      <c r="L182" s="225"/>
      <c r="M182" s="225"/>
      <c r="N182" s="225"/>
      <c r="O182" s="225"/>
      <c r="P182" s="225"/>
      <c r="Q182" s="225"/>
      <c r="R182" s="225"/>
      <c r="S182" s="225"/>
      <c r="T182" s="225"/>
      <c r="U182" s="669"/>
      <c r="V182" s="309"/>
      <c r="W182" s="295"/>
      <c r="X182" s="295"/>
      <c r="Y182" s="295"/>
      <c r="Z182" s="295"/>
      <c r="AA182" s="295"/>
      <c r="AB182" s="312"/>
      <c r="AD182" s="309"/>
      <c r="AE182" s="295"/>
      <c r="AF182" s="295"/>
      <c r="AG182" s="295"/>
      <c r="AH182" s="295"/>
      <c r="AI182" s="295"/>
      <c r="AJ182" s="312"/>
      <c r="AK182" s="431"/>
      <c r="AL182" s="632"/>
      <c r="AN182" s="458"/>
      <c r="AO182" s="458"/>
      <c r="BE182" s="216"/>
      <c r="BF182" s="645"/>
      <c r="BG182" s="215"/>
      <c r="BW182" s="459"/>
      <c r="BX182" s="459"/>
      <c r="BZ182" s="458"/>
      <c r="CA182" s="458"/>
      <c r="DJ182" s="459"/>
      <c r="DK182" s="459"/>
      <c r="DL182" s="517"/>
    </row>
    <row r="183" ht="9.0" customHeight="1">
      <c r="A183" s="512"/>
      <c r="B183" s="631"/>
      <c r="C183" s="672"/>
      <c r="D183" s="673"/>
      <c r="E183" s="673"/>
      <c r="F183" s="673"/>
      <c r="G183" s="673"/>
      <c r="H183" s="673"/>
      <c r="I183" s="673"/>
      <c r="J183" s="673"/>
      <c r="K183" s="673"/>
      <c r="L183" s="673"/>
      <c r="M183" s="673"/>
      <c r="N183" s="673"/>
      <c r="O183" s="673"/>
      <c r="P183" s="673"/>
      <c r="Q183" s="673"/>
      <c r="R183" s="673"/>
      <c r="S183" s="673"/>
      <c r="T183" s="673"/>
      <c r="U183" s="673"/>
      <c r="V183" s="674"/>
      <c r="W183" s="674"/>
      <c r="X183" s="674"/>
      <c r="Y183" s="674"/>
      <c r="Z183" s="674"/>
      <c r="AA183" s="674"/>
      <c r="AB183" s="674"/>
      <c r="AC183" s="673"/>
      <c r="AD183" s="674"/>
      <c r="AE183" s="674"/>
      <c r="AF183" s="674"/>
      <c r="AG183" s="674"/>
      <c r="AH183" s="674"/>
      <c r="AI183" s="674"/>
      <c r="AJ183" s="674"/>
      <c r="AK183" s="675"/>
      <c r="AL183" s="632"/>
      <c r="AM183" s="239"/>
      <c r="AN183" s="563"/>
      <c r="AO183" s="548"/>
      <c r="AP183" s="370"/>
      <c r="AQ183" s="370"/>
      <c r="AR183" s="370"/>
      <c r="AS183" s="370"/>
      <c r="AT183" s="370"/>
      <c r="AU183" s="370"/>
      <c r="AV183" s="370"/>
      <c r="AW183" s="370"/>
      <c r="AX183" s="370"/>
      <c r="AY183" s="370"/>
      <c r="AZ183" s="370"/>
      <c r="BA183" s="370"/>
      <c r="BB183" s="370"/>
      <c r="BC183" s="370"/>
      <c r="BD183" s="370"/>
      <c r="BE183" s="676"/>
      <c r="BF183" s="677"/>
      <c r="BG183" s="678"/>
      <c r="BH183" s="370"/>
      <c r="BI183" s="370"/>
      <c r="BJ183" s="370"/>
      <c r="BK183" s="370"/>
      <c r="BL183" s="370"/>
      <c r="BM183" s="370"/>
      <c r="BN183" s="370"/>
      <c r="BO183" s="370"/>
      <c r="BP183" s="370"/>
      <c r="BQ183" s="370"/>
      <c r="BR183" s="370"/>
      <c r="BS183" s="370"/>
      <c r="BT183" s="370"/>
      <c r="BU183" s="370"/>
      <c r="BV183" s="370"/>
      <c r="BW183" s="14"/>
      <c r="BX183" s="564"/>
      <c r="BY183" s="239"/>
      <c r="BZ183" s="563"/>
      <c r="CA183" s="548"/>
      <c r="CB183" s="370"/>
      <c r="CC183" s="370"/>
      <c r="CD183" s="370"/>
      <c r="CE183" s="370"/>
      <c r="CF183" s="370"/>
      <c r="CG183" s="370"/>
      <c r="CH183" s="370"/>
      <c r="CI183" s="370"/>
      <c r="CJ183" s="370"/>
      <c r="CK183" s="370"/>
      <c r="CL183" s="370"/>
      <c r="CM183" s="370"/>
      <c r="CN183" s="370"/>
      <c r="CO183" s="370"/>
      <c r="CP183" s="370"/>
      <c r="CQ183" s="370"/>
      <c r="CR183" s="370"/>
      <c r="CS183" s="370"/>
      <c r="CT183" s="370"/>
      <c r="CU183" s="370"/>
      <c r="CV183" s="370"/>
      <c r="CW183" s="370"/>
      <c r="CX183" s="370"/>
      <c r="CY183" s="370"/>
      <c r="CZ183" s="370"/>
      <c r="DA183" s="370"/>
      <c r="DB183" s="370"/>
      <c r="DC183" s="370"/>
      <c r="DD183" s="370"/>
      <c r="DE183" s="370"/>
      <c r="DF183" s="370"/>
      <c r="DG183" s="370"/>
      <c r="DH183" s="370"/>
      <c r="DI183" s="370"/>
      <c r="DJ183" s="14"/>
      <c r="DK183" s="564"/>
      <c r="DL183" s="517"/>
    </row>
    <row r="184" ht="9.0" customHeight="1">
      <c r="A184" s="512"/>
      <c r="B184" s="679"/>
      <c r="C184" s="680"/>
      <c r="D184" s="680"/>
      <c r="E184" s="680"/>
      <c r="F184" s="680"/>
      <c r="G184" s="680"/>
      <c r="H184" s="680"/>
      <c r="I184" s="680"/>
      <c r="J184" s="680"/>
      <c r="K184" s="680"/>
      <c r="L184" s="680"/>
      <c r="M184" s="680"/>
      <c r="N184" s="680"/>
      <c r="O184" s="680"/>
      <c r="P184" s="680"/>
      <c r="Q184" s="680"/>
      <c r="R184" s="680"/>
      <c r="S184" s="680"/>
      <c r="T184" s="680"/>
      <c r="U184" s="680"/>
      <c r="V184" s="680"/>
      <c r="W184" s="680"/>
      <c r="X184" s="680"/>
      <c r="Y184" s="680"/>
      <c r="Z184" s="680"/>
      <c r="AA184" s="680"/>
      <c r="AB184" s="680"/>
      <c r="AC184" s="680"/>
      <c r="AD184" s="680"/>
      <c r="AE184" s="680"/>
      <c r="AF184" s="680"/>
      <c r="AG184" s="680"/>
      <c r="AH184" s="680"/>
      <c r="AI184" s="680"/>
      <c r="AJ184" s="680"/>
      <c r="AK184" s="680"/>
      <c r="AL184" s="681"/>
      <c r="AM184" s="682"/>
      <c r="AN184" s="683"/>
      <c r="AO184" s="680"/>
      <c r="AP184" s="680"/>
      <c r="AQ184" s="680"/>
      <c r="AR184" s="680"/>
      <c r="AS184" s="680"/>
      <c r="AT184" s="680"/>
      <c r="AU184" s="680"/>
      <c r="AV184" s="680"/>
      <c r="AW184" s="680"/>
      <c r="AX184" s="680"/>
      <c r="AY184" s="680"/>
      <c r="AZ184" s="680"/>
      <c r="BA184" s="680"/>
      <c r="BB184" s="680"/>
      <c r="BC184" s="680"/>
      <c r="BD184" s="680"/>
      <c r="BE184" s="680"/>
      <c r="BF184" s="680"/>
      <c r="BG184" s="680"/>
      <c r="BH184" s="680"/>
      <c r="BI184" s="680"/>
      <c r="BJ184" s="680"/>
      <c r="BK184" s="680"/>
      <c r="BL184" s="680"/>
      <c r="BM184" s="680"/>
      <c r="BN184" s="680"/>
      <c r="BO184" s="680"/>
      <c r="BP184" s="680"/>
      <c r="BQ184" s="680"/>
      <c r="BR184" s="680"/>
      <c r="BS184" s="680"/>
      <c r="BT184" s="680"/>
      <c r="BU184" s="680"/>
      <c r="BV184" s="680"/>
      <c r="BW184" s="680"/>
      <c r="BX184" s="684"/>
      <c r="BY184" s="682"/>
      <c r="BZ184" s="683"/>
      <c r="CA184" s="680"/>
      <c r="CB184" s="680"/>
      <c r="CC184" s="680"/>
      <c r="CD184" s="680"/>
      <c r="CE184" s="680"/>
      <c r="CF184" s="680"/>
      <c r="CG184" s="680"/>
      <c r="CH184" s="680"/>
      <c r="CI184" s="680"/>
      <c r="CJ184" s="680"/>
      <c r="CK184" s="680"/>
      <c r="CL184" s="680"/>
      <c r="CM184" s="680"/>
      <c r="CN184" s="680"/>
      <c r="CO184" s="680"/>
      <c r="CP184" s="680"/>
      <c r="CQ184" s="680"/>
      <c r="CR184" s="680"/>
      <c r="CS184" s="680"/>
      <c r="CT184" s="680"/>
      <c r="CU184" s="680"/>
      <c r="CV184" s="680"/>
      <c r="CW184" s="680"/>
      <c r="CX184" s="680"/>
      <c r="CY184" s="680"/>
      <c r="CZ184" s="680"/>
      <c r="DA184" s="680"/>
      <c r="DB184" s="680"/>
      <c r="DC184" s="680"/>
      <c r="DD184" s="680"/>
      <c r="DE184" s="680"/>
      <c r="DF184" s="680"/>
      <c r="DG184" s="680"/>
      <c r="DH184" s="680"/>
      <c r="DI184" s="680"/>
      <c r="DJ184" s="680"/>
      <c r="DK184" s="684"/>
      <c r="DL184" s="517"/>
    </row>
    <row r="185" ht="9.0" customHeight="1">
      <c r="A185" s="685"/>
      <c r="B185" s="686"/>
      <c r="C185" s="686"/>
      <c r="D185" s="686"/>
      <c r="E185" s="686"/>
      <c r="F185" s="686"/>
      <c r="G185" s="686"/>
      <c r="H185" s="686"/>
      <c r="I185" s="686"/>
      <c r="J185" s="686"/>
      <c r="K185" s="686"/>
      <c r="L185" s="686"/>
      <c r="M185" s="686"/>
      <c r="N185" s="686"/>
      <c r="O185" s="686"/>
      <c r="P185" s="686"/>
      <c r="Q185" s="686"/>
      <c r="R185" s="686"/>
      <c r="S185" s="686"/>
      <c r="T185" s="686"/>
      <c r="U185" s="686"/>
      <c r="V185" s="686"/>
      <c r="W185" s="686"/>
      <c r="X185" s="686"/>
      <c r="Y185" s="686"/>
      <c r="Z185" s="686"/>
      <c r="AA185" s="686"/>
      <c r="AB185" s="686"/>
      <c r="AC185" s="686"/>
      <c r="AD185" s="686"/>
      <c r="AE185" s="686"/>
      <c r="AF185" s="686"/>
      <c r="AG185" s="686"/>
      <c r="AH185" s="686"/>
      <c r="AI185" s="686"/>
      <c r="AJ185" s="686"/>
      <c r="AK185" s="686"/>
      <c r="AL185" s="686"/>
      <c r="AM185" s="687"/>
      <c r="AN185" s="686"/>
      <c r="AO185" s="686"/>
      <c r="AP185" s="686"/>
      <c r="AQ185" s="686"/>
      <c r="AR185" s="686"/>
      <c r="AS185" s="686"/>
      <c r="AT185" s="686"/>
      <c r="AU185" s="686"/>
      <c r="AV185" s="686"/>
      <c r="AW185" s="686"/>
      <c r="AX185" s="686"/>
      <c r="AY185" s="686"/>
      <c r="AZ185" s="686"/>
      <c r="BA185" s="686"/>
      <c r="BB185" s="686"/>
      <c r="BC185" s="686"/>
      <c r="BD185" s="686"/>
      <c r="BE185" s="686"/>
      <c r="BF185" s="686"/>
      <c r="BG185" s="686"/>
      <c r="BH185" s="686"/>
      <c r="BI185" s="686"/>
      <c r="BJ185" s="686"/>
      <c r="BK185" s="686"/>
      <c r="BL185" s="686"/>
      <c r="BM185" s="686"/>
      <c r="BN185" s="686"/>
      <c r="BO185" s="686"/>
      <c r="BP185" s="686"/>
      <c r="BQ185" s="686"/>
      <c r="BR185" s="686"/>
      <c r="BS185" s="686"/>
      <c r="BT185" s="686"/>
      <c r="BU185" s="686"/>
      <c r="BV185" s="686"/>
      <c r="BW185" s="686"/>
      <c r="BX185" s="686"/>
      <c r="BY185" s="687"/>
      <c r="BZ185" s="686"/>
      <c r="CA185" s="686"/>
      <c r="CB185" s="686"/>
      <c r="CC185" s="686"/>
      <c r="CD185" s="686"/>
      <c r="CE185" s="686"/>
      <c r="CF185" s="686"/>
      <c r="CG185" s="686"/>
      <c r="CH185" s="686"/>
      <c r="CI185" s="686"/>
      <c r="CJ185" s="686"/>
      <c r="CK185" s="686"/>
      <c r="CL185" s="686"/>
      <c r="CM185" s="686"/>
      <c r="CN185" s="686"/>
      <c r="CO185" s="686"/>
      <c r="CP185" s="686"/>
      <c r="CQ185" s="686"/>
      <c r="CR185" s="686"/>
      <c r="CS185" s="686"/>
      <c r="CT185" s="686"/>
      <c r="CU185" s="686"/>
      <c r="CV185" s="686"/>
      <c r="CW185" s="686"/>
      <c r="CX185" s="686"/>
      <c r="CY185" s="686"/>
      <c r="CZ185" s="686"/>
      <c r="DA185" s="686"/>
      <c r="DB185" s="686"/>
      <c r="DC185" s="686"/>
      <c r="DD185" s="686"/>
      <c r="DE185" s="686"/>
      <c r="DF185" s="686"/>
      <c r="DG185" s="686"/>
      <c r="DH185" s="686"/>
      <c r="DI185" s="686"/>
      <c r="DJ185" s="686"/>
      <c r="DK185" s="686"/>
      <c r="DL185" s="688"/>
    </row>
  </sheetData>
  <mergeCells count="435">
    <mergeCell ref="BK3:BZ6"/>
    <mergeCell ref="CA3:CD4"/>
    <mergeCell ref="CA5:CD6"/>
    <mergeCell ref="CE3:CL6"/>
    <mergeCell ref="CM3:CP6"/>
    <mergeCell ref="AU3:AX3"/>
    <mergeCell ref="AU4:AX6"/>
    <mergeCell ref="C7:N9"/>
    <mergeCell ref="O7:R9"/>
    <mergeCell ref="S7:AD9"/>
    <mergeCell ref="AE7:AH9"/>
    <mergeCell ref="AI7:AT9"/>
    <mergeCell ref="AU7:AX9"/>
    <mergeCell ref="AY7:BJ9"/>
    <mergeCell ref="BK7:BN9"/>
    <mergeCell ref="BO7:BZ9"/>
    <mergeCell ref="CA7:CD9"/>
    <mergeCell ref="CE7:CP9"/>
    <mergeCell ref="CQ7:CT9"/>
    <mergeCell ref="CU7:DF9"/>
    <mergeCell ref="DG7:DJ9"/>
    <mergeCell ref="C10:N12"/>
    <mergeCell ref="O10:R12"/>
    <mergeCell ref="S10:AD12"/>
    <mergeCell ref="AE10:AH12"/>
    <mergeCell ref="AI10:AT12"/>
    <mergeCell ref="AU10:AX12"/>
    <mergeCell ref="AY10:BJ12"/>
    <mergeCell ref="BK10:BN12"/>
    <mergeCell ref="BO10:BZ12"/>
    <mergeCell ref="CA10:CD12"/>
    <mergeCell ref="CE10:CP12"/>
    <mergeCell ref="CQ10:CT12"/>
    <mergeCell ref="CU10:DF12"/>
    <mergeCell ref="DG10:DJ12"/>
    <mergeCell ref="C13:N15"/>
    <mergeCell ref="O13:R15"/>
    <mergeCell ref="S13:AD15"/>
    <mergeCell ref="AE13:AH15"/>
    <mergeCell ref="AI13:AT15"/>
    <mergeCell ref="AU13:AX15"/>
    <mergeCell ref="AY13:BJ15"/>
    <mergeCell ref="BK13:BN15"/>
    <mergeCell ref="BO13:BZ15"/>
    <mergeCell ref="CA13:CD15"/>
    <mergeCell ref="CE13:CP15"/>
    <mergeCell ref="CQ13:CT15"/>
    <mergeCell ref="CU13:DF15"/>
    <mergeCell ref="DG13:DJ15"/>
    <mergeCell ref="C16:N18"/>
    <mergeCell ref="O16:R18"/>
    <mergeCell ref="S16:AD18"/>
    <mergeCell ref="AE16:AH18"/>
    <mergeCell ref="AI16:AT18"/>
    <mergeCell ref="AU16:AX18"/>
    <mergeCell ref="AY16:BJ18"/>
    <mergeCell ref="BK16:BN18"/>
    <mergeCell ref="BO16:BZ18"/>
    <mergeCell ref="CA16:CD18"/>
    <mergeCell ref="CE16:CP18"/>
    <mergeCell ref="CQ16:CT18"/>
    <mergeCell ref="CU16:DF18"/>
    <mergeCell ref="DG16:DJ18"/>
    <mergeCell ref="C19:N21"/>
    <mergeCell ref="O19:R21"/>
    <mergeCell ref="S19:AD21"/>
    <mergeCell ref="AE19:AH21"/>
    <mergeCell ref="AI19:AT21"/>
    <mergeCell ref="AU19:AX21"/>
    <mergeCell ref="AY19:BJ21"/>
    <mergeCell ref="BK19:BN21"/>
    <mergeCell ref="CQ3:DF6"/>
    <mergeCell ref="DG3:DJ4"/>
    <mergeCell ref="DG5:DJ6"/>
    <mergeCell ref="BO22:BZ24"/>
    <mergeCell ref="CA22:CD24"/>
    <mergeCell ref="CE22:CP24"/>
    <mergeCell ref="CQ22:CT24"/>
    <mergeCell ref="CU22:DF24"/>
    <mergeCell ref="DG22:DJ24"/>
    <mergeCell ref="B1:DK1"/>
    <mergeCell ref="C2:DJ2"/>
    <mergeCell ref="B3:B24"/>
    <mergeCell ref="C3:AT6"/>
    <mergeCell ref="AY3:BF6"/>
    <mergeCell ref="BG3:BJ6"/>
    <mergeCell ref="DK3:DK24"/>
    <mergeCell ref="BW37:CO40"/>
    <mergeCell ref="CP37:CT40"/>
    <mergeCell ref="C37:G39"/>
    <mergeCell ref="H37:O39"/>
    <mergeCell ref="P37:U39"/>
    <mergeCell ref="V37:AA39"/>
    <mergeCell ref="AB37:AB39"/>
    <mergeCell ref="AC37:AP39"/>
    <mergeCell ref="BF37:BS37"/>
    <mergeCell ref="AB60:AB63"/>
    <mergeCell ref="AC60:AP63"/>
    <mergeCell ref="BZ62:CO64"/>
    <mergeCell ref="CP62:CT64"/>
    <mergeCell ref="BW65:CO67"/>
    <mergeCell ref="CP65:CT67"/>
    <mergeCell ref="BW68:DK68"/>
    <mergeCell ref="C68:BB68"/>
    <mergeCell ref="B69:DK69"/>
    <mergeCell ref="C70:DJ70"/>
    <mergeCell ref="C71:DJ74"/>
    <mergeCell ref="X75:CR77"/>
    <mergeCell ref="AQ78:BH81"/>
    <mergeCell ref="BI78:BZ81"/>
    <mergeCell ref="CE19:CP21"/>
    <mergeCell ref="CQ19:CT21"/>
    <mergeCell ref="CU19:DF21"/>
    <mergeCell ref="DG19:DJ21"/>
    <mergeCell ref="CU37:DK40"/>
    <mergeCell ref="CU41:DK67"/>
    <mergeCell ref="AY22:BJ24"/>
    <mergeCell ref="BK22:BN24"/>
    <mergeCell ref="C25:DJ25"/>
    <mergeCell ref="C30:DJ30"/>
    <mergeCell ref="B31:DK31"/>
    <mergeCell ref="B32:BC36"/>
    <mergeCell ref="BE32:BT36"/>
    <mergeCell ref="BV32:DK36"/>
    <mergeCell ref="BF41:BP43"/>
    <mergeCell ref="BQ41:BS43"/>
    <mergeCell ref="BW41:CO43"/>
    <mergeCell ref="CP41:CT43"/>
    <mergeCell ref="BW44:CO46"/>
    <mergeCell ref="CP44:CT46"/>
    <mergeCell ref="CP47:CT49"/>
    <mergeCell ref="C40:G43"/>
    <mergeCell ref="H40:O43"/>
    <mergeCell ref="P40:U43"/>
    <mergeCell ref="V40:AA43"/>
    <mergeCell ref="AB40:AB43"/>
    <mergeCell ref="AC40:AP43"/>
    <mergeCell ref="AC44:AP47"/>
    <mergeCell ref="AQ82:BH85"/>
    <mergeCell ref="BI82:BZ85"/>
    <mergeCell ref="CA82:CR85"/>
    <mergeCell ref="CS82:DJ85"/>
    <mergeCell ref="AK120:AP123"/>
    <mergeCell ref="AQ120:AV123"/>
    <mergeCell ref="C116:AA119"/>
    <mergeCell ref="AB116:AJ119"/>
    <mergeCell ref="AK116:AP119"/>
    <mergeCell ref="AQ116:AV119"/>
    <mergeCell ref="AW116:BV119"/>
    <mergeCell ref="AB120:AJ123"/>
    <mergeCell ref="AW120:BV123"/>
    <mergeCell ref="AB132:AJ135"/>
    <mergeCell ref="AK132:AP135"/>
    <mergeCell ref="AB136:AJ139"/>
    <mergeCell ref="AK136:AP139"/>
    <mergeCell ref="AB140:AJ143"/>
    <mergeCell ref="AK140:AP143"/>
    <mergeCell ref="AQ132:AV135"/>
    <mergeCell ref="AW132:BB135"/>
    <mergeCell ref="AQ136:AV139"/>
    <mergeCell ref="AW136:BB139"/>
    <mergeCell ref="BC136:BH139"/>
    <mergeCell ref="AQ140:AV143"/>
    <mergeCell ref="AW140:BB143"/>
    <mergeCell ref="BC140:BH143"/>
    <mergeCell ref="C132:AA135"/>
    <mergeCell ref="C136:AA139"/>
    <mergeCell ref="C140:AA143"/>
    <mergeCell ref="C144:DJ144"/>
    <mergeCell ref="C129:AA131"/>
    <mergeCell ref="AB129:AJ131"/>
    <mergeCell ref="AK129:AP131"/>
    <mergeCell ref="AQ129:AV131"/>
    <mergeCell ref="AW129:BB131"/>
    <mergeCell ref="BC129:BH131"/>
    <mergeCell ref="BC132:BH135"/>
    <mergeCell ref="BW47:CO49"/>
    <mergeCell ref="BZ50:CO52"/>
    <mergeCell ref="CP50:CT52"/>
    <mergeCell ref="BZ53:CO55"/>
    <mergeCell ref="CP53:CT55"/>
    <mergeCell ref="BZ56:CO58"/>
    <mergeCell ref="CP56:CT58"/>
    <mergeCell ref="BZ59:CO61"/>
    <mergeCell ref="CP59:CT61"/>
    <mergeCell ref="DK70:DK94"/>
    <mergeCell ref="CS75:DJ77"/>
    <mergeCell ref="CA78:CR81"/>
    <mergeCell ref="CS78:DJ81"/>
    <mergeCell ref="CS86:DJ89"/>
    <mergeCell ref="CS90:DJ93"/>
    <mergeCell ref="AQ101:AV103"/>
    <mergeCell ref="AW101:BV103"/>
    <mergeCell ref="AW104:BV107"/>
    <mergeCell ref="CY104:DD107"/>
    <mergeCell ref="DE104:DJ107"/>
    <mergeCell ref="CA86:CR89"/>
    <mergeCell ref="CA90:CR93"/>
    <mergeCell ref="C94:DJ94"/>
    <mergeCell ref="B95:DK95"/>
    <mergeCell ref="C96:DJ96"/>
    <mergeCell ref="C97:DJ100"/>
    <mergeCell ref="C101:AA103"/>
    <mergeCell ref="AB108:AJ111"/>
    <mergeCell ref="AK108:AP111"/>
    <mergeCell ref="AW108:BV111"/>
    <mergeCell ref="BW108:CX111"/>
    <mergeCell ref="CY108:DD111"/>
    <mergeCell ref="DE108:DJ111"/>
    <mergeCell ref="CY112:DD115"/>
    <mergeCell ref="DE112:DJ115"/>
    <mergeCell ref="C120:AA123"/>
    <mergeCell ref="C124:AA127"/>
    <mergeCell ref="AB124:AJ127"/>
    <mergeCell ref="AK124:AP127"/>
    <mergeCell ref="AQ124:AV127"/>
    <mergeCell ref="AW124:BV127"/>
    <mergeCell ref="C128:DJ128"/>
    <mergeCell ref="DE124:DJ127"/>
    <mergeCell ref="BI129:BV131"/>
    <mergeCell ref="BW129:CX131"/>
    <mergeCell ref="CY129:DD131"/>
    <mergeCell ref="DE129:DJ131"/>
    <mergeCell ref="CY136:DD139"/>
    <mergeCell ref="DE136:DJ139"/>
    <mergeCell ref="BI140:BV143"/>
    <mergeCell ref="BW140:CX143"/>
    <mergeCell ref="CY140:DD143"/>
    <mergeCell ref="DE140:DJ143"/>
    <mergeCell ref="BF65:BP67"/>
    <mergeCell ref="BQ65:BS67"/>
    <mergeCell ref="BI86:BZ89"/>
    <mergeCell ref="BI90:BZ93"/>
    <mergeCell ref="DK96:DK144"/>
    <mergeCell ref="CY101:DD103"/>
    <mergeCell ref="DE101:DJ103"/>
    <mergeCell ref="BW101:CX103"/>
    <mergeCell ref="BW104:CX107"/>
    <mergeCell ref="BW116:CX119"/>
    <mergeCell ref="CY116:DD119"/>
    <mergeCell ref="DE116:DJ119"/>
    <mergeCell ref="BW120:CX123"/>
    <mergeCell ref="CY120:DD123"/>
    <mergeCell ref="DE120:DJ123"/>
    <mergeCell ref="BW124:CX127"/>
    <mergeCell ref="CY124:DD127"/>
    <mergeCell ref="BI132:BV135"/>
    <mergeCell ref="BW132:CX135"/>
    <mergeCell ref="CY132:DD135"/>
    <mergeCell ref="DE132:DJ135"/>
    <mergeCell ref="BI136:BV139"/>
    <mergeCell ref="BW136:CX139"/>
    <mergeCell ref="AB101:AJ103"/>
    <mergeCell ref="AK101:AP103"/>
    <mergeCell ref="C104:AA107"/>
    <mergeCell ref="AB104:AJ107"/>
    <mergeCell ref="AK104:AP107"/>
    <mergeCell ref="AQ104:AV107"/>
    <mergeCell ref="AQ108:AV111"/>
    <mergeCell ref="C108:AA111"/>
    <mergeCell ref="C112:AA115"/>
    <mergeCell ref="AB112:AJ115"/>
    <mergeCell ref="AK112:AP115"/>
    <mergeCell ref="AQ112:AV115"/>
    <mergeCell ref="AW112:BV115"/>
    <mergeCell ref="BW112:CX115"/>
    <mergeCell ref="C154:J156"/>
    <mergeCell ref="K154:AK156"/>
    <mergeCell ref="AO154:BE156"/>
    <mergeCell ref="BG154:BW156"/>
    <mergeCell ref="C157:J159"/>
    <mergeCell ref="K157:AK159"/>
    <mergeCell ref="AO157:BE159"/>
    <mergeCell ref="BG157:BW159"/>
    <mergeCell ref="C160:G162"/>
    <mergeCell ref="H160:Q162"/>
    <mergeCell ref="R160:W162"/>
    <mergeCell ref="X160:AK162"/>
    <mergeCell ref="AO160:BE162"/>
    <mergeCell ref="BG160:BW162"/>
    <mergeCell ref="C163:K165"/>
    <mergeCell ref="L163:AK165"/>
    <mergeCell ref="AO163:BE165"/>
    <mergeCell ref="BG163:BW165"/>
    <mergeCell ref="C166:K168"/>
    <mergeCell ref="L166:AK168"/>
    <mergeCell ref="AO166:BE168"/>
    <mergeCell ref="BG166:BW168"/>
    <mergeCell ref="C169:K171"/>
    <mergeCell ref="L169:AK171"/>
    <mergeCell ref="CA147:DJ150"/>
    <mergeCell ref="CA151:DJ183"/>
    <mergeCell ref="BG178:BW180"/>
    <mergeCell ref="AO181:BE183"/>
    <mergeCell ref="BG181:BW183"/>
    <mergeCell ref="B145:DK145"/>
    <mergeCell ref="C146:AK146"/>
    <mergeCell ref="AO146:BW146"/>
    <mergeCell ref="CA146:DJ146"/>
    <mergeCell ref="DK146:DK183"/>
    <mergeCell ref="C147:AK150"/>
    <mergeCell ref="C151:AK153"/>
    <mergeCell ref="AO169:BE171"/>
    <mergeCell ref="BG169:BW171"/>
    <mergeCell ref="C172:K174"/>
    <mergeCell ref="L172:AK174"/>
    <mergeCell ref="AO172:BE174"/>
    <mergeCell ref="BG172:BW174"/>
    <mergeCell ref="V175:AB177"/>
    <mergeCell ref="AD175:AJ177"/>
    <mergeCell ref="AO175:BE177"/>
    <mergeCell ref="BG175:BW177"/>
    <mergeCell ref="C178:T182"/>
    <mergeCell ref="V178:AB182"/>
    <mergeCell ref="AD178:AJ182"/>
    <mergeCell ref="AO178:BE180"/>
    <mergeCell ref="S22:AD24"/>
    <mergeCell ref="AE22:AH24"/>
    <mergeCell ref="U26:AP29"/>
    <mergeCell ref="AQ26:AU29"/>
    <mergeCell ref="AV26:AV29"/>
    <mergeCell ref="AW26:BE29"/>
    <mergeCell ref="BF26:BJ29"/>
    <mergeCell ref="BK26:BK29"/>
    <mergeCell ref="BL26:BT29"/>
    <mergeCell ref="BU26:CG29"/>
    <mergeCell ref="CH26:CH29"/>
    <mergeCell ref="CI26:DE29"/>
    <mergeCell ref="DF26:DJ29"/>
    <mergeCell ref="DK26:DK29"/>
    <mergeCell ref="C44:G47"/>
    <mergeCell ref="H44:O47"/>
    <mergeCell ref="C48:G51"/>
    <mergeCell ref="H48:O51"/>
    <mergeCell ref="C52:G55"/>
    <mergeCell ref="H52:O55"/>
    <mergeCell ref="C56:G59"/>
    <mergeCell ref="H56:O59"/>
    <mergeCell ref="C60:G63"/>
    <mergeCell ref="H60:O63"/>
    <mergeCell ref="C22:N24"/>
    <mergeCell ref="O22:R24"/>
    <mergeCell ref="B26:B29"/>
    <mergeCell ref="C26:N29"/>
    <mergeCell ref="O26:S29"/>
    <mergeCell ref="T26:T29"/>
    <mergeCell ref="B37:B68"/>
    <mergeCell ref="B70:B94"/>
    <mergeCell ref="B96:B144"/>
    <mergeCell ref="C64:G67"/>
    <mergeCell ref="H64:O67"/>
    <mergeCell ref="C75:W77"/>
    <mergeCell ref="C78:W81"/>
    <mergeCell ref="C82:W85"/>
    <mergeCell ref="C86:W89"/>
    <mergeCell ref="C90:W93"/>
    <mergeCell ref="V52:AA55"/>
    <mergeCell ref="AB52:AB55"/>
    <mergeCell ref="V44:AA47"/>
    <mergeCell ref="AB44:AB47"/>
    <mergeCell ref="P48:U51"/>
    <mergeCell ref="V48:AA51"/>
    <mergeCell ref="AB48:AB51"/>
    <mergeCell ref="AC48:AP51"/>
    <mergeCell ref="P52:U55"/>
    <mergeCell ref="AC52:AP55"/>
    <mergeCell ref="P64:U67"/>
    <mergeCell ref="V64:AA67"/>
    <mergeCell ref="AB64:AB67"/>
    <mergeCell ref="AC64:AP67"/>
    <mergeCell ref="X78:AP81"/>
    <mergeCell ref="X82:AP85"/>
    <mergeCell ref="X86:AP89"/>
    <mergeCell ref="X90:AP93"/>
    <mergeCell ref="P44:U47"/>
    <mergeCell ref="P56:U59"/>
    <mergeCell ref="V56:AA59"/>
    <mergeCell ref="AB56:AB59"/>
    <mergeCell ref="AC56:AP59"/>
    <mergeCell ref="P60:U63"/>
    <mergeCell ref="V60:AA63"/>
    <mergeCell ref="BF44:BP46"/>
    <mergeCell ref="BQ44:BS46"/>
    <mergeCell ref="BF47:BP49"/>
    <mergeCell ref="BQ47:BS49"/>
    <mergeCell ref="BF50:BP52"/>
    <mergeCell ref="BQ50:BS52"/>
    <mergeCell ref="BW50:BY55"/>
    <mergeCell ref="BF53:BP55"/>
    <mergeCell ref="BQ53:BS55"/>
    <mergeCell ref="BF56:BP58"/>
    <mergeCell ref="BQ56:BS58"/>
    <mergeCell ref="BW56:BY64"/>
    <mergeCell ref="BF59:BP61"/>
    <mergeCell ref="BQ59:BS61"/>
    <mergeCell ref="BF62:BP64"/>
    <mergeCell ref="BQ62:BS64"/>
    <mergeCell ref="BO19:BZ21"/>
    <mergeCell ref="CA19:CD21"/>
    <mergeCell ref="BU32:BU68"/>
    <mergeCell ref="BT37:BT68"/>
    <mergeCell ref="BV37:BV68"/>
    <mergeCell ref="BF38:BP40"/>
    <mergeCell ref="BQ38:BS40"/>
    <mergeCell ref="BF68:BS68"/>
    <mergeCell ref="AQ64:AV67"/>
    <mergeCell ref="AW64:BB67"/>
    <mergeCell ref="AQ86:BH89"/>
    <mergeCell ref="AQ90:BH93"/>
    <mergeCell ref="AQ60:AV63"/>
    <mergeCell ref="AW60:BB63"/>
    <mergeCell ref="AM146:AM183"/>
    <mergeCell ref="AN146:AN183"/>
    <mergeCell ref="BX146:BX183"/>
    <mergeCell ref="BY146:BY183"/>
    <mergeCell ref="BZ146:BZ183"/>
    <mergeCell ref="AQ40:AV43"/>
    <mergeCell ref="AW40:BB43"/>
    <mergeCell ref="AQ44:AV47"/>
    <mergeCell ref="AW44:BB47"/>
    <mergeCell ref="AQ48:AV51"/>
    <mergeCell ref="AW48:BB51"/>
    <mergeCell ref="AQ52:AV55"/>
    <mergeCell ref="AW52:BB55"/>
    <mergeCell ref="AQ56:AV59"/>
    <mergeCell ref="AW56:BB59"/>
    <mergeCell ref="AI22:AT24"/>
    <mergeCell ref="AU22:AX24"/>
    <mergeCell ref="BD32:BD68"/>
    <mergeCell ref="AQ37:AV39"/>
    <mergeCell ref="AW37:BB39"/>
    <mergeCell ref="BC37:BC68"/>
    <mergeCell ref="BE37:BE68"/>
    <mergeCell ref="AO147:BW150"/>
    <mergeCell ref="AO151:BW153"/>
  </mergeCells>
  <conditionalFormatting sqref="AY7:CD24">
    <cfRule type="expression" dxfId="2" priority="1">
      <formula>IF($CA$5,false,true)</formula>
    </cfRule>
  </conditionalFormatting>
  <conditionalFormatting sqref="CE7:DJ24">
    <cfRule type="expression" dxfId="2" priority="2">
      <formula>IF($DG$5,false,true)</formula>
    </cfRule>
  </conditionalFormatting>
  <conditionalFormatting sqref="BG3:BJ6 CM3">
    <cfRule type="cellIs" dxfId="3" priority="3" operator="greaterThan">
      <formula>20</formula>
    </cfRule>
  </conditionalFormatting>
  <dataValidations>
    <dataValidation type="list" allowBlank="1" sqref="C104 C108 C112 C116 C120 C124">
      <formula1>calculations!$G$73:$G$117</formula1>
    </dataValidation>
    <dataValidation type="list" allowBlank="1" sqref="X78 AQ78 BI78 CA78 X82 AQ82 BI82 CA82 X86 AQ86 BI86 CA86 X90 AQ90 BI90 CA90">
      <formula1>calculations!$G$73:$G$136</formula1>
    </dataValidation>
    <dataValidation type="list" allowBlank="1" sqref="C10 S10 AI10 AY10 BO10 CE10 CU10 C13 S13 AI13 AY13 BO13 CE13 CU13 C16 S16 AI16 AY16 BO16 CE16 CU16 C19 S19 AI19 AY19 BO19 CE19 CU19 C22 S22 AI22 AY22 BO22 CE22 CU22">
      <formula1>calculations!$G$8:$G$136</formula1>
    </dataValidation>
    <dataValidation type="list" allowBlank="1" sqref="AC40 AC44 AC48 AC52 AC56 AC60 AC64">
      <formula1>calculations!$G$137:$G$144</formula1>
    </dataValidation>
    <dataValidation type="list" allowBlank="1" showErrorMessage="1" sqref="C78 C82 C86 C90">
      <formula1>datasheet!$O$42:$O$52</formula1>
    </dataValidation>
    <dataValidation type="list" allowBlank="1" showErrorMessage="1" sqref="H160">
      <formula1>calculations!$B$147:$B$151</formula1>
    </dataValidation>
    <dataValidation type="list" allowBlank="1" sqref="C132 C136 C140">
      <formula1>calculations!$G$118:$G$136</formula1>
    </dataValidation>
    <dataValidation type="list" allowBlank="1" showErrorMessage="1" sqref="K157">
      <formula1>calculations!$C$146:$G$146</formula1>
    </dataValidation>
    <dataValidation type="list" allowBlank="1" sqref="CS78 CS82 CS86 CS90">
      <formula1>calculations!$L$33:$L$58</formula1>
    </dataValidation>
  </dataValidations>
  <printOptions gridLines="1" horizontalCentered="1" verticalCentered="1"/>
  <pageMargins bottom="0.0" footer="0.0" header="0.0" left="0.0" right="0.0" top="0.0"/>
  <pageSetup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15" width="1.88"/>
  </cols>
  <sheetData>
    <row r="1" ht="9.0" customHeight="1">
      <c r="A1" s="241"/>
      <c r="B1" s="592"/>
      <c r="C1" s="592"/>
      <c r="D1" s="592"/>
      <c r="E1" s="592"/>
      <c r="F1" s="592"/>
      <c r="G1" s="592"/>
      <c r="H1" s="592"/>
      <c r="I1" s="592"/>
      <c r="J1" s="592"/>
      <c r="K1" s="592"/>
      <c r="L1" s="592"/>
      <c r="M1" s="592"/>
      <c r="N1" s="592"/>
      <c r="O1" s="592"/>
      <c r="P1" s="592"/>
      <c r="Q1" s="592"/>
      <c r="R1" s="592"/>
      <c r="S1" s="592"/>
      <c r="T1" s="592"/>
      <c r="U1" s="592"/>
      <c r="V1" s="592"/>
      <c r="W1" s="592"/>
      <c r="X1" s="592"/>
      <c r="Y1" s="592"/>
      <c r="Z1" s="592"/>
      <c r="AA1" s="592"/>
      <c r="AB1" s="592"/>
      <c r="AC1" s="592"/>
      <c r="AD1" s="592"/>
      <c r="AE1" s="592"/>
      <c r="AF1" s="592"/>
      <c r="AG1" s="592"/>
      <c r="AH1" s="592"/>
      <c r="AI1" s="592"/>
      <c r="AJ1" s="592"/>
      <c r="AK1" s="592"/>
      <c r="AL1" s="592"/>
      <c r="AM1" s="592"/>
      <c r="AN1" s="592"/>
      <c r="AO1" s="592"/>
      <c r="AP1" s="592"/>
      <c r="AQ1" s="592"/>
      <c r="AR1" s="592"/>
      <c r="AS1" s="592"/>
      <c r="AT1" s="592"/>
      <c r="AU1" s="592"/>
      <c r="AV1" s="592"/>
      <c r="AW1" s="592"/>
      <c r="AX1" s="592"/>
      <c r="AY1" s="592"/>
      <c r="AZ1" s="592"/>
      <c r="BA1" s="592"/>
      <c r="BB1" s="592"/>
      <c r="BC1" s="592"/>
      <c r="BD1" s="592"/>
      <c r="BE1" s="592"/>
      <c r="BF1" s="241"/>
      <c r="BG1" s="241"/>
      <c r="BH1" s="241"/>
      <c r="BI1" s="241"/>
      <c r="BJ1" s="241"/>
      <c r="BK1" s="241"/>
      <c r="BL1" s="241"/>
      <c r="BM1" s="241"/>
      <c r="BN1" s="241"/>
      <c r="BO1" s="241"/>
      <c r="BP1" s="241"/>
      <c r="BQ1" s="241"/>
      <c r="BR1" s="241"/>
      <c r="BS1" s="241"/>
      <c r="BT1" s="241"/>
      <c r="BU1" s="241"/>
      <c r="BV1" s="241"/>
      <c r="BW1" s="241"/>
      <c r="BX1" s="241"/>
      <c r="BY1" s="241"/>
      <c r="BZ1" s="241"/>
      <c r="CA1" s="241"/>
      <c r="CB1" s="241"/>
      <c r="CC1" s="241"/>
      <c r="CD1" s="241"/>
      <c r="CE1" s="241"/>
      <c r="CF1" s="241"/>
      <c r="CG1" s="241"/>
      <c r="CH1" s="241"/>
      <c r="CI1" s="241"/>
      <c r="CJ1" s="241"/>
      <c r="CK1" s="241"/>
      <c r="CL1" s="241"/>
      <c r="CM1" s="241"/>
      <c r="CN1" s="241"/>
      <c r="CO1" s="241"/>
      <c r="CP1" s="241"/>
      <c r="CQ1" s="241"/>
      <c r="CR1" s="241"/>
      <c r="CS1" s="241"/>
      <c r="CT1" s="241"/>
      <c r="CU1" s="241"/>
      <c r="CV1" s="241"/>
      <c r="CW1" s="241"/>
      <c r="CX1" s="241"/>
      <c r="CY1" s="241"/>
      <c r="CZ1" s="241"/>
      <c r="DA1" s="241"/>
      <c r="DB1" s="241"/>
      <c r="DC1" s="241"/>
      <c r="DD1" s="241"/>
      <c r="DE1" s="241"/>
      <c r="DF1" s="241"/>
      <c r="DG1" s="241"/>
      <c r="DH1" s="241"/>
      <c r="DI1" s="241"/>
      <c r="DJ1" s="241"/>
      <c r="DK1" s="241"/>
    </row>
    <row r="2" ht="9.0" customHeight="1">
      <c r="A2" s="689"/>
      <c r="B2" s="375"/>
      <c r="C2" s="690"/>
      <c r="D2" s="690"/>
      <c r="E2" s="690"/>
      <c r="F2" s="690"/>
      <c r="G2" s="690"/>
      <c r="H2" s="690"/>
      <c r="I2" s="690"/>
      <c r="J2" s="690"/>
      <c r="K2" s="690"/>
      <c r="L2" s="690"/>
      <c r="M2" s="690"/>
      <c r="N2" s="690"/>
      <c r="O2" s="690"/>
      <c r="P2" s="690"/>
      <c r="Q2" s="690"/>
      <c r="R2" s="690"/>
      <c r="S2" s="690"/>
      <c r="T2" s="690"/>
      <c r="U2" s="690"/>
      <c r="V2" s="690"/>
      <c r="W2" s="690"/>
      <c r="X2" s="690"/>
      <c r="Y2" s="690"/>
      <c r="Z2" s="690"/>
      <c r="AA2" s="690"/>
      <c r="AB2" s="690"/>
      <c r="AC2" s="690"/>
      <c r="AD2" s="690"/>
      <c r="AE2" s="690"/>
      <c r="AF2" s="690"/>
      <c r="AG2" s="690"/>
      <c r="AH2" s="690"/>
      <c r="AI2" s="690"/>
      <c r="AJ2" s="690"/>
      <c r="AK2" s="690"/>
      <c r="AL2" s="690"/>
      <c r="AM2" s="690"/>
      <c r="AN2" s="690"/>
      <c r="AO2" s="690"/>
      <c r="AP2" s="690"/>
      <c r="AQ2" s="690"/>
      <c r="AR2" s="690"/>
      <c r="AS2" s="690"/>
      <c r="AT2" s="690"/>
      <c r="AU2" s="690"/>
      <c r="AV2" s="690"/>
      <c r="AW2" s="690"/>
      <c r="AX2" s="690"/>
      <c r="AY2" s="690"/>
      <c r="AZ2" s="690"/>
      <c r="BA2" s="690"/>
      <c r="BB2" s="690"/>
      <c r="BC2" s="690"/>
      <c r="BD2" s="690"/>
      <c r="BE2" s="691"/>
      <c r="BF2" s="692"/>
      <c r="BG2" s="375"/>
      <c r="BH2" s="690"/>
      <c r="BI2" s="690"/>
      <c r="BJ2" s="690"/>
      <c r="BK2" s="690"/>
      <c r="BL2" s="690"/>
      <c r="BM2" s="690"/>
      <c r="BN2" s="690"/>
      <c r="BO2" s="690"/>
      <c r="BP2" s="690"/>
      <c r="BQ2" s="690"/>
      <c r="BR2" s="690"/>
      <c r="BS2" s="690"/>
      <c r="BT2" s="690"/>
      <c r="BU2" s="690"/>
      <c r="BV2" s="690"/>
      <c r="BW2" s="690"/>
      <c r="BX2" s="690"/>
      <c r="BY2" s="690"/>
      <c r="BZ2" s="690"/>
      <c r="CA2" s="690"/>
      <c r="CB2" s="690"/>
      <c r="CC2" s="690"/>
      <c r="CD2" s="690"/>
      <c r="CE2" s="690"/>
      <c r="CF2" s="690"/>
      <c r="CG2" s="690"/>
      <c r="CH2" s="690"/>
      <c r="CI2" s="690"/>
      <c r="CJ2" s="690"/>
      <c r="CK2" s="690"/>
      <c r="CL2" s="690"/>
      <c r="CM2" s="690"/>
      <c r="CN2" s="690"/>
      <c r="CO2" s="690"/>
      <c r="CP2" s="690"/>
      <c r="CQ2" s="690"/>
      <c r="CR2" s="690"/>
      <c r="CS2" s="690"/>
      <c r="CT2" s="690"/>
      <c r="CU2" s="690"/>
      <c r="CV2" s="690"/>
      <c r="CW2" s="690"/>
      <c r="CX2" s="690"/>
      <c r="CY2" s="690"/>
      <c r="CZ2" s="690"/>
      <c r="DA2" s="690"/>
      <c r="DB2" s="690"/>
      <c r="DC2" s="690"/>
      <c r="DD2" s="690"/>
      <c r="DE2" s="690"/>
      <c r="DF2" s="690"/>
      <c r="DG2" s="690"/>
      <c r="DH2" s="690"/>
      <c r="DI2" s="690"/>
      <c r="DJ2" s="691"/>
      <c r="DK2" s="241"/>
    </row>
    <row r="3" ht="9.0" customHeight="1">
      <c r="A3" s="689"/>
      <c r="B3" s="380"/>
      <c r="C3" s="693" t="s">
        <v>356</v>
      </c>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8"/>
      <c r="BE3" s="381"/>
      <c r="BF3" s="692"/>
      <c r="BG3" s="380"/>
      <c r="BH3" s="693" t="s">
        <v>357</v>
      </c>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c r="CY3" s="136"/>
      <c r="CZ3" s="136"/>
      <c r="DA3" s="136"/>
      <c r="DB3" s="136"/>
      <c r="DC3" s="136"/>
      <c r="DD3" s="136"/>
      <c r="DE3" s="136"/>
      <c r="DF3" s="136"/>
      <c r="DG3" s="136"/>
      <c r="DH3" s="136"/>
      <c r="DI3" s="8"/>
      <c r="DJ3" s="381"/>
      <c r="DK3" s="241"/>
    </row>
    <row r="4" ht="9.0" customHeight="1">
      <c r="A4" s="689"/>
      <c r="B4" s="380"/>
      <c r="C4" s="458"/>
      <c r="BD4" s="459"/>
      <c r="BE4" s="381"/>
      <c r="BF4" s="692"/>
      <c r="BG4" s="380"/>
      <c r="BH4" s="458"/>
      <c r="DI4" s="459"/>
      <c r="DJ4" s="381"/>
      <c r="DK4" s="241"/>
    </row>
    <row r="5" ht="9.0" customHeight="1">
      <c r="A5" s="689"/>
      <c r="B5" s="380"/>
      <c r="C5" s="458"/>
      <c r="BD5" s="459"/>
      <c r="BE5" s="381"/>
      <c r="BF5" s="692"/>
      <c r="BG5" s="380"/>
      <c r="BH5" s="458"/>
      <c r="DI5" s="459"/>
      <c r="DJ5" s="381"/>
      <c r="DK5" s="241"/>
    </row>
    <row r="6" ht="9.0" customHeight="1">
      <c r="A6" s="689"/>
      <c r="B6" s="380"/>
      <c r="C6" s="458"/>
      <c r="BD6" s="459"/>
      <c r="BE6" s="381"/>
      <c r="BF6" s="692"/>
      <c r="BG6" s="380"/>
      <c r="BH6" s="458"/>
      <c r="DI6" s="459"/>
      <c r="DJ6" s="381"/>
      <c r="DK6" s="241"/>
    </row>
    <row r="7" ht="9.0" customHeight="1">
      <c r="A7" s="689"/>
      <c r="B7" s="380"/>
      <c r="C7" s="458"/>
      <c r="BD7" s="459"/>
      <c r="BE7" s="381"/>
      <c r="BF7" s="692"/>
      <c r="BG7" s="380"/>
      <c r="BH7" s="458"/>
      <c r="DI7" s="459"/>
      <c r="DJ7" s="381"/>
      <c r="DK7" s="241"/>
    </row>
    <row r="8" ht="9.0" customHeight="1">
      <c r="A8" s="689"/>
      <c r="B8" s="380"/>
      <c r="C8" s="694"/>
      <c r="BD8" s="459"/>
      <c r="BE8" s="381"/>
      <c r="BF8" s="692"/>
      <c r="BG8" s="380"/>
      <c r="BH8" s="694"/>
      <c r="DI8" s="459"/>
      <c r="DJ8" s="381"/>
      <c r="DK8" s="241"/>
    </row>
    <row r="9" ht="9.0" customHeight="1">
      <c r="A9" s="689"/>
      <c r="B9" s="380"/>
      <c r="C9" s="458"/>
      <c r="BD9" s="459"/>
      <c r="BE9" s="381"/>
      <c r="BF9" s="692"/>
      <c r="BG9" s="380"/>
      <c r="BH9" s="458"/>
      <c r="DI9" s="459"/>
      <c r="DJ9" s="381"/>
      <c r="DK9" s="241"/>
    </row>
    <row r="10" ht="9.0" customHeight="1">
      <c r="A10" s="689"/>
      <c r="B10" s="380"/>
      <c r="C10" s="458"/>
      <c r="BD10" s="459"/>
      <c r="BE10" s="381"/>
      <c r="BF10" s="692"/>
      <c r="BG10" s="380"/>
      <c r="BH10" s="458"/>
      <c r="DI10" s="459"/>
      <c r="DJ10" s="381"/>
      <c r="DK10" s="241"/>
    </row>
    <row r="11" ht="9.0" customHeight="1">
      <c r="A11" s="689"/>
      <c r="B11" s="380"/>
      <c r="C11" s="458"/>
      <c r="BD11" s="459"/>
      <c r="BE11" s="381"/>
      <c r="BF11" s="692"/>
      <c r="BG11" s="380"/>
      <c r="BH11" s="458"/>
      <c r="DI11" s="459"/>
      <c r="DJ11" s="381"/>
      <c r="DK11" s="241"/>
    </row>
    <row r="12" ht="9.0" customHeight="1">
      <c r="A12" s="689"/>
      <c r="B12" s="380"/>
      <c r="C12" s="458"/>
      <c r="BD12" s="459"/>
      <c r="BE12" s="381"/>
      <c r="BF12" s="692"/>
      <c r="BG12" s="380"/>
      <c r="BH12" s="458"/>
      <c r="DI12" s="459"/>
      <c r="DJ12" s="381"/>
      <c r="DK12" s="241"/>
    </row>
    <row r="13" ht="9.0" customHeight="1">
      <c r="A13" s="689"/>
      <c r="B13" s="380"/>
      <c r="C13" s="458"/>
      <c r="BD13" s="459"/>
      <c r="BE13" s="381"/>
      <c r="BF13" s="692"/>
      <c r="BG13" s="380"/>
      <c r="BH13" s="458"/>
      <c r="DI13" s="459"/>
      <c r="DJ13" s="381"/>
      <c r="DK13" s="241"/>
    </row>
    <row r="14" ht="9.0" customHeight="1">
      <c r="A14" s="689"/>
      <c r="B14" s="380"/>
      <c r="C14" s="458"/>
      <c r="BD14" s="459"/>
      <c r="BE14" s="381"/>
      <c r="BF14" s="692"/>
      <c r="BG14" s="380"/>
      <c r="BH14" s="458"/>
      <c r="DI14" s="459"/>
      <c r="DJ14" s="381"/>
      <c r="DK14" s="241"/>
    </row>
    <row r="15" ht="9.0" customHeight="1">
      <c r="A15" s="689"/>
      <c r="B15" s="380"/>
      <c r="C15" s="458"/>
      <c r="BD15" s="459"/>
      <c r="BE15" s="381"/>
      <c r="BF15" s="692"/>
      <c r="BG15" s="380"/>
      <c r="BH15" s="458"/>
      <c r="DI15" s="459"/>
      <c r="DJ15" s="381"/>
      <c r="DK15" s="241"/>
    </row>
    <row r="16" ht="9.0" customHeight="1">
      <c r="A16" s="689"/>
      <c r="B16" s="380"/>
      <c r="C16" s="458"/>
      <c r="BD16" s="459"/>
      <c r="BE16" s="381"/>
      <c r="BF16" s="692"/>
      <c r="BG16" s="380"/>
      <c r="BH16" s="458"/>
      <c r="DI16" s="459"/>
      <c r="DJ16" s="381"/>
      <c r="DK16" s="241"/>
    </row>
    <row r="17" ht="9.0" customHeight="1">
      <c r="A17" s="689"/>
      <c r="B17" s="380"/>
      <c r="C17" s="458"/>
      <c r="BD17" s="459"/>
      <c r="BE17" s="381"/>
      <c r="BF17" s="692"/>
      <c r="BG17" s="380"/>
      <c r="BH17" s="458"/>
      <c r="DI17" s="459"/>
      <c r="DJ17" s="381"/>
      <c r="DK17" s="241"/>
    </row>
    <row r="18" ht="9.0" customHeight="1">
      <c r="A18" s="689"/>
      <c r="B18" s="380"/>
      <c r="C18" s="458"/>
      <c r="BD18" s="459"/>
      <c r="BE18" s="381"/>
      <c r="BF18" s="692"/>
      <c r="BG18" s="380"/>
      <c r="BH18" s="458"/>
      <c r="DI18" s="459"/>
      <c r="DJ18" s="381"/>
      <c r="DK18" s="241"/>
    </row>
    <row r="19" ht="9.0" customHeight="1">
      <c r="A19" s="689"/>
      <c r="B19" s="380"/>
      <c r="C19" s="458"/>
      <c r="BD19" s="459"/>
      <c r="BE19" s="381"/>
      <c r="BF19" s="692"/>
      <c r="BG19" s="380"/>
      <c r="BH19" s="458"/>
      <c r="DI19" s="459"/>
      <c r="DJ19" s="381"/>
      <c r="DK19" s="241"/>
    </row>
    <row r="20" ht="9.0" customHeight="1">
      <c r="A20" s="689"/>
      <c r="B20" s="380"/>
      <c r="C20" s="458"/>
      <c r="BD20" s="459"/>
      <c r="BE20" s="381"/>
      <c r="BF20" s="692"/>
      <c r="BG20" s="380"/>
      <c r="BH20" s="458"/>
      <c r="DI20" s="459"/>
      <c r="DJ20" s="381"/>
      <c r="DK20" s="241"/>
    </row>
    <row r="21" ht="9.0" customHeight="1">
      <c r="A21" s="689"/>
      <c r="B21" s="380"/>
      <c r="C21" s="458"/>
      <c r="BD21" s="459"/>
      <c r="BE21" s="381"/>
      <c r="BF21" s="692"/>
      <c r="BG21" s="380"/>
      <c r="BH21" s="458"/>
      <c r="DI21" s="459"/>
      <c r="DJ21" s="381"/>
      <c r="DK21" s="241"/>
    </row>
    <row r="22" ht="9.0" customHeight="1">
      <c r="A22" s="689"/>
      <c r="B22" s="380"/>
      <c r="C22" s="458"/>
      <c r="BD22" s="459"/>
      <c r="BE22" s="381"/>
      <c r="BF22" s="692"/>
      <c r="BG22" s="380"/>
      <c r="BH22" s="458"/>
      <c r="DI22" s="459"/>
      <c r="DJ22" s="381"/>
      <c r="DK22" s="241"/>
    </row>
    <row r="23" ht="9.0" customHeight="1">
      <c r="A23" s="689"/>
      <c r="B23" s="380"/>
      <c r="C23" s="458"/>
      <c r="BD23" s="459"/>
      <c r="BE23" s="381"/>
      <c r="BF23" s="692"/>
      <c r="BG23" s="380"/>
      <c r="BH23" s="458"/>
      <c r="DI23" s="459"/>
      <c r="DJ23" s="381"/>
      <c r="DK23" s="241"/>
    </row>
    <row r="24" ht="9.0" customHeight="1">
      <c r="A24" s="689"/>
      <c r="B24" s="380"/>
      <c r="C24" s="458"/>
      <c r="BD24" s="459"/>
      <c r="BE24" s="381"/>
      <c r="BF24" s="692"/>
      <c r="BG24" s="380"/>
      <c r="BH24" s="458"/>
      <c r="DI24" s="459"/>
      <c r="DJ24" s="381"/>
      <c r="DK24" s="241"/>
    </row>
    <row r="25" ht="9.0" customHeight="1">
      <c r="A25" s="689"/>
      <c r="B25" s="380"/>
      <c r="C25" s="458"/>
      <c r="BD25" s="459"/>
      <c r="BE25" s="381"/>
      <c r="BF25" s="692"/>
      <c r="BG25" s="380"/>
      <c r="BH25" s="458"/>
      <c r="DI25" s="459"/>
      <c r="DJ25" s="381"/>
      <c r="DK25" s="241"/>
    </row>
    <row r="26" ht="9.0" customHeight="1">
      <c r="A26" s="689"/>
      <c r="B26" s="380"/>
      <c r="C26" s="458"/>
      <c r="BD26" s="459"/>
      <c r="BE26" s="381"/>
      <c r="BF26" s="692"/>
      <c r="BG26" s="380"/>
      <c r="BH26" s="458"/>
      <c r="DI26" s="459"/>
      <c r="DJ26" s="381"/>
      <c r="DK26" s="241"/>
    </row>
    <row r="27" ht="9.0" customHeight="1">
      <c r="A27" s="689"/>
      <c r="B27" s="380"/>
      <c r="C27" s="458"/>
      <c r="BD27" s="459"/>
      <c r="BE27" s="381"/>
      <c r="BF27" s="692"/>
      <c r="BG27" s="380"/>
      <c r="BH27" s="458"/>
      <c r="DI27" s="459"/>
      <c r="DJ27" s="381"/>
      <c r="DK27" s="241"/>
    </row>
    <row r="28" ht="9.0" customHeight="1">
      <c r="A28" s="689"/>
      <c r="B28" s="380"/>
      <c r="C28" s="458"/>
      <c r="BD28" s="459"/>
      <c r="BE28" s="381"/>
      <c r="BF28" s="692"/>
      <c r="BG28" s="380"/>
      <c r="BH28" s="458"/>
      <c r="DI28" s="459"/>
      <c r="DJ28" s="381"/>
      <c r="DK28" s="241"/>
    </row>
    <row r="29" ht="9.0" customHeight="1">
      <c r="A29" s="689"/>
      <c r="B29" s="380"/>
      <c r="C29" s="458"/>
      <c r="BD29" s="459"/>
      <c r="BE29" s="381"/>
      <c r="BF29" s="692"/>
      <c r="BG29" s="380"/>
      <c r="BH29" s="458"/>
      <c r="DI29" s="459"/>
      <c r="DJ29" s="381"/>
      <c r="DK29" s="241"/>
    </row>
    <row r="30" ht="9.0" customHeight="1">
      <c r="A30" s="689"/>
      <c r="B30" s="380"/>
      <c r="C30" s="458"/>
      <c r="BD30" s="459"/>
      <c r="BE30" s="381"/>
      <c r="BF30" s="692"/>
      <c r="BG30" s="380"/>
      <c r="BH30" s="458"/>
      <c r="DI30" s="459"/>
      <c r="DJ30" s="381"/>
      <c r="DK30" s="241"/>
    </row>
    <row r="31" ht="9.0" customHeight="1">
      <c r="A31" s="689"/>
      <c r="B31" s="380"/>
      <c r="C31" s="458"/>
      <c r="BD31" s="459"/>
      <c r="BE31" s="381"/>
      <c r="BF31" s="692"/>
      <c r="BG31" s="380"/>
      <c r="BH31" s="458"/>
      <c r="DI31" s="459"/>
      <c r="DJ31" s="381"/>
      <c r="DK31" s="241"/>
    </row>
    <row r="32" ht="9.0" customHeight="1">
      <c r="A32" s="689"/>
      <c r="B32" s="380"/>
      <c r="C32" s="458"/>
      <c r="BD32" s="459"/>
      <c r="BE32" s="381"/>
      <c r="BF32" s="692"/>
      <c r="BG32" s="380"/>
      <c r="BH32" s="458"/>
      <c r="DI32" s="459"/>
      <c r="DJ32" s="381"/>
      <c r="DK32" s="241"/>
    </row>
    <row r="33" ht="9.0" customHeight="1">
      <c r="A33" s="689"/>
      <c r="B33" s="380"/>
      <c r="C33" s="458"/>
      <c r="BD33" s="459"/>
      <c r="BE33" s="381"/>
      <c r="BF33" s="692"/>
      <c r="BG33" s="380"/>
      <c r="BH33" s="458"/>
      <c r="DI33" s="459"/>
      <c r="DJ33" s="381"/>
      <c r="DK33" s="241"/>
    </row>
    <row r="34" ht="9.0" customHeight="1">
      <c r="A34" s="689"/>
      <c r="B34" s="380"/>
      <c r="C34" s="458"/>
      <c r="BD34" s="459"/>
      <c r="BE34" s="381"/>
      <c r="BF34" s="692"/>
      <c r="BG34" s="380"/>
      <c r="BH34" s="458"/>
      <c r="DI34" s="459"/>
      <c r="DJ34" s="381"/>
      <c r="DK34" s="241"/>
    </row>
    <row r="35" ht="9.0" customHeight="1">
      <c r="A35" s="689"/>
      <c r="B35" s="380"/>
      <c r="C35" s="458"/>
      <c r="BD35" s="459"/>
      <c r="BE35" s="381"/>
      <c r="BF35" s="692"/>
      <c r="BG35" s="380"/>
      <c r="BH35" s="458"/>
      <c r="DI35" s="459"/>
      <c r="DJ35" s="381"/>
      <c r="DK35" s="241"/>
    </row>
    <row r="36" ht="9.0" customHeight="1">
      <c r="A36" s="689"/>
      <c r="B36" s="380"/>
      <c r="C36" s="458"/>
      <c r="BD36" s="459"/>
      <c r="BE36" s="381"/>
      <c r="BF36" s="692"/>
      <c r="BG36" s="380"/>
      <c r="BH36" s="458"/>
      <c r="DI36" s="459"/>
      <c r="DJ36" s="381"/>
      <c r="DK36" s="241"/>
    </row>
    <row r="37" ht="9.0" customHeight="1">
      <c r="A37" s="689"/>
      <c r="B37" s="380"/>
      <c r="C37" s="458"/>
      <c r="BD37" s="459"/>
      <c r="BE37" s="381"/>
      <c r="BF37" s="692"/>
      <c r="BG37" s="380"/>
      <c r="BH37" s="458"/>
      <c r="DI37" s="459"/>
      <c r="DJ37" s="381"/>
      <c r="DK37" s="241"/>
    </row>
    <row r="38" ht="9.0" customHeight="1">
      <c r="A38" s="689"/>
      <c r="B38" s="380"/>
      <c r="C38" s="458"/>
      <c r="BD38" s="459"/>
      <c r="BE38" s="381"/>
      <c r="BF38" s="692"/>
      <c r="BG38" s="380"/>
      <c r="BH38" s="458"/>
      <c r="DI38" s="459"/>
      <c r="DJ38" s="381"/>
      <c r="DK38" s="241"/>
    </row>
    <row r="39" ht="9.0" customHeight="1">
      <c r="A39" s="689"/>
      <c r="B39" s="380"/>
      <c r="C39" s="458"/>
      <c r="BD39" s="459"/>
      <c r="BE39" s="381"/>
      <c r="BF39" s="692"/>
      <c r="BG39" s="380"/>
      <c r="BH39" s="458"/>
      <c r="DI39" s="459"/>
      <c r="DJ39" s="381"/>
      <c r="DK39" s="241"/>
    </row>
    <row r="40" ht="9.0" customHeight="1">
      <c r="A40" s="689"/>
      <c r="B40" s="380"/>
      <c r="C40" s="458"/>
      <c r="BD40" s="459"/>
      <c r="BE40" s="381"/>
      <c r="BF40" s="692"/>
      <c r="BG40" s="380"/>
      <c r="BH40" s="458"/>
      <c r="DI40" s="459"/>
      <c r="DJ40" s="381"/>
      <c r="DK40" s="241"/>
    </row>
    <row r="41" ht="9.0" customHeight="1">
      <c r="A41" s="689"/>
      <c r="B41" s="380"/>
      <c r="C41" s="458"/>
      <c r="BD41" s="459"/>
      <c r="BE41" s="381"/>
      <c r="BF41" s="692"/>
      <c r="BG41" s="380"/>
      <c r="BH41" s="458"/>
      <c r="DI41" s="459"/>
      <c r="DJ41" s="381"/>
      <c r="DK41" s="241"/>
    </row>
    <row r="42" ht="9.0" customHeight="1">
      <c r="A42" s="689"/>
      <c r="B42" s="380"/>
      <c r="C42" s="458"/>
      <c r="BD42" s="459"/>
      <c r="BE42" s="381"/>
      <c r="BF42" s="692"/>
      <c r="BG42" s="380"/>
      <c r="BH42" s="458"/>
      <c r="DI42" s="459"/>
      <c r="DJ42" s="381"/>
      <c r="DK42" s="241"/>
    </row>
    <row r="43" ht="9.0" customHeight="1">
      <c r="A43" s="689"/>
      <c r="B43" s="380"/>
      <c r="C43" s="458"/>
      <c r="BD43" s="459"/>
      <c r="BE43" s="381"/>
      <c r="BF43" s="692"/>
      <c r="BG43" s="380"/>
      <c r="BH43" s="458"/>
      <c r="DI43" s="459"/>
      <c r="DJ43" s="381"/>
      <c r="DK43" s="241"/>
    </row>
    <row r="44" ht="9.0" customHeight="1">
      <c r="A44" s="689"/>
      <c r="B44" s="380"/>
      <c r="C44" s="458"/>
      <c r="BD44" s="459"/>
      <c r="BE44" s="381"/>
      <c r="BF44" s="692"/>
      <c r="BG44" s="380"/>
      <c r="BH44" s="458"/>
      <c r="DI44" s="459"/>
      <c r="DJ44" s="381"/>
      <c r="DK44" s="241"/>
    </row>
    <row r="45" ht="9.0" customHeight="1">
      <c r="A45" s="689"/>
      <c r="B45" s="380"/>
      <c r="C45" s="548"/>
      <c r="D45" s="370"/>
      <c r="E45" s="370"/>
      <c r="F45" s="370"/>
      <c r="G45" s="370"/>
      <c r="H45" s="370"/>
      <c r="I45" s="370"/>
      <c r="J45" s="370"/>
      <c r="K45" s="370"/>
      <c r="L45" s="370"/>
      <c r="M45" s="370"/>
      <c r="N45" s="370"/>
      <c r="O45" s="370"/>
      <c r="P45" s="370"/>
      <c r="Q45" s="370"/>
      <c r="R45" s="370"/>
      <c r="S45" s="370"/>
      <c r="T45" s="370"/>
      <c r="U45" s="370"/>
      <c r="V45" s="370"/>
      <c r="W45" s="370"/>
      <c r="X45" s="370"/>
      <c r="Y45" s="370"/>
      <c r="Z45" s="370"/>
      <c r="AA45" s="370"/>
      <c r="AB45" s="370"/>
      <c r="AC45" s="370"/>
      <c r="AD45" s="370"/>
      <c r="AE45" s="370"/>
      <c r="AF45" s="370"/>
      <c r="AG45" s="370"/>
      <c r="AH45" s="370"/>
      <c r="AI45" s="370"/>
      <c r="AJ45" s="370"/>
      <c r="AK45" s="370"/>
      <c r="AL45" s="370"/>
      <c r="AM45" s="370"/>
      <c r="AN45" s="370"/>
      <c r="AO45" s="370"/>
      <c r="AP45" s="370"/>
      <c r="AQ45" s="370"/>
      <c r="AR45" s="370"/>
      <c r="AS45" s="370"/>
      <c r="AT45" s="370"/>
      <c r="AU45" s="370"/>
      <c r="AV45" s="370"/>
      <c r="AW45" s="370"/>
      <c r="AX45" s="370"/>
      <c r="AY45" s="370"/>
      <c r="AZ45" s="370"/>
      <c r="BA45" s="370"/>
      <c r="BB45" s="370"/>
      <c r="BC45" s="370"/>
      <c r="BD45" s="14"/>
      <c r="BE45" s="381"/>
      <c r="BF45" s="692"/>
      <c r="BG45" s="380"/>
      <c r="BH45" s="548"/>
      <c r="BI45" s="370"/>
      <c r="BJ45" s="370"/>
      <c r="BK45" s="370"/>
      <c r="BL45" s="370"/>
      <c r="BM45" s="370"/>
      <c r="BN45" s="370"/>
      <c r="BO45" s="370"/>
      <c r="BP45" s="370"/>
      <c r="BQ45" s="370"/>
      <c r="BR45" s="370"/>
      <c r="BS45" s="370"/>
      <c r="BT45" s="370"/>
      <c r="BU45" s="370"/>
      <c r="BV45" s="370"/>
      <c r="BW45" s="370"/>
      <c r="BX45" s="370"/>
      <c r="BY45" s="370"/>
      <c r="BZ45" s="370"/>
      <c r="CA45" s="370"/>
      <c r="CB45" s="370"/>
      <c r="CC45" s="370"/>
      <c r="CD45" s="370"/>
      <c r="CE45" s="370"/>
      <c r="CF45" s="370"/>
      <c r="CG45" s="370"/>
      <c r="CH45" s="370"/>
      <c r="CI45" s="370"/>
      <c r="CJ45" s="370"/>
      <c r="CK45" s="370"/>
      <c r="CL45" s="370"/>
      <c r="CM45" s="370"/>
      <c r="CN45" s="370"/>
      <c r="CO45" s="370"/>
      <c r="CP45" s="370"/>
      <c r="CQ45" s="370"/>
      <c r="CR45" s="370"/>
      <c r="CS45" s="370"/>
      <c r="CT45" s="370"/>
      <c r="CU45" s="370"/>
      <c r="CV45" s="370"/>
      <c r="CW45" s="370"/>
      <c r="CX45" s="370"/>
      <c r="CY45" s="370"/>
      <c r="CZ45" s="370"/>
      <c r="DA45" s="370"/>
      <c r="DB45" s="370"/>
      <c r="DC45" s="370"/>
      <c r="DD45" s="370"/>
      <c r="DE45" s="370"/>
      <c r="DF45" s="370"/>
      <c r="DG45" s="370"/>
      <c r="DH45" s="370"/>
      <c r="DI45" s="14"/>
      <c r="DJ45" s="381"/>
      <c r="DK45" s="241"/>
    </row>
    <row r="46" ht="9.0" customHeight="1">
      <c r="A46" s="689"/>
      <c r="B46" s="695"/>
      <c r="C46" s="696"/>
      <c r="D46" s="696"/>
      <c r="E46" s="696"/>
      <c r="F46" s="696"/>
      <c r="G46" s="696"/>
      <c r="H46" s="696"/>
      <c r="I46" s="696"/>
      <c r="J46" s="696"/>
      <c r="K46" s="696"/>
      <c r="L46" s="696"/>
      <c r="M46" s="696"/>
      <c r="N46" s="696"/>
      <c r="O46" s="696"/>
      <c r="P46" s="696"/>
      <c r="Q46" s="696"/>
      <c r="R46" s="696"/>
      <c r="S46" s="696"/>
      <c r="T46" s="696"/>
      <c r="U46" s="696"/>
      <c r="V46" s="696"/>
      <c r="W46" s="696"/>
      <c r="X46" s="696"/>
      <c r="Y46" s="696"/>
      <c r="Z46" s="696"/>
      <c r="AA46" s="696"/>
      <c r="AB46" s="696"/>
      <c r="AC46" s="696"/>
      <c r="AD46" s="696"/>
      <c r="AE46" s="696"/>
      <c r="AF46" s="696"/>
      <c r="AG46" s="696"/>
      <c r="AH46" s="696"/>
      <c r="AI46" s="696"/>
      <c r="AJ46" s="696"/>
      <c r="AK46" s="696"/>
      <c r="AL46" s="696"/>
      <c r="AM46" s="696"/>
      <c r="AN46" s="696"/>
      <c r="AO46" s="696"/>
      <c r="AP46" s="696"/>
      <c r="AQ46" s="696"/>
      <c r="AR46" s="696"/>
      <c r="AS46" s="696"/>
      <c r="AT46" s="696"/>
      <c r="AU46" s="696"/>
      <c r="AV46" s="696"/>
      <c r="AW46" s="696"/>
      <c r="AX46" s="696"/>
      <c r="AY46" s="696"/>
      <c r="AZ46" s="696"/>
      <c r="BA46" s="696"/>
      <c r="BB46" s="696"/>
      <c r="BC46" s="696"/>
      <c r="BD46" s="696"/>
      <c r="BE46" s="697"/>
      <c r="BF46" s="692"/>
      <c r="BG46" s="695"/>
      <c r="BH46" s="696"/>
      <c r="BI46" s="696"/>
      <c r="BJ46" s="696"/>
      <c r="BK46" s="696"/>
      <c r="BL46" s="696"/>
      <c r="BM46" s="696"/>
      <c r="BN46" s="696"/>
      <c r="BO46" s="696"/>
      <c r="BP46" s="696"/>
      <c r="BQ46" s="696"/>
      <c r="BR46" s="696"/>
      <c r="BS46" s="696"/>
      <c r="BT46" s="696"/>
      <c r="BU46" s="696"/>
      <c r="BV46" s="696"/>
      <c r="BW46" s="696"/>
      <c r="BX46" s="696"/>
      <c r="BY46" s="696"/>
      <c r="BZ46" s="696"/>
      <c r="CA46" s="696"/>
      <c r="CB46" s="696"/>
      <c r="CC46" s="696"/>
      <c r="CD46" s="696"/>
      <c r="CE46" s="696"/>
      <c r="CF46" s="696"/>
      <c r="CG46" s="696"/>
      <c r="CH46" s="696"/>
      <c r="CI46" s="696"/>
      <c r="CJ46" s="696"/>
      <c r="CK46" s="696"/>
      <c r="CL46" s="696"/>
      <c r="CM46" s="696"/>
      <c r="CN46" s="696"/>
      <c r="CO46" s="696"/>
      <c r="CP46" s="696"/>
      <c r="CQ46" s="696"/>
      <c r="CR46" s="696"/>
      <c r="CS46" s="696"/>
      <c r="CT46" s="696"/>
      <c r="CU46" s="696"/>
      <c r="CV46" s="696"/>
      <c r="CW46" s="696"/>
      <c r="CX46" s="696"/>
      <c r="CY46" s="696"/>
      <c r="CZ46" s="696"/>
      <c r="DA46" s="696"/>
      <c r="DB46" s="696"/>
      <c r="DC46" s="696"/>
      <c r="DD46" s="696"/>
      <c r="DE46" s="696"/>
      <c r="DF46" s="696"/>
      <c r="DG46" s="696"/>
      <c r="DH46" s="696"/>
      <c r="DI46" s="696"/>
      <c r="DJ46" s="697"/>
      <c r="DK46" s="241"/>
    </row>
    <row r="47" ht="9.0" customHeight="1">
      <c r="A47" s="689"/>
      <c r="B47" s="698"/>
      <c r="C47" s="699"/>
      <c r="D47" s="699"/>
      <c r="E47" s="699"/>
      <c r="F47" s="699"/>
      <c r="G47" s="699"/>
      <c r="H47" s="699"/>
      <c r="I47" s="699"/>
      <c r="J47" s="699"/>
      <c r="K47" s="699"/>
      <c r="L47" s="699"/>
      <c r="M47" s="699"/>
      <c r="N47" s="699"/>
      <c r="O47" s="699"/>
      <c r="P47" s="699"/>
      <c r="Q47" s="699"/>
      <c r="R47" s="699"/>
      <c r="S47" s="699"/>
      <c r="T47" s="699"/>
      <c r="U47" s="699"/>
      <c r="V47" s="699"/>
      <c r="W47" s="699"/>
      <c r="X47" s="699"/>
      <c r="Y47" s="699"/>
      <c r="Z47" s="699"/>
      <c r="AA47" s="699"/>
      <c r="AB47" s="699"/>
      <c r="AC47" s="699"/>
      <c r="AD47" s="699"/>
      <c r="AE47" s="699"/>
      <c r="AF47" s="699"/>
      <c r="AG47" s="699"/>
      <c r="AH47" s="699"/>
      <c r="AI47" s="699"/>
      <c r="AJ47" s="699"/>
      <c r="AK47" s="699"/>
      <c r="AL47" s="699"/>
      <c r="AM47" s="699"/>
      <c r="AN47" s="699"/>
      <c r="AO47" s="699"/>
      <c r="AP47" s="699"/>
      <c r="AQ47" s="699"/>
      <c r="AR47" s="699"/>
      <c r="AS47" s="699"/>
      <c r="AT47" s="699"/>
      <c r="AU47" s="699"/>
      <c r="AV47" s="699"/>
      <c r="AW47" s="699"/>
      <c r="AX47" s="699"/>
      <c r="AY47" s="699"/>
      <c r="AZ47" s="699"/>
      <c r="BA47" s="699"/>
      <c r="BB47" s="699"/>
      <c r="BC47" s="699"/>
      <c r="BD47" s="699"/>
      <c r="BE47" s="698"/>
      <c r="BF47" s="692"/>
      <c r="BG47" s="698"/>
      <c r="BH47" s="699"/>
      <c r="BI47" s="699"/>
      <c r="BJ47" s="699"/>
      <c r="BK47" s="699"/>
      <c r="BL47" s="699"/>
      <c r="BM47" s="699"/>
      <c r="BN47" s="699"/>
      <c r="BO47" s="699"/>
      <c r="BP47" s="699"/>
      <c r="BQ47" s="699"/>
      <c r="BR47" s="699"/>
      <c r="BS47" s="699"/>
      <c r="BT47" s="699"/>
      <c r="BU47" s="699"/>
      <c r="BV47" s="699"/>
      <c r="BW47" s="699"/>
      <c r="BX47" s="699"/>
      <c r="BY47" s="699"/>
      <c r="BZ47" s="699"/>
      <c r="CA47" s="699"/>
      <c r="CB47" s="699"/>
      <c r="CC47" s="699"/>
      <c r="CD47" s="699"/>
      <c r="CE47" s="699"/>
      <c r="CF47" s="699"/>
      <c r="CG47" s="699"/>
      <c r="CH47" s="699"/>
      <c r="CI47" s="699"/>
      <c r="CJ47" s="699"/>
      <c r="CK47" s="699"/>
      <c r="CL47" s="699"/>
      <c r="CM47" s="699"/>
      <c r="CN47" s="699"/>
      <c r="CO47" s="699"/>
      <c r="CP47" s="699"/>
      <c r="CQ47" s="699"/>
      <c r="CR47" s="699"/>
      <c r="CS47" s="699"/>
      <c r="CT47" s="699"/>
      <c r="CU47" s="699"/>
      <c r="CV47" s="699"/>
      <c r="CW47" s="699"/>
      <c r="CX47" s="699"/>
      <c r="CY47" s="699"/>
      <c r="CZ47" s="699"/>
      <c r="DA47" s="699"/>
      <c r="DB47" s="699"/>
      <c r="DC47" s="699"/>
      <c r="DD47" s="699"/>
      <c r="DE47" s="699"/>
      <c r="DF47" s="699"/>
      <c r="DG47" s="699"/>
      <c r="DH47" s="699"/>
      <c r="DI47" s="699"/>
      <c r="DJ47" s="698"/>
      <c r="DK47" s="241"/>
    </row>
    <row r="48" ht="9.0" customHeight="1">
      <c r="A48" s="689"/>
      <c r="B48" s="700"/>
      <c r="C48" s="701"/>
      <c r="D48" s="701"/>
      <c r="E48" s="701"/>
      <c r="F48" s="701"/>
      <c r="G48" s="701"/>
      <c r="H48" s="701"/>
      <c r="I48" s="701"/>
      <c r="J48" s="701"/>
      <c r="K48" s="701"/>
      <c r="L48" s="701"/>
      <c r="M48" s="701"/>
      <c r="N48" s="701"/>
      <c r="O48" s="701"/>
      <c r="P48" s="701"/>
      <c r="Q48" s="701"/>
      <c r="R48" s="701"/>
      <c r="S48" s="701"/>
      <c r="T48" s="701"/>
      <c r="U48" s="701"/>
      <c r="V48" s="701"/>
      <c r="W48" s="701"/>
      <c r="X48" s="701"/>
      <c r="Y48" s="701"/>
      <c r="Z48" s="701"/>
      <c r="AA48" s="701"/>
      <c r="AB48" s="701"/>
      <c r="AC48" s="701"/>
      <c r="AD48" s="701"/>
      <c r="AE48" s="701"/>
      <c r="AF48" s="701"/>
      <c r="AG48" s="701"/>
      <c r="AH48" s="701"/>
      <c r="AI48" s="701"/>
      <c r="AJ48" s="701"/>
      <c r="AK48" s="701"/>
      <c r="AL48" s="701"/>
      <c r="AM48" s="701"/>
      <c r="AN48" s="701"/>
      <c r="AO48" s="701"/>
      <c r="AP48" s="701"/>
      <c r="AQ48" s="701"/>
      <c r="AR48" s="701"/>
      <c r="AS48" s="701"/>
      <c r="AT48" s="701"/>
      <c r="AU48" s="701"/>
      <c r="AV48" s="701"/>
      <c r="AW48" s="701"/>
      <c r="AX48" s="701"/>
      <c r="AY48" s="701"/>
      <c r="AZ48" s="701"/>
      <c r="BA48" s="701"/>
      <c r="BB48" s="701"/>
      <c r="BC48" s="701"/>
      <c r="BD48" s="701"/>
      <c r="BE48" s="702"/>
      <c r="BF48" s="692"/>
      <c r="BG48" s="700"/>
      <c r="BH48" s="701"/>
      <c r="BI48" s="701"/>
      <c r="BJ48" s="701"/>
      <c r="BK48" s="701"/>
      <c r="BL48" s="701"/>
      <c r="BM48" s="701"/>
      <c r="BN48" s="701"/>
      <c r="BO48" s="701"/>
      <c r="BP48" s="701"/>
      <c r="BQ48" s="701"/>
      <c r="BR48" s="701"/>
      <c r="BS48" s="701"/>
      <c r="BT48" s="701"/>
      <c r="BU48" s="701"/>
      <c r="BV48" s="701"/>
      <c r="BW48" s="701"/>
      <c r="BX48" s="701"/>
      <c r="BY48" s="701"/>
      <c r="BZ48" s="701"/>
      <c r="CA48" s="701"/>
      <c r="CB48" s="701"/>
      <c r="CC48" s="701"/>
      <c r="CD48" s="701"/>
      <c r="CE48" s="701"/>
      <c r="CF48" s="701"/>
      <c r="CG48" s="701"/>
      <c r="CH48" s="701"/>
      <c r="CI48" s="701"/>
      <c r="CJ48" s="701"/>
      <c r="CK48" s="701"/>
      <c r="CL48" s="701"/>
      <c r="CM48" s="701"/>
      <c r="CN48" s="701"/>
      <c r="CO48" s="701"/>
      <c r="CP48" s="701"/>
      <c r="CQ48" s="701"/>
      <c r="CR48" s="701"/>
      <c r="CS48" s="701"/>
      <c r="CT48" s="701"/>
      <c r="CU48" s="701"/>
      <c r="CV48" s="701"/>
      <c r="CW48" s="701"/>
      <c r="CX48" s="701"/>
      <c r="CY48" s="701"/>
      <c r="CZ48" s="701"/>
      <c r="DA48" s="701"/>
      <c r="DB48" s="701"/>
      <c r="DC48" s="701"/>
      <c r="DD48" s="701"/>
      <c r="DE48" s="701"/>
      <c r="DF48" s="701"/>
      <c r="DG48" s="701"/>
      <c r="DH48" s="701"/>
      <c r="DI48" s="701"/>
      <c r="DJ48" s="702"/>
      <c r="DK48" s="241"/>
    </row>
    <row r="49" ht="9.0" customHeight="1">
      <c r="A49" s="689"/>
      <c r="B49" s="380"/>
      <c r="C49" s="693" t="s">
        <v>358</v>
      </c>
      <c r="D49" s="136"/>
      <c r="E49" s="136"/>
      <c r="F49" s="136"/>
      <c r="G49" s="136"/>
      <c r="H49" s="136"/>
      <c r="I49" s="136"/>
      <c r="J49" s="136"/>
      <c r="K49" s="136"/>
      <c r="L49" s="136"/>
      <c r="M49" s="136"/>
      <c r="N49" s="136"/>
      <c r="O49" s="136"/>
      <c r="P49" s="136"/>
      <c r="Q49" s="136"/>
      <c r="R49" s="136"/>
      <c r="S49" s="136"/>
      <c r="T49" s="136"/>
      <c r="U49" s="136"/>
      <c r="V49" s="136"/>
      <c r="W49" s="136"/>
      <c r="X49" s="136"/>
      <c r="Y49" s="136"/>
      <c r="Z49" s="136"/>
      <c r="AA49" s="136"/>
      <c r="AB49" s="136"/>
      <c r="AC49" s="136"/>
      <c r="AD49" s="136"/>
      <c r="AE49" s="136"/>
      <c r="AF49" s="136"/>
      <c r="AG49" s="136"/>
      <c r="AH49" s="136"/>
      <c r="AI49" s="136"/>
      <c r="AJ49" s="136"/>
      <c r="AK49" s="136"/>
      <c r="AL49" s="136"/>
      <c r="AM49" s="136"/>
      <c r="AN49" s="136"/>
      <c r="AO49" s="136"/>
      <c r="AP49" s="136"/>
      <c r="AQ49" s="136"/>
      <c r="AR49" s="136"/>
      <c r="AS49" s="136"/>
      <c r="AT49" s="136"/>
      <c r="AU49" s="136"/>
      <c r="AV49" s="136"/>
      <c r="AW49" s="136"/>
      <c r="AX49" s="136"/>
      <c r="AY49" s="136"/>
      <c r="AZ49" s="136"/>
      <c r="BA49" s="136"/>
      <c r="BB49" s="136"/>
      <c r="BC49" s="136"/>
      <c r="BD49" s="8"/>
      <c r="BE49" s="381"/>
      <c r="BF49" s="692"/>
      <c r="BG49" s="380"/>
      <c r="BH49" s="693" t="s">
        <v>359</v>
      </c>
      <c r="BI49" s="136"/>
      <c r="BJ49" s="136"/>
      <c r="BK49" s="136"/>
      <c r="BL49" s="136"/>
      <c r="BM49" s="136"/>
      <c r="BN49" s="136"/>
      <c r="BO49" s="136"/>
      <c r="BP49" s="136"/>
      <c r="BQ49" s="136"/>
      <c r="BR49" s="136"/>
      <c r="BS49" s="136"/>
      <c r="BT49" s="136"/>
      <c r="BU49" s="136"/>
      <c r="BV49" s="136"/>
      <c r="BW49" s="136"/>
      <c r="BX49" s="136"/>
      <c r="BY49" s="136"/>
      <c r="BZ49" s="136"/>
      <c r="CA49" s="136"/>
      <c r="CB49" s="136"/>
      <c r="CC49" s="136"/>
      <c r="CD49" s="136"/>
      <c r="CE49" s="136"/>
      <c r="CF49" s="136"/>
      <c r="CG49" s="136"/>
      <c r="CH49" s="136"/>
      <c r="CI49" s="136"/>
      <c r="CJ49" s="136"/>
      <c r="CK49" s="136"/>
      <c r="CL49" s="136"/>
      <c r="CM49" s="136"/>
      <c r="CN49" s="136"/>
      <c r="CO49" s="136"/>
      <c r="CP49" s="136"/>
      <c r="CQ49" s="136"/>
      <c r="CR49" s="136"/>
      <c r="CS49" s="136"/>
      <c r="CT49" s="136"/>
      <c r="CU49" s="136"/>
      <c r="CV49" s="136"/>
      <c r="CW49" s="136"/>
      <c r="CX49" s="136"/>
      <c r="CY49" s="136"/>
      <c r="CZ49" s="136"/>
      <c r="DA49" s="136"/>
      <c r="DB49" s="136"/>
      <c r="DC49" s="136"/>
      <c r="DD49" s="136"/>
      <c r="DE49" s="136"/>
      <c r="DF49" s="136"/>
      <c r="DG49" s="136"/>
      <c r="DH49" s="136"/>
      <c r="DI49" s="8"/>
      <c r="DJ49" s="381"/>
      <c r="DK49" s="241"/>
    </row>
    <row r="50" ht="9.0" customHeight="1">
      <c r="A50" s="689"/>
      <c r="B50" s="380"/>
      <c r="C50" s="458"/>
      <c r="BD50" s="459"/>
      <c r="BE50" s="381"/>
      <c r="BF50" s="692"/>
      <c r="BG50" s="380"/>
      <c r="BH50" s="458"/>
      <c r="DI50" s="459"/>
      <c r="DJ50" s="381"/>
      <c r="DK50" s="241"/>
    </row>
    <row r="51" ht="9.0" customHeight="1">
      <c r="A51" s="689"/>
      <c r="B51" s="380"/>
      <c r="C51" s="458"/>
      <c r="BD51" s="459"/>
      <c r="BE51" s="381"/>
      <c r="BF51" s="692"/>
      <c r="BG51" s="380"/>
      <c r="BH51" s="458"/>
      <c r="DI51" s="459"/>
      <c r="DJ51" s="381"/>
      <c r="DK51" s="241"/>
    </row>
    <row r="52" ht="9.0" customHeight="1">
      <c r="A52" s="689"/>
      <c r="B52" s="380"/>
      <c r="C52" s="458"/>
      <c r="BD52" s="459"/>
      <c r="BE52" s="381"/>
      <c r="BF52" s="692"/>
      <c r="BG52" s="380"/>
      <c r="BH52" s="458"/>
      <c r="DI52" s="459"/>
      <c r="DJ52" s="381"/>
      <c r="DK52" s="241"/>
    </row>
    <row r="53" ht="9.0" customHeight="1">
      <c r="A53" s="689"/>
      <c r="B53" s="380"/>
      <c r="C53" s="458"/>
      <c r="BD53" s="459"/>
      <c r="BE53" s="381"/>
      <c r="BF53" s="692"/>
      <c r="BG53" s="380"/>
      <c r="BH53" s="458"/>
      <c r="DI53" s="459"/>
      <c r="DJ53" s="381"/>
      <c r="DK53" s="241"/>
    </row>
    <row r="54" ht="9.0" customHeight="1">
      <c r="A54" s="689"/>
      <c r="B54" s="380"/>
      <c r="C54" s="694"/>
      <c r="BD54" s="459"/>
      <c r="BE54" s="381"/>
      <c r="BF54" s="692"/>
      <c r="BG54" s="380"/>
      <c r="BH54" s="703"/>
      <c r="DI54" s="459"/>
      <c r="DJ54" s="381"/>
      <c r="DK54" s="241"/>
    </row>
    <row r="55" ht="9.0" customHeight="1">
      <c r="A55" s="689"/>
      <c r="B55" s="380"/>
      <c r="C55" s="458"/>
      <c r="BD55" s="459"/>
      <c r="BE55" s="381"/>
      <c r="BF55" s="692"/>
      <c r="BG55" s="380"/>
      <c r="BH55" s="458"/>
      <c r="DI55" s="459"/>
      <c r="DJ55" s="381"/>
      <c r="DK55" s="241"/>
    </row>
    <row r="56" ht="9.0" customHeight="1">
      <c r="A56" s="689"/>
      <c r="B56" s="380"/>
      <c r="C56" s="458"/>
      <c r="BD56" s="459"/>
      <c r="BE56" s="381"/>
      <c r="BF56" s="692"/>
      <c r="BG56" s="380"/>
      <c r="BH56" s="458"/>
      <c r="DI56" s="459"/>
      <c r="DJ56" s="381"/>
      <c r="DK56" s="241"/>
    </row>
    <row r="57" ht="9.0" customHeight="1">
      <c r="A57" s="689"/>
      <c r="B57" s="380"/>
      <c r="C57" s="458"/>
      <c r="BD57" s="459"/>
      <c r="BE57" s="381"/>
      <c r="BF57" s="692"/>
      <c r="BG57" s="380"/>
      <c r="BH57" s="458"/>
      <c r="DI57" s="459"/>
      <c r="DJ57" s="381"/>
      <c r="DK57" s="241"/>
    </row>
    <row r="58" ht="9.0" customHeight="1">
      <c r="A58" s="241"/>
      <c r="B58" s="380"/>
      <c r="C58" s="458"/>
      <c r="BD58" s="459"/>
      <c r="BE58" s="381"/>
      <c r="BF58" s="241"/>
      <c r="BG58" s="380"/>
      <c r="BH58" s="458"/>
      <c r="DI58" s="459"/>
      <c r="DJ58" s="381"/>
      <c r="DK58" s="241"/>
    </row>
    <row r="59" ht="9.0" customHeight="1">
      <c r="A59" s="241"/>
      <c r="B59" s="380"/>
      <c r="C59" s="458"/>
      <c r="BD59" s="459"/>
      <c r="BE59" s="381"/>
      <c r="BF59" s="241"/>
      <c r="BG59" s="380"/>
      <c r="BH59" s="458"/>
      <c r="DI59" s="459"/>
      <c r="DJ59" s="381"/>
      <c r="DK59" s="241"/>
    </row>
    <row r="60" ht="9.0" customHeight="1">
      <c r="A60" s="241"/>
      <c r="B60" s="380"/>
      <c r="C60" s="458"/>
      <c r="BD60" s="459"/>
      <c r="BE60" s="381"/>
      <c r="BF60" s="241"/>
      <c r="BG60" s="380"/>
      <c r="BH60" s="458"/>
      <c r="DI60" s="459"/>
      <c r="DJ60" s="381"/>
      <c r="DK60" s="241"/>
    </row>
    <row r="61" ht="9.0" customHeight="1">
      <c r="A61" s="241"/>
      <c r="B61" s="380"/>
      <c r="C61" s="458"/>
      <c r="BD61" s="459"/>
      <c r="BE61" s="381"/>
      <c r="BF61" s="241"/>
      <c r="BG61" s="380"/>
      <c r="BH61" s="458"/>
      <c r="DI61" s="459"/>
      <c r="DJ61" s="381"/>
      <c r="DK61" s="241"/>
    </row>
    <row r="62" ht="9.0" customHeight="1">
      <c r="A62" s="241"/>
      <c r="B62" s="380"/>
      <c r="C62" s="458"/>
      <c r="BD62" s="459"/>
      <c r="BE62" s="381"/>
      <c r="BF62" s="241"/>
      <c r="BG62" s="380"/>
      <c r="BH62" s="458"/>
      <c r="DI62" s="459"/>
      <c r="DJ62" s="381"/>
      <c r="DK62" s="241"/>
    </row>
    <row r="63" ht="9.0" customHeight="1">
      <c r="A63" s="241"/>
      <c r="B63" s="380"/>
      <c r="C63" s="458"/>
      <c r="BD63" s="459"/>
      <c r="BE63" s="381"/>
      <c r="BF63" s="241"/>
      <c r="BG63" s="380"/>
      <c r="BH63" s="458"/>
      <c r="DI63" s="459"/>
      <c r="DJ63" s="381"/>
      <c r="DK63" s="241"/>
    </row>
    <row r="64" ht="9.0" customHeight="1">
      <c r="A64" s="241"/>
      <c r="B64" s="380"/>
      <c r="C64" s="458"/>
      <c r="BD64" s="459"/>
      <c r="BE64" s="381"/>
      <c r="BF64" s="241"/>
      <c r="BG64" s="380"/>
      <c r="BH64" s="458"/>
      <c r="DI64" s="459"/>
      <c r="DJ64" s="381"/>
      <c r="DK64" s="241"/>
    </row>
    <row r="65" ht="9.0" customHeight="1">
      <c r="A65" s="241"/>
      <c r="B65" s="380"/>
      <c r="C65" s="458"/>
      <c r="BD65" s="459"/>
      <c r="BE65" s="381"/>
      <c r="BF65" s="241"/>
      <c r="BG65" s="380"/>
      <c r="BH65" s="458"/>
      <c r="DI65" s="459"/>
      <c r="DJ65" s="381"/>
      <c r="DK65" s="241"/>
    </row>
    <row r="66" ht="9.0" customHeight="1">
      <c r="A66" s="241"/>
      <c r="B66" s="380"/>
      <c r="C66" s="458"/>
      <c r="BD66" s="459"/>
      <c r="BE66" s="381"/>
      <c r="BF66" s="241"/>
      <c r="BG66" s="380"/>
      <c r="BH66" s="458"/>
      <c r="DI66" s="459"/>
      <c r="DJ66" s="381"/>
      <c r="DK66" s="241"/>
    </row>
    <row r="67" ht="9.0" customHeight="1">
      <c r="A67" s="241"/>
      <c r="B67" s="380"/>
      <c r="C67" s="458"/>
      <c r="BD67" s="459"/>
      <c r="BE67" s="381"/>
      <c r="BF67" s="241"/>
      <c r="BG67" s="380"/>
      <c r="BH67" s="458"/>
      <c r="DI67" s="459"/>
      <c r="DJ67" s="381"/>
      <c r="DK67" s="241"/>
    </row>
    <row r="68" ht="9.0" customHeight="1">
      <c r="A68" s="241"/>
      <c r="B68" s="380"/>
      <c r="C68" s="458"/>
      <c r="BD68" s="459"/>
      <c r="BE68" s="381"/>
      <c r="BF68" s="241"/>
      <c r="BG68" s="380"/>
      <c r="BH68" s="458"/>
      <c r="DI68" s="459"/>
      <c r="DJ68" s="381"/>
      <c r="DK68" s="241"/>
    </row>
    <row r="69" ht="9.0" customHeight="1">
      <c r="A69" s="241"/>
      <c r="B69" s="380"/>
      <c r="C69" s="458"/>
      <c r="BD69" s="459"/>
      <c r="BE69" s="381"/>
      <c r="BF69" s="241"/>
      <c r="BG69" s="380"/>
      <c r="BH69" s="458"/>
      <c r="DI69" s="459"/>
      <c r="DJ69" s="381"/>
      <c r="DK69" s="241"/>
    </row>
    <row r="70" ht="9.0" customHeight="1">
      <c r="A70" s="241"/>
      <c r="B70" s="380"/>
      <c r="C70" s="458"/>
      <c r="BD70" s="459"/>
      <c r="BE70" s="381"/>
      <c r="BF70" s="241"/>
      <c r="BG70" s="380"/>
      <c r="BH70" s="458"/>
      <c r="DI70" s="459"/>
      <c r="DJ70" s="381"/>
      <c r="DK70" s="241"/>
    </row>
    <row r="71" ht="9.0" customHeight="1">
      <c r="A71" s="241"/>
      <c r="B71" s="380"/>
      <c r="C71" s="458"/>
      <c r="BD71" s="459"/>
      <c r="BE71" s="381"/>
      <c r="BF71" s="241"/>
      <c r="BG71" s="380"/>
      <c r="BH71" s="458"/>
      <c r="DI71" s="459"/>
      <c r="DJ71" s="381"/>
      <c r="DK71" s="241"/>
    </row>
    <row r="72" ht="9.0" customHeight="1">
      <c r="A72" s="241"/>
      <c r="B72" s="380"/>
      <c r="C72" s="458"/>
      <c r="BD72" s="459"/>
      <c r="BE72" s="381"/>
      <c r="BF72" s="241"/>
      <c r="BG72" s="380"/>
      <c r="BH72" s="458"/>
      <c r="DI72" s="459"/>
      <c r="DJ72" s="381"/>
      <c r="DK72" s="241"/>
    </row>
    <row r="73" ht="9.0" customHeight="1">
      <c r="A73" s="241"/>
      <c r="B73" s="380"/>
      <c r="C73" s="458"/>
      <c r="BD73" s="459"/>
      <c r="BE73" s="381"/>
      <c r="BF73" s="241"/>
      <c r="BG73" s="380"/>
      <c r="BH73" s="458"/>
      <c r="DI73" s="459"/>
      <c r="DJ73" s="381"/>
      <c r="DK73" s="241"/>
    </row>
    <row r="74" ht="9.0" customHeight="1">
      <c r="A74" s="241"/>
      <c r="B74" s="380"/>
      <c r="C74" s="458"/>
      <c r="BD74" s="459"/>
      <c r="BE74" s="381"/>
      <c r="BF74" s="241"/>
      <c r="BG74" s="380"/>
      <c r="BH74" s="458"/>
      <c r="DI74" s="459"/>
      <c r="DJ74" s="381"/>
      <c r="DK74" s="241"/>
    </row>
    <row r="75" ht="9.0" customHeight="1">
      <c r="A75" s="241"/>
      <c r="B75" s="380"/>
      <c r="C75" s="458"/>
      <c r="BD75" s="459"/>
      <c r="BE75" s="381"/>
      <c r="BF75" s="241"/>
      <c r="BG75" s="380"/>
      <c r="BH75" s="458"/>
      <c r="DI75" s="459"/>
      <c r="DJ75" s="381"/>
      <c r="DK75" s="241"/>
    </row>
    <row r="76" ht="9.0" customHeight="1">
      <c r="A76" s="241"/>
      <c r="B76" s="380"/>
      <c r="C76" s="458"/>
      <c r="BD76" s="459"/>
      <c r="BE76" s="381"/>
      <c r="BF76" s="241"/>
      <c r="BG76" s="380"/>
      <c r="BH76" s="458"/>
      <c r="DI76" s="459"/>
      <c r="DJ76" s="381"/>
      <c r="DK76" s="241"/>
    </row>
    <row r="77" ht="9.0" customHeight="1">
      <c r="A77" s="241"/>
      <c r="B77" s="380"/>
      <c r="C77" s="458"/>
      <c r="BD77" s="459"/>
      <c r="BE77" s="381"/>
      <c r="BF77" s="241"/>
      <c r="BG77" s="380"/>
      <c r="BH77" s="458"/>
      <c r="DI77" s="459"/>
      <c r="DJ77" s="381"/>
      <c r="DK77" s="241"/>
    </row>
    <row r="78" ht="9.0" customHeight="1">
      <c r="A78" s="241"/>
      <c r="B78" s="380"/>
      <c r="C78" s="458"/>
      <c r="BD78" s="459"/>
      <c r="BE78" s="381"/>
      <c r="BF78" s="241"/>
      <c r="BG78" s="380"/>
      <c r="BH78" s="458"/>
      <c r="DI78" s="459"/>
      <c r="DJ78" s="381"/>
      <c r="DK78" s="241"/>
    </row>
    <row r="79" ht="9.0" customHeight="1">
      <c r="A79" s="241"/>
      <c r="B79" s="380"/>
      <c r="C79" s="458"/>
      <c r="BD79" s="459"/>
      <c r="BE79" s="381"/>
      <c r="BF79" s="241"/>
      <c r="BG79" s="380"/>
      <c r="BH79" s="458"/>
      <c r="DI79" s="459"/>
      <c r="DJ79" s="381"/>
      <c r="DK79" s="241"/>
    </row>
    <row r="80" ht="9.0" customHeight="1">
      <c r="A80" s="241"/>
      <c r="B80" s="380"/>
      <c r="C80" s="458"/>
      <c r="BD80" s="459"/>
      <c r="BE80" s="381"/>
      <c r="BF80" s="241"/>
      <c r="BG80" s="380"/>
      <c r="BH80" s="458"/>
      <c r="DI80" s="459"/>
      <c r="DJ80" s="381"/>
      <c r="DK80" s="241"/>
    </row>
    <row r="81" ht="9.0" customHeight="1">
      <c r="A81" s="241"/>
      <c r="B81" s="380"/>
      <c r="C81" s="458"/>
      <c r="BD81" s="459"/>
      <c r="BE81" s="381"/>
      <c r="BF81" s="241"/>
      <c r="BG81" s="380"/>
      <c r="BH81" s="458"/>
      <c r="DI81" s="459"/>
      <c r="DJ81" s="381"/>
      <c r="DK81" s="241"/>
    </row>
    <row r="82" ht="9.0" customHeight="1">
      <c r="A82" s="241"/>
      <c r="B82" s="380"/>
      <c r="C82" s="458"/>
      <c r="BD82" s="459"/>
      <c r="BE82" s="381"/>
      <c r="BF82" s="241"/>
      <c r="BG82" s="380"/>
      <c r="BH82" s="458"/>
      <c r="DI82" s="459"/>
      <c r="DJ82" s="381"/>
      <c r="DK82" s="241"/>
    </row>
    <row r="83" ht="9.0" customHeight="1">
      <c r="A83" s="241"/>
      <c r="B83" s="380"/>
      <c r="C83" s="458"/>
      <c r="BD83" s="459"/>
      <c r="BE83" s="381"/>
      <c r="BF83" s="241"/>
      <c r="BG83" s="380"/>
      <c r="BH83" s="458"/>
      <c r="DI83" s="459"/>
      <c r="DJ83" s="381"/>
      <c r="DK83" s="241"/>
    </row>
    <row r="84" ht="9.0" customHeight="1">
      <c r="A84" s="241"/>
      <c r="B84" s="380"/>
      <c r="C84" s="458"/>
      <c r="BD84" s="459"/>
      <c r="BE84" s="381"/>
      <c r="BF84" s="241"/>
      <c r="BG84" s="380"/>
      <c r="BH84" s="458"/>
      <c r="DI84" s="459"/>
      <c r="DJ84" s="381"/>
      <c r="DK84" s="241"/>
    </row>
    <row r="85" ht="9.0" customHeight="1">
      <c r="A85" s="241"/>
      <c r="B85" s="380"/>
      <c r="C85" s="458"/>
      <c r="BD85" s="459"/>
      <c r="BE85" s="381"/>
      <c r="BF85" s="241"/>
      <c r="BG85" s="380"/>
      <c r="BH85" s="458"/>
      <c r="DI85" s="459"/>
      <c r="DJ85" s="381"/>
      <c r="DK85" s="241"/>
    </row>
    <row r="86" ht="9.0" customHeight="1">
      <c r="A86" s="241"/>
      <c r="B86" s="380"/>
      <c r="C86" s="458"/>
      <c r="BD86" s="459"/>
      <c r="BE86" s="381"/>
      <c r="BF86" s="241"/>
      <c r="BG86" s="380"/>
      <c r="BH86" s="458"/>
      <c r="DI86" s="459"/>
      <c r="DJ86" s="381"/>
      <c r="DK86" s="241"/>
    </row>
    <row r="87" ht="9.0" customHeight="1">
      <c r="A87" s="241"/>
      <c r="B87" s="380"/>
      <c r="C87" s="458"/>
      <c r="BD87" s="459"/>
      <c r="BE87" s="381"/>
      <c r="BF87" s="241"/>
      <c r="BG87" s="380"/>
      <c r="BH87" s="458"/>
      <c r="DI87" s="459"/>
      <c r="DJ87" s="381"/>
      <c r="DK87" s="241"/>
    </row>
    <row r="88" ht="9.0" customHeight="1">
      <c r="A88" s="241"/>
      <c r="B88" s="380"/>
      <c r="C88" s="458"/>
      <c r="BD88" s="459"/>
      <c r="BE88" s="381"/>
      <c r="BF88" s="241"/>
      <c r="BG88" s="380"/>
      <c r="BH88" s="458"/>
      <c r="DI88" s="459"/>
      <c r="DJ88" s="381"/>
      <c r="DK88" s="241"/>
    </row>
    <row r="89" ht="9.0" customHeight="1">
      <c r="A89" s="241"/>
      <c r="B89" s="380"/>
      <c r="C89" s="458"/>
      <c r="BD89" s="459"/>
      <c r="BE89" s="381"/>
      <c r="BF89" s="241"/>
      <c r="BG89" s="380"/>
      <c r="BH89" s="458"/>
      <c r="DI89" s="459"/>
      <c r="DJ89" s="381"/>
      <c r="DK89" s="241"/>
    </row>
    <row r="90" ht="9.0" customHeight="1">
      <c r="A90" s="241"/>
      <c r="B90" s="380"/>
      <c r="C90" s="458"/>
      <c r="BD90" s="459"/>
      <c r="BE90" s="381"/>
      <c r="BF90" s="241"/>
      <c r="BG90" s="380"/>
      <c r="BH90" s="458"/>
      <c r="DI90" s="459"/>
      <c r="DJ90" s="381"/>
      <c r="DK90" s="241"/>
    </row>
    <row r="91" ht="9.0" customHeight="1">
      <c r="A91" s="241"/>
      <c r="B91" s="380"/>
      <c r="C91" s="548"/>
      <c r="D91" s="370"/>
      <c r="E91" s="370"/>
      <c r="F91" s="370"/>
      <c r="G91" s="370"/>
      <c r="H91" s="370"/>
      <c r="I91" s="370"/>
      <c r="J91" s="370"/>
      <c r="K91" s="370"/>
      <c r="L91" s="370"/>
      <c r="M91" s="370"/>
      <c r="N91" s="370"/>
      <c r="O91" s="370"/>
      <c r="P91" s="370"/>
      <c r="Q91" s="370"/>
      <c r="R91" s="370"/>
      <c r="S91" s="370"/>
      <c r="T91" s="370"/>
      <c r="U91" s="370"/>
      <c r="V91" s="370"/>
      <c r="W91" s="370"/>
      <c r="X91" s="370"/>
      <c r="Y91" s="370"/>
      <c r="Z91" s="370"/>
      <c r="AA91" s="370"/>
      <c r="AB91" s="370"/>
      <c r="AC91" s="370"/>
      <c r="AD91" s="370"/>
      <c r="AE91" s="370"/>
      <c r="AF91" s="370"/>
      <c r="AG91" s="370"/>
      <c r="AH91" s="370"/>
      <c r="AI91" s="370"/>
      <c r="AJ91" s="370"/>
      <c r="AK91" s="370"/>
      <c r="AL91" s="370"/>
      <c r="AM91" s="370"/>
      <c r="AN91" s="370"/>
      <c r="AO91" s="370"/>
      <c r="AP91" s="370"/>
      <c r="AQ91" s="370"/>
      <c r="AR91" s="370"/>
      <c r="AS91" s="370"/>
      <c r="AT91" s="370"/>
      <c r="AU91" s="370"/>
      <c r="AV91" s="370"/>
      <c r="AW91" s="370"/>
      <c r="AX91" s="370"/>
      <c r="AY91" s="370"/>
      <c r="AZ91" s="370"/>
      <c r="BA91" s="370"/>
      <c r="BB91" s="370"/>
      <c r="BC91" s="370"/>
      <c r="BD91" s="14"/>
      <c r="BE91" s="381"/>
      <c r="BF91" s="241"/>
      <c r="BG91" s="380"/>
      <c r="BH91" s="548"/>
      <c r="BI91" s="370"/>
      <c r="BJ91" s="370"/>
      <c r="BK91" s="370"/>
      <c r="BL91" s="370"/>
      <c r="BM91" s="370"/>
      <c r="BN91" s="370"/>
      <c r="BO91" s="370"/>
      <c r="BP91" s="370"/>
      <c r="BQ91" s="370"/>
      <c r="BR91" s="370"/>
      <c r="BS91" s="370"/>
      <c r="BT91" s="370"/>
      <c r="BU91" s="370"/>
      <c r="BV91" s="370"/>
      <c r="BW91" s="370"/>
      <c r="BX91" s="370"/>
      <c r="BY91" s="370"/>
      <c r="BZ91" s="370"/>
      <c r="CA91" s="370"/>
      <c r="CB91" s="370"/>
      <c r="CC91" s="370"/>
      <c r="CD91" s="370"/>
      <c r="CE91" s="370"/>
      <c r="CF91" s="370"/>
      <c r="CG91" s="370"/>
      <c r="CH91" s="370"/>
      <c r="CI91" s="370"/>
      <c r="CJ91" s="370"/>
      <c r="CK91" s="370"/>
      <c r="CL91" s="370"/>
      <c r="CM91" s="370"/>
      <c r="CN91" s="370"/>
      <c r="CO91" s="370"/>
      <c r="CP91" s="370"/>
      <c r="CQ91" s="370"/>
      <c r="CR91" s="370"/>
      <c r="CS91" s="370"/>
      <c r="CT91" s="370"/>
      <c r="CU91" s="370"/>
      <c r="CV91" s="370"/>
      <c r="CW91" s="370"/>
      <c r="CX91" s="370"/>
      <c r="CY91" s="370"/>
      <c r="CZ91" s="370"/>
      <c r="DA91" s="370"/>
      <c r="DB91" s="370"/>
      <c r="DC91" s="370"/>
      <c r="DD91" s="370"/>
      <c r="DE91" s="370"/>
      <c r="DF91" s="370"/>
      <c r="DG91" s="370"/>
      <c r="DH91" s="370"/>
      <c r="DI91" s="14"/>
      <c r="DJ91" s="381"/>
      <c r="DK91" s="241"/>
    </row>
    <row r="92" ht="9.0" customHeight="1">
      <c r="A92" s="241"/>
      <c r="B92" s="704"/>
      <c r="C92" s="705"/>
      <c r="D92" s="705"/>
      <c r="E92" s="705"/>
      <c r="F92" s="705"/>
      <c r="G92" s="705"/>
      <c r="H92" s="705"/>
      <c r="I92" s="705"/>
      <c r="J92" s="705"/>
      <c r="K92" s="705"/>
      <c r="L92" s="705"/>
      <c r="M92" s="705"/>
      <c r="N92" s="705"/>
      <c r="O92" s="705"/>
      <c r="P92" s="705"/>
      <c r="Q92" s="705"/>
      <c r="R92" s="705"/>
      <c r="S92" s="705"/>
      <c r="T92" s="705"/>
      <c r="U92" s="705"/>
      <c r="V92" s="705"/>
      <c r="W92" s="705"/>
      <c r="X92" s="705"/>
      <c r="Y92" s="705"/>
      <c r="Z92" s="705"/>
      <c r="AA92" s="705"/>
      <c r="AB92" s="705"/>
      <c r="AC92" s="705"/>
      <c r="AD92" s="705"/>
      <c r="AE92" s="705"/>
      <c r="AF92" s="705"/>
      <c r="AG92" s="705"/>
      <c r="AH92" s="705"/>
      <c r="AI92" s="705"/>
      <c r="AJ92" s="705"/>
      <c r="AK92" s="705"/>
      <c r="AL92" s="705"/>
      <c r="AM92" s="705"/>
      <c r="AN92" s="705"/>
      <c r="AO92" s="705"/>
      <c r="AP92" s="705"/>
      <c r="AQ92" s="705"/>
      <c r="AR92" s="705"/>
      <c r="AS92" s="705"/>
      <c r="AT92" s="705"/>
      <c r="AU92" s="705"/>
      <c r="AV92" s="705"/>
      <c r="AW92" s="705"/>
      <c r="AX92" s="705"/>
      <c r="AY92" s="705"/>
      <c r="AZ92" s="705"/>
      <c r="BA92" s="705"/>
      <c r="BB92" s="705"/>
      <c r="BC92" s="705"/>
      <c r="BD92" s="705"/>
      <c r="BE92" s="706"/>
      <c r="BF92" s="241"/>
      <c r="BG92" s="704"/>
      <c r="BH92" s="705"/>
      <c r="BI92" s="705"/>
      <c r="BJ92" s="705"/>
      <c r="BK92" s="705"/>
      <c r="BL92" s="705"/>
      <c r="BM92" s="705"/>
      <c r="BN92" s="705"/>
      <c r="BO92" s="705"/>
      <c r="BP92" s="705"/>
      <c r="BQ92" s="705"/>
      <c r="BR92" s="705"/>
      <c r="BS92" s="705"/>
      <c r="BT92" s="705"/>
      <c r="BU92" s="705"/>
      <c r="BV92" s="705"/>
      <c r="BW92" s="705"/>
      <c r="BX92" s="705"/>
      <c r="BY92" s="705"/>
      <c r="BZ92" s="705"/>
      <c r="CA92" s="705"/>
      <c r="CB92" s="705"/>
      <c r="CC92" s="705"/>
      <c r="CD92" s="705"/>
      <c r="CE92" s="705"/>
      <c r="CF92" s="705"/>
      <c r="CG92" s="705"/>
      <c r="CH92" s="705"/>
      <c r="CI92" s="705"/>
      <c r="CJ92" s="705"/>
      <c r="CK92" s="705"/>
      <c r="CL92" s="705"/>
      <c r="CM92" s="705"/>
      <c r="CN92" s="705"/>
      <c r="CO92" s="705"/>
      <c r="CP92" s="705"/>
      <c r="CQ92" s="705"/>
      <c r="CR92" s="705"/>
      <c r="CS92" s="705"/>
      <c r="CT92" s="705"/>
      <c r="CU92" s="705"/>
      <c r="CV92" s="705"/>
      <c r="CW92" s="705"/>
      <c r="CX92" s="705"/>
      <c r="CY92" s="705"/>
      <c r="CZ92" s="705"/>
      <c r="DA92" s="705"/>
      <c r="DB92" s="705"/>
      <c r="DC92" s="705"/>
      <c r="DD92" s="705"/>
      <c r="DE92" s="705"/>
      <c r="DF92" s="705"/>
      <c r="DG92" s="705"/>
      <c r="DH92" s="705"/>
      <c r="DI92" s="705"/>
      <c r="DJ92" s="706"/>
      <c r="DK92" s="241"/>
    </row>
    <row r="93" ht="9.0" customHeight="1">
      <c r="A93" s="241"/>
      <c r="B93" s="592"/>
      <c r="C93" s="592"/>
      <c r="D93" s="592"/>
      <c r="E93" s="592"/>
      <c r="F93" s="592"/>
      <c r="G93" s="592"/>
      <c r="H93" s="592"/>
      <c r="I93" s="592"/>
      <c r="J93" s="592"/>
      <c r="K93" s="592"/>
      <c r="L93" s="592"/>
      <c r="M93" s="592"/>
      <c r="N93" s="592"/>
      <c r="O93" s="592"/>
      <c r="P93" s="592"/>
      <c r="Q93" s="592"/>
      <c r="R93" s="592"/>
      <c r="S93" s="592"/>
      <c r="T93" s="592"/>
      <c r="U93" s="592"/>
      <c r="V93" s="592"/>
      <c r="W93" s="592"/>
      <c r="X93" s="592"/>
      <c r="Y93" s="592"/>
      <c r="Z93" s="592"/>
      <c r="AA93" s="592"/>
      <c r="AB93" s="592"/>
      <c r="AC93" s="592"/>
      <c r="AD93" s="592"/>
      <c r="AE93" s="592"/>
      <c r="AF93" s="592"/>
      <c r="AG93" s="592"/>
      <c r="AH93" s="592"/>
      <c r="AI93" s="592"/>
      <c r="AJ93" s="592"/>
      <c r="AK93" s="592"/>
      <c r="AL93" s="592"/>
      <c r="AM93" s="592"/>
      <c r="AN93" s="592"/>
      <c r="AO93" s="592"/>
      <c r="AP93" s="592"/>
      <c r="AQ93" s="592"/>
      <c r="AR93" s="592"/>
      <c r="AS93" s="592"/>
      <c r="AT93" s="592"/>
      <c r="AU93" s="592"/>
      <c r="AV93" s="592"/>
      <c r="AW93" s="592"/>
      <c r="AX93" s="592"/>
      <c r="AY93" s="592"/>
      <c r="AZ93" s="592"/>
      <c r="BA93" s="592"/>
      <c r="BB93" s="592"/>
      <c r="BC93" s="592"/>
      <c r="BD93" s="592"/>
      <c r="BE93" s="592"/>
      <c r="BF93" s="241"/>
      <c r="BG93" s="592"/>
      <c r="BH93" s="592"/>
      <c r="BI93" s="592"/>
      <c r="BJ93" s="592"/>
      <c r="BK93" s="592"/>
      <c r="BL93" s="592"/>
      <c r="BM93" s="592"/>
      <c r="BN93" s="592"/>
      <c r="BO93" s="592"/>
      <c r="BP93" s="592"/>
      <c r="BQ93" s="592"/>
      <c r="BR93" s="592"/>
      <c r="BS93" s="592"/>
      <c r="BT93" s="592"/>
      <c r="BU93" s="592"/>
      <c r="BV93" s="592"/>
      <c r="BW93" s="592"/>
      <c r="BX93" s="592"/>
      <c r="BY93" s="592"/>
      <c r="BZ93" s="592"/>
      <c r="CA93" s="592"/>
      <c r="CB93" s="592"/>
      <c r="CC93" s="592"/>
      <c r="CD93" s="592"/>
      <c r="CE93" s="592"/>
      <c r="CF93" s="592"/>
      <c r="CG93" s="592"/>
      <c r="CH93" s="592"/>
      <c r="CI93" s="592"/>
      <c r="CJ93" s="592"/>
      <c r="CK93" s="592"/>
      <c r="CL93" s="592"/>
      <c r="CM93" s="592"/>
      <c r="CN93" s="592"/>
      <c r="CO93" s="592"/>
      <c r="CP93" s="592"/>
      <c r="CQ93" s="592"/>
      <c r="CR93" s="592"/>
      <c r="CS93" s="592"/>
      <c r="CT93" s="592"/>
      <c r="CU93" s="592"/>
      <c r="CV93" s="592"/>
      <c r="CW93" s="592"/>
      <c r="CX93" s="592"/>
      <c r="CY93" s="592"/>
      <c r="CZ93" s="592"/>
      <c r="DA93" s="592"/>
      <c r="DB93" s="592"/>
      <c r="DC93" s="592"/>
      <c r="DD93" s="592"/>
      <c r="DE93" s="592"/>
      <c r="DF93" s="592"/>
      <c r="DG93" s="592"/>
      <c r="DH93" s="592"/>
      <c r="DI93" s="592"/>
      <c r="DJ93" s="592"/>
      <c r="DK93" s="241"/>
    </row>
    <row r="94" ht="9.0" customHeight="1">
      <c r="A94" s="241"/>
      <c r="B94" s="375"/>
      <c r="C94" s="690"/>
      <c r="D94" s="690"/>
      <c r="E94" s="690"/>
      <c r="F94" s="690"/>
      <c r="G94" s="690"/>
      <c r="H94" s="690"/>
      <c r="I94" s="690"/>
      <c r="J94" s="690"/>
      <c r="K94" s="690"/>
      <c r="L94" s="690"/>
      <c r="M94" s="690"/>
      <c r="N94" s="690"/>
      <c r="O94" s="690"/>
      <c r="P94" s="690"/>
      <c r="Q94" s="690"/>
      <c r="R94" s="690"/>
      <c r="S94" s="690"/>
      <c r="T94" s="690"/>
      <c r="U94" s="690"/>
      <c r="V94" s="690"/>
      <c r="W94" s="690"/>
      <c r="X94" s="690"/>
      <c r="Y94" s="690"/>
      <c r="Z94" s="690"/>
      <c r="AA94" s="690"/>
      <c r="AB94" s="690"/>
      <c r="AC94" s="690"/>
      <c r="AD94" s="690"/>
      <c r="AE94" s="690"/>
      <c r="AF94" s="690"/>
      <c r="AG94" s="690"/>
      <c r="AH94" s="690"/>
      <c r="AI94" s="690"/>
      <c r="AJ94" s="690"/>
      <c r="AK94" s="690"/>
      <c r="AL94" s="690"/>
      <c r="AM94" s="690"/>
      <c r="AN94" s="690"/>
      <c r="AO94" s="690"/>
      <c r="AP94" s="690"/>
      <c r="AQ94" s="690"/>
      <c r="AR94" s="690"/>
      <c r="AS94" s="690"/>
      <c r="AT94" s="690"/>
      <c r="AU94" s="690"/>
      <c r="AV94" s="690"/>
      <c r="AW94" s="690"/>
      <c r="AX94" s="690"/>
      <c r="AY94" s="690"/>
      <c r="AZ94" s="690"/>
      <c r="BA94" s="690"/>
      <c r="BB94" s="690"/>
      <c r="BC94" s="690"/>
      <c r="BD94" s="690"/>
      <c r="BE94" s="691"/>
      <c r="BF94" s="241"/>
      <c r="BG94" s="375"/>
      <c r="BH94" s="690"/>
      <c r="BI94" s="690"/>
      <c r="BJ94" s="690"/>
      <c r="BK94" s="690"/>
      <c r="BL94" s="690"/>
      <c r="BM94" s="690"/>
      <c r="BN94" s="690"/>
      <c r="BO94" s="690"/>
      <c r="BP94" s="690"/>
      <c r="BQ94" s="690"/>
      <c r="BR94" s="690"/>
      <c r="BS94" s="690"/>
      <c r="BT94" s="690"/>
      <c r="BU94" s="690"/>
      <c r="BV94" s="690"/>
      <c r="BW94" s="690"/>
      <c r="BX94" s="690"/>
      <c r="BY94" s="690"/>
      <c r="BZ94" s="690"/>
      <c r="CA94" s="690"/>
      <c r="CB94" s="690"/>
      <c r="CC94" s="690"/>
      <c r="CD94" s="690"/>
      <c r="CE94" s="690"/>
      <c r="CF94" s="690"/>
      <c r="CG94" s="690"/>
      <c r="CH94" s="690"/>
      <c r="CI94" s="690"/>
      <c r="CJ94" s="690"/>
      <c r="CK94" s="690"/>
      <c r="CL94" s="690"/>
      <c r="CM94" s="690"/>
      <c r="CN94" s="690"/>
      <c r="CO94" s="690"/>
      <c r="CP94" s="690"/>
      <c r="CQ94" s="690"/>
      <c r="CR94" s="690"/>
      <c r="CS94" s="690"/>
      <c r="CT94" s="690"/>
      <c r="CU94" s="690"/>
      <c r="CV94" s="690"/>
      <c r="CW94" s="690"/>
      <c r="CX94" s="690"/>
      <c r="CY94" s="690"/>
      <c r="CZ94" s="690"/>
      <c r="DA94" s="690"/>
      <c r="DB94" s="690"/>
      <c r="DC94" s="690"/>
      <c r="DD94" s="690"/>
      <c r="DE94" s="690"/>
      <c r="DF94" s="690"/>
      <c r="DG94" s="690"/>
      <c r="DH94" s="690"/>
      <c r="DI94" s="690"/>
      <c r="DJ94" s="691"/>
      <c r="DK94" s="241"/>
    </row>
    <row r="95" ht="9.0" customHeight="1">
      <c r="A95" s="241"/>
      <c r="B95" s="380"/>
      <c r="C95" s="693" t="s">
        <v>360</v>
      </c>
      <c r="D95" s="136"/>
      <c r="E95" s="136"/>
      <c r="F95" s="136"/>
      <c r="G95" s="136"/>
      <c r="H95" s="136"/>
      <c r="I95" s="136"/>
      <c r="J95" s="136"/>
      <c r="K95" s="136"/>
      <c r="L95" s="136"/>
      <c r="M95" s="136"/>
      <c r="N95" s="136"/>
      <c r="O95" s="136"/>
      <c r="P95" s="136"/>
      <c r="Q95" s="136"/>
      <c r="R95" s="136"/>
      <c r="S95" s="136"/>
      <c r="T95" s="136"/>
      <c r="U95" s="136"/>
      <c r="V95" s="136"/>
      <c r="W95" s="136"/>
      <c r="X95" s="136"/>
      <c r="Y95" s="136"/>
      <c r="Z95" s="136"/>
      <c r="AA95" s="136"/>
      <c r="AB95" s="136"/>
      <c r="AC95" s="136"/>
      <c r="AD95" s="136"/>
      <c r="AE95" s="136"/>
      <c r="AF95" s="136"/>
      <c r="AG95" s="136"/>
      <c r="AH95" s="136"/>
      <c r="AI95" s="136"/>
      <c r="AJ95" s="136"/>
      <c r="AK95" s="136"/>
      <c r="AL95" s="136"/>
      <c r="AM95" s="136"/>
      <c r="AN95" s="136"/>
      <c r="AO95" s="136"/>
      <c r="AP95" s="136"/>
      <c r="AQ95" s="136"/>
      <c r="AR95" s="136"/>
      <c r="AS95" s="136"/>
      <c r="AT95" s="136"/>
      <c r="AU95" s="136"/>
      <c r="AV95" s="136"/>
      <c r="AW95" s="136"/>
      <c r="AX95" s="136"/>
      <c r="AY95" s="136"/>
      <c r="AZ95" s="136"/>
      <c r="BA95" s="136"/>
      <c r="BB95" s="136"/>
      <c r="BC95" s="136"/>
      <c r="BD95" s="8"/>
      <c r="BE95" s="381"/>
      <c r="BF95" s="241"/>
      <c r="BG95" s="380"/>
      <c r="BH95" s="693" t="s">
        <v>361</v>
      </c>
      <c r="BI95" s="136"/>
      <c r="BJ95" s="136"/>
      <c r="BK95" s="136"/>
      <c r="BL95" s="136"/>
      <c r="BM95" s="136"/>
      <c r="BN95" s="136"/>
      <c r="BO95" s="136"/>
      <c r="BP95" s="136"/>
      <c r="BQ95" s="136"/>
      <c r="BR95" s="136"/>
      <c r="BS95" s="136"/>
      <c r="BT95" s="136"/>
      <c r="BU95" s="136"/>
      <c r="BV95" s="136"/>
      <c r="BW95" s="136"/>
      <c r="BX95" s="136"/>
      <c r="BY95" s="136"/>
      <c r="BZ95" s="136"/>
      <c r="CA95" s="136"/>
      <c r="CB95" s="136"/>
      <c r="CC95" s="136"/>
      <c r="CD95" s="136"/>
      <c r="CE95" s="136"/>
      <c r="CF95" s="136"/>
      <c r="CG95" s="136"/>
      <c r="CH95" s="136"/>
      <c r="CI95" s="136"/>
      <c r="CJ95" s="136"/>
      <c r="CK95" s="136"/>
      <c r="CL95" s="136"/>
      <c r="CM95" s="136"/>
      <c r="CN95" s="136"/>
      <c r="CO95" s="136"/>
      <c r="CP95" s="136"/>
      <c r="CQ95" s="136"/>
      <c r="CR95" s="136"/>
      <c r="CS95" s="136"/>
      <c r="CT95" s="136"/>
      <c r="CU95" s="136"/>
      <c r="CV95" s="136"/>
      <c r="CW95" s="136"/>
      <c r="CX95" s="136"/>
      <c r="CY95" s="136"/>
      <c r="CZ95" s="136"/>
      <c r="DA95" s="136"/>
      <c r="DB95" s="136"/>
      <c r="DC95" s="136"/>
      <c r="DD95" s="136"/>
      <c r="DE95" s="136"/>
      <c r="DF95" s="136"/>
      <c r="DG95" s="136"/>
      <c r="DH95" s="136"/>
      <c r="DI95" s="8"/>
      <c r="DJ95" s="381"/>
      <c r="DK95" s="241"/>
    </row>
    <row r="96" ht="9.0" customHeight="1">
      <c r="A96" s="241"/>
      <c r="B96" s="380"/>
      <c r="C96" s="458"/>
      <c r="BD96" s="459"/>
      <c r="BE96" s="381"/>
      <c r="BF96" s="241"/>
      <c r="BG96" s="380"/>
      <c r="BH96" s="458"/>
      <c r="DI96" s="459"/>
      <c r="DJ96" s="381"/>
      <c r="DK96" s="241"/>
    </row>
    <row r="97" ht="9.0" customHeight="1">
      <c r="A97" s="241"/>
      <c r="B97" s="380"/>
      <c r="C97" s="458"/>
      <c r="BD97" s="459"/>
      <c r="BE97" s="381"/>
      <c r="BF97" s="241"/>
      <c r="BG97" s="380"/>
      <c r="BH97" s="458"/>
      <c r="DI97" s="459"/>
      <c r="DJ97" s="381"/>
      <c r="DK97" s="241"/>
    </row>
    <row r="98" ht="9.0" customHeight="1">
      <c r="A98" s="241"/>
      <c r="B98" s="380"/>
      <c r="C98" s="458"/>
      <c r="BD98" s="459"/>
      <c r="BE98" s="381"/>
      <c r="BF98" s="241"/>
      <c r="BG98" s="380"/>
      <c r="BH98" s="458"/>
      <c r="DI98" s="459"/>
      <c r="DJ98" s="381"/>
      <c r="DK98" s="241"/>
    </row>
    <row r="99" ht="9.0" customHeight="1">
      <c r="A99" s="241"/>
      <c r="B99" s="380"/>
      <c r="C99" s="458"/>
      <c r="BD99" s="459"/>
      <c r="BE99" s="381"/>
      <c r="BF99" s="241"/>
      <c r="BG99" s="380"/>
      <c r="BH99" s="458"/>
      <c r="DI99" s="459"/>
      <c r="DJ99" s="381"/>
      <c r="DK99" s="241"/>
    </row>
    <row r="100" ht="9.0" customHeight="1">
      <c r="A100" s="241"/>
      <c r="B100" s="380"/>
      <c r="C100" s="694"/>
      <c r="BD100" s="459"/>
      <c r="BE100" s="381"/>
      <c r="BF100" s="241"/>
      <c r="BG100" s="380"/>
      <c r="BH100" s="703"/>
      <c r="DI100" s="459"/>
      <c r="DJ100" s="381"/>
      <c r="DK100" s="241"/>
    </row>
    <row r="101" ht="9.0" customHeight="1">
      <c r="A101" s="241"/>
      <c r="B101" s="380"/>
      <c r="C101" s="458"/>
      <c r="BD101" s="459"/>
      <c r="BE101" s="381"/>
      <c r="BF101" s="241"/>
      <c r="BG101" s="380"/>
      <c r="BH101" s="458"/>
      <c r="DI101" s="459"/>
      <c r="DJ101" s="381"/>
      <c r="DK101" s="241"/>
    </row>
    <row r="102" ht="9.0" customHeight="1">
      <c r="A102" s="241"/>
      <c r="B102" s="380"/>
      <c r="C102" s="458"/>
      <c r="BD102" s="459"/>
      <c r="BE102" s="381"/>
      <c r="BF102" s="241"/>
      <c r="BG102" s="380"/>
      <c r="BH102" s="458"/>
      <c r="DI102" s="459"/>
      <c r="DJ102" s="381"/>
      <c r="DK102" s="241"/>
    </row>
    <row r="103" ht="9.0" customHeight="1">
      <c r="A103" s="241"/>
      <c r="B103" s="380"/>
      <c r="C103" s="458"/>
      <c r="BD103" s="459"/>
      <c r="BE103" s="381"/>
      <c r="BF103" s="241"/>
      <c r="BG103" s="380"/>
      <c r="BH103" s="458"/>
      <c r="DI103" s="459"/>
      <c r="DJ103" s="381"/>
      <c r="DK103" s="241"/>
    </row>
    <row r="104" ht="9.0" customHeight="1">
      <c r="A104" s="241"/>
      <c r="B104" s="380"/>
      <c r="C104" s="458"/>
      <c r="BD104" s="459"/>
      <c r="BE104" s="381"/>
      <c r="BF104" s="241"/>
      <c r="BG104" s="380"/>
      <c r="BH104" s="458"/>
      <c r="DI104" s="459"/>
      <c r="DJ104" s="381"/>
      <c r="DK104" s="241"/>
    </row>
    <row r="105" ht="9.0" customHeight="1">
      <c r="A105" s="241"/>
      <c r="B105" s="380"/>
      <c r="C105" s="458"/>
      <c r="BD105" s="459"/>
      <c r="BE105" s="381"/>
      <c r="BF105" s="241"/>
      <c r="BG105" s="380"/>
      <c r="BH105" s="458"/>
      <c r="DI105" s="459"/>
      <c r="DJ105" s="381"/>
      <c r="DK105" s="241"/>
    </row>
    <row r="106" ht="9.0" customHeight="1">
      <c r="A106" s="241"/>
      <c r="B106" s="380"/>
      <c r="C106" s="458"/>
      <c r="BD106" s="459"/>
      <c r="BE106" s="381"/>
      <c r="BF106" s="241"/>
      <c r="BG106" s="380"/>
      <c r="BH106" s="458"/>
      <c r="DI106" s="459"/>
      <c r="DJ106" s="381"/>
      <c r="DK106" s="241"/>
    </row>
    <row r="107" ht="9.0" customHeight="1">
      <c r="A107" s="241"/>
      <c r="B107" s="380"/>
      <c r="C107" s="458"/>
      <c r="BD107" s="459"/>
      <c r="BE107" s="381"/>
      <c r="BF107" s="241"/>
      <c r="BG107" s="380"/>
      <c r="BH107" s="458"/>
      <c r="DI107" s="459"/>
      <c r="DJ107" s="381"/>
      <c r="DK107" s="241"/>
    </row>
    <row r="108" ht="9.0" customHeight="1">
      <c r="A108" s="241"/>
      <c r="B108" s="380"/>
      <c r="C108" s="458"/>
      <c r="BD108" s="459"/>
      <c r="BE108" s="381"/>
      <c r="BF108" s="241"/>
      <c r="BG108" s="380"/>
      <c r="BH108" s="458"/>
      <c r="DI108" s="459"/>
      <c r="DJ108" s="381"/>
      <c r="DK108" s="241"/>
    </row>
    <row r="109" ht="9.0" customHeight="1">
      <c r="A109" s="241"/>
      <c r="B109" s="380"/>
      <c r="C109" s="458"/>
      <c r="BD109" s="459"/>
      <c r="BE109" s="381"/>
      <c r="BF109" s="241"/>
      <c r="BG109" s="380"/>
      <c r="BH109" s="458"/>
      <c r="DI109" s="459"/>
      <c r="DJ109" s="381"/>
      <c r="DK109" s="241"/>
    </row>
    <row r="110" ht="9.0" customHeight="1">
      <c r="A110" s="241"/>
      <c r="B110" s="380"/>
      <c r="C110" s="458"/>
      <c r="BD110" s="459"/>
      <c r="BE110" s="381"/>
      <c r="BF110" s="241"/>
      <c r="BG110" s="380"/>
      <c r="BH110" s="458"/>
      <c r="DI110" s="459"/>
      <c r="DJ110" s="381"/>
      <c r="DK110" s="241"/>
    </row>
    <row r="111" ht="9.0" customHeight="1">
      <c r="A111" s="241"/>
      <c r="B111" s="380"/>
      <c r="C111" s="458"/>
      <c r="BD111" s="459"/>
      <c r="BE111" s="381"/>
      <c r="BF111" s="241"/>
      <c r="BG111" s="380"/>
      <c r="BH111" s="458"/>
      <c r="DI111" s="459"/>
      <c r="DJ111" s="381"/>
      <c r="DK111" s="241"/>
    </row>
    <row r="112" ht="9.0" customHeight="1">
      <c r="A112" s="241"/>
      <c r="B112" s="380"/>
      <c r="C112" s="458"/>
      <c r="BD112" s="459"/>
      <c r="BE112" s="381"/>
      <c r="BF112" s="241"/>
      <c r="BG112" s="380"/>
      <c r="BH112" s="458"/>
      <c r="DI112" s="459"/>
      <c r="DJ112" s="381"/>
      <c r="DK112" s="241"/>
    </row>
    <row r="113" ht="9.0" customHeight="1">
      <c r="A113" s="241"/>
      <c r="B113" s="380"/>
      <c r="C113" s="458"/>
      <c r="BD113" s="459"/>
      <c r="BE113" s="381"/>
      <c r="BF113" s="241"/>
      <c r="BG113" s="380"/>
      <c r="BH113" s="458"/>
      <c r="DI113" s="459"/>
      <c r="DJ113" s="381"/>
      <c r="DK113" s="241"/>
    </row>
    <row r="114" ht="9.0" customHeight="1">
      <c r="A114" s="241"/>
      <c r="B114" s="380"/>
      <c r="C114" s="458"/>
      <c r="BD114" s="459"/>
      <c r="BE114" s="381"/>
      <c r="BF114" s="241"/>
      <c r="BG114" s="380"/>
      <c r="BH114" s="458"/>
      <c r="DI114" s="459"/>
      <c r="DJ114" s="381"/>
      <c r="DK114" s="241"/>
    </row>
    <row r="115" ht="9.0" customHeight="1">
      <c r="A115" s="241"/>
      <c r="B115" s="380"/>
      <c r="C115" s="458"/>
      <c r="BD115" s="459"/>
      <c r="BE115" s="381"/>
      <c r="BF115" s="592"/>
      <c r="BG115" s="380"/>
      <c r="BH115" s="458"/>
      <c r="DI115" s="459"/>
      <c r="DJ115" s="381"/>
      <c r="DK115" s="241"/>
    </row>
    <row r="116" ht="9.0" customHeight="1">
      <c r="A116" s="689"/>
      <c r="B116" s="380"/>
      <c r="C116" s="458"/>
      <c r="BD116" s="459"/>
      <c r="BE116" s="381"/>
      <c r="BF116" s="707"/>
      <c r="BG116" s="380"/>
      <c r="BH116" s="458"/>
      <c r="DI116" s="459"/>
      <c r="DJ116" s="381"/>
      <c r="DK116" s="692"/>
    </row>
    <row r="117" ht="9.0" customHeight="1">
      <c r="A117" s="689"/>
      <c r="B117" s="380"/>
      <c r="C117" s="458"/>
      <c r="BD117" s="459"/>
      <c r="BE117" s="381"/>
      <c r="BF117" s="707"/>
      <c r="BG117" s="380"/>
      <c r="BH117" s="458"/>
      <c r="DI117" s="459"/>
      <c r="DJ117" s="381"/>
      <c r="DK117" s="692"/>
    </row>
    <row r="118" ht="9.0" customHeight="1">
      <c r="A118" s="689"/>
      <c r="B118" s="380"/>
      <c r="C118" s="458"/>
      <c r="BD118" s="459"/>
      <c r="BE118" s="381"/>
      <c r="BF118" s="707"/>
      <c r="BG118" s="380"/>
      <c r="BH118" s="458"/>
      <c r="DI118" s="459"/>
      <c r="DJ118" s="381"/>
      <c r="DK118" s="692"/>
    </row>
    <row r="119" ht="9.0" customHeight="1">
      <c r="A119" s="689"/>
      <c r="B119" s="380"/>
      <c r="C119" s="458"/>
      <c r="BD119" s="459"/>
      <c r="BE119" s="381"/>
      <c r="BF119" s="707"/>
      <c r="BG119" s="380"/>
      <c r="BH119" s="458"/>
      <c r="DI119" s="459"/>
      <c r="DJ119" s="381"/>
      <c r="DK119" s="692"/>
    </row>
    <row r="120" ht="9.0" customHeight="1">
      <c r="A120" s="689"/>
      <c r="B120" s="380"/>
      <c r="C120" s="458"/>
      <c r="BD120" s="459"/>
      <c r="BE120" s="381"/>
      <c r="BF120" s="707"/>
      <c r="BG120" s="380"/>
      <c r="BH120" s="458"/>
      <c r="DI120" s="459"/>
      <c r="DJ120" s="381"/>
      <c r="DK120" s="692"/>
    </row>
    <row r="121" ht="9.0" customHeight="1">
      <c r="A121" s="689"/>
      <c r="B121" s="380"/>
      <c r="C121" s="458"/>
      <c r="BD121" s="459"/>
      <c r="BE121" s="381"/>
      <c r="BF121" s="707"/>
      <c r="BG121" s="380"/>
      <c r="BH121" s="458"/>
      <c r="DI121" s="459"/>
      <c r="DJ121" s="381"/>
      <c r="DK121" s="692"/>
    </row>
    <row r="122" ht="9.0" customHeight="1">
      <c r="A122" s="689"/>
      <c r="B122" s="380"/>
      <c r="C122" s="458"/>
      <c r="BD122" s="459"/>
      <c r="BE122" s="381"/>
      <c r="BF122" s="707"/>
      <c r="BG122" s="380"/>
      <c r="BH122" s="458"/>
      <c r="DI122" s="459"/>
      <c r="DJ122" s="381"/>
      <c r="DK122" s="692"/>
    </row>
    <row r="123" ht="9.0" customHeight="1">
      <c r="A123" s="689"/>
      <c r="B123" s="380"/>
      <c r="C123" s="458"/>
      <c r="BD123" s="459"/>
      <c r="BE123" s="381"/>
      <c r="BF123" s="707"/>
      <c r="BG123" s="380"/>
      <c r="BH123" s="458"/>
      <c r="DI123" s="459"/>
      <c r="DJ123" s="381"/>
      <c r="DK123" s="692"/>
    </row>
    <row r="124" ht="9.0" customHeight="1">
      <c r="A124" s="689"/>
      <c r="B124" s="380"/>
      <c r="C124" s="458"/>
      <c r="BD124" s="459"/>
      <c r="BE124" s="381"/>
      <c r="BF124" s="707"/>
      <c r="BG124" s="380"/>
      <c r="BH124" s="458"/>
      <c r="DI124" s="459"/>
      <c r="DJ124" s="381"/>
      <c r="DK124" s="692"/>
    </row>
    <row r="125" ht="9.0" customHeight="1">
      <c r="A125" s="689"/>
      <c r="B125" s="380"/>
      <c r="C125" s="458"/>
      <c r="BD125" s="459"/>
      <c r="BE125" s="381"/>
      <c r="BF125" s="707"/>
      <c r="BG125" s="380"/>
      <c r="BH125" s="458"/>
      <c r="DI125" s="459"/>
      <c r="DJ125" s="381"/>
      <c r="DK125" s="692"/>
    </row>
    <row r="126" ht="9.0" customHeight="1">
      <c r="A126" s="689"/>
      <c r="B126" s="380"/>
      <c r="C126" s="458"/>
      <c r="BD126" s="459"/>
      <c r="BE126" s="381"/>
      <c r="BF126" s="707"/>
      <c r="BG126" s="380"/>
      <c r="BH126" s="458"/>
      <c r="DI126" s="459"/>
      <c r="DJ126" s="381"/>
      <c r="DK126" s="692"/>
    </row>
    <row r="127" ht="9.0" customHeight="1">
      <c r="A127" s="689"/>
      <c r="B127" s="380"/>
      <c r="C127" s="458"/>
      <c r="BD127" s="459"/>
      <c r="BE127" s="381"/>
      <c r="BF127" s="707"/>
      <c r="BG127" s="380"/>
      <c r="BH127" s="458"/>
      <c r="DI127" s="459"/>
      <c r="DJ127" s="381"/>
      <c r="DK127" s="692"/>
    </row>
    <row r="128" ht="9.0" customHeight="1">
      <c r="A128" s="689"/>
      <c r="B128" s="380"/>
      <c r="C128" s="458"/>
      <c r="BD128" s="459"/>
      <c r="BE128" s="381"/>
      <c r="BF128" s="707"/>
      <c r="BG128" s="380"/>
      <c r="BH128" s="458"/>
      <c r="DI128" s="459"/>
      <c r="DJ128" s="381"/>
      <c r="DK128" s="692"/>
    </row>
    <row r="129" ht="9.0" customHeight="1">
      <c r="A129" s="689"/>
      <c r="B129" s="380"/>
      <c r="C129" s="458"/>
      <c r="BD129" s="459"/>
      <c r="BE129" s="381"/>
      <c r="BF129" s="707"/>
      <c r="BG129" s="380"/>
      <c r="BH129" s="458"/>
      <c r="DI129" s="459"/>
      <c r="DJ129" s="381"/>
      <c r="DK129" s="692"/>
    </row>
    <row r="130" ht="9.0" customHeight="1">
      <c r="A130" s="689"/>
      <c r="B130" s="380"/>
      <c r="C130" s="458"/>
      <c r="BD130" s="459"/>
      <c r="BE130" s="381"/>
      <c r="BF130" s="707"/>
      <c r="BG130" s="380"/>
      <c r="BH130" s="458"/>
      <c r="DI130" s="459"/>
      <c r="DJ130" s="381"/>
      <c r="DK130" s="692"/>
    </row>
    <row r="131" ht="9.0" customHeight="1">
      <c r="A131" s="689"/>
      <c r="B131" s="380"/>
      <c r="C131" s="458"/>
      <c r="BD131" s="459"/>
      <c r="BE131" s="381"/>
      <c r="BF131" s="707"/>
      <c r="BG131" s="380"/>
      <c r="BH131" s="458"/>
      <c r="DI131" s="459"/>
      <c r="DJ131" s="381"/>
      <c r="DK131" s="692"/>
    </row>
    <row r="132" ht="9.0" customHeight="1">
      <c r="A132" s="689"/>
      <c r="B132" s="380"/>
      <c r="C132" s="458"/>
      <c r="BD132" s="459"/>
      <c r="BE132" s="381"/>
      <c r="BF132" s="707"/>
      <c r="BG132" s="380"/>
      <c r="BH132" s="458"/>
      <c r="DI132" s="459"/>
      <c r="DJ132" s="381"/>
      <c r="DK132" s="692"/>
    </row>
    <row r="133" ht="9.0" customHeight="1">
      <c r="A133" s="689"/>
      <c r="B133" s="380"/>
      <c r="C133" s="458"/>
      <c r="BD133" s="459"/>
      <c r="BE133" s="381"/>
      <c r="BF133" s="707"/>
      <c r="BG133" s="380"/>
      <c r="BH133" s="458"/>
      <c r="DI133" s="459"/>
      <c r="DJ133" s="381"/>
      <c r="DK133" s="692"/>
    </row>
    <row r="134" ht="9.0" customHeight="1">
      <c r="A134" s="689"/>
      <c r="B134" s="380"/>
      <c r="C134" s="458"/>
      <c r="BD134" s="459"/>
      <c r="BE134" s="381"/>
      <c r="BF134" s="707"/>
      <c r="BG134" s="380"/>
      <c r="BH134" s="458"/>
      <c r="DI134" s="459"/>
      <c r="DJ134" s="381"/>
      <c r="DK134" s="692"/>
    </row>
    <row r="135" ht="9.0" customHeight="1">
      <c r="A135" s="689"/>
      <c r="B135" s="380"/>
      <c r="C135" s="458"/>
      <c r="BD135" s="459"/>
      <c r="BE135" s="381"/>
      <c r="BF135" s="707"/>
      <c r="BG135" s="380"/>
      <c r="BH135" s="458"/>
      <c r="DI135" s="459"/>
      <c r="DJ135" s="381"/>
      <c r="DK135" s="692"/>
    </row>
    <row r="136" ht="9.0" customHeight="1">
      <c r="A136" s="689"/>
      <c r="B136" s="380"/>
      <c r="C136" s="458"/>
      <c r="BD136" s="459"/>
      <c r="BE136" s="381"/>
      <c r="BF136" s="707"/>
      <c r="BG136" s="380"/>
      <c r="BH136" s="458"/>
      <c r="DI136" s="459"/>
      <c r="DJ136" s="381"/>
      <c r="DK136" s="692"/>
    </row>
    <row r="137" ht="9.0" customHeight="1">
      <c r="A137" s="689"/>
      <c r="B137" s="380"/>
      <c r="C137" s="548"/>
      <c r="D137" s="370"/>
      <c r="E137" s="370"/>
      <c r="F137" s="370"/>
      <c r="G137" s="370"/>
      <c r="H137" s="370"/>
      <c r="I137" s="370"/>
      <c r="J137" s="370"/>
      <c r="K137" s="370"/>
      <c r="L137" s="370"/>
      <c r="M137" s="370"/>
      <c r="N137" s="370"/>
      <c r="O137" s="370"/>
      <c r="P137" s="370"/>
      <c r="Q137" s="370"/>
      <c r="R137" s="370"/>
      <c r="S137" s="370"/>
      <c r="T137" s="370"/>
      <c r="U137" s="370"/>
      <c r="V137" s="370"/>
      <c r="W137" s="370"/>
      <c r="X137" s="370"/>
      <c r="Y137" s="370"/>
      <c r="Z137" s="370"/>
      <c r="AA137" s="370"/>
      <c r="AB137" s="370"/>
      <c r="AC137" s="370"/>
      <c r="AD137" s="370"/>
      <c r="AE137" s="370"/>
      <c r="AF137" s="370"/>
      <c r="AG137" s="370"/>
      <c r="AH137" s="370"/>
      <c r="AI137" s="370"/>
      <c r="AJ137" s="370"/>
      <c r="AK137" s="370"/>
      <c r="AL137" s="370"/>
      <c r="AM137" s="370"/>
      <c r="AN137" s="370"/>
      <c r="AO137" s="370"/>
      <c r="AP137" s="370"/>
      <c r="AQ137" s="370"/>
      <c r="AR137" s="370"/>
      <c r="AS137" s="370"/>
      <c r="AT137" s="370"/>
      <c r="AU137" s="370"/>
      <c r="AV137" s="370"/>
      <c r="AW137" s="370"/>
      <c r="AX137" s="370"/>
      <c r="AY137" s="370"/>
      <c r="AZ137" s="370"/>
      <c r="BA137" s="370"/>
      <c r="BB137" s="370"/>
      <c r="BC137" s="370"/>
      <c r="BD137" s="14"/>
      <c r="BE137" s="381"/>
      <c r="BF137" s="707"/>
      <c r="BG137" s="380"/>
      <c r="BH137" s="548"/>
      <c r="BI137" s="370"/>
      <c r="BJ137" s="370"/>
      <c r="BK137" s="370"/>
      <c r="BL137" s="370"/>
      <c r="BM137" s="370"/>
      <c r="BN137" s="370"/>
      <c r="BO137" s="370"/>
      <c r="BP137" s="370"/>
      <c r="BQ137" s="370"/>
      <c r="BR137" s="370"/>
      <c r="BS137" s="370"/>
      <c r="BT137" s="370"/>
      <c r="BU137" s="370"/>
      <c r="BV137" s="370"/>
      <c r="BW137" s="370"/>
      <c r="BX137" s="370"/>
      <c r="BY137" s="370"/>
      <c r="BZ137" s="370"/>
      <c r="CA137" s="370"/>
      <c r="CB137" s="370"/>
      <c r="CC137" s="370"/>
      <c r="CD137" s="370"/>
      <c r="CE137" s="370"/>
      <c r="CF137" s="370"/>
      <c r="CG137" s="370"/>
      <c r="CH137" s="370"/>
      <c r="CI137" s="370"/>
      <c r="CJ137" s="370"/>
      <c r="CK137" s="370"/>
      <c r="CL137" s="370"/>
      <c r="CM137" s="370"/>
      <c r="CN137" s="370"/>
      <c r="CO137" s="370"/>
      <c r="CP137" s="370"/>
      <c r="CQ137" s="370"/>
      <c r="CR137" s="370"/>
      <c r="CS137" s="370"/>
      <c r="CT137" s="370"/>
      <c r="CU137" s="370"/>
      <c r="CV137" s="370"/>
      <c r="CW137" s="370"/>
      <c r="CX137" s="370"/>
      <c r="CY137" s="370"/>
      <c r="CZ137" s="370"/>
      <c r="DA137" s="370"/>
      <c r="DB137" s="370"/>
      <c r="DC137" s="370"/>
      <c r="DD137" s="370"/>
      <c r="DE137" s="370"/>
      <c r="DF137" s="370"/>
      <c r="DG137" s="370"/>
      <c r="DH137" s="370"/>
      <c r="DI137" s="14"/>
      <c r="DJ137" s="381"/>
      <c r="DK137" s="692"/>
    </row>
    <row r="138" ht="9.0" customHeight="1">
      <c r="A138" s="689"/>
      <c r="B138" s="695"/>
      <c r="C138" s="696"/>
      <c r="D138" s="696"/>
      <c r="E138" s="696"/>
      <c r="F138" s="696"/>
      <c r="G138" s="696"/>
      <c r="H138" s="696"/>
      <c r="I138" s="696"/>
      <c r="J138" s="696"/>
      <c r="K138" s="696"/>
      <c r="L138" s="696"/>
      <c r="M138" s="696"/>
      <c r="N138" s="696"/>
      <c r="O138" s="696"/>
      <c r="P138" s="696"/>
      <c r="Q138" s="696"/>
      <c r="R138" s="696"/>
      <c r="S138" s="696"/>
      <c r="T138" s="696"/>
      <c r="U138" s="696"/>
      <c r="V138" s="696"/>
      <c r="W138" s="696"/>
      <c r="X138" s="696"/>
      <c r="Y138" s="696"/>
      <c r="Z138" s="696"/>
      <c r="AA138" s="696"/>
      <c r="AB138" s="696"/>
      <c r="AC138" s="696"/>
      <c r="AD138" s="696"/>
      <c r="AE138" s="696"/>
      <c r="AF138" s="696"/>
      <c r="AG138" s="696"/>
      <c r="AH138" s="696"/>
      <c r="AI138" s="696"/>
      <c r="AJ138" s="696"/>
      <c r="AK138" s="696"/>
      <c r="AL138" s="696"/>
      <c r="AM138" s="696"/>
      <c r="AN138" s="696"/>
      <c r="AO138" s="696"/>
      <c r="AP138" s="696"/>
      <c r="AQ138" s="696"/>
      <c r="AR138" s="696"/>
      <c r="AS138" s="696"/>
      <c r="AT138" s="696"/>
      <c r="AU138" s="696"/>
      <c r="AV138" s="696"/>
      <c r="AW138" s="696"/>
      <c r="AX138" s="696"/>
      <c r="AY138" s="696"/>
      <c r="AZ138" s="696"/>
      <c r="BA138" s="696"/>
      <c r="BB138" s="696"/>
      <c r="BC138" s="696"/>
      <c r="BD138" s="696"/>
      <c r="BE138" s="697"/>
      <c r="BF138" s="707"/>
      <c r="BG138" s="695"/>
      <c r="BH138" s="696"/>
      <c r="BI138" s="696"/>
      <c r="BJ138" s="696"/>
      <c r="BK138" s="696"/>
      <c r="BL138" s="696"/>
      <c r="BM138" s="696"/>
      <c r="BN138" s="696"/>
      <c r="BO138" s="696"/>
      <c r="BP138" s="696"/>
      <c r="BQ138" s="696"/>
      <c r="BR138" s="696"/>
      <c r="BS138" s="696"/>
      <c r="BT138" s="696"/>
      <c r="BU138" s="696"/>
      <c r="BV138" s="696"/>
      <c r="BW138" s="696"/>
      <c r="BX138" s="696"/>
      <c r="BY138" s="696"/>
      <c r="BZ138" s="696"/>
      <c r="CA138" s="696"/>
      <c r="CB138" s="696"/>
      <c r="CC138" s="696"/>
      <c r="CD138" s="696"/>
      <c r="CE138" s="696"/>
      <c r="CF138" s="696"/>
      <c r="CG138" s="696"/>
      <c r="CH138" s="696"/>
      <c r="CI138" s="696"/>
      <c r="CJ138" s="696"/>
      <c r="CK138" s="696"/>
      <c r="CL138" s="696"/>
      <c r="CM138" s="696"/>
      <c r="CN138" s="696"/>
      <c r="CO138" s="696"/>
      <c r="CP138" s="696"/>
      <c r="CQ138" s="696"/>
      <c r="CR138" s="696"/>
      <c r="CS138" s="696"/>
      <c r="CT138" s="696"/>
      <c r="CU138" s="696"/>
      <c r="CV138" s="696"/>
      <c r="CW138" s="696"/>
      <c r="CX138" s="696"/>
      <c r="CY138" s="696"/>
      <c r="CZ138" s="696"/>
      <c r="DA138" s="696"/>
      <c r="DB138" s="696"/>
      <c r="DC138" s="696"/>
      <c r="DD138" s="696"/>
      <c r="DE138" s="696"/>
      <c r="DF138" s="696"/>
      <c r="DG138" s="696"/>
      <c r="DH138" s="696"/>
      <c r="DI138" s="696"/>
      <c r="DJ138" s="697"/>
      <c r="DK138" s="692"/>
    </row>
    <row r="139" ht="9.0" customHeight="1">
      <c r="A139" s="689"/>
      <c r="B139" s="698"/>
      <c r="C139" s="699"/>
      <c r="D139" s="699"/>
      <c r="E139" s="699"/>
      <c r="F139" s="699"/>
      <c r="G139" s="699"/>
      <c r="H139" s="699"/>
      <c r="I139" s="699"/>
      <c r="J139" s="699"/>
      <c r="K139" s="699"/>
      <c r="L139" s="699"/>
      <c r="M139" s="699"/>
      <c r="N139" s="699"/>
      <c r="O139" s="699"/>
      <c r="P139" s="699"/>
      <c r="Q139" s="699"/>
      <c r="R139" s="699"/>
      <c r="S139" s="699"/>
      <c r="T139" s="699"/>
      <c r="U139" s="699"/>
      <c r="V139" s="699"/>
      <c r="W139" s="699"/>
      <c r="X139" s="699"/>
      <c r="Y139" s="699"/>
      <c r="Z139" s="699"/>
      <c r="AA139" s="699"/>
      <c r="AB139" s="699"/>
      <c r="AC139" s="699"/>
      <c r="AD139" s="699"/>
      <c r="AE139" s="699"/>
      <c r="AF139" s="699"/>
      <c r="AG139" s="699"/>
      <c r="AH139" s="699"/>
      <c r="AI139" s="699"/>
      <c r="AJ139" s="699"/>
      <c r="AK139" s="699"/>
      <c r="AL139" s="699"/>
      <c r="AM139" s="699"/>
      <c r="AN139" s="699"/>
      <c r="AO139" s="699"/>
      <c r="AP139" s="699"/>
      <c r="AQ139" s="699"/>
      <c r="AR139" s="699"/>
      <c r="AS139" s="699"/>
      <c r="AT139" s="699"/>
      <c r="AU139" s="699"/>
      <c r="AV139" s="699"/>
      <c r="AW139" s="699"/>
      <c r="AX139" s="699"/>
      <c r="AY139" s="699"/>
      <c r="AZ139" s="699"/>
      <c r="BA139" s="699"/>
      <c r="BB139" s="699"/>
      <c r="BC139" s="699"/>
      <c r="BD139" s="699"/>
      <c r="BE139" s="698"/>
      <c r="BF139" s="707"/>
      <c r="BG139" s="698"/>
      <c r="BH139" s="699"/>
      <c r="BI139" s="699"/>
      <c r="BJ139" s="699"/>
      <c r="BK139" s="699"/>
      <c r="BL139" s="699"/>
      <c r="BM139" s="699"/>
      <c r="BN139" s="699"/>
      <c r="BO139" s="699"/>
      <c r="BP139" s="699"/>
      <c r="BQ139" s="699"/>
      <c r="BR139" s="699"/>
      <c r="BS139" s="699"/>
      <c r="BT139" s="699"/>
      <c r="BU139" s="699"/>
      <c r="BV139" s="699"/>
      <c r="BW139" s="699"/>
      <c r="BX139" s="699"/>
      <c r="BY139" s="699"/>
      <c r="BZ139" s="699"/>
      <c r="CA139" s="699"/>
      <c r="CB139" s="699"/>
      <c r="CC139" s="699"/>
      <c r="CD139" s="699"/>
      <c r="CE139" s="699"/>
      <c r="CF139" s="699"/>
      <c r="CG139" s="699"/>
      <c r="CH139" s="699"/>
      <c r="CI139" s="699"/>
      <c r="CJ139" s="699"/>
      <c r="CK139" s="699"/>
      <c r="CL139" s="699"/>
      <c r="CM139" s="699"/>
      <c r="CN139" s="699"/>
      <c r="CO139" s="699"/>
      <c r="CP139" s="699"/>
      <c r="CQ139" s="699"/>
      <c r="CR139" s="699"/>
      <c r="CS139" s="699"/>
      <c r="CT139" s="699"/>
      <c r="CU139" s="699"/>
      <c r="CV139" s="699"/>
      <c r="CW139" s="699"/>
      <c r="CX139" s="699"/>
      <c r="CY139" s="699"/>
      <c r="CZ139" s="699"/>
      <c r="DA139" s="699"/>
      <c r="DB139" s="699"/>
      <c r="DC139" s="699"/>
      <c r="DD139" s="699"/>
      <c r="DE139" s="699"/>
      <c r="DF139" s="699"/>
      <c r="DG139" s="699"/>
      <c r="DH139" s="699"/>
      <c r="DI139" s="699"/>
      <c r="DJ139" s="698"/>
      <c r="DK139" s="692"/>
    </row>
    <row r="140" ht="9.0" customHeight="1">
      <c r="A140" s="689"/>
      <c r="B140" s="700"/>
      <c r="C140" s="701"/>
      <c r="D140" s="701"/>
      <c r="E140" s="701"/>
      <c r="F140" s="701"/>
      <c r="G140" s="701"/>
      <c r="H140" s="701"/>
      <c r="I140" s="701"/>
      <c r="J140" s="701"/>
      <c r="K140" s="701"/>
      <c r="L140" s="701"/>
      <c r="M140" s="701"/>
      <c r="N140" s="701"/>
      <c r="O140" s="701"/>
      <c r="P140" s="701"/>
      <c r="Q140" s="701"/>
      <c r="R140" s="701"/>
      <c r="S140" s="701"/>
      <c r="T140" s="701"/>
      <c r="U140" s="701"/>
      <c r="V140" s="701"/>
      <c r="W140" s="701"/>
      <c r="X140" s="701"/>
      <c r="Y140" s="701"/>
      <c r="Z140" s="701"/>
      <c r="AA140" s="701"/>
      <c r="AB140" s="701"/>
      <c r="AC140" s="701"/>
      <c r="AD140" s="701"/>
      <c r="AE140" s="701"/>
      <c r="AF140" s="701"/>
      <c r="AG140" s="701"/>
      <c r="AH140" s="701"/>
      <c r="AI140" s="701"/>
      <c r="AJ140" s="701"/>
      <c r="AK140" s="701"/>
      <c r="AL140" s="701"/>
      <c r="AM140" s="701"/>
      <c r="AN140" s="701"/>
      <c r="AO140" s="701"/>
      <c r="AP140" s="701"/>
      <c r="AQ140" s="701"/>
      <c r="AR140" s="701"/>
      <c r="AS140" s="701"/>
      <c r="AT140" s="701"/>
      <c r="AU140" s="701"/>
      <c r="AV140" s="701"/>
      <c r="AW140" s="701"/>
      <c r="AX140" s="701"/>
      <c r="AY140" s="701"/>
      <c r="AZ140" s="701"/>
      <c r="BA140" s="701"/>
      <c r="BB140" s="701"/>
      <c r="BC140" s="701"/>
      <c r="BD140" s="701"/>
      <c r="BE140" s="702"/>
      <c r="BF140" s="707"/>
      <c r="BG140" s="700"/>
      <c r="BH140" s="701"/>
      <c r="BI140" s="701"/>
      <c r="BJ140" s="701"/>
      <c r="BK140" s="701"/>
      <c r="BL140" s="701"/>
      <c r="BM140" s="701"/>
      <c r="BN140" s="701"/>
      <c r="BO140" s="701"/>
      <c r="BP140" s="701"/>
      <c r="BQ140" s="701"/>
      <c r="BR140" s="701"/>
      <c r="BS140" s="701"/>
      <c r="BT140" s="701"/>
      <c r="BU140" s="701"/>
      <c r="BV140" s="701"/>
      <c r="BW140" s="701"/>
      <c r="BX140" s="701"/>
      <c r="BY140" s="701"/>
      <c r="BZ140" s="701"/>
      <c r="CA140" s="701"/>
      <c r="CB140" s="701"/>
      <c r="CC140" s="701"/>
      <c r="CD140" s="701"/>
      <c r="CE140" s="701"/>
      <c r="CF140" s="701"/>
      <c r="CG140" s="701"/>
      <c r="CH140" s="701"/>
      <c r="CI140" s="701"/>
      <c r="CJ140" s="701"/>
      <c r="CK140" s="701"/>
      <c r="CL140" s="701"/>
      <c r="CM140" s="701"/>
      <c r="CN140" s="701"/>
      <c r="CO140" s="701"/>
      <c r="CP140" s="701"/>
      <c r="CQ140" s="701"/>
      <c r="CR140" s="701"/>
      <c r="CS140" s="701"/>
      <c r="CT140" s="701"/>
      <c r="CU140" s="701"/>
      <c r="CV140" s="701"/>
      <c r="CW140" s="701"/>
      <c r="CX140" s="701"/>
      <c r="CY140" s="701"/>
      <c r="CZ140" s="701"/>
      <c r="DA140" s="701"/>
      <c r="DB140" s="701"/>
      <c r="DC140" s="701"/>
      <c r="DD140" s="701"/>
      <c r="DE140" s="701"/>
      <c r="DF140" s="701"/>
      <c r="DG140" s="701"/>
      <c r="DH140" s="701"/>
      <c r="DI140" s="701"/>
      <c r="DJ140" s="702"/>
      <c r="DK140" s="692"/>
    </row>
    <row r="141" ht="9.0" customHeight="1">
      <c r="A141" s="689"/>
      <c r="B141" s="380"/>
      <c r="C141" s="693" t="s">
        <v>362</v>
      </c>
      <c r="D141" s="136"/>
      <c r="E141" s="136"/>
      <c r="F141" s="136"/>
      <c r="G141" s="136"/>
      <c r="H141" s="136"/>
      <c r="I141" s="136"/>
      <c r="J141" s="136"/>
      <c r="K141" s="136"/>
      <c r="L141" s="136"/>
      <c r="M141" s="136"/>
      <c r="N141" s="136"/>
      <c r="O141" s="136"/>
      <c r="P141" s="136"/>
      <c r="Q141" s="136"/>
      <c r="R141" s="136"/>
      <c r="S141" s="136"/>
      <c r="T141" s="136"/>
      <c r="U141" s="136"/>
      <c r="V141" s="136"/>
      <c r="W141" s="136"/>
      <c r="X141" s="136"/>
      <c r="Y141" s="136"/>
      <c r="Z141" s="136"/>
      <c r="AA141" s="136"/>
      <c r="AB141" s="136"/>
      <c r="AC141" s="136"/>
      <c r="AD141" s="136"/>
      <c r="AE141" s="136"/>
      <c r="AF141" s="136"/>
      <c r="AG141" s="136"/>
      <c r="AH141" s="136"/>
      <c r="AI141" s="136"/>
      <c r="AJ141" s="136"/>
      <c r="AK141" s="136"/>
      <c r="AL141" s="136"/>
      <c r="AM141" s="136"/>
      <c r="AN141" s="136"/>
      <c r="AO141" s="136"/>
      <c r="AP141" s="136"/>
      <c r="AQ141" s="136"/>
      <c r="AR141" s="136"/>
      <c r="AS141" s="136"/>
      <c r="AT141" s="136"/>
      <c r="AU141" s="136"/>
      <c r="AV141" s="136"/>
      <c r="AW141" s="136"/>
      <c r="AX141" s="136"/>
      <c r="AY141" s="136"/>
      <c r="AZ141" s="136"/>
      <c r="BA141" s="136"/>
      <c r="BB141" s="136"/>
      <c r="BC141" s="136"/>
      <c r="BD141" s="8"/>
      <c r="BE141" s="381"/>
      <c r="BF141" s="707"/>
      <c r="BG141" s="380"/>
      <c r="BH141" s="693" t="s">
        <v>363</v>
      </c>
      <c r="BI141" s="136"/>
      <c r="BJ141" s="136"/>
      <c r="BK141" s="136"/>
      <c r="BL141" s="136"/>
      <c r="BM141" s="136"/>
      <c r="BN141" s="136"/>
      <c r="BO141" s="136"/>
      <c r="BP141" s="136"/>
      <c r="BQ141" s="136"/>
      <c r="BR141" s="136"/>
      <c r="BS141" s="136"/>
      <c r="BT141" s="136"/>
      <c r="BU141" s="136"/>
      <c r="BV141" s="136"/>
      <c r="BW141" s="136"/>
      <c r="BX141" s="136"/>
      <c r="BY141" s="136"/>
      <c r="BZ141" s="136"/>
      <c r="CA141" s="136"/>
      <c r="CB141" s="136"/>
      <c r="CC141" s="136"/>
      <c r="CD141" s="136"/>
      <c r="CE141" s="136"/>
      <c r="CF141" s="136"/>
      <c r="CG141" s="136"/>
      <c r="CH141" s="136"/>
      <c r="CI141" s="136"/>
      <c r="CJ141" s="136"/>
      <c r="CK141" s="136"/>
      <c r="CL141" s="136"/>
      <c r="CM141" s="136"/>
      <c r="CN141" s="136"/>
      <c r="CO141" s="136"/>
      <c r="CP141" s="136"/>
      <c r="CQ141" s="136"/>
      <c r="CR141" s="136"/>
      <c r="CS141" s="136"/>
      <c r="CT141" s="136"/>
      <c r="CU141" s="136"/>
      <c r="CV141" s="136"/>
      <c r="CW141" s="136"/>
      <c r="CX141" s="136"/>
      <c r="CY141" s="136"/>
      <c r="CZ141" s="136"/>
      <c r="DA141" s="136"/>
      <c r="DB141" s="136"/>
      <c r="DC141" s="136"/>
      <c r="DD141" s="136"/>
      <c r="DE141" s="136"/>
      <c r="DF141" s="136"/>
      <c r="DG141" s="136"/>
      <c r="DH141" s="136"/>
      <c r="DI141" s="8"/>
      <c r="DJ141" s="381"/>
      <c r="DK141" s="692"/>
    </row>
    <row r="142" ht="9.0" customHeight="1">
      <c r="A142" s="689"/>
      <c r="B142" s="380"/>
      <c r="C142" s="458"/>
      <c r="BD142" s="459"/>
      <c r="BE142" s="381"/>
      <c r="BF142" s="707"/>
      <c r="BG142" s="380"/>
      <c r="BH142" s="458"/>
      <c r="DI142" s="459"/>
      <c r="DJ142" s="381"/>
      <c r="DK142" s="692"/>
    </row>
    <row r="143" ht="9.0" customHeight="1">
      <c r="A143" s="689"/>
      <c r="B143" s="380"/>
      <c r="C143" s="458"/>
      <c r="BD143" s="459"/>
      <c r="BE143" s="381"/>
      <c r="BF143" s="707"/>
      <c r="BG143" s="380"/>
      <c r="BH143" s="458"/>
      <c r="DI143" s="459"/>
      <c r="DJ143" s="381"/>
      <c r="DK143" s="692"/>
    </row>
    <row r="144" ht="9.0" customHeight="1">
      <c r="A144" s="689"/>
      <c r="B144" s="380"/>
      <c r="C144" s="458"/>
      <c r="BD144" s="459"/>
      <c r="BE144" s="381"/>
      <c r="BF144" s="707"/>
      <c r="BG144" s="380"/>
      <c r="BH144" s="458"/>
      <c r="DI144" s="459"/>
      <c r="DJ144" s="381"/>
      <c r="DK144" s="692"/>
    </row>
    <row r="145" ht="9.0" customHeight="1">
      <c r="A145" s="689"/>
      <c r="B145" s="380"/>
      <c r="C145" s="458"/>
      <c r="BD145" s="459"/>
      <c r="BE145" s="381"/>
      <c r="BF145" s="707"/>
      <c r="BG145" s="380"/>
      <c r="BH145" s="458"/>
      <c r="DI145" s="459"/>
      <c r="DJ145" s="381"/>
      <c r="DK145" s="692"/>
    </row>
    <row r="146" ht="9.0" customHeight="1">
      <c r="A146" s="689"/>
      <c r="B146" s="380"/>
      <c r="C146" s="703"/>
      <c r="BD146" s="459"/>
      <c r="BE146" s="381"/>
      <c r="BF146" s="707"/>
      <c r="BG146" s="380"/>
      <c r="BH146" s="694"/>
      <c r="DI146" s="459"/>
      <c r="DJ146" s="381"/>
      <c r="DK146" s="692"/>
    </row>
    <row r="147" ht="9.0" customHeight="1">
      <c r="A147" s="689"/>
      <c r="B147" s="380"/>
      <c r="C147" s="458"/>
      <c r="BD147" s="459"/>
      <c r="BE147" s="381"/>
      <c r="BF147" s="707"/>
      <c r="BG147" s="380"/>
      <c r="BH147" s="458"/>
      <c r="DI147" s="459"/>
      <c r="DJ147" s="381"/>
      <c r="DK147" s="692"/>
    </row>
    <row r="148" ht="9.0" customHeight="1">
      <c r="A148" s="689"/>
      <c r="B148" s="380"/>
      <c r="C148" s="458"/>
      <c r="BD148" s="459"/>
      <c r="BE148" s="381"/>
      <c r="BF148" s="707"/>
      <c r="BG148" s="380"/>
      <c r="BH148" s="458"/>
      <c r="DI148" s="459"/>
      <c r="DJ148" s="381"/>
      <c r="DK148" s="692"/>
    </row>
    <row r="149" ht="9.0" customHeight="1">
      <c r="A149" s="689"/>
      <c r="B149" s="380"/>
      <c r="C149" s="458"/>
      <c r="BD149" s="459"/>
      <c r="BE149" s="381"/>
      <c r="BF149" s="707"/>
      <c r="BG149" s="380"/>
      <c r="BH149" s="458"/>
      <c r="DI149" s="459"/>
      <c r="DJ149" s="381"/>
      <c r="DK149" s="692"/>
    </row>
    <row r="150" ht="9.0" customHeight="1">
      <c r="A150" s="689"/>
      <c r="B150" s="380"/>
      <c r="C150" s="458"/>
      <c r="BD150" s="459"/>
      <c r="BE150" s="381"/>
      <c r="BF150" s="707"/>
      <c r="BG150" s="380"/>
      <c r="BH150" s="458"/>
      <c r="DI150" s="459"/>
      <c r="DJ150" s="381"/>
      <c r="DK150" s="692"/>
    </row>
    <row r="151" ht="9.0" customHeight="1">
      <c r="A151" s="689"/>
      <c r="B151" s="380"/>
      <c r="C151" s="458"/>
      <c r="BD151" s="459"/>
      <c r="BE151" s="381"/>
      <c r="BF151" s="707"/>
      <c r="BG151" s="380"/>
      <c r="BH151" s="458"/>
      <c r="DI151" s="459"/>
      <c r="DJ151" s="381"/>
      <c r="DK151" s="692"/>
    </row>
    <row r="152" ht="9.0" customHeight="1">
      <c r="A152" s="689"/>
      <c r="B152" s="380"/>
      <c r="C152" s="458"/>
      <c r="BD152" s="459"/>
      <c r="BE152" s="381"/>
      <c r="BF152" s="707"/>
      <c r="BG152" s="380"/>
      <c r="BH152" s="458"/>
      <c r="DI152" s="459"/>
      <c r="DJ152" s="381"/>
      <c r="DK152" s="692"/>
    </row>
    <row r="153" ht="9.0" customHeight="1">
      <c r="A153" s="689"/>
      <c r="B153" s="380"/>
      <c r="C153" s="458"/>
      <c r="BD153" s="459"/>
      <c r="BE153" s="381"/>
      <c r="BF153" s="707"/>
      <c r="BG153" s="380"/>
      <c r="BH153" s="458"/>
      <c r="DI153" s="459"/>
      <c r="DJ153" s="381"/>
      <c r="DK153" s="692"/>
    </row>
    <row r="154" ht="9.0" customHeight="1">
      <c r="A154" s="689"/>
      <c r="B154" s="380"/>
      <c r="C154" s="458"/>
      <c r="BD154" s="459"/>
      <c r="BE154" s="381"/>
      <c r="BF154" s="707"/>
      <c r="BG154" s="380"/>
      <c r="BH154" s="458"/>
      <c r="DI154" s="459"/>
      <c r="DJ154" s="381"/>
      <c r="DK154" s="692"/>
    </row>
    <row r="155" ht="9.0" customHeight="1">
      <c r="A155" s="689"/>
      <c r="B155" s="380"/>
      <c r="C155" s="458"/>
      <c r="BD155" s="459"/>
      <c r="BE155" s="381"/>
      <c r="BF155" s="707"/>
      <c r="BG155" s="380"/>
      <c r="BH155" s="458"/>
      <c r="DI155" s="459"/>
      <c r="DJ155" s="381"/>
      <c r="DK155" s="692"/>
    </row>
    <row r="156" ht="9.0" customHeight="1">
      <c r="A156" s="689"/>
      <c r="B156" s="380"/>
      <c r="C156" s="458"/>
      <c r="BD156" s="459"/>
      <c r="BE156" s="381"/>
      <c r="BF156" s="707"/>
      <c r="BG156" s="380"/>
      <c r="BH156" s="458"/>
      <c r="DI156" s="459"/>
      <c r="DJ156" s="381"/>
      <c r="DK156" s="692"/>
    </row>
    <row r="157" ht="9.0" customHeight="1">
      <c r="A157" s="689"/>
      <c r="B157" s="380"/>
      <c r="C157" s="458"/>
      <c r="BD157" s="459"/>
      <c r="BE157" s="381"/>
      <c r="BF157" s="707"/>
      <c r="BG157" s="380"/>
      <c r="BH157" s="458"/>
      <c r="DI157" s="459"/>
      <c r="DJ157" s="381"/>
      <c r="DK157" s="692"/>
    </row>
    <row r="158" ht="9.0" customHeight="1">
      <c r="A158" s="689"/>
      <c r="B158" s="380"/>
      <c r="C158" s="458"/>
      <c r="BD158" s="459"/>
      <c r="BE158" s="381"/>
      <c r="BF158" s="707"/>
      <c r="BG158" s="380"/>
      <c r="BH158" s="458"/>
      <c r="DI158" s="459"/>
      <c r="DJ158" s="381"/>
      <c r="DK158" s="692"/>
    </row>
    <row r="159" ht="9.0" customHeight="1">
      <c r="A159" s="689"/>
      <c r="B159" s="380"/>
      <c r="C159" s="458"/>
      <c r="BD159" s="459"/>
      <c r="BE159" s="381"/>
      <c r="BF159" s="707"/>
      <c r="BG159" s="380"/>
      <c r="BH159" s="458"/>
      <c r="DI159" s="459"/>
      <c r="DJ159" s="381"/>
      <c r="DK159" s="692"/>
    </row>
    <row r="160" ht="9.0" customHeight="1">
      <c r="A160" s="689"/>
      <c r="B160" s="380"/>
      <c r="C160" s="458"/>
      <c r="BD160" s="459"/>
      <c r="BE160" s="381"/>
      <c r="BF160" s="707"/>
      <c r="BG160" s="380"/>
      <c r="BH160" s="458"/>
      <c r="DI160" s="459"/>
      <c r="DJ160" s="381"/>
      <c r="DK160" s="692"/>
    </row>
    <row r="161" ht="9.0" customHeight="1">
      <c r="A161" s="689"/>
      <c r="B161" s="380"/>
      <c r="C161" s="458"/>
      <c r="BD161" s="459"/>
      <c r="BE161" s="381"/>
      <c r="BF161" s="707"/>
      <c r="BG161" s="380"/>
      <c r="BH161" s="458"/>
      <c r="DI161" s="459"/>
      <c r="DJ161" s="381"/>
      <c r="DK161" s="692"/>
    </row>
    <row r="162" ht="9.0" customHeight="1">
      <c r="A162" s="689"/>
      <c r="B162" s="380"/>
      <c r="C162" s="458"/>
      <c r="BD162" s="459"/>
      <c r="BE162" s="381"/>
      <c r="BF162" s="707"/>
      <c r="BG162" s="380"/>
      <c r="BH162" s="458"/>
      <c r="DI162" s="459"/>
      <c r="DJ162" s="381"/>
      <c r="DK162" s="692"/>
    </row>
    <row r="163" ht="9.0" customHeight="1">
      <c r="A163" s="689"/>
      <c r="B163" s="380"/>
      <c r="C163" s="458"/>
      <c r="BD163" s="459"/>
      <c r="BE163" s="381"/>
      <c r="BF163" s="707"/>
      <c r="BG163" s="380"/>
      <c r="BH163" s="458"/>
      <c r="DI163" s="459"/>
      <c r="DJ163" s="381"/>
      <c r="DK163" s="692"/>
    </row>
    <row r="164" ht="9.0" customHeight="1">
      <c r="A164" s="689"/>
      <c r="B164" s="380"/>
      <c r="C164" s="458"/>
      <c r="BD164" s="459"/>
      <c r="BE164" s="381"/>
      <c r="BF164" s="707"/>
      <c r="BG164" s="380"/>
      <c r="BH164" s="458"/>
      <c r="DI164" s="459"/>
      <c r="DJ164" s="381"/>
      <c r="DK164" s="692"/>
    </row>
    <row r="165" ht="9.0" customHeight="1">
      <c r="A165" s="689"/>
      <c r="B165" s="380"/>
      <c r="C165" s="458"/>
      <c r="BD165" s="459"/>
      <c r="BE165" s="381"/>
      <c r="BF165" s="707"/>
      <c r="BG165" s="380"/>
      <c r="BH165" s="458"/>
      <c r="DI165" s="459"/>
      <c r="DJ165" s="381"/>
      <c r="DK165" s="692"/>
    </row>
    <row r="166" ht="9.0" customHeight="1">
      <c r="A166" s="689"/>
      <c r="B166" s="380"/>
      <c r="C166" s="458"/>
      <c r="BD166" s="459"/>
      <c r="BE166" s="381"/>
      <c r="BF166" s="707"/>
      <c r="BG166" s="380"/>
      <c r="BH166" s="458"/>
      <c r="DI166" s="459"/>
      <c r="DJ166" s="381"/>
      <c r="DK166" s="692"/>
    </row>
    <row r="167" ht="9.0" customHeight="1">
      <c r="A167" s="689"/>
      <c r="B167" s="380"/>
      <c r="C167" s="458"/>
      <c r="BD167" s="459"/>
      <c r="BE167" s="381"/>
      <c r="BF167" s="707"/>
      <c r="BG167" s="380"/>
      <c r="BH167" s="458"/>
      <c r="DI167" s="459"/>
      <c r="DJ167" s="381"/>
      <c r="DK167" s="692"/>
    </row>
    <row r="168" ht="9.0" customHeight="1">
      <c r="A168" s="689"/>
      <c r="B168" s="380"/>
      <c r="C168" s="458"/>
      <c r="BD168" s="459"/>
      <c r="BE168" s="381"/>
      <c r="BF168" s="707"/>
      <c r="BG168" s="380"/>
      <c r="BH168" s="458"/>
      <c r="DI168" s="459"/>
      <c r="DJ168" s="381"/>
      <c r="DK168" s="692"/>
    </row>
    <row r="169" ht="9.0" customHeight="1">
      <c r="A169" s="689"/>
      <c r="B169" s="380"/>
      <c r="C169" s="458"/>
      <c r="BD169" s="459"/>
      <c r="BE169" s="381"/>
      <c r="BF169" s="707"/>
      <c r="BG169" s="380"/>
      <c r="BH169" s="458"/>
      <c r="DI169" s="459"/>
      <c r="DJ169" s="381"/>
      <c r="DK169" s="692"/>
    </row>
    <row r="170" ht="9.0" customHeight="1">
      <c r="A170" s="689"/>
      <c r="B170" s="380"/>
      <c r="C170" s="458"/>
      <c r="BD170" s="459"/>
      <c r="BE170" s="381"/>
      <c r="BF170" s="707"/>
      <c r="BG170" s="380"/>
      <c r="BH170" s="458"/>
      <c r="DI170" s="459"/>
      <c r="DJ170" s="381"/>
      <c r="DK170" s="692"/>
    </row>
    <row r="171" ht="9.0" customHeight="1">
      <c r="A171" s="689"/>
      <c r="B171" s="380"/>
      <c r="C171" s="458"/>
      <c r="BD171" s="459"/>
      <c r="BE171" s="381"/>
      <c r="BF171" s="707"/>
      <c r="BG171" s="380"/>
      <c r="BH171" s="458"/>
      <c r="DI171" s="459"/>
      <c r="DJ171" s="381"/>
      <c r="DK171" s="692"/>
    </row>
    <row r="172" ht="9.0" customHeight="1">
      <c r="A172" s="689"/>
      <c r="B172" s="380"/>
      <c r="C172" s="458"/>
      <c r="BD172" s="459"/>
      <c r="BE172" s="381"/>
      <c r="BF172" s="707"/>
      <c r="BG172" s="380"/>
      <c r="BH172" s="458"/>
      <c r="DI172" s="459"/>
      <c r="DJ172" s="381"/>
      <c r="DK172" s="692"/>
    </row>
    <row r="173" ht="9.0" customHeight="1">
      <c r="A173" s="689"/>
      <c r="B173" s="380"/>
      <c r="C173" s="458"/>
      <c r="BD173" s="459"/>
      <c r="BE173" s="381"/>
      <c r="BF173" s="707"/>
      <c r="BG173" s="380"/>
      <c r="BH173" s="458"/>
      <c r="DI173" s="459"/>
      <c r="DJ173" s="381"/>
      <c r="DK173" s="692"/>
    </row>
    <row r="174" ht="9.0" customHeight="1">
      <c r="A174" s="689"/>
      <c r="B174" s="380"/>
      <c r="C174" s="458"/>
      <c r="BD174" s="459"/>
      <c r="BE174" s="381"/>
      <c r="BF174" s="707"/>
      <c r="BG174" s="380"/>
      <c r="BH174" s="458"/>
      <c r="DI174" s="459"/>
      <c r="DJ174" s="381"/>
      <c r="DK174" s="692"/>
    </row>
    <row r="175" ht="9.0" customHeight="1">
      <c r="A175" s="689"/>
      <c r="B175" s="380"/>
      <c r="C175" s="458"/>
      <c r="BD175" s="459"/>
      <c r="BE175" s="381"/>
      <c r="BF175" s="707"/>
      <c r="BG175" s="380"/>
      <c r="BH175" s="458"/>
      <c r="DI175" s="459"/>
      <c r="DJ175" s="381"/>
      <c r="DK175" s="692"/>
    </row>
    <row r="176" ht="9.0" customHeight="1">
      <c r="A176" s="689"/>
      <c r="B176" s="380"/>
      <c r="C176" s="458"/>
      <c r="BD176" s="459"/>
      <c r="BE176" s="381"/>
      <c r="BF176" s="707"/>
      <c r="BG176" s="380"/>
      <c r="BH176" s="458"/>
      <c r="DI176" s="459"/>
      <c r="DJ176" s="381"/>
      <c r="DK176" s="692"/>
    </row>
    <row r="177" ht="9.0" customHeight="1">
      <c r="A177" s="689"/>
      <c r="B177" s="380"/>
      <c r="C177" s="458"/>
      <c r="BD177" s="459"/>
      <c r="BE177" s="381"/>
      <c r="BF177" s="707"/>
      <c r="BG177" s="380"/>
      <c r="BH177" s="458"/>
      <c r="DI177" s="459"/>
      <c r="DJ177" s="381"/>
      <c r="DK177" s="692"/>
    </row>
    <row r="178" ht="9.0" customHeight="1">
      <c r="A178" s="689"/>
      <c r="B178" s="380"/>
      <c r="C178" s="458"/>
      <c r="BD178" s="459"/>
      <c r="BE178" s="381"/>
      <c r="BF178" s="707"/>
      <c r="BG178" s="380"/>
      <c r="BH178" s="458"/>
      <c r="DI178" s="459"/>
      <c r="DJ178" s="381"/>
      <c r="DK178" s="692"/>
    </row>
    <row r="179" ht="9.0" customHeight="1">
      <c r="A179" s="689"/>
      <c r="B179" s="380"/>
      <c r="C179" s="458"/>
      <c r="BD179" s="459"/>
      <c r="BE179" s="381"/>
      <c r="BF179" s="707"/>
      <c r="BG179" s="380"/>
      <c r="BH179" s="458"/>
      <c r="DI179" s="459"/>
      <c r="DJ179" s="381"/>
      <c r="DK179" s="692"/>
    </row>
    <row r="180" ht="9.0" customHeight="1">
      <c r="A180" s="689"/>
      <c r="B180" s="380"/>
      <c r="C180" s="458"/>
      <c r="BD180" s="459"/>
      <c r="BE180" s="381"/>
      <c r="BF180" s="707"/>
      <c r="BG180" s="380"/>
      <c r="BH180" s="458"/>
      <c r="DI180" s="459"/>
      <c r="DJ180" s="381"/>
      <c r="DK180" s="692"/>
    </row>
    <row r="181" ht="9.0" customHeight="1">
      <c r="A181" s="689"/>
      <c r="B181" s="380"/>
      <c r="C181" s="458"/>
      <c r="BD181" s="459"/>
      <c r="BE181" s="381"/>
      <c r="BF181" s="707"/>
      <c r="BG181" s="380"/>
      <c r="BH181" s="458"/>
      <c r="DI181" s="459"/>
      <c r="DJ181" s="381"/>
      <c r="DK181" s="692"/>
    </row>
    <row r="182" ht="9.0" customHeight="1">
      <c r="A182" s="689"/>
      <c r="B182" s="380"/>
      <c r="C182" s="458"/>
      <c r="BD182" s="459"/>
      <c r="BE182" s="381"/>
      <c r="BF182" s="707"/>
      <c r="BG182" s="380"/>
      <c r="BH182" s="458"/>
      <c r="DI182" s="459"/>
      <c r="DJ182" s="381"/>
      <c r="DK182" s="692"/>
    </row>
    <row r="183" ht="9.0" customHeight="1">
      <c r="A183" s="689"/>
      <c r="B183" s="380"/>
      <c r="C183" s="548"/>
      <c r="D183" s="370"/>
      <c r="E183" s="370"/>
      <c r="F183" s="370"/>
      <c r="G183" s="370"/>
      <c r="H183" s="370"/>
      <c r="I183" s="370"/>
      <c r="J183" s="370"/>
      <c r="K183" s="370"/>
      <c r="L183" s="370"/>
      <c r="M183" s="370"/>
      <c r="N183" s="370"/>
      <c r="O183" s="370"/>
      <c r="P183" s="370"/>
      <c r="Q183" s="370"/>
      <c r="R183" s="370"/>
      <c r="S183" s="370"/>
      <c r="T183" s="370"/>
      <c r="U183" s="370"/>
      <c r="V183" s="370"/>
      <c r="W183" s="370"/>
      <c r="X183" s="370"/>
      <c r="Y183" s="370"/>
      <c r="Z183" s="370"/>
      <c r="AA183" s="370"/>
      <c r="AB183" s="370"/>
      <c r="AC183" s="370"/>
      <c r="AD183" s="370"/>
      <c r="AE183" s="370"/>
      <c r="AF183" s="370"/>
      <c r="AG183" s="370"/>
      <c r="AH183" s="370"/>
      <c r="AI183" s="370"/>
      <c r="AJ183" s="370"/>
      <c r="AK183" s="370"/>
      <c r="AL183" s="370"/>
      <c r="AM183" s="370"/>
      <c r="AN183" s="370"/>
      <c r="AO183" s="370"/>
      <c r="AP183" s="370"/>
      <c r="AQ183" s="370"/>
      <c r="AR183" s="370"/>
      <c r="AS183" s="370"/>
      <c r="AT183" s="370"/>
      <c r="AU183" s="370"/>
      <c r="AV183" s="370"/>
      <c r="AW183" s="370"/>
      <c r="AX183" s="370"/>
      <c r="AY183" s="370"/>
      <c r="AZ183" s="370"/>
      <c r="BA183" s="370"/>
      <c r="BB183" s="370"/>
      <c r="BC183" s="370"/>
      <c r="BD183" s="14"/>
      <c r="BE183" s="381"/>
      <c r="BF183" s="707"/>
      <c r="BG183" s="380"/>
      <c r="BH183" s="548"/>
      <c r="BI183" s="370"/>
      <c r="BJ183" s="370"/>
      <c r="BK183" s="370"/>
      <c r="BL183" s="370"/>
      <c r="BM183" s="370"/>
      <c r="BN183" s="370"/>
      <c r="BO183" s="370"/>
      <c r="BP183" s="370"/>
      <c r="BQ183" s="370"/>
      <c r="BR183" s="370"/>
      <c r="BS183" s="370"/>
      <c r="BT183" s="370"/>
      <c r="BU183" s="370"/>
      <c r="BV183" s="370"/>
      <c r="BW183" s="370"/>
      <c r="BX183" s="370"/>
      <c r="BY183" s="370"/>
      <c r="BZ183" s="370"/>
      <c r="CA183" s="370"/>
      <c r="CB183" s="370"/>
      <c r="CC183" s="370"/>
      <c r="CD183" s="370"/>
      <c r="CE183" s="370"/>
      <c r="CF183" s="370"/>
      <c r="CG183" s="370"/>
      <c r="CH183" s="370"/>
      <c r="CI183" s="370"/>
      <c r="CJ183" s="370"/>
      <c r="CK183" s="370"/>
      <c r="CL183" s="370"/>
      <c r="CM183" s="370"/>
      <c r="CN183" s="370"/>
      <c r="CO183" s="370"/>
      <c r="CP183" s="370"/>
      <c r="CQ183" s="370"/>
      <c r="CR183" s="370"/>
      <c r="CS183" s="370"/>
      <c r="CT183" s="370"/>
      <c r="CU183" s="370"/>
      <c r="CV183" s="370"/>
      <c r="CW183" s="370"/>
      <c r="CX183" s="370"/>
      <c r="CY183" s="370"/>
      <c r="CZ183" s="370"/>
      <c r="DA183" s="370"/>
      <c r="DB183" s="370"/>
      <c r="DC183" s="370"/>
      <c r="DD183" s="370"/>
      <c r="DE183" s="370"/>
      <c r="DF183" s="370"/>
      <c r="DG183" s="370"/>
      <c r="DH183" s="370"/>
      <c r="DI183" s="14"/>
      <c r="DJ183" s="381"/>
      <c r="DK183" s="692"/>
    </row>
    <row r="184" ht="9.0" customHeight="1">
      <c r="A184" s="592"/>
      <c r="B184" s="704"/>
      <c r="C184" s="705"/>
      <c r="D184" s="705"/>
      <c r="E184" s="705"/>
      <c r="F184" s="705"/>
      <c r="G184" s="705"/>
      <c r="H184" s="705"/>
      <c r="I184" s="705"/>
      <c r="J184" s="705"/>
      <c r="K184" s="705"/>
      <c r="L184" s="705"/>
      <c r="M184" s="705"/>
      <c r="N184" s="705"/>
      <c r="O184" s="705"/>
      <c r="P184" s="705"/>
      <c r="Q184" s="705"/>
      <c r="R184" s="705"/>
      <c r="S184" s="705"/>
      <c r="T184" s="705"/>
      <c r="U184" s="705"/>
      <c r="V184" s="705"/>
      <c r="W184" s="705"/>
      <c r="X184" s="705"/>
      <c r="Y184" s="705"/>
      <c r="Z184" s="705"/>
      <c r="AA184" s="705"/>
      <c r="AB184" s="705"/>
      <c r="AC184" s="705"/>
      <c r="AD184" s="705"/>
      <c r="AE184" s="705"/>
      <c r="AF184" s="705"/>
      <c r="AG184" s="705"/>
      <c r="AH184" s="705"/>
      <c r="AI184" s="705"/>
      <c r="AJ184" s="705"/>
      <c r="AK184" s="705"/>
      <c r="AL184" s="705"/>
      <c r="AM184" s="705"/>
      <c r="AN184" s="705"/>
      <c r="AO184" s="705"/>
      <c r="AP184" s="705"/>
      <c r="AQ184" s="705"/>
      <c r="AR184" s="705"/>
      <c r="AS184" s="705"/>
      <c r="AT184" s="705"/>
      <c r="AU184" s="705"/>
      <c r="AV184" s="705"/>
      <c r="AW184" s="705"/>
      <c r="AX184" s="705"/>
      <c r="AY184" s="705"/>
      <c r="AZ184" s="705"/>
      <c r="BA184" s="705"/>
      <c r="BB184" s="705"/>
      <c r="BC184" s="705"/>
      <c r="BD184" s="705"/>
      <c r="BE184" s="706"/>
      <c r="BF184" s="372"/>
      <c r="BG184" s="704"/>
      <c r="BH184" s="705"/>
      <c r="BI184" s="705"/>
      <c r="BJ184" s="705"/>
      <c r="BK184" s="705"/>
      <c r="BL184" s="705"/>
      <c r="BM184" s="705"/>
      <c r="BN184" s="705"/>
      <c r="BO184" s="705"/>
      <c r="BP184" s="705"/>
      <c r="BQ184" s="705"/>
      <c r="BR184" s="705"/>
      <c r="BS184" s="705"/>
      <c r="BT184" s="705"/>
      <c r="BU184" s="705"/>
      <c r="BV184" s="705"/>
      <c r="BW184" s="705"/>
      <c r="BX184" s="705"/>
      <c r="BY184" s="705"/>
      <c r="BZ184" s="705"/>
      <c r="CA184" s="705"/>
      <c r="CB184" s="705"/>
      <c r="CC184" s="705"/>
      <c r="CD184" s="705"/>
      <c r="CE184" s="705"/>
      <c r="CF184" s="705"/>
      <c r="CG184" s="705"/>
      <c r="CH184" s="705"/>
      <c r="CI184" s="705"/>
      <c r="CJ184" s="705"/>
      <c r="CK184" s="705"/>
      <c r="CL184" s="705"/>
      <c r="CM184" s="705"/>
      <c r="CN184" s="705"/>
      <c r="CO184" s="705"/>
      <c r="CP184" s="705"/>
      <c r="CQ184" s="705"/>
      <c r="CR184" s="705"/>
      <c r="CS184" s="705"/>
      <c r="CT184" s="705"/>
      <c r="CU184" s="705"/>
      <c r="CV184" s="705"/>
      <c r="CW184" s="705"/>
      <c r="CX184" s="705"/>
      <c r="CY184" s="705"/>
      <c r="CZ184" s="705"/>
      <c r="DA184" s="705"/>
      <c r="DB184" s="705"/>
      <c r="DC184" s="705"/>
      <c r="DD184" s="705"/>
      <c r="DE184" s="705"/>
      <c r="DF184" s="705"/>
      <c r="DG184" s="705"/>
      <c r="DH184" s="705"/>
      <c r="DI184" s="705"/>
      <c r="DJ184" s="706"/>
      <c r="DK184" s="592"/>
    </row>
    <row r="185" ht="9.0" customHeight="1">
      <c r="A185" s="708"/>
      <c r="B185" s="708"/>
      <c r="C185" s="708"/>
      <c r="D185" s="708"/>
      <c r="E185" s="708"/>
      <c r="F185" s="708"/>
      <c r="G185" s="708"/>
      <c r="H185" s="708"/>
      <c r="I185" s="708"/>
      <c r="J185" s="708"/>
      <c r="K185" s="708"/>
      <c r="L185" s="708"/>
      <c r="M185" s="708"/>
      <c r="N185" s="708"/>
      <c r="O185" s="708"/>
      <c r="P185" s="708"/>
      <c r="Q185" s="708"/>
      <c r="R185" s="708"/>
      <c r="S185" s="708"/>
      <c r="T185" s="708"/>
      <c r="U185" s="708"/>
      <c r="V185" s="708"/>
      <c r="W185" s="708"/>
      <c r="X185" s="708"/>
      <c r="Y185" s="708"/>
      <c r="Z185" s="708"/>
      <c r="AA185" s="708"/>
      <c r="AB185" s="708"/>
      <c r="AC185" s="708"/>
      <c r="AD185" s="708"/>
      <c r="AE185" s="708"/>
      <c r="AF185" s="708"/>
      <c r="AG185" s="708"/>
      <c r="AH185" s="708"/>
      <c r="AI185" s="708"/>
      <c r="AJ185" s="708"/>
      <c r="AK185" s="708"/>
      <c r="AL185" s="708"/>
      <c r="AM185" s="708"/>
      <c r="AN185" s="708"/>
      <c r="AO185" s="708"/>
      <c r="AP185" s="708"/>
      <c r="AQ185" s="708"/>
      <c r="AR185" s="708"/>
      <c r="AS185" s="708"/>
      <c r="AT185" s="708"/>
      <c r="AU185" s="708"/>
      <c r="AV185" s="708"/>
      <c r="AW185" s="708"/>
      <c r="AX185" s="708"/>
      <c r="AY185" s="708"/>
      <c r="AZ185" s="708"/>
      <c r="BA185" s="708"/>
      <c r="BB185" s="708"/>
      <c r="BC185" s="708"/>
      <c r="BD185" s="708"/>
      <c r="BE185" s="708"/>
      <c r="BF185" s="708"/>
      <c r="BG185" s="708"/>
      <c r="BH185" s="708"/>
      <c r="BI185" s="708"/>
      <c r="BJ185" s="708"/>
      <c r="BK185" s="708"/>
      <c r="BL185" s="708"/>
      <c r="BM185" s="708"/>
      <c r="BN185" s="708"/>
      <c r="BO185" s="708"/>
      <c r="BP185" s="708"/>
      <c r="BQ185" s="708"/>
      <c r="BR185" s="708"/>
      <c r="BS185" s="708"/>
      <c r="BT185" s="708"/>
      <c r="BU185" s="708"/>
      <c r="BV185" s="708"/>
      <c r="BW185" s="708"/>
      <c r="BX185" s="708"/>
      <c r="BY185" s="708"/>
      <c r="BZ185" s="708"/>
      <c r="CA185" s="708"/>
      <c r="CB185" s="708"/>
      <c r="CC185" s="708"/>
      <c r="CD185" s="708"/>
      <c r="CE185" s="708"/>
      <c r="CF185" s="708"/>
      <c r="CG185" s="708"/>
      <c r="CH185" s="708"/>
      <c r="CI185" s="708"/>
      <c r="CJ185" s="708"/>
      <c r="CK185" s="708"/>
      <c r="CL185" s="708"/>
      <c r="CM185" s="708"/>
      <c r="CN185" s="708"/>
      <c r="CO185" s="708"/>
      <c r="CP185" s="708"/>
      <c r="CQ185" s="708"/>
      <c r="CR185" s="708"/>
      <c r="CS185" s="708"/>
      <c r="CT185" s="708"/>
      <c r="CU185" s="708"/>
      <c r="CV185" s="708"/>
      <c r="CW185" s="708"/>
      <c r="CX185" s="708"/>
      <c r="CY185" s="708"/>
      <c r="CZ185" s="708"/>
      <c r="DA185" s="708"/>
      <c r="DB185" s="708"/>
      <c r="DC185" s="708"/>
      <c r="DD185" s="708"/>
      <c r="DE185" s="708"/>
      <c r="DF185" s="708"/>
      <c r="DG185" s="708"/>
      <c r="DH185" s="708"/>
      <c r="DI185" s="708"/>
      <c r="DJ185" s="708"/>
      <c r="DK185" s="708"/>
    </row>
  </sheetData>
  <mergeCells count="16">
    <mergeCell ref="C54:BD91"/>
    <mergeCell ref="C95:BD99"/>
    <mergeCell ref="C100:BD137"/>
    <mergeCell ref="C141:BD145"/>
    <mergeCell ref="C146:BD183"/>
    <mergeCell ref="BH95:DI99"/>
    <mergeCell ref="BH100:DI137"/>
    <mergeCell ref="BH141:DI145"/>
    <mergeCell ref="BH146:DI183"/>
    <mergeCell ref="C3:BD7"/>
    <mergeCell ref="BH3:DI7"/>
    <mergeCell ref="C8:BD45"/>
    <mergeCell ref="BH8:DI45"/>
    <mergeCell ref="C49:BD53"/>
    <mergeCell ref="BH49:DI53"/>
    <mergeCell ref="BH54:DI9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15" width="1.88"/>
  </cols>
  <sheetData>
    <row r="1" ht="9.0" customHeight="1">
      <c r="A1" s="509"/>
      <c r="B1" s="510"/>
      <c r="DK1" s="216"/>
    </row>
    <row r="2" ht="9.0" customHeight="1">
      <c r="A2" s="512"/>
      <c r="B2" s="622"/>
      <c r="C2" s="623"/>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624"/>
      <c r="AL2" s="625"/>
      <c r="AM2" s="709"/>
      <c r="AN2" s="622"/>
      <c r="AO2" s="623"/>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624"/>
      <c r="BX2" s="625"/>
      <c r="BY2" s="709"/>
      <c r="BZ2" s="622"/>
      <c r="CA2" s="623"/>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624"/>
      <c r="DJ2" s="625"/>
      <c r="DK2" s="709"/>
    </row>
    <row r="3" ht="9.0" customHeight="1">
      <c r="A3" s="512"/>
      <c r="B3" s="631"/>
      <c r="C3" s="561" t="s">
        <v>334</v>
      </c>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8"/>
      <c r="AL3" s="632"/>
      <c r="AM3" s="709"/>
      <c r="AN3" s="631"/>
      <c r="AO3" s="561" t="s">
        <v>334</v>
      </c>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8"/>
      <c r="BX3" s="632"/>
      <c r="BY3" s="709"/>
      <c r="BZ3" s="631"/>
      <c r="CA3" s="561" t="s">
        <v>334</v>
      </c>
      <c r="CB3" s="136"/>
      <c r="CC3" s="136"/>
      <c r="CD3" s="136"/>
      <c r="CE3" s="136"/>
      <c r="CF3" s="136"/>
      <c r="CG3" s="136"/>
      <c r="CH3" s="136"/>
      <c r="CI3" s="136"/>
      <c r="CJ3" s="136"/>
      <c r="CK3" s="136"/>
      <c r="CL3" s="136"/>
      <c r="CM3" s="136"/>
      <c r="CN3" s="136"/>
      <c r="CO3" s="136"/>
      <c r="CP3" s="136"/>
      <c r="CQ3" s="136"/>
      <c r="CR3" s="136"/>
      <c r="CS3" s="136"/>
      <c r="CT3" s="136"/>
      <c r="CU3" s="136"/>
      <c r="CV3" s="136"/>
      <c r="CW3" s="136"/>
      <c r="CX3" s="136"/>
      <c r="CY3" s="136"/>
      <c r="CZ3" s="136"/>
      <c r="DA3" s="136"/>
      <c r="DB3" s="136"/>
      <c r="DC3" s="136"/>
      <c r="DD3" s="136"/>
      <c r="DE3" s="136"/>
      <c r="DF3" s="136"/>
      <c r="DG3" s="136"/>
      <c r="DH3" s="136"/>
      <c r="DI3" s="8"/>
      <c r="DJ3" s="632"/>
      <c r="DK3" s="709"/>
    </row>
    <row r="4" ht="9.0" customHeight="1">
      <c r="A4" s="512"/>
      <c r="B4" s="631"/>
      <c r="C4" s="458"/>
      <c r="AK4" s="459"/>
      <c r="AL4" s="632"/>
      <c r="AM4" s="709"/>
      <c r="AN4" s="631"/>
      <c r="AO4" s="458"/>
      <c r="BW4" s="459"/>
      <c r="BX4" s="632"/>
      <c r="BY4" s="709"/>
      <c r="BZ4" s="631"/>
      <c r="CA4" s="458"/>
      <c r="DI4" s="459"/>
      <c r="DJ4" s="632"/>
      <c r="DK4" s="709"/>
    </row>
    <row r="5" ht="9.0" customHeight="1">
      <c r="A5" s="512"/>
      <c r="B5" s="631"/>
      <c r="C5" s="458"/>
      <c r="AK5" s="459"/>
      <c r="AL5" s="632"/>
      <c r="AM5" s="709"/>
      <c r="AN5" s="631"/>
      <c r="AO5" s="458"/>
      <c r="BW5" s="459"/>
      <c r="BX5" s="632"/>
      <c r="BY5" s="709"/>
      <c r="BZ5" s="631"/>
      <c r="CA5" s="458"/>
      <c r="DI5" s="459"/>
      <c r="DJ5" s="632"/>
      <c r="DK5" s="709"/>
    </row>
    <row r="6" ht="9.0" customHeight="1">
      <c r="A6" s="512"/>
      <c r="B6" s="631"/>
      <c r="C6" s="461"/>
      <c r="D6" s="225"/>
      <c r="E6" s="225"/>
      <c r="F6" s="225"/>
      <c r="G6" s="225"/>
      <c r="H6" s="225"/>
      <c r="I6" s="225"/>
      <c r="J6" s="225"/>
      <c r="K6" s="225"/>
      <c r="L6" s="225"/>
      <c r="M6" s="225"/>
      <c r="N6" s="225"/>
      <c r="O6" s="225"/>
      <c r="P6" s="225"/>
      <c r="Q6" s="225"/>
      <c r="R6" s="225"/>
      <c r="S6" s="225"/>
      <c r="T6" s="225"/>
      <c r="U6" s="225"/>
      <c r="V6" s="225"/>
      <c r="W6" s="225"/>
      <c r="X6" s="225"/>
      <c r="Y6" s="225"/>
      <c r="Z6" s="225"/>
      <c r="AA6" s="225"/>
      <c r="AB6" s="225"/>
      <c r="AC6" s="225"/>
      <c r="AD6" s="225"/>
      <c r="AE6" s="225"/>
      <c r="AF6" s="225"/>
      <c r="AG6" s="225"/>
      <c r="AH6" s="225"/>
      <c r="AI6" s="225"/>
      <c r="AJ6" s="225"/>
      <c r="AK6" s="462"/>
      <c r="AL6" s="632"/>
      <c r="AM6" s="709"/>
      <c r="AN6" s="631"/>
      <c r="AO6" s="461"/>
      <c r="AP6" s="225"/>
      <c r="AQ6" s="225"/>
      <c r="AR6" s="225"/>
      <c r="AS6" s="225"/>
      <c r="AT6" s="225"/>
      <c r="AU6" s="225"/>
      <c r="AV6" s="225"/>
      <c r="AW6" s="225"/>
      <c r="AX6" s="225"/>
      <c r="AY6" s="225"/>
      <c r="AZ6" s="225"/>
      <c r="BA6" s="225"/>
      <c r="BB6" s="225"/>
      <c r="BC6" s="225"/>
      <c r="BD6" s="225"/>
      <c r="BE6" s="225"/>
      <c r="BF6" s="225"/>
      <c r="BG6" s="225"/>
      <c r="BH6" s="225"/>
      <c r="BI6" s="225"/>
      <c r="BJ6" s="225"/>
      <c r="BK6" s="225"/>
      <c r="BL6" s="225"/>
      <c r="BM6" s="225"/>
      <c r="BN6" s="225"/>
      <c r="BO6" s="225"/>
      <c r="BP6" s="225"/>
      <c r="BQ6" s="225"/>
      <c r="BR6" s="225"/>
      <c r="BS6" s="225"/>
      <c r="BT6" s="225"/>
      <c r="BU6" s="225"/>
      <c r="BV6" s="225"/>
      <c r="BW6" s="462"/>
      <c r="BX6" s="632"/>
      <c r="BY6" s="709"/>
      <c r="BZ6" s="631"/>
      <c r="CA6" s="461"/>
      <c r="CB6" s="225"/>
      <c r="CC6" s="225"/>
      <c r="CD6" s="225"/>
      <c r="CE6" s="225"/>
      <c r="CF6" s="225"/>
      <c r="CG6" s="225"/>
      <c r="CH6" s="225"/>
      <c r="CI6" s="225"/>
      <c r="CJ6" s="225"/>
      <c r="CK6" s="225"/>
      <c r="CL6" s="225"/>
      <c r="CM6" s="225"/>
      <c r="CN6" s="225"/>
      <c r="CO6" s="225"/>
      <c r="CP6" s="225"/>
      <c r="CQ6" s="225"/>
      <c r="CR6" s="225"/>
      <c r="CS6" s="225"/>
      <c r="CT6" s="225"/>
      <c r="CU6" s="225"/>
      <c r="CV6" s="225"/>
      <c r="CW6" s="225"/>
      <c r="CX6" s="225"/>
      <c r="CY6" s="225"/>
      <c r="CZ6" s="225"/>
      <c r="DA6" s="225"/>
      <c r="DB6" s="225"/>
      <c r="DC6" s="225"/>
      <c r="DD6" s="225"/>
      <c r="DE6" s="225"/>
      <c r="DF6" s="225"/>
      <c r="DG6" s="225"/>
      <c r="DH6" s="225"/>
      <c r="DI6" s="462"/>
      <c r="DJ6" s="632"/>
      <c r="DK6" s="709"/>
    </row>
    <row r="7" ht="9.0" customHeight="1">
      <c r="A7" s="512"/>
      <c r="B7" s="631"/>
      <c r="C7" s="633" t="s">
        <v>337</v>
      </c>
      <c r="D7" s="168"/>
      <c r="E7" s="168"/>
      <c r="F7" s="168"/>
      <c r="G7" s="168"/>
      <c r="H7" s="168"/>
      <c r="I7" s="168"/>
      <c r="J7" s="168"/>
      <c r="K7" s="168"/>
      <c r="L7" s="168"/>
      <c r="M7" s="168"/>
      <c r="N7" s="168"/>
      <c r="O7" s="168"/>
      <c r="P7" s="168"/>
      <c r="Q7" s="168"/>
      <c r="R7" s="168"/>
      <c r="S7" s="168"/>
      <c r="T7" s="168"/>
      <c r="U7" s="168"/>
      <c r="V7" s="168"/>
      <c r="W7" s="168"/>
      <c r="X7" s="168"/>
      <c r="Y7" s="168"/>
      <c r="Z7" s="168"/>
      <c r="AA7" s="168"/>
      <c r="AB7" s="168"/>
      <c r="AC7" s="168"/>
      <c r="AD7" s="168"/>
      <c r="AE7" s="168"/>
      <c r="AF7" s="168"/>
      <c r="AG7" s="168"/>
      <c r="AH7" s="168"/>
      <c r="AI7" s="168"/>
      <c r="AJ7" s="168"/>
      <c r="AK7" s="573"/>
      <c r="AL7" s="632"/>
      <c r="AM7" s="709"/>
      <c r="AN7" s="631"/>
      <c r="AO7" s="633" t="s">
        <v>337</v>
      </c>
      <c r="AP7" s="168"/>
      <c r="AQ7" s="168"/>
      <c r="AR7" s="168"/>
      <c r="AS7" s="168"/>
      <c r="AT7" s="168"/>
      <c r="AU7" s="168"/>
      <c r="AV7" s="168"/>
      <c r="AW7" s="168"/>
      <c r="AX7" s="168"/>
      <c r="AY7" s="168"/>
      <c r="AZ7" s="168"/>
      <c r="BA7" s="168"/>
      <c r="BB7" s="168"/>
      <c r="BC7" s="168"/>
      <c r="BD7" s="168"/>
      <c r="BE7" s="168"/>
      <c r="BF7" s="168"/>
      <c r="BG7" s="168"/>
      <c r="BH7" s="168"/>
      <c r="BI7" s="168"/>
      <c r="BJ7" s="168"/>
      <c r="BK7" s="168"/>
      <c r="BL7" s="168"/>
      <c r="BM7" s="168"/>
      <c r="BN7" s="168"/>
      <c r="BO7" s="168"/>
      <c r="BP7" s="168"/>
      <c r="BQ7" s="168"/>
      <c r="BR7" s="168"/>
      <c r="BS7" s="168"/>
      <c r="BT7" s="168"/>
      <c r="BU7" s="168"/>
      <c r="BV7" s="168"/>
      <c r="BW7" s="573"/>
      <c r="BX7" s="632"/>
      <c r="BY7" s="709"/>
      <c r="BZ7" s="631"/>
      <c r="CA7" s="633" t="s">
        <v>337</v>
      </c>
      <c r="CB7" s="168"/>
      <c r="CC7" s="168"/>
      <c r="CD7" s="168"/>
      <c r="CE7" s="168"/>
      <c r="CF7" s="168"/>
      <c r="CG7" s="168"/>
      <c r="CH7" s="168"/>
      <c r="CI7" s="168"/>
      <c r="CJ7" s="168"/>
      <c r="CK7" s="168"/>
      <c r="CL7" s="168"/>
      <c r="CM7" s="168"/>
      <c r="CN7" s="168"/>
      <c r="CO7" s="168"/>
      <c r="CP7" s="168"/>
      <c r="CQ7" s="168"/>
      <c r="CR7" s="168"/>
      <c r="CS7" s="168"/>
      <c r="CT7" s="168"/>
      <c r="CU7" s="168"/>
      <c r="CV7" s="168"/>
      <c r="CW7" s="168"/>
      <c r="CX7" s="168"/>
      <c r="CY7" s="168"/>
      <c r="CZ7" s="168"/>
      <c r="DA7" s="168"/>
      <c r="DB7" s="168"/>
      <c r="DC7" s="168"/>
      <c r="DD7" s="168"/>
      <c r="DE7" s="168"/>
      <c r="DF7" s="168"/>
      <c r="DG7" s="168"/>
      <c r="DH7" s="168"/>
      <c r="DI7" s="573"/>
      <c r="DJ7" s="632"/>
      <c r="DK7" s="709"/>
    </row>
    <row r="8" ht="9.0" customHeight="1">
      <c r="A8" s="512"/>
      <c r="B8" s="631"/>
      <c r="C8" s="458"/>
      <c r="AK8" s="459"/>
      <c r="AL8" s="632"/>
      <c r="AM8" s="709"/>
      <c r="AN8" s="631"/>
      <c r="AO8" s="458"/>
      <c r="BW8" s="459"/>
      <c r="BX8" s="632"/>
      <c r="BY8" s="709"/>
      <c r="BZ8" s="631"/>
      <c r="CA8" s="458"/>
      <c r="DI8" s="459"/>
      <c r="DJ8" s="632"/>
      <c r="DK8" s="709"/>
    </row>
    <row r="9" ht="9.0" customHeight="1">
      <c r="A9" s="512"/>
      <c r="B9" s="631"/>
      <c r="C9" s="548"/>
      <c r="D9" s="370"/>
      <c r="E9" s="370"/>
      <c r="F9" s="370"/>
      <c r="G9" s="370"/>
      <c r="H9" s="370"/>
      <c r="I9" s="370"/>
      <c r="J9" s="370"/>
      <c r="K9" s="370"/>
      <c r="L9" s="370"/>
      <c r="M9" s="370"/>
      <c r="N9" s="370"/>
      <c r="O9" s="370"/>
      <c r="P9" s="370"/>
      <c r="Q9" s="370"/>
      <c r="R9" s="370"/>
      <c r="S9" s="370"/>
      <c r="T9" s="370"/>
      <c r="U9" s="370"/>
      <c r="V9" s="370"/>
      <c r="W9" s="370"/>
      <c r="X9" s="370"/>
      <c r="Y9" s="370"/>
      <c r="Z9" s="370"/>
      <c r="AA9" s="370"/>
      <c r="AB9" s="370"/>
      <c r="AC9" s="370"/>
      <c r="AD9" s="370"/>
      <c r="AE9" s="370"/>
      <c r="AF9" s="370"/>
      <c r="AG9" s="370"/>
      <c r="AH9" s="370"/>
      <c r="AI9" s="370"/>
      <c r="AJ9" s="370"/>
      <c r="AK9" s="14"/>
      <c r="AL9" s="632"/>
      <c r="AM9" s="709"/>
      <c r="AN9" s="631"/>
      <c r="AO9" s="548"/>
      <c r="AP9" s="370"/>
      <c r="AQ9" s="370"/>
      <c r="AR9" s="370"/>
      <c r="AS9" s="370"/>
      <c r="AT9" s="370"/>
      <c r="AU9" s="370"/>
      <c r="AV9" s="370"/>
      <c r="AW9" s="370"/>
      <c r="AX9" s="370"/>
      <c r="AY9" s="370"/>
      <c r="AZ9" s="370"/>
      <c r="BA9" s="370"/>
      <c r="BB9" s="370"/>
      <c r="BC9" s="370"/>
      <c r="BD9" s="370"/>
      <c r="BE9" s="370"/>
      <c r="BF9" s="370"/>
      <c r="BG9" s="370"/>
      <c r="BH9" s="370"/>
      <c r="BI9" s="370"/>
      <c r="BJ9" s="370"/>
      <c r="BK9" s="370"/>
      <c r="BL9" s="370"/>
      <c r="BM9" s="370"/>
      <c r="BN9" s="370"/>
      <c r="BO9" s="370"/>
      <c r="BP9" s="370"/>
      <c r="BQ9" s="370"/>
      <c r="BR9" s="370"/>
      <c r="BS9" s="370"/>
      <c r="BT9" s="370"/>
      <c r="BU9" s="370"/>
      <c r="BV9" s="370"/>
      <c r="BW9" s="14"/>
      <c r="BX9" s="632"/>
      <c r="BY9" s="709"/>
      <c r="BZ9" s="631"/>
      <c r="CA9" s="548"/>
      <c r="CB9" s="370"/>
      <c r="CC9" s="370"/>
      <c r="CD9" s="370"/>
      <c r="CE9" s="370"/>
      <c r="CF9" s="370"/>
      <c r="CG9" s="370"/>
      <c r="CH9" s="370"/>
      <c r="CI9" s="370"/>
      <c r="CJ9" s="370"/>
      <c r="CK9" s="370"/>
      <c r="CL9" s="370"/>
      <c r="CM9" s="370"/>
      <c r="CN9" s="370"/>
      <c r="CO9" s="370"/>
      <c r="CP9" s="370"/>
      <c r="CQ9" s="370"/>
      <c r="CR9" s="370"/>
      <c r="CS9" s="370"/>
      <c r="CT9" s="370"/>
      <c r="CU9" s="370"/>
      <c r="CV9" s="370"/>
      <c r="CW9" s="370"/>
      <c r="CX9" s="370"/>
      <c r="CY9" s="370"/>
      <c r="CZ9" s="370"/>
      <c r="DA9" s="370"/>
      <c r="DB9" s="370"/>
      <c r="DC9" s="370"/>
      <c r="DD9" s="370"/>
      <c r="DE9" s="370"/>
      <c r="DF9" s="370"/>
      <c r="DG9" s="370"/>
      <c r="DH9" s="370"/>
      <c r="DI9" s="14"/>
      <c r="DJ9" s="632"/>
      <c r="DK9" s="709"/>
    </row>
    <row r="10" ht="9.0" customHeight="1">
      <c r="A10" s="512"/>
      <c r="B10" s="631"/>
      <c r="C10" s="635" t="s">
        <v>339</v>
      </c>
      <c r="J10" s="264"/>
      <c r="K10" s="636"/>
      <c r="AK10" s="459"/>
      <c r="AL10" s="632"/>
      <c r="AM10" s="709"/>
      <c r="AN10" s="631"/>
      <c r="AO10" s="635" t="s">
        <v>339</v>
      </c>
      <c r="AV10" s="264"/>
      <c r="AW10" s="636"/>
      <c r="BW10" s="459"/>
      <c r="BX10" s="632"/>
      <c r="BY10" s="709"/>
      <c r="BZ10" s="631"/>
      <c r="CA10" s="635" t="s">
        <v>339</v>
      </c>
      <c r="CH10" s="264"/>
      <c r="CI10" s="636"/>
      <c r="DI10" s="459"/>
      <c r="DJ10" s="632"/>
      <c r="DK10" s="709"/>
    </row>
    <row r="11" ht="9.0" customHeight="1">
      <c r="A11" s="512"/>
      <c r="B11" s="631"/>
      <c r="C11" s="458"/>
      <c r="J11" s="264"/>
      <c r="K11" s="263"/>
      <c r="AK11" s="459"/>
      <c r="AL11" s="632"/>
      <c r="AM11" s="709"/>
      <c r="AN11" s="631"/>
      <c r="AO11" s="458"/>
      <c r="AV11" s="264"/>
      <c r="AW11" s="263"/>
      <c r="BW11" s="459"/>
      <c r="BX11" s="632"/>
      <c r="BY11" s="709"/>
      <c r="BZ11" s="631"/>
      <c r="CA11" s="458"/>
      <c r="CH11" s="264"/>
      <c r="CI11" s="263"/>
      <c r="DI11" s="459"/>
      <c r="DJ11" s="632"/>
      <c r="DK11" s="709"/>
    </row>
    <row r="12" ht="9.0" customHeight="1">
      <c r="A12" s="512"/>
      <c r="B12" s="631"/>
      <c r="C12" s="461"/>
      <c r="D12" s="225"/>
      <c r="E12" s="225"/>
      <c r="F12" s="225"/>
      <c r="G12" s="225"/>
      <c r="H12" s="225"/>
      <c r="I12" s="225"/>
      <c r="J12" s="226"/>
      <c r="K12" s="224"/>
      <c r="L12" s="225"/>
      <c r="M12" s="225"/>
      <c r="N12" s="225"/>
      <c r="O12" s="225"/>
      <c r="P12" s="225"/>
      <c r="Q12" s="225"/>
      <c r="R12" s="225"/>
      <c r="S12" s="225"/>
      <c r="T12" s="225"/>
      <c r="U12" s="225"/>
      <c r="V12" s="225"/>
      <c r="W12" s="225"/>
      <c r="X12" s="225"/>
      <c r="Y12" s="225"/>
      <c r="Z12" s="225"/>
      <c r="AA12" s="225"/>
      <c r="AB12" s="225"/>
      <c r="AC12" s="225"/>
      <c r="AD12" s="225"/>
      <c r="AE12" s="225"/>
      <c r="AF12" s="225"/>
      <c r="AG12" s="225"/>
      <c r="AH12" s="225"/>
      <c r="AI12" s="225"/>
      <c r="AJ12" s="225"/>
      <c r="AK12" s="462"/>
      <c r="AL12" s="632"/>
      <c r="AM12" s="709"/>
      <c r="AN12" s="631"/>
      <c r="AO12" s="461"/>
      <c r="AP12" s="225"/>
      <c r="AQ12" s="225"/>
      <c r="AR12" s="225"/>
      <c r="AS12" s="225"/>
      <c r="AT12" s="225"/>
      <c r="AU12" s="225"/>
      <c r="AV12" s="226"/>
      <c r="AW12" s="224"/>
      <c r="AX12" s="225"/>
      <c r="AY12" s="225"/>
      <c r="AZ12" s="225"/>
      <c r="BA12" s="225"/>
      <c r="BB12" s="225"/>
      <c r="BC12" s="225"/>
      <c r="BD12" s="225"/>
      <c r="BE12" s="225"/>
      <c r="BF12" s="225"/>
      <c r="BG12" s="225"/>
      <c r="BH12" s="225"/>
      <c r="BI12" s="225"/>
      <c r="BJ12" s="225"/>
      <c r="BK12" s="225"/>
      <c r="BL12" s="225"/>
      <c r="BM12" s="225"/>
      <c r="BN12" s="225"/>
      <c r="BO12" s="225"/>
      <c r="BP12" s="225"/>
      <c r="BQ12" s="225"/>
      <c r="BR12" s="225"/>
      <c r="BS12" s="225"/>
      <c r="BT12" s="225"/>
      <c r="BU12" s="225"/>
      <c r="BV12" s="225"/>
      <c r="BW12" s="462"/>
      <c r="BX12" s="632"/>
      <c r="BY12" s="709"/>
      <c r="BZ12" s="631"/>
      <c r="CA12" s="461"/>
      <c r="CB12" s="225"/>
      <c r="CC12" s="225"/>
      <c r="CD12" s="225"/>
      <c r="CE12" s="225"/>
      <c r="CF12" s="225"/>
      <c r="CG12" s="225"/>
      <c r="CH12" s="226"/>
      <c r="CI12" s="224"/>
      <c r="CJ12" s="225"/>
      <c r="CK12" s="225"/>
      <c r="CL12" s="225"/>
      <c r="CM12" s="225"/>
      <c r="CN12" s="225"/>
      <c r="CO12" s="225"/>
      <c r="CP12" s="225"/>
      <c r="CQ12" s="225"/>
      <c r="CR12" s="225"/>
      <c r="CS12" s="225"/>
      <c r="CT12" s="225"/>
      <c r="CU12" s="225"/>
      <c r="CV12" s="225"/>
      <c r="CW12" s="225"/>
      <c r="CX12" s="225"/>
      <c r="CY12" s="225"/>
      <c r="CZ12" s="225"/>
      <c r="DA12" s="225"/>
      <c r="DB12" s="225"/>
      <c r="DC12" s="225"/>
      <c r="DD12" s="225"/>
      <c r="DE12" s="225"/>
      <c r="DF12" s="225"/>
      <c r="DG12" s="225"/>
      <c r="DH12" s="225"/>
      <c r="DI12" s="462"/>
      <c r="DJ12" s="632"/>
      <c r="DK12" s="709"/>
    </row>
    <row r="13" ht="9.0" customHeight="1">
      <c r="A13" s="512"/>
      <c r="B13" s="631"/>
      <c r="C13" s="642" t="s">
        <v>343</v>
      </c>
      <c r="D13" s="219"/>
      <c r="E13" s="219"/>
      <c r="F13" s="219"/>
      <c r="G13" s="219"/>
      <c r="H13" s="219"/>
      <c r="I13" s="219"/>
      <c r="J13" s="220"/>
      <c r="K13" s="600"/>
      <c r="L13" s="219"/>
      <c r="M13" s="219"/>
      <c r="N13" s="219"/>
      <c r="O13" s="219"/>
      <c r="P13" s="219"/>
      <c r="Q13" s="219"/>
      <c r="R13" s="219"/>
      <c r="S13" s="219"/>
      <c r="T13" s="219"/>
      <c r="U13" s="219"/>
      <c r="V13" s="219"/>
      <c r="W13" s="219"/>
      <c r="X13" s="219"/>
      <c r="Y13" s="219"/>
      <c r="Z13" s="219"/>
      <c r="AA13" s="219"/>
      <c r="AB13" s="219"/>
      <c r="AC13" s="219"/>
      <c r="AD13" s="219"/>
      <c r="AE13" s="219"/>
      <c r="AF13" s="219"/>
      <c r="AG13" s="219"/>
      <c r="AH13" s="219"/>
      <c r="AI13" s="219"/>
      <c r="AJ13" s="219"/>
      <c r="AK13" s="643"/>
      <c r="AL13" s="632"/>
      <c r="AM13" s="709"/>
      <c r="AN13" s="631"/>
      <c r="AO13" s="642" t="s">
        <v>343</v>
      </c>
      <c r="AP13" s="219"/>
      <c r="AQ13" s="219"/>
      <c r="AR13" s="219"/>
      <c r="AS13" s="219"/>
      <c r="AT13" s="219"/>
      <c r="AU13" s="219"/>
      <c r="AV13" s="220"/>
      <c r="AW13" s="600"/>
      <c r="AX13" s="219"/>
      <c r="AY13" s="219"/>
      <c r="AZ13" s="219"/>
      <c r="BA13" s="219"/>
      <c r="BB13" s="219"/>
      <c r="BC13" s="219"/>
      <c r="BD13" s="219"/>
      <c r="BE13" s="219"/>
      <c r="BF13" s="219"/>
      <c r="BG13" s="219"/>
      <c r="BH13" s="219"/>
      <c r="BI13" s="219"/>
      <c r="BJ13" s="219"/>
      <c r="BK13" s="219"/>
      <c r="BL13" s="219"/>
      <c r="BM13" s="219"/>
      <c r="BN13" s="219"/>
      <c r="BO13" s="219"/>
      <c r="BP13" s="219"/>
      <c r="BQ13" s="219"/>
      <c r="BR13" s="219"/>
      <c r="BS13" s="219"/>
      <c r="BT13" s="219"/>
      <c r="BU13" s="219"/>
      <c r="BV13" s="219"/>
      <c r="BW13" s="643"/>
      <c r="BX13" s="632"/>
      <c r="BY13" s="709"/>
      <c r="BZ13" s="631"/>
      <c r="CA13" s="642" t="s">
        <v>343</v>
      </c>
      <c r="CB13" s="219"/>
      <c r="CC13" s="219"/>
      <c r="CD13" s="219"/>
      <c r="CE13" s="219"/>
      <c r="CF13" s="219"/>
      <c r="CG13" s="219"/>
      <c r="CH13" s="220"/>
      <c r="CI13" s="600"/>
      <c r="CJ13" s="219"/>
      <c r="CK13" s="219"/>
      <c r="CL13" s="219"/>
      <c r="CM13" s="219"/>
      <c r="CN13" s="219"/>
      <c r="CO13" s="219"/>
      <c r="CP13" s="219"/>
      <c r="CQ13" s="219"/>
      <c r="CR13" s="219"/>
      <c r="CS13" s="219"/>
      <c r="CT13" s="219"/>
      <c r="CU13" s="219"/>
      <c r="CV13" s="219"/>
      <c r="CW13" s="219"/>
      <c r="CX13" s="219"/>
      <c r="CY13" s="219"/>
      <c r="CZ13" s="219"/>
      <c r="DA13" s="219"/>
      <c r="DB13" s="219"/>
      <c r="DC13" s="219"/>
      <c r="DD13" s="219"/>
      <c r="DE13" s="219"/>
      <c r="DF13" s="219"/>
      <c r="DG13" s="219"/>
      <c r="DH13" s="219"/>
      <c r="DI13" s="643"/>
      <c r="DJ13" s="632"/>
      <c r="DK13" s="709"/>
    </row>
    <row r="14" ht="9.0" customHeight="1">
      <c r="A14" s="512"/>
      <c r="B14" s="631"/>
      <c r="C14" s="458"/>
      <c r="J14" s="264"/>
      <c r="K14" s="263"/>
      <c r="AK14" s="459"/>
      <c r="AL14" s="632"/>
      <c r="AM14" s="709"/>
      <c r="AN14" s="631"/>
      <c r="AO14" s="458"/>
      <c r="AV14" s="264"/>
      <c r="AW14" s="263"/>
      <c r="BW14" s="459"/>
      <c r="BX14" s="632"/>
      <c r="BY14" s="709"/>
      <c r="BZ14" s="631"/>
      <c r="CA14" s="458"/>
      <c r="CH14" s="264"/>
      <c r="CI14" s="263"/>
      <c r="DI14" s="459"/>
      <c r="DJ14" s="632"/>
      <c r="DK14" s="709"/>
    </row>
    <row r="15" ht="9.0" customHeight="1">
      <c r="A15" s="512"/>
      <c r="B15" s="631"/>
      <c r="C15" s="461"/>
      <c r="D15" s="225"/>
      <c r="E15" s="225"/>
      <c r="F15" s="225"/>
      <c r="G15" s="225"/>
      <c r="H15" s="225"/>
      <c r="I15" s="225"/>
      <c r="J15" s="226"/>
      <c r="K15" s="224"/>
      <c r="L15" s="225"/>
      <c r="M15" s="225"/>
      <c r="N15" s="225"/>
      <c r="O15" s="225"/>
      <c r="P15" s="225"/>
      <c r="Q15" s="225"/>
      <c r="R15" s="225"/>
      <c r="S15" s="225"/>
      <c r="T15" s="225"/>
      <c r="U15" s="225"/>
      <c r="V15" s="225"/>
      <c r="W15" s="225"/>
      <c r="X15" s="225"/>
      <c r="Y15" s="225"/>
      <c r="Z15" s="225"/>
      <c r="AA15" s="225"/>
      <c r="AB15" s="225"/>
      <c r="AC15" s="225"/>
      <c r="AD15" s="225"/>
      <c r="AE15" s="225"/>
      <c r="AF15" s="225"/>
      <c r="AG15" s="225"/>
      <c r="AH15" s="225"/>
      <c r="AI15" s="225"/>
      <c r="AJ15" s="225"/>
      <c r="AK15" s="462"/>
      <c r="AL15" s="632"/>
      <c r="AM15" s="709"/>
      <c r="AN15" s="631"/>
      <c r="AO15" s="461"/>
      <c r="AP15" s="225"/>
      <c r="AQ15" s="225"/>
      <c r="AR15" s="225"/>
      <c r="AS15" s="225"/>
      <c r="AT15" s="225"/>
      <c r="AU15" s="225"/>
      <c r="AV15" s="226"/>
      <c r="AW15" s="224"/>
      <c r="AX15" s="225"/>
      <c r="AY15" s="225"/>
      <c r="AZ15" s="225"/>
      <c r="BA15" s="225"/>
      <c r="BB15" s="225"/>
      <c r="BC15" s="225"/>
      <c r="BD15" s="225"/>
      <c r="BE15" s="225"/>
      <c r="BF15" s="225"/>
      <c r="BG15" s="225"/>
      <c r="BH15" s="225"/>
      <c r="BI15" s="225"/>
      <c r="BJ15" s="225"/>
      <c r="BK15" s="225"/>
      <c r="BL15" s="225"/>
      <c r="BM15" s="225"/>
      <c r="BN15" s="225"/>
      <c r="BO15" s="225"/>
      <c r="BP15" s="225"/>
      <c r="BQ15" s="225"/>
      <c r="BR15" s="225"/>
      <c r="BS15" s="225"/>
      <c r="BT15" s="225"/>
      <c r="BU15" s="225"/>
      <c r="BV15" s="225"/>
      <c r="BW15" s="462"/>
      <c r="BX15" s="632"/>
      <c r="BY15" s="709"/>
      <c r="BZ15" s="631"/>
      <c r="CA15" s="461"/>
      <c r="CB15" s="225"/>
      <c r="CC15" s="225"/>
      <c r="CD15" s="225"/>
      <c r="CE15" s="225"/>
      <c r="CF15" s="225"/>
      <c r="CG15" s="225"/>
      <c r="CH15" s="226"/>
      <c r="CI15" s="224"/>
      <c r="CJ15" s="225"/>
      <c r="CK15" s="225"/>
      <c r="CL15" s="225"/>
      <c r="CM15" s="225"/>
      <c r="CN15" s="225"/>
      <c r="CO15" s="225"/>
      <c r="CP15" s="225"/>
      <c r="CQ15" s="225"/>
      <c r="CR15" s="225"/>
      <c r="CS15" s="225"/>
      <c r="CT15" s="225"/>
      <c r="CU15" s="225"/>
      <c r="CV15" s="225"/>
      <c r="CW15" s="225"/>
      <c r="CX15" s="225"/>
      <c r="CY15" s="225"/>
      <c r="CZ15" s="225"/>
      <c r="DA15" s="225"/>
      <c r="DB15" s="225"/>
      <c r="DC15" s="225"/>
      <c r="DD15" s="225"/>
      <c r="DE15" s="225"/>
      <c r="DF15" s="225"/>
      <c r="DG15" s="225"/>
      <c r="DH15" s="225"/>
      <c r="DI15" s="462"/>
      <c r="DJ15" s="632"/>
      <c r="DK15" s="709"/>
    </row>
    <row r="16" ht="9.0" customHeight="1">
      <c r="A16" s="512"/>
      <c r="B16" s="631"/>
      <c r="C16" s="642" t="s">
        <v>347</v>
      </c>
      <c r="D16" s="219"/>
      <c r="E16" s="219"/>
      <c r="F16" s="219"/>
      <c r="G16" s="220"/>
      <c r="H16" s="600"/>
      <c r="I16" s="219"/>
      <c r="J16" s="219"/>
      <c r="K16" s="219"/>
      <c r="L16" s="219"/>
      <c r="M16" s="219"/>
      <c r="N16" s="219"/>
      <c r="O16" s="219"/>
      <c r="P16" s="219"/>
      <c r="Q16" s="220"/>
      <c r="R16" s="301" t="s">
        <v>349</v>
      </c>
      <c r="S16" s="219"/>
      <c r="T16" s="219"/>
      <c r="U16" s="219"/>
      <c r="V16" s="219"/>
      <c r="W16" s="220"/>
      <c r="X16" s="600" t="str">
        <f t="array" ref="X16">IF(AND(K13&lt;&gt;"",H16&lt;&gt;""),INDEX(calculations!$B$146:$G$151,MATCH(H16,calculations!$B$146:$B$151,0),MATCH(K13,calculations!$B$146:$G$146,0)),"")</f>
        <v/>
      </c>
      <c r="Y16" s="219"/>
      <c r="Z16" s="219"/>
      <c r="AA16" s="219"/>
      <c r="AB16" s="219"/>
      <c r="AC16" s="219"/>
      <c r="AD16" s="219"/>
      <c r="AE16" s="219"/>
      <c r="AF16" s="219"/>
      <c r="AG16" s="219"/>
      <c r="AH16" s="219"/>
      <c r="AI16" s="219"/>
      <c r="AJ16" s="219"/>
      <c r="AK16" s="643"/>
      <c r="AL16" s="632"/>
      <c r="AM16" s="709"/>
      <c r="AN16" s="631"/>
      <c r="AO16" s="642" t="s">
        <v>347</v>
      </c>
      <c r="AP16" s="219"/>
      <c r="AQ16" s="219"/>
      <c r="AR16" s="219"/>
      <c r="AS16" s="220"/>
      <c r="AT16" s="600"/>
      <c r="AU16" s="219"/>
      <c r="AV16" s="219"/>
      <c r="AW16" s="219"/>
      <c r="AX16" s="219"/>
      <c r="AY16" s="219"/>
      <c r="AZ16" s="219"/>
      <c r="BA16" s="219"/>
      <c r="BB16" s="219"/>
      <c r="BC16" s="220"/>
      <c r="BD16" s="301" t="s">
        <v>349</v>
      </c>
      <c r="BE16" s="219"/>
      <c r="BF16" s="219"/>
      <c r="BG16" s="219"/>
      <c r="BH16" s="219"/>
      <c r="BI16" s="220"/>
      <c r="BJ16" s="600" t="str">
        <f t="array" ref="BJ16">IF(AND(AW13&lt;&gt;"",AT16&lt;&gt;""),INDEX(calculations!$B$146:$G$151,MATCH(AT16,calculations!$B$146:$B$151,0),MATCH(AW13,calculations!$B$146:$G$146,0)),"")</f>
        <v/>
      </c>
      <c r="BK16" s="219"/>
      <c r="BL16" s="219"/>
      <c r="BM16" s="219"/>
      <c r="BN16" s="219"/>
      <c r="BO16" s="219"/>
      <c r="BP16" s="219"/>
      <c r="BQ16" s="219"/>
      <c r="BR16" s="219"/>
      <c r="BS16" s="219"/>
      <c r="BT16" s="219"/>
      <c r="BU16" s="219"/>
      <c r="BV16" s="219"/>
      <c r="BW16" s="643"/>
      <c r="BX16" s="632"/>
      <c r="BY16" s="709"/>
      <c r="BZ16" s="631"/>
      <c r="CA16" s="642" t="s">
        <v>347</v>
      </c>
      <c r="CB16" s="219"/>
      <c r="CC16" s="219"/>
      <c r="CD16" s="219"/>
      <c r="CE16" s="220"/>
      <c r="CF16" s="600"/>
      <c r="CG16" s="219"/>
      <c r="CH16" s="219"/>
      <c r="CI16" s="219"/>
      <c r="CJ16" s="219"/>
      <c r="CK16" s="219"/>
      <c r="CL16" s="219"/>
      <c r="CM16" s="219"/>
      <c r="CN16" s="219"/>
      <c r="CO16" s="220"/>
      <c r="CP16" s="301" t="s">
        <v>349</v>
      </c>
      <c r="CQ16" s="219"/>
      <c r="CR16" s="219"/>
      <c r="CS16" s="219"/>
      <c r="CT16" s="219"/>
      <c r="CU16" s="220"/>
      <c r="CV16" s="600" t="str">
        <f t="array" ref="CV16">IF(AND(CI13&lt;&gt;"",CF16&lt;&gt;""),INDEX(calculations!$B$146:$G$151,MATCH(CF16,calculations!$B$146:$B$151,0),MATCH(CI13,calculations!$B$146:$G$146,0)),"")</f>
        <v/>
      </c>
      <c r="CW16" s="219"/>
      <c r="CX16" s="219"/>
      <c r="CY16" s="219"/>
      <c r="CZ16" s="219"/>
      <c r="DA16" s="219"/>
      <c r="DB16" s="219"/>
      <c r="DC16" s="219"/>
      <c r="DD16" s="219"/>
      <c r="DE16" s="219"/>
      <c r="DF16" s="219"/>
      <c r="DG16" s="219"/>
      <c r="DH16" s="219"/>
      <c r="DI16" s="643"/>
      <c r="DJ16" s="632"/>
      <c r="DK16" s="709"/>
    </row>
    <row r="17" ht="9.0" customHeight="1">
      <c r="A17" s="512"/>
      <c r="B17" s="631"/>
      <c r="C17" s="458"/>
      <c r="G17" s="264"/>
      <c r="H17" s="263"/>
      <c r="Q17" s="264"/>
      <c r="R17" s="263"/>
      <c r="W17" s="264"/>
      <c r="X17" s="263"/>
      <c r="AK17" s="459"/>
      <c r="AL17" s="632"/>
      <c r="AM17" s="709"/>
      <c r="AN17" s="631"/>
      <c r="AO17" s="458"/>
      <c r="AS17" s="264"/>
      <c r="AT17" s="263"/>
      <c r="BC17" s="264"/>
      <c r="BD17" s="263"/>
      <c r="BI17" s="264"/>
      <c r="BJ17" s="263"/>
      <c r="BW17" s="459"/>
      <c r="BX17" s="632"/>
      <c r="BY17" s="709"/>
      <c r="BZ17" s="631"/>
      <c r="CA17" s="458"/>
      <c r="CE17" s="264"/>
      <c r="CF17" s="263"/>
      <c r="CO17" s="264"/>
      <c r="CP17" s="263"/>
      <c r="CU17" s="264"/>
      <c r="CV17" s="263"/>
      <c r="DI17" s="459"/>
      <c r="DJ17" s="632"/>
      <c r="DK17" s="709"/>
    </row>
    <row r="18" ht="9.0" customHeight="1">
      <c r="A18" s="512"/>
      <c r="B18" s="631"/>
      <c r="C18" s="461"/>
      <c r="D18" s="225"/>
      <c r="E18" s="225"/>
      <c r="F18" s="225"/>
      <c r="G18" s="226"/>
      <c r="H18" s="224"/>
      <c r="I18" s="225"/>
      <c r="J18" s="225"/>
      <c r="K18" s="225"/>
      <c r="L18" s="225"/>
      <c r="M18" s="225"/>
      <c r="N18" s="225"/>
      <c r="O18" s="225"/>
      <c r="P18" s="225"/>
      <c r="Q18" s="226"/>
      <c r="R18" s="224"/>
      <c r="S18" s="225"/>
      <c r="T18" s="225"/>
      <c r="U18" s="225"/>
      <c r="V18" s="225"/>
      <c r="W18" s="226"/>
      <c r="X18" s="224"/>
      <c r="Y18" s="225"/>
      <c r="Z18" s="225"/>
      <c r="AA18" s="225"/>
      <c r="AB18" s="225"/>
      <c r="AC18" s="225"/>
      <c r="AD18" s="225"/>
      <c r="AE18" s="225"/>
      <c r="AF18" s="225"/>
      <c r="AG18" s="225"/>
      <c r="AH18" s="225"/>
      <c r="AI18" s="225"/>
      <c r="AJ18" s="225"/>
      <c r="AK18" s="462"/>
      <c r="AL18" s="632"/>
      <c r="AM18" s="709"/>
      <c r="AN18" s="631"/>
      <c r="AO18" s="461"/>
      <c r="AP18" s="225"/>
      <c r="AQ18" s="225"/>
      <c r="AR18" s="225"/>
      <c r="AS18" s="226"/>
      <c r="AT18" s="224"/>
      <c r="AU18" s="225"/>
      <c r="AV18" s="225"/>
      <c r="AW18" s="225"/>
      <c r="AX18" s="225"/>
      <c r="AY18" s="225"/>
      <c r="AZ18" s="225"/>
      <c r="BA18" s="225"/>
      <c r="BB18" s="225"/>
      <c r="BC18" s="226"/>
      <c r="BD18" s="224"/>
      <c r="BE18" s="225"/>
      <c r="BF18" s="225"/>
      <c r="BG18" s="225"/>
      <c r="BH18" s="225"/>
      <c r="BI18" s="226"/>
      <c r="BJ18" s="224"/>
      <c r="BK18" s="225"/>
      <c r="BL18" s="225"/>
      <c r="BM18" s="225"/>
      <c r="BN18" s="225"/>
      <c r="BO18" s="225"/>
      <c r="BP18" s="225"/>
      <c r="BQ18" s="225"/>
      <c r="BR18" s="225"/>
      <c r="BS18" s="225"/>
      <c r="BT18" s="225"/>
      <c r="BU18" s="225"/>
      <c r="BV18" s="225"/>
      <c r="BW18" s="462"/>
      <c r="BX18" s="632"/>
      <c r="BY18" s="709"/>
      <c r="BZ18" s="631"/>
      <c r="CA18" s="461"/>
      <c r="CB18" s="225"/>
      <c r="CC18" s="225"/>
      <c r="CD18" s="225"/>
      <c r="CE18" s="226"/>
      <c r="CF18" s="224"/>
      <c r="CG18" s="225"/>
      <c r="CH18" s="225"/>
      <c r="CI18" s="225"/>
      <c r="CJ18" s="225"/>
      <c r="CK18" s="225"/>
      <c r="CL18" s="225"/>
      <c r="CM18" s="225"/>
      <c r="CN18" s="225"/>
      <c r="CO18" s="226"/>
      <c r="CP18" s="224"/>
      <c r="CQ18" s="225"/>
      <c r="CR18" s="225"/>
      <c r="CS18" s="225"/>
      <c r="CT18" s="225"/>
      <c r="CU18" s="226"/>
      <c r="CV18" s="224"/>
      <c r="CW18" s="225"/>
      <c r="CX18" s="225"/>
      <c r="CY18" s="225"/>
      <c r="CZ18" s="225"/>
      <c r="DA18" s="225"/>
      <c r="DB18" s="225"/>
      <c r="DC18" s="225"/>
      <c r="DD18" s="225"/>
      <c r="DE18" s="225"/>
      <c r="DF18" s="225"/>
      <c r="DG18" s="225"/>
      <c r="DH18" s="225"/>
      <c r="DI18" s="462"/>
      <c r="DJ18" s="632"/>
      <c r="DK18" s="709"/>
    </row>
    <row r="19" ht="9.0" customHeight="1">
      <c r="A19" s="512"/>
      <c r="B19" s="631"/>
      <c r="C19" s="653" t="s">
        <v>350</v>
      </c>
      <c r="D19" s="219"/>
      <c r="E19" s="219"/>
      <c r="F19" s="219"/>
      <c r="G19" s="219"/>
      <c r="H19" s="219"/>
      <c r="I19" s="219"/>
      <c r="J19" s="219"/>
      <c r="K19" s="220"/>
      <c r="L19" s="654"/>
      <c r="M19" s="219"/>
      <c r="N19" s="219"/>
      <c r="O19" s="219"/>
      <c r="P19" s="219"/>
      <c r="Q19" s="219"/>
      <c r="R19" s="219"/>
      <c r="S19" s="219"/>
      <c r="T19" s="219"/>
      <c r="U19" s="219"/>
      <c r="V19" s="219"/>
      <c r="W19" s="219"/>
      <c r="X19" s="219"/>
      <c r="Y19" s="219"/>
      <c r="Z19" s="219"/>
      <c r="AA19" s="219"/>
      <c r="AB19" s="219"/>
      <c r="AC19" s="219"/>
      <c r="AD19" s="219"/>
      <c r="AE19" s="219"/>
      <c r="AF19" s="219"/>
      <c r="AG19" s="219"/>
      <c r="AH19" s="219"/>
      <c r="AI19" s="219"/>
      <c r="AJ19" s="219"/>
      <c r="AK19" s="643"/>
      <c r="AL19" s="632"/>
      <c r="AM19" s="709"/>
      <c r="AN19" s="631"/>
      <c r="AO19" s="653" t="s">
        <v>350</v>
      </c>
      <c r="AP19" s="219"/>
      <c r="AQ19" s="219"/>
      <c r="AR19" s="219"/>
      <c r="AS19" s="219"/>
      <c r="AT19" s="219"/>
      <c r="AU19" s="219"/>
      <c r="AV19" s="219"/>
      <c r="AW19" s="220"/>
      <c r="AX19" s="654"/>
      <c r="AY19" s="219"/>
      <c r="AZ19" s="219"/>
      <c r="BA19" s="219"/>
      <c r="BB19" s="219"/>
      <c r="BC19" s="219"/>
      <c r="BD19" s="219"/>
      <c r="BE19" s="219"/>
      <c r="BF19" s="219"/>
      <c r="BG19" s="219"/>
      <c r="BH19" s="219"/>
      <c r="BI19" s="219"/>
      <c r="BJ19" s="219"/>
      <c r="BK19" s="219"/>
      <c r="BL19" s="219"/>
      <c r="BM19" s="219"/>
      <c r="BN19" s="219"/>
      <c r="BO19" s="219"/>
      <c r="BP19" s="219"/>
      <c r="BQ19" s="219"/>
      <c r="BR19" s="219"/>
      <c r="BS19" s="219"/>
      <c r="BT19" s="219"/>
      <c r="BU19" s="219"/>
      <c r="BV19" s="219"/>
      <c r="BW19" s="643"/>
      <c r="BX19" s="632"/>
      <c r="BY19" s="709"/>
      <c r="BZ19" s="631"/>
      <c r="CA19" s="653" t="s">
        <v>350</v>
      </c>
      <c r="CB19" s="219"/>
      <c r="CC19" s="219"/>
      <c r="CD19" s="219"/>
      <c r="CE19" s="219"/>
      <c r="CF19" s="219"/>
      <c r="CG19" s="219"/>
      <c r="CH19" s="219"/>
      <c r="CI19" s="220"/>
      <c r="CJ19" s="654"/>
      <c r="CK19" s="219"/>
      <c r="CL19" s="219"/>
      <c r="CM19" s="219"/>
      <c r="CN19" s="219"/>
      <c r="CO19" s="219"/>
      <c r="CP19" s="219"/>
      <c r="CQ19" s="219"/>
      <c r="CR19" s="219"/>
      <c r="CS19" s="219"/>
      <c r="CT19" s="219"/>
      <c r="CU19" s="219"/>
      <c r="CV19" s="219"/>
      <c r="CW19" s="219"/>
      <c r="CX19" s="219"/>
      <c r="CY19" s="219"/>
      <c r="CZ19" s="219"/>
      <c r="DA19" s="219"/>
      <c r="DB19" s="219"/>
      <c r="DC19" s="219"/>
      <c r="DD19" s="219"/>
      <c r="DE19" s="219"/>
      <c r="DF19" s="219"/>
      <c r="DG19" s="219"/>
      <c r="DH19" s="219"/>
      <c r="DI19" s="643"/>
      <c r="DJ19" s="632"/>
      <c r="DK19" s="709"/>
    </row>
    <row r="20" ht="9.0" customHeight="1">
      <c r="A20" s="512"/>
      <c r="B20" s="631"/>
      <c r="C20" s="458"/>
      <c r="K20" s="264"/>
      <c r="L20" s="263"/>
      <c r="AK20" s="459"/>
      <c r="AL20" s="632"/>
      <c r="AM20" s="709"/>
      <c r="AN20" s="631"/>
      <c r="AO20" s="458"/>
      <c r="AW20" s="264"/>
      <c r="AX20" s="263"/>
      <c r="BW20" s="459"/>
      <c r="BX20" s="632"/>
      <c r="BY20" s="709"/>
      <c r="BZ20" s="631"/>
      <c r="CA20" s="458"/>
      <c r="CI20" s="264"/>
      <c r="CJ20" s="263"/>
      <c r="DI20" s="459"/>
      <c r="DJ20" s="632"/>
      <c r="DK20" s="709"/>
    </row>
    <row r="21" ht="9.0" customHeight="1">
      <c r="A21" s="512"/>
      <c r="B21" s="631"/>
      <c r="C21" s="461"/>
      <c r="D21" s="225"/>
      <c r="E21" s="225"/>
      <c r="F21" s="225"/>
      <c r="G21" s="225"/>
      <c r="H21" s="225"/>
      <c r="I21" s="225"/>
      <c r="J21" s="225"/>
      <c r="K21" s="226"/>
      <c r="L21" s="224"/>
      <c r="M21" s="225"/>
      <c r="N21" s="225"/>
      <c r="O21" s="225"/>
      <c r="P21" s="225"/>
      <c r="Q21" s="225"/>
      <c r="R21" s="225"/>
      <c r="S21" s="225"/>
      <c r="T21" s="225"/>
      <c r="U21" s="225"/>
      <c r="V21" s="225"/>
      <c r="W21" s="225"/>
      <c r="X21" s="225"/>
      <c r="Y21" s="225"/>
      <c r="Z21" s="225"/>
      <c r="AA21" s="225"/>
      <c r="AB21" s="225"/>
      <c r="AC21" s="225"/>
      <c r="AD21" s="225"/>
      <c r="AE21" s="225"/>
      <c r="AF21" s="225"/>
      <c r="AG21" s="225"/>
      <c r="AH21" s="225"/>
      <c r="AI21" s="225"/>
      <c r="AJ21" s="225"/>
      <c r="AK21" s="462"/>
      <c r="AL21" s="632"/>
      <c r="AM21" s="709"/>
      <c r="AN21" s="631"/>
      <c r="AO21" s="461"/>
      <c r="AP21" s="225"/>
      <c r="AQ21" s="225"/>
      <c r="AR21" s="225"/>
      <c r="AS21" s="225"/>
      <c r="AT21" s="225"/>
      <c r="AU21" s="225"/>
      <c r="AV21" s="225"/>
      <c r="AW21" s="226"/>
      <c r="AX21" s="224"/>
      <c r="AY21" s="225"/>
      <c r="AZ21" s="225"/>
      <c r="BA21" s="225"/>
      <c r="BB21" s="225"/>
      <c r="BC21" s="225"/>
      <c r="BD21" s="225"/>
      <c r="BE21" s="225"/>
      <c r="BF21" s="225"/>
      <c r="BG21" s="225"/>
      <c r="BH21" s="225"/>
      <c r="BI21" s="225"/>
      <c r="BJ21" s="225"/>
      <c r="BK21" s="225"/>
      <c r="BL21" s="225"/>
      <c r="BM21" s="225"/>
      <c r="BN21" s="225"/>
      <c r="BO21" s="225"/>
      <c r="BP21" s="225"/>
      <c r="BQ21" s="225"/>
      <c r="BR21" s="225"/>
      <c r="BS21" s="225"/>
      <c r="BT21" s="225"/>
      <c r="BU21" s="225"/>
      <c r="BV21" s="225"/>
      <c r="BW21" s="462"/>
      <c r="BX21" s="632"/>
      <c r="BY21" s="709"/>
      <c r="BZ21" s="631"/>
      <c r="CA21" s="461"/>
      <c r="CB21" s="225"/>
      <c r="CC21" s="225"/>
      <c r="CD21" s="225"/>
      <c r="CE21" s="225"/>
      <c r="CF21" s="225"/>
      <c r="CG21" s="225"/>
      <c r="CH21" s="225"/>
      <c r="CI21" s="226"/>
      <c r="CJ21" s="224"/>
      <c r="CK21" s="225"/>
      <c r="CL21" s="225"/>
      <c r="CM21" s="225"/>
      <c r="CN21" s="225"/>
      <c r="CO21" s="225"/>
      <c r="CP21" s="225"/>
      <c r="CQ21" s="225"/>
      <c r="CR21" s="225"/>
      <c r="CS21" s="225"/>
      <c r="CT21" s="225"/>
      <c r="CU21" s="225"/>
      <c r="CV21" s="225"/>
      <c r="CW21" s="225"/>
      <c r="CX21" s="225"/>
      <c r="CY21" s="225"/>
      <c r="CZ21" s="225"/>
      <c r="DA21" s="225"/>
      <c r="DB21" s="225"/>
      <c r="DC21" s="225"/>
      <c r="DD21" s="225"/>
      <c r="DE21" s="225"/>
      <c r="DF21" s="225"/>
      <c r="DG21" s="225"/>
      <c r="DH21" s="225"/>
      <c r="DI21" s="462"/>
      <c r="DJ21" s="632"/>
      <c r="DK21" s="709"/>
    </row>
    <row r="22" ht="9.0" customHeight="1">
      <c r="A22" s="512"/>
      <c r="B22" s="631"/>
      <c r="C22" s="655" t="s">
        <v>351</v>
      </c>
      <c r="D22" s="208"/>
      <c r="E22" s="208"/>
      <c r="F22" s="208"/>
      <c r="G22" s="208"/>
      <c r="H22" s="208"/>
      <c r="I22" s="208"/>
      <c r="J22" s="208"/>
      <c r="K22" s="209"/>
      <c r="L22" s="656"/>
      <c r="M22" s="208"/>
      <c r="N22" s="208"/>
      <c r="O22" s="208"/>
      <c r="P22" s="208"/>
      <c r="Q22" s="208"/>
      <c r="R22" s="208"/>
      <c r="S22" s="208"/>
      <c r="T22" s="208"/>
      <c r="U22" s="208"/>
      <c r="V22" s="208"/>
      <c r="W22" s="208"/>
      <c r="X22" s="208"/>
      <c r="Y22" s="208"/>
      <c r="Z22" s="208"/>
      <c r="AA22" s="208"/>
      <c r="AB22" s="208"/>
      <c r="AC22" s="208"/>
      <c r="AD22" s="208"/>
      <c r="AE22" s="208"/>
      <c r="AF22" s="208"/>
      <c r="AG22" s="208"/>
      <c r="AH22" s="208"/>
      <c r="AI22" s="208"/>
      <c r="AJ22" s="208"/>
      <c r="AK22" s="647"/>
      <c r="AL22" s="632"/>
      <c r="AM22" s="709"/>
      <c r="AN22" s="631"/>
      <c r="AO22" s="655" t="s">
        <v>351</v>
      </c>
      <c r="AP22" s="208"/>
      <c r="AQ22" s="208"/>
      <c r="AR22" s="208"/>
      <c r="AS22" s="208"/>
      <c r="AT22" s="208"/>
      <c r="AU22" s="208"/>
      <c r="AV22" s="208"/>
      <c r="AW22" s="209"/>
      <c r="AX22" s="656"/>
      <c r="AY22" s="208"/>
      <c r="AZ22" s="208"/>
      <c r="BA22" s="208"/>
      <c r="BB22" s="208"/>
      <c r="BC22" s="208"/>
      <c r="BD22" s="208"/>
      <c r="BE22" s="208"/>
      <c r="BF22" s="208"/>
      <c r="BG22" s="208"/>
      <c r="BH22" s="208"/>
      <c r="BI22" s="208"/>
      <c r="BJ22" s="208"/>
      <c r="BK22" s="208"/>
      <c r="BL22" s="208"/>
      <c r="BM22" s="208"/>
      <c r="BN22" s="208"/>
      <c r="BO22" s="208"/>
      <c r="BP22" s="208"/>
      <c r="BQ22" s="208"/>
      <c r="BR22" s="208"/>
      <c r="BS22" s="208"/>
      <c r="BT22" s="208"/>
      <c r="BU22" s="208"/>
      <c r="BV22" s="208"/>
      <c r="BW22" s="647"/>
      <c r="BX22" s="632"/>
      <c r="BY22" s="709"/>
      <c r="BZ22" s="631"/>
      <c r="CA22" s="655" t="s">
        <v>351</v>
      </c>
      <c r="CB22" s="208"/>
      <c r="CC22" s="208"/>
      <c r="CD22" s="208"/>
      <c r="CE22" s="208"/>
      <c r="CF22" s="208"/>
      <c r="CG22" s="208"/>
      <c r="CH22" s="208"/>
      <c r="CI22" s="209"/>
      <c r="CJ22" s="656"/>
      <c r="CK22" s="208"/>
      <c r="CL22" s="208"/>
      <c r="CM22" s="208"/>
      <c r="CN22" s="208"/>
      <c r="CO22" s="208"/>
      <c r="CP22" s="208"/>
      <c r="CQ22" s="208"/>
      <c r="CR22" s="208"/>
      <c r="CS22" s="208"/>
      <c r="CT22" s="208"/>
      <c r="CU22" s="208"/>
      <c r="CV22" s="208"/>
      <c r="CW22" s="208"/>
      <c r="CX22" s="208"/>
      <c r="CY22" s="208"/>
      <c r="CZ22" s="208"/>
      <c r="DA22" s="208"/>
      <c r="DB22" s="208"/>
      <c r="DC22" s="208"/>
      <c r="DD22" s="208"/>
      <c r="DE22" s="208"/>
      <c r="DF22" s="208"/>
      <c r="DG22" s="208"/>
      <c r="DH22" s="208"/>
      <c r="DI22" s="647"/>
      <c r="DJ22" s="632"/>
      <c r="DK22" s="709"/>
    </row>
    <row r="23" ht="9.0" customHeight="1">
      <c r="A23" s="512"/>
      <c r="B23" s="631"/>
      <c r="C23" s="458"/>
      <c r="K23" s="216"/>
      <c r="L23" s="215"/>
      <c r="AK23" s="459"/>
      <c r="AL23" s="632"/>
      <c r="AM23" s="709"/>
      <c r="AN23" s="631"/>
      <c r="AO23" s="458"/>
      <c r="AW23" s="216"/>
      <c r="AX23" s="215"/>
      <c r="BW23" s="459"/>
      <c r="BX23" s="632"/>
      <c r="BY23" s="709"/>
      <c r="BZ23" s="631"/>
      <c r="CA23" s="458"/>
      <c r="CI23" s="216"/>
      <c r="CJ23" s="215"/>
      <c r="DI23" s="459"/>
      <c r="DJ23" s="632"/>
      <c r="DK23" s="709"/>
    </row>
    <row r="24" ht="9.0" customHeight="1">
      <c r="A24" s="512"/>
      <c r="B24" s="631"/>
      <c r="C24" s="648"/>
      <c r="D24" s="239"/>
      <c r="E24" s="239"/>
      <c r="F24" s="239"/>
      <c r="G24" s="239"/>
      <c r="H24" s="239"/>
      <c r="I24" s="239"/>
      <c r="J24" s="239"/>
      <c r="K24" s="240"/>
      <c r="L24" s="238"/>
      <c r="M24" s="239"/>
      <c r="N24" s="239"/>
      <c r="O24" s="239"/>
      <c r="P24" s="239"/>
      <c r="Q24" s="239"/>
      <c r="R24" s="239"/>
      <c r="S24" s="239"/>
      <c r="T24" s="239"/>
      <c r="U24" s="239"/>
      <c r="V24" s="239"/>
      <c r="W24" s="239"/>
      <c r="X24" s="239"/>
      <c r="Y24" s="239"/>
      <c r="Z24" s="239"/>
      <c r="AA24" s="239"/>
      <c r="AB24" s="239"/>
      <c r="AC24" s="239"/>
      <c r="AD24" s="239"/>
      <c r="AE24" s="239"/>
      <c r="AF24" s="239"/>
      <c r="AG24" s="239"/>
      <c r="AH24" s="239"/>
      <c r="AI24" s="239"/>
      <c r="AJ24" s="239"/>
      <c r="AK24" s="649"/>
      <c r="AL24" s="632"/>
      <c r="AM24" s="709"/>
      <c r="AN24" s="631"/>
      <c r="AO24" s="648"/>
      <c r="AP24" s="239"/>
      <c r="AQ24" s="239"/>
      <c r="AR24" s="239"/>
      <c r="AS24" s="239"/>
      <c r="AT24" s="239"/>
      <c r="AU24" s="239"/>
      <c r="AV24" s="239"/>
      <c r="AW24" s="240"/>
      <c r="AX24" s="238"/>
      <c r="AY24" s="239"/>
      <c r="AZ24" s="239"/>
      <c r="BA24" s="239"/>
      <c r="BB24" s="239"/>
      <c r="BC24" s="239"/>
      <c r="BD24" s="239"/>
      <c r="BE24" s="239"/>
      <c r="BF24" s="239"/>
      <c r="BG24" s="239"/>
      <c r="BH24" s="239"/>
      <c r="BI24" s="239"/>
      <c r="BJ24" s="239"/>
      <c r="BK24" s="239"/>
      <c r="BL24" s="239"/>
      <c r="BM24" s="239"/>
      <c r="BN24" s="239"/>
      <c r="BO24" s="239"/>
      <c r="BP24" s="239"/>
      <c r="BQ24" s="239"/>
      <c r="BR24" s="239"/>
      <c r="BS24" s="239"/>
      <c r="BT24" s="239"/>
      <c r="BU24" s="239"/>
      <c r="BV24" s="239"/>
      <c r="BW24" s="649"/>
      <c r="BX24" s="632"/>
      <c r="BY24" s="709"/>
      <c r="BZ24" s="631"/>
      <c r="CA24" s="648"/>
      <c r="CB24" s="239"/>
      <c r="CC24" s="239"/>
      <c r="CD24" s="239"/>
      <c r="CE24" s="239"/>
      <c r="CF24" s="239"/>
      <c r="CG24" s="239"/>
      <c r="CH24" s="239"/>
      <c r="CI24" s="240"/>
      <c r="CJ24" s="238"/>
      <c r="CK24" s="239"/>
      <c r="CL24" s="239"/>
      <c r="CM24" s="239"/>
      <c r="CN24" s="239"/>
      <c r="CO24" s="239"/>
      <c r="CP24" s="239"/>
      <c r="CQ24" s="239"/>
      <c r="CR24" s="239"/>
      <c r="CS24" s="239"/>
      <c r="CT24" s="239"/>
      <c r="CU24" s="239"/>
      <c r="CV24" s="239"/>
      <c r="CW24" s="239"/>
      <c r="CX24" s="239"/>
      <c r="CY24" s="239"/>
      <c r="CZ24" s="239"/>
      <c r="DA24" s="239"/>
      <c r="DB24" s="239"/>
      <c r="DC24" s="239"/>
      <c r="DD24" s="239"/>
      <c r="DE24" s="239"/>
      <c r="DF24" s="239"/>
      <c r="DG24" s="239"/>
      <c r="DH24" s="239"/>
      <c r="DI24" s="649"/>
      <c r="DJ24" s="632"/>
      <c r="DK24" s="709"/>
    </row>
    <row r="25" ht="9.0" customHeight="1">
      <c r="A25" s="512"/>
      <c r="B25" s="631"/>
      <c r="C25" s="657" t="s">
        <v>352</v>
      </c>
      <c r="K25" s="264"/>
      <c r="L25" s="658"/>
      <c r="AK25" s="459"/>
      <c r="AL25" s="632"/>
      <c r="AM25" s="709"/>
      <c r="AN25" s="631"/>
      <c r="AO25" s="657" t="s">
        <v>352</v>
      </c>
      <c r="AW25" s="264"/>
      <c r="AX25" s="658"/>
      <c r="BW25" s="459"/>
      <c r="BX25" s="632"/>
      <c r="BY25" s="709"/>
      <c r="BZ25" s="631"/>
      <c r="CA25" s="657" t="s">
        <v>352</v>
      </c>
      <c r="CI25" s="264"/>
      <c r="CJ25" s="658"/>
      <c r="DI25" s="459"/>
      <c r="DJ25" s="632"/>
      <c r="DK25" s="709"/>
    </row>
    <row r="26" ht="9.0" customHeight="1">
      <c r="A26" s="512"/>
      <c r="B26" s="631"/>
      <c r="C26" s="458"/>
      <c r="K26" s="264"/>
      <c r="L26" s="263"/>
      <c r="AK26" s="459"/>
      <c r="AL26" s="632"/>
      <c r="AM26" s="709"/>
      <c r="AN26" s="631"/>
      <c r="AO26" s="458"/>
      <c r="AW26" s="264"/>
      <c r="AX26" s="263"/>
      <c r="BW26" s="459"/>
      <c r="BX26" s="632"/>
      <c r="BY26" s="709"/>
      <c r="BZ26" s="631"/>
      <c r="CA26" s="458"/>
      <c r="CI26" s="264"/>
      <c r="CJ26" s="263"/>
      <c r="DI26" s="459"/>
      <c r="DJ26" s="632"/>
      <c r="DK26" s="709"/>
    </row>
    <row r="27" ht="9.0" customHeight="1">
      <c r="A27" s="512"/>
      <c r="B27" s="631"/>
      <c r="C27" s="461"/>
      <c r="D27" s="225"/>
      <c r="E27" s="225"/>
      <c r="F27" s="225"/>
      <c r="G27" s="225"/>
      <c r="H27" s="225"/>
      <c r="I27" s="225"/>
      <c r="J27" s="225"/>
      <c r="K27" s="226"/>
      <c r="L27" s="224"/>
      <c r="M27" s="225"/>
      <c r="N27" s="225"/>
      <c r="O27" s="225"/>
      <c r="P27" s="225"/>
      <c r="Q27" s="225"/>
      <c r="R27" s="225"/>
      <c r="S27" s="225"/>
      <c r="T27" s="225"/>
      <c r="U27" s="225"/>
      <c r="V27" s="225"/>
      <c r="W27" s="225"/>
      <c r="X27" s="225"/>
      <c r="Y27" s="225"/>
      <c r="Z27" s="225"/>
      <c r="AA27" s="225"/>
      <c r="AB27" s="225"/>
      <c r="AC27" s="225"/>
      <c r="AD27" s="225"/>
      <c r="AE27" s="225"/>
      <c r="AF27" s="225"/>
      <c r="AG27" s="225"/>
      <c r="AH27" s="225"/>
      <c r="AI27" s="225"/>
      <c r="AJ27" s="225"/>
      <c r="AK27" s="462"/>
      <c r="AL27" s="632"/>
      <c r="AM27" s="709"/>
      <c r="AN27" s="631"/>
      <c r="AO27" s="461"/>
      <c r="AP27" s="225"/>
      <c r="AQ27" s="225"/>
      <c r="AR27" s="225"/>
      <c r="AS27" s="225"/>
      <c r="AT27" s="225"/>
      <c r="AU27" s="225"/>
      <c r="AV27" s="225"/>
      <c r="AW27" s="226"/>
      <c r="AX27" s="224"/>
      <c r="AY27" s="225"/>
      <c r="AZ27" s="225"/>
      <c r="BA27" s="225"/>
      <c r="BB27" s="225"/>
      <c r="BC27" s="225"/>
      <c r="BD27" s="225"/>
      <c r="BE27" s="225"/>
      <c r="BF27" s="225"/>
      <c r="BG27" s="225"/>
      <c r="BH27" s="225"/>
      <c r="BI27" s="225"/>
      <c r="BJ27" s="225"/>
      <c r="BK27" s="225"/>
      <c r="BL27" s="225"/>
      <c r="BM27" s="225"/>
      <c r="BN27" s="225"/>
      <c r="BO27" s="225"/>
      <c r="BP27" s="225"/>
      <c r="BQ27" s="225"/>
      <c r="BR27" s="225"/>
      <c r="BS27" s="225"/>
      <c r="BT27" s="225"/>
      <c r="BU27" s="225"/>
      <c r="BV27" s="225"/>
      <c r="BW27" s="462"/>
      <c r="BX27" s="632"/>
      <c r="BY27" s="709"/>
      <c r="BZ27" s="631"/>
      <c r="CA27" s="461"/>
      <c r="CB27" s="225"/>
      <c r="CC27" s="225"/>
      <c r="CD27" s="225"/>
      <c r="CE27" s="225"/>
      <c r="CF27" s="225"/>
      <c r="CG27" s="225"/>
      <c r="CH27" s="225"/>
      <c r="CI27" s="226"/>
      <c r="CJ27" s="224"/>
      <c r="CK27" s="225"/>
      <c r="CL27" s="225"/>
      <c r="CM27" s="225"/>
      <c r="CN27" s="225"/>
      <c r="CO27" s="225"/>
      <c r="CP27" s="225"/>
      <c r="CQ27" s="225"/>
      <c r="CR27" s="225"/>
      <c r="CS27" s="225"/>
      <c r="CT27" s="225"/>
      <c r="CU27" s="225"/>
      <c r="CV27" s="225"/>
      <c r="CW27" s="225"/>
      <c r="CX27" s="225"/>
      <c r="CY27" s="225"/>
      <c r="CZ27" s="225"/>
      <c r="DA27" s="225"/>
      <c r="DB27" s="225"/>
      <c r="DC27" s="225"/>
      <c r="DD27" s="225"/>
      <c r="DE27" s="225"/>
      <c r="DF27" s="225"/>
      <c r="DG27" s="225"/>
      <c r="DH27" s="225"/>
      <c r="DI27" s="462"/>
      <c r="DJ27" s="632"/>
      <c r="DK27" s="709"/>
    </row>
    <row r="28" ht="9.0" customHeight="1">
      <c r="A28" s="512"/>
      <c r="B28" s="631"/>
      <c r="C28" s="655" t="s">
        <v>353</v>
      </c>
      <c r="D28" s="208"/>
      <c r="E28" s="208"/>
      <c r="F28" s="208"/>
      <c r="G28" s="208"/>
      <c r="H28" s="208"/>
      <c r="I28" s="208"/>
      <c r="J28" s="208"/>
      <c r="K28" s="209"/>
      <c r="L28" s="656"/>
      <c r="M28" s="208"/>
      <c r="N28" s="208"/>
      <c r="O28" s="208"/>
      <c r="P28" s="208"/>
      <c r="Q28" s="208"/>
      <c r="R28" s="208"/>
      <c r="S28" s="208"/>
      <c r="T28" s="208"/>
      <c r="U28" s="208"/>
      <c r="V28" s="208"/>
      <c r="W28" s="208"/>
      <c r="X28" s="208"/>
      <c r="Y28" s="208"/>
      <c r="Z28" s="208"/>
      <c r="AA28" s="208"/>
      <c r="AB28" s="208"/>
      <c r="AC28" s="208"/>
      <c r="AD28" s="208"/>
      <c r="AE28" s="208"/>
      <c r="AF28" s="208"/>
      <c r="AG28" s="208"/>
      <c r="AH28" s="208"/>
      <c r="AI28" s="208"/>
      <c r="AJ28" s="208"/>
      <c r="AK28" s="647"/>
      <c r="AL28" s="632"/>
      <c r="AM28" s="709"/>
      <c r="AN28" s="631"/>
      <c r="AO28" s="655" t="s">
        <v>353</v>
      </c>
      <c r="AP28" s="208"/>
      <c r="AQ28" s="208"/>
      <c r="AR28" s="208"/>
      <c r="AS28" s="208"/>
      <c r="AT28" s="208"/>
      <c r="AU28" s="208"/>
      <c r="AV28" s="208"/>
      <c r="AW28" s="209"/>
      <c r="AX28" s="656"/>
      <c r="AY28" s="208"/>
      <c r="AZ28" s="208"/>
      <c r="BA28" s="208"/>
      <c r="BB28" s="208"/>
      <c r="BC28" s="208"/>
      <c r="BD28" s="208"/>
      <c r="BE28" s="208"/>
      <c r="BF28" s="208"/>
      <c r="BG28" s="208"/>
      <c r="BH28" s="208"/>
      <c r="BI28" s="208"/>
      <c r="BJ28" s="208"/>
      <c r="BK28" s="208"/>
      <c r="BL28" s="208"/>
      <c r="BM28" s="208"/>
      <c r="BN28" s="208"/>
      <c r="BO28" s="208"/>
      <c r="BP28" s="208"/>
      <c r="BQ28" s="208"/>
      <c r="BR28" s="208"/>
      <c r="BS28" s="208"/>
      <c r="BT28" s="208"/>
      <c r="BU28" s="208"/>
      <c r="BV28" s="208"/>
      <c r="BW28" s="647"/>
      <c r="BX28" s="632"/>
      <c r="BY28" s="709"/>
      <c r="BZ28" s="631"/>
      <c r="CA28" s="655" t="s">
        <v>353</v>
      </c>
      <c r="CB28" s="208"/>
      <c r="CC28" s="208"/>
      <c r="CD28" s="208"/>
      <c r="CE28" s="208"/>
      <c r="CF28" s="208"/>
      <c r="CG28" s="208"/>
      <c r="CH28" s="208"/>
      <c r="CI28" s="209"/>
      <c r="CJ28" s="656"/>
      <c r="CK28" s="208"/>
      <c r="CL28" s="208"/>
      <c r="CM28" s="208"/>
      <c r="CN28" s="208"/>
      <c r="CO28" s="208"/>
      <c r="CP28" s="208"/>
      <c r="CQ28" s="208"/>
      <c r="CR28" s="208"/>
      <c r="CS28" s="208"/>
      <c r="CT28" s="208"/>
      <c r="CU28" s="208"/>
      <c r="CV28" s="208"/>
      <c r="CW28" s="208"/>
      <c r="CX28" s="208"/>
      <c r="CY28" s="208"/>
      <c r="CZ28" s="208"/>
      <c r="DA28" s="208"/>
      <c r="DB28" s="208"/>
      <c r="DC28" s="208"/>
      <c r="DD28" s="208"/>
      <c r="DE28" s="208"/>
      <c r="DF28" s="208"/>
      <c r="DG28" s="208"/>
      <c r="DH28" s="208"/>
      <c r="DI28" s="647"/>
      <c r="DJ28" s="632"/>
      <c r="DK28" s="709"/>
    </row>
    <row r="29" ht="9.0" customHeight="1">
      <c r="A29" s="512"/>
      <c r="B29" s="631"/>
      <c r="C29" s="458"/>
      <c r="K29" s="216"/>
      <c r="L29" s="215"/>
      <c r="AK29" s="459"/>
      <c r="AL29" s="632"/>
      <c r="AM29" s="709"/>
      <c r="AN29" s="631"/>
      <c r="AO29" s="458"/>
      <c r="AW29" s="216"/>
      <c r="AX29" s="215"/>
      <c r="BW29" s="459"/>
      <c r="BX29" s="632"/>
      <c r="BY29" s="709"/>
      <c r="BZ29" s="631"/>
      <c r="CA29" s="458"/>
      <c r="CI29" s="216"/>
      <c r="CJ29" s="215"/>
      <c r="DI29" s="459"/>
      <c r="DJ29" s="632"/>
      <c r="DK29" s="709"/>
    </row>
    <row r="30" ht="9.0" customHeight="1">
      <c r="A30" s="512"/>
      <c r="B30" s="631"/>
      <c r="C30" s="648"/>
      <c r="D30" s="239"/>
      <c r="E30" s="239"/>
      <c r="F30" s="239"/>
      <c r="G30" s="239"/>
      <c r="H30" s="239"/>
      <c r="I30" s="239"/>
      <c r="J30" s="239"/>
      <c r="K30" s="240"/>
      <c r="L30" s="238"/>
      <c r="M30" s="239"/>
      <c r="N30" s="239"/>
      <c r="O30" s="239"/>
      <c r="P30" s="239"/>
      <c r="Q30" s="239"/>
      <c r="R30" s="239"/>
      <c r="S30" s="239"/>
      <c r="T30" s="239"/>
      <c r="U30" s="239"/>
      <c r="V30" s="239"/>
      <c r="W30" s="239"/>
      <c r="X30" s="239"/>
      <c r="Y30" s="239"/>
      <c r="Z30" s="239"/>
      <c r="AA30" s="239"/>
      <c r="AB30" s="239"/>
      <c r="AC30" s="239"/>
      <c r="AD30" s="239"/>
      <c r="AE30" s="239"/>
      <c r="AF30" s="239"/>
      <c r="AG30" s="239"/>
      <c r="AH30" s="239"/>
      <c r="AI30" s="239"/>
      <c r="AJ30" s="239"/>
      <c r="AK30" s="649"/>
      <c r="AL30" s="632"/>
      <c r="AM30" s="709"/>
      <c r="AN30" s="631"/>
      <c r="AO30" s="648"/>
      <c r="AP30" s="239"/>
      <c r="AQ30" s="239"/>
      <c r="AR30" s="239"/>
      <c r="AS30" s="239"/>
      <c r="AT30" s="239"/>
      <c r="AU30" s="239"/>
      <c r="AV30" s="239"/>
      <c r="AW30" s="240"/>
      <c r="AX30" s="238"/>
      <c r="AY30" s="239"/>
      <c r="AZ30" s="239"/>
      <c r="BA30" s="239"/>
      <c r="BB30" s="239"/>
      <c r="BC30" s="239"/>
      <c r="BD30" s="239"/>
      <c r="BE30" s="239"/>
      <c r="BF30" s="239"/>
      <c r="BG30" s="239"/>
      <c r="BH30" s="239"/>
      <c r="BI30" s="239"/>
      <c r="BJ30" s="239"/>
      <c r="BK30" s="239"/>
      <c r="BL30" s="239"/>
      <c r="BM30" s="239"/>
      <c r="BN30" s="239"/>
      <c r="BO30" s="239"/>
      <c r="BP30" s="239"/>
      <c r="BQ30" s="239"/>
      <c r="BR30" s="239"/>
      <c r="BS30" s="239"/>
      <c r="BT30" s="239"/>
      <c r="BU30" s="239"/>
      <c r="BV30" s="239"/>
      <c r="BW30" s="649"/>
      <c r="BX30" s="632"/>
      <c r="BY30" s="709"/>
      <c r="BZ30" s="631"/>
      <c r="CA30" s="648"/>
      <c r="CB30" s="239"/>
      <c r="CC30" s="239"/>
      <c r="CD30" s="239"/>
      <c r="CE30" s="239"/>
      <c r="CF30" s="239"/>
      <c r="CG30" s="239"/>
      <c r="CH30" s="239"/>
      <c r="CI30" s="240"/>
      <c r="CJ30" s="238"/>
      <c r="CK30" s="239"/>
      <c r="CL30" s="239"/>
      <c r="CM30" s="239"/>
      <c r="CN30" s="239"/>
      <c r="CO30" s="239"/>
      <c r="CP30" s="239"/>
      <c r="CQ30" s="239"/>
      <c r="CR30" s="239"/>
      <c r="CS30" s="239"/>
      <c r="CT30" s="239"/>
      <c r="CU30" s="239"/>
      <c r="CV30" s="239"/>
      <c r="CW30" s="239"/>
      <c r="CX30" s="239"/>
      <c r="CY30" s="239"/>
      <c r="CZ30" s="239"/>
      <c r="DA30" s="239"/>
      <c r="DB30" s="239"/>
      <c r="DC30" s="239"/>
      <c r="DD30" s="239"/>
      <c r="DE30" s="239"/>
      <c r="DF30" s="239"/>
      <c r="DG30" s="239"/>
      <c r="DH30" s="239"/>
      <c r="DI30" s="649"/>
      <c r="DJ30" s="632"/>
      <c r="DK30" s="709"/>
    </row>
    <row r="31" ht="9.0" customHeight="1">
      <c r="A31" s="512"/>
      <c r="B31" s="631"/>
      <c r="C31" s="659"/>
      <c r="D31" s="660"/>
      <c r="E31" s="660"/>
      <c r="F31" s="660"/>
      <c r="G31" s="660"/>
      <c r="H31" s="660"/>
      <c r="I31" s="660"/>
      <c r="J31" s="660"/>
      <c r="K31" s="660"/>
      <c r="L31" s="660"/>
      <c r="M31" s="660"/>
      <c r="N31" s="660"/>
      <c r="O31" s="660"/>
      <c r="P31" s="660"/>
      <c r="Q31" s="660"/>
      <c r="R31" s="660"/>
      <c r="S31" s="660"/>
      <c r="T31" s="660"/>
      <c r="U31" s="660"/>
      <c r="V31" s="661" t="s">
        <v>354</v>
      </c>
      <c r="AB31" s="264"/>
      <c r="AC31" s="662"/>
      <c r="AD31" s="661" t="s">
        <v>230</v>
      </c>
      <c r="AJ31" s="264"/>
      <c r="AK31" s="663"/>
      <c r="AL31" s="632"/>
      <c r="AM31" s="709"/>
      <c r="AN31" s="631"/>
      <c r="AO31" s="659"/>
      <c r="AP31" s="660"/>
      <c r="AQ31" s="660"/>
      <c r="AR31" s="660"/>
      <c r="AS31" s="660"/>
      <c r="AT31" s="660"/>
      <c r="AU31" s="660"/>
      <c r="AV31" s="660"/>
      <c r="AW31" s="660"/>
      <c r="AX31" s="660"/>
      <c r="AY31" s="660"/>
      <c r="AZ31" s="660"/>
      <c r="BA31" s="660"/>
      <c r="BB31" s="660"/>
      <c r="BC31" s="660"/>
      <c r="BD31" s="660"/>
      <c r="BE31" s="660"/>
      <c r="BF31" s="660"/>
      <c r="BG31" s="660"/>
      <c r="BH31" s="661" t="s">
        <v>354</v>
      </c>
      <c r="BN31" s="264"/>
      <c r="BO31" s="662"/>
      <c r="BP31" s="661" t="s">
        <v>230</v>
      </c>
      <c r="BV31" s="264"/>
      <c r="BW31" s="663"/>
      <c r="BX31" s="632"/>
      <c r="BY31" s="709"/>
      <c r="BZ31" s="631"/>
      <c r="CA31" s="659"/>
      <c r="CB31" s="660"/>
      <c r="CC31" s="660"/>
      <c r="CD31" s="660"/>
      <c r="CE31" s="660"/>
      <c r="CF31" s="660"/>
      <c r="CG31" s="660"/>
      <c r="CH31" s="660"/>
      <c r="CI31" s="660"/>
      <c r="CJ31" s="660"/>
      <c r="CK31" s="660"/>
      <c r="CL31" s="660"/>
      <c r="CM31" s="660"/>
      <c r="CN31" s="660"/>
      <c r="CO31" s="660"/>
      <c r="CP31" s="660"/>
      <c r="CQ31" s="660"/>
      <c r="CR31" s="660"/>
      <c r="CS31" s="660"/>
      <c r="CT31" s="661" t="s">
        <v>354</v>
      </c>
      <c r="CZ31" s="264"/>
      <c r="DA31" s="662"/>
      <c r="DB31" s="661" t="s">
        <v>230</v>
      </c>
      <c r="DH31" s="264"/>
      <c r="DI31" s="663"/>
      <c r="DJ31" s="632"/>
      <c r="DK31" s="709"/>
    </row>
    <row r="32" ht="9.0" customHeight="1">
      <c r="A32" s="512"/>
      <c r="B32" s="631"/>
      <c r="C32" s="664"/>
      <c r="D32" s="665"/>
      <c r="E32" s="665"/>
      <c r="F32" s="665"/>
      <c r="G32" s="665"/>
      <c r="H32" s="665"/>
      <c r="I32" s="665"/>
      <c r="J32" s="665"/>
      <c r="K32" s="665"/>
      <c r="L32" s="665"/>
      <c r="M32" s="665"/>
      <c r="N32" s="665"/>
      <c r="O32" s="665"/>
      <c r="P32" s="665"/>
      <c r="Q32" s="665"/>
      <c r="R32" s="665"/>
      <c r="S32" s="665"/>
      <c r="T32" s="665"/>
      <c r="U32" s="665"/>
      <c r="V32" s="263"/>
      <c r="AB32" s="264"/>
      <c r="AC32" s="666"/>
      <c r="AD32" s="263"/>
      <c r="AJ32" s="264"/>
      <c r="AK32" s="667"/>
      <c r="AL32" s="632"/>
      <c r="AM32" s="709"/>
      <c r="AN32" s="631"/>
      <c r="AO32" s="664"/>
      <c r="AP32" s="665"/>
      <c r="AQ32" s="665"/>
      <c r="AR32" s="665"/>
      <c r="AS32" s="665"/>
      <c r="AT32" s="665"/>
      <c r="AU32" s="665"/>
      <c r="AV32" s="665"/>
      <c r="AW32" s="665"/>
      <c r="AX32" s="665"/>
      <c r="AY32" s="665"/>
      <c r="AZ32" s="665"/>
      <c r="BA32" s="665"/>
      <c r="BB32" s="665"/>
      <c r="BC32" s="665"/>
      <c r="BD32" s="665"/>
      <c r="BE32" s="665"/>
      <c r="BF32" s="665"/>
      <c r="BG32" s="665"/>
      <c r="BH32" s="263"/>
      <c r="BN32" s="264"/>
      <c r="BO32" s="666"/>
      <c r="BP32" s="263"/>
      <c r="BV32" s="264"/>
      <c r="BW32" s="667"/>
      <c r="BX32" s="632"/>
      <c r="BY32" s="709"/>
      <c r="BZ32" s="631"/>
      <c r="CA32" s="664"/>
      <c r="CB32" s="665"/>
      <c r="CC32" s="665"/>
      <c r="CD32" s="665"/>
      <c r="CE32" s="665"/>
      <c r="CF32" s="665"/>
      <c r="CG32" s="665"/>
      <c r="CH32" s="665"/>
      <c r="CI32" s="665"/>
      <c r="CJ32" s="665"/>
      <c r="CK32" s="665"/>
      <c r="CL32" s="665"/>
      <c r="CM32" s="665"/>
      <c r="CN32" s="665"/>
      <c r="CO32" s="665"/>
      <c r="CP32" s="665"/>
      <c r="CQ32" s="665"/>
      <c r="CR32" s="665"/>
      <c r="CS32" s="665"/>
      <c r="CT32" s="263"/>
      <c r="CZ32" s="264"/>
      <c r="DA32" s="666"/>
      <c r="DB32" s="263"/>
      <c r="DH32" s="264"/>
      <c r="DI32" s="667"/>
      <c r="DJ32" s="632"/>
      <c r="DK32" s="709"/>
    </row>
    <row r="33" ht="9.0" customHeight="1">
      <c r="A33" s="512"/>
      <c r="B33" s="631"/>
      <c r="C33" s="664"/>
      <c r="D33" s="665"/>
      <c r="E33" s="665"/>
      <c r="F33" s="665"/>
      <c r="G33" s="665"/>
      <c r="H33" s="665"/>
      <c r="I33" s="665"/>
      <c r="J33" s="665"/>
      <c r="K33" s="665"/>
      <c r="L33" s="665"/>
      <c r="M33" s="665"/>
      <c r="N33" s="665"/>
      <c r="O33" s="665"/>
      <c r="P33" s="665"/>
      <c r="Q33" s="665"/>
      <c r="R33" s="665"/>
      <c r="S33" s="665"/>
      <c r="T33" s="665"/>
      <c r="U33" s="665"/>
      <c r="V33" s="224"/>
      <c r="W33" s="225"/>
      <c r="X33" s="225"/>
      <c r="Y33" s="225"/>
      <c r="Z33" s="225"/>
      <c r="AA33" s="225"/>
      <c r="AB33" s="226"/>
      <c r="AC33" s="666"/>
      <c r="AD33" s="224"/>
      <c r="AE33" s="225"/>
      <c r="AF33" s="225"/>
      <c r="AG33" s="225"/>
      <c r="AH33" s="225"/>
      <c r="AI33" s="225"/>
      <c r="AJ33" s="226"/>
      <c r="AK33" s="667"/>
      <c r="AL33" s="632"/>
      <c r="AM33" s="709"/>
      <c r="AN33" s="631"/>
      <c r="AO33" s="664"/>
      <c r="AP33" s="665"/>
      <c r="AQ33" s="665"/>
      <c r="AR33" s="665"/>
      <c r="AS33" s="665"/>
      <c r="AT33" s="665"/>
      <c r="AU33" s="665"/>
      <c r="AV33" s="665"/>
      <c r="AW33" s="665"/>
      <c r="AX33" s="665"/>
      <c r="AY33" s="665"/>
      <c r="AZ33" s="665"/>
      <c r="BA33" s="665"/>
      <c r="BB33" s="665"/>
      <c r="BC33" s="665"/>
      <c r="BD33" s="665"/>
      <c r="BE33" s="665"/>
      <c r="BF33" s="665"/>
      <c r="BG33" s="665"/>
      <c r="BH33" s="224"/>
      <c r="BI33" s="225"/>
      <c r="BJ33" s="225"/>
      <c r="BK33" s="225"/>
      <c r="BL33" s="225"/>
      <c r="BM33" s="225"/>
      <c r="BN33" s="226"/>
      <c r="BO33" s="666"/>
      <c r="BP33" s="224"/>
      <c r="BQ33" s="225"/>
      <c r="BR33" s="225"/>
      <c r="BS33" s="225"/>
      <c r="BT33" s="225"/>
      <c r="BU33" s="225"/>
      <c r="BV33" s="226"/>
      <c r="BW33" s="667"/>
      <c r="BX33" s="632"/>
      <c r="BY33" s="709"/>
      <c r="BZ33" s="631"/>
      <c r="CA33" s="664"/>
      <c r="CB33" s="665"/>
      <c r="CC33" s="665"/>
      <c r="CD33" s="665"/>
      <c r="CE33" s="665"/>
      <c r="CF33" s="665"/>
      <c r="CG33" s="665"/>
      <c r="CH33" s="665"/>
      <c r="CI33" s="665"/>
      <c r="CJ33" s="665"/>
      <c r="CK33" s="665"/>
      <c r="CL33" s="665"/>
      <c r="CM33" s="665"/>
      <c r="CN33" s="665"/>
      <c r="CO33" s="665"/>
      <c r="CP33" s="665"/>
      <c r="CQ33" s="665"/>
      <c r="CR33" s="665"/>
      <c r="CS33" s="665"/>
      <c r="CT33" s="224"/>
      <c r="CU33" s="225"/>
      <c r="CV33" s="225"/>
      <c r="CW33" s="225"/>
      <c r="CX33" s="225"/>
      <c r="CY33" s="225"/>
      <c r="CZ33" s="226"/>
      <c r="DA33" s="666"/>
      <c r="DB33" s="224"/>
      <c r="DC33" s="225"/>
      <c r="DD33" s="225"/>
      <c r="DE33" s="225"/>
      <c r="DF33" s="225"/>
      <c r="DG33" s="225"/>
      <c r="DH33" s="226"/>
      <c r="DI33" s="667"/>
      <c r="DJ33" s="632"/>
      <c r="DK33" s="709"/>
    </row>
    <row r="34" ht="9.0" customHeight="1">
      <c r="A34" s="512"/>
      <c r="B34" s="631"/>
      <c r="C34" s="668" t="s">
        <v>355</v>
      </c>
      <c r="D34" s="219"/>
      <c r="E34" s="219"/>
      <c r="F34" s="219"/>
      <c r="G34" s="219"/>
      <c r="H34" s="219"/>
      <c r="I34" s="219"/>
      <c r="J34" s="219"/>
      <c r="K34" s="219"/>
      <c r="L34" s="219"/>
      <c r="M34" s="219"/>
      <c r="N34" s="219"/>
      <c r="O34" s="219"/>
      <c r="P34" s="219"/>
      <c r="Q34" s="219"/>
      <c r="R34" s="219"/>
      <c r="S34" s="219"/>
      <c r="T34" s="219"/>
      <c r="U34" s="669"/>
      <c r="V34" s="670">
        <f>ROUNDUP(IF(K13="Theist Cult",IFS(X16="High Priest",CURRENT_POW,X16="Priest",CURRENT_POW*0.75,X16="Acolyte",CURRENT_POW*0.5,X16="Initiate",CURRENT_POW*0.25,X16="Lay Member",0),""),0)</f>
        <v>0</v>
      </c>
      <c r="W34" s="168"/>
      <c r="X34" s="168"/>
      <c r="Y34" s="168"/>
      <c r="Z34" s="168"/>
      <c r="AA34" s="168"/>
      <c r="AB34" s="281"/>
      <c r="AC34" s="666"/>
      <c r="AD34" s="671"/>
      <c r="AE34" s="168"/>
      <c r="AF34" s="168"/>
      <c r="AG34" s="168"/>
      <c r="AH34" s="168"/>
      <c r="AI34" s="168"/>
      <c r="AJ34" s="281"/>
      <c r="AK34" s="431"/>
      <c r="AL34" s="632"/>
      <c r="AM34" s="709"/>
      <c r="AN34" s="631"/>
      <c r="AO34" s="668" t="s">
        <v>355</v>
      </c>
      <c r="AP34" s="219"/>
      <c r="AQ34" s="219"/>
      <c r="AR34" s="219"/>
      <c r="AS34" s="219"/>
      <c r="AT34" s="219"/>
      <c r="AU34" s="219"/>
      <c r="AV34" s="219"/>
      <c r="AW34" s="219"/>
      <c r="AX34" s="219"/>
      <c r="AY34" s="219"/>
      <c r="AZ34" s="219"/>
      <c r="BA34" s="219"/>
      <c r="BB34" s="219"/>
      <c r="BC34" s="219"/>
      <c r="BD34" s="219"/>
      <c r="BE34" s="219"/>
      <c r="BF34" s="219"/>
      <c r="BG34" s="669"/>
      <c r="BH34" s="670">
        <f>ROUNDUP(IF(AW13="Theist Cult",IFS(BJ16="High Priest",CURRENT_POW,BJ16="Priest",CURRENT_POW*0.75,BJ16="Acolyte",CURRENT_POW*0.5,BJ16="Initiate",CURRENT_POW*0.25,BJ16="Lay Member",0),""),0)</f>
        <v>0</v>
      </c>
      <c r="BI34" s="168"/>
      <c r="BJ34" s="168"/>
      <c r="BK34" s="168"/>
      <c r="BL34" s="168"/>
      <c r="BM34" s="168"/>
      <c r="BN34" s="281"/>
      <c r="BO34" s="666"/>
      <c r="BP34" s="671"/>
      <c r="BQ34" s="168"/>
      <c r="BR34" s="168"/>
      <c r="BS34" s="168"/>
      <c r="BT34" s="168"/>
      <c r="BU34" s="168"/>
      <c r="BV34" s="281"/>
      <c r="BW34" s="431"/>
      <c r="BX34" s="632"/>
      <c r="BY34" s="709"/>
      <c r="BZ34" s="631"/>
      <c r="CA34" s="668" t="s">
        <v>355</v>
      </c>
      <c r="CB34" s="219"/>
      <c r="CC34" s="219"/>
      <c r="CD34" s="219"/>
      <c r="CE34" s="219"/>
      <c r="CF34" s="219"/>
      <c r="CG34" s="219"/>
      <c r="CH34" s="219"/>
      <c r="CI34" s="219"/>
      <c r="CJ34" s="219"/>
      <c r="CK34" s="219"/>
      <c r="CL34" s="219"/>
      <c r="CM34" s="219"/>
      <c r="CN34" s="219"/>
      <c r="CO34" s="219"/>
      <c r="CP34" s="219"/>
      <c r="CQ34" s="219"/>
      <c r="CR34" s="219"/>
      <c r="CS34" s="669"/>
      <c r="CT34" s="670">
        <f>ROUNDUP(IF(CI13="Theist Cult",IFS(CV16="High Priest",CURRENT_POW,CV16="Priest",CURRENT_POW*0.75,CV16="Acolyte",CURRENT_POW*0.5,CV16="Initiate",CURRENT_POW*0.25,CV16="Lay Member",0),""),0)</f>
        <v>0</v>
      </c>
      <c r="CU34" s="168"/>
      <c r="CV34" s="168"/>
      <c r="CW34" s="168"/>
      <c r="CX34" s="168"/>
      <c r="CY34" s="168"/>
      <c r="CZ34" s="281"/>
      <c r="DA34" s="666"/>
      <c r="DB34" s="671"/>
      <c r="DC34" s="168"/>
      <c r="DD34" s="168"/>
      <c r="DE34" s="168"/>
      <c r="DF34" s="168"/>
      <c r="DG34" s="168"/>
      <c r="DH34" s="281"/>
      <c r="DI34" s="431"/>
      <c r="DJ34" s="632"/>
      <c r="DK34" s="709"/>
    </row>
    <row r="35" ht="9.0" customHeight="1">
      <c r="A35" s="512"/>
      <c r="B35" s="631"/>
      <c r="C35" s="458"/>
      <c r="U35" s="669"/>
      <c r="V35" s="288"/>
      <c r="AB35" s="289"/>
      <c r="AC35" s="666"/>
      <c r="AD35" s="288"/>
      <c r="AJ35" s="289"/>
      <c r="AK35" s="431"/>
      <c r="AL35" s="632"/>
      <c r="AM35" s="709"/>
      <c r="AN35" s="631"/>
      <c r="AO35" s="458"/>
      <c r="BG35" s="669"/>
      <c r="BH35" s="288"/>
      <c r="BN35" s="289"/>
      <c r="BO35" s="666"/>
      <c r="BP35" s="288"/>
      <c r="BV35" s="289"/>
      <c r="BW35" s="431"/>
      <c r="BX35" s="632"/>
      <c r="BY35" s="709"/>
      <c r="BZ35" s="631"/>
      <c r="CA35" s="458"/>
      <c r="CS35" s="669"/>
      <c r="CT35" s="288"/>
      <c r="CZ35" s="289"/>
      <c r="DA35" s="666"/>
      <c r="DB35" s="288"/>
      <c r="DH35" s="289"/>
      <c r="DI35" s="431"/>
      <c r="DJ35" s="632"/>
      <c r="DK35" s="709"/>
    </row>
    <row r="36" ht="9.0" customHeight="1">
      <c r="A36" s="512"/>
      <c r="B36" s="631"/>
      <c r="C36" s="458"/>
      <c r="U36" s="669"/>
      <c r="V36" s="288"/>
      <c r="AB36" s="289"/>
      <c r="AC36" s="666"/>
      <c r="AD36" s="288"/>
      <c r="AJ36" s="289"/>
      <c r="AK36" s="431"/>
      <c r="AL36" s="632"/>
      <c r="AM36" s="709"/>
      <c r="AN36" s="631"/>
      <c r="AO36" s="458"/>
      <c r="BG36" s="669"/>
      <c r="BH36" s="288"/>
      <c r="BN36" s="289"/>
      <c r="BO36" s="666"/>
      <c r="BP36" s="288"/>
      <c r="BV36" s="289"/>
      <c r="BW36" s="431"/>
      <c r="BX36" s="632"/>
      <c r="BY36" s="709"/>
      <c r="BZ36" s="631"/>
      <c r="CA36" s="458"/>
      <c r="CS36" s="669"/>
      <c r="CT36" s="288"/>
      <c r="CZ36" s="289"/>
      <c r="DA36" s="666"/>
      <c r="DB36" s="288"/>
      <c r="DH36" s="289"/>
      <c r="DI36" s="431"/>
      <c r="DJ36" s="632"/>
      <c r="DK36" s="709"/>
    </row>
    <row r="37" ht="9.0" customHeight="1">
      <c r="A37" s="512"/>
      <c r="B37" s="631"/>
      <c r="C37" s="458"/>
      <c r="U37" s="669"/>
      <c r="V37" s="288"/>
      <c r="AB37" s="289"/>
      <c r="AC37" s="666"/>
      <c r="AD37" s="288"/>
      <c r="AJ37" s="289"/>
      <c r="AK37" s="431"/>
      <c r="AL37" s="632"/>
      <c r="AM37" s="709"/>
      <c r="AN37" s="631"/>
      <c r="AO37" s="458"/>
      <c r="BG37" s="669"/>
      <c r="BH37" s="288"/>
      <c r="BN37" s="289"/>
      <c r="BO37" s="666"/>
      <c r="BP37" s="288"/>
      <c r="BV37" s="289"/>
      <c r="BW37" s="431"/>
      <c r="BX37" s="632"/>
      <c r="BY37" s="709"/>
      <c r="BZ37" s="631"/>
      <c r="CA37" s="458"/>
      <c r="CS37" s="669"/>
      <c r="CT37" s="288"/>
      <c r="CZ37" s="289"/>
      <c r="DA37" s="666"/>
      <c r="DB37" s="288"/>
      <c r="DH37" s="289"/>
      <c r="DI37" s="431"/>
      <c r="DJ37" s="632"/>
      <c r="DK37" s="709"/>
    </row>
    <row r="38" ht="9.0" customHeight="1">
      <c r="A38" s="512"/>
      <c r="B38" s="631"/>
      <c r="C38" s="461"/>
      <c r="D38" s="225"/>
      <c r="E38" s="225"/>
      <c r="F38" s="225"/>
      <c r="G38" s="225"/>
      <c r="H38" s="225"/>
      <c r="I38" s="225"/>
      <c r="J38" s="225"/>
      <c r="K38" s="225"/>
      <c r="L38" s="225"/>
      <c r="M38" s="225"/>
      <c r="N38" s="225"/>
      <c r="O38" s="225"/>
      <c r="P38" s="225"/>
      <c r="Q38" s="225"/>
      <c r="R38" s="225"/>
      <c r="S38" s="225"/>
      <c r="T38" s="225"/>
      <c r="U38" s="669"/>
      <c r="V38" s="309"/>
      <c r="W38" s="295"/>
      <c r="X38" s="295"/>
      <c r="Y38" s="295"/>
      <c r="Z38" s="295"/>
      <c r="AA38" s="295"/>
      <c r="AB38" s="312"/>
      <c r="AD38" s="309"/>
      <c r="AE38" s="295"/>
      <c r="AF38" s="295"/>
      <c r="AG38" s="295"/>
      <c r="AH38" s="295"/>
      <c r="AI38" s="295"/>
      <c r="AJ38" s="312"/>
      <c r="AK38" s="431"/>
      <c r="AL38" s="632"/>
      <c r="AM38" s="709"/>
      <c r="AN38" s="631"/>
      <c r="AO38" s="461"/>
      <c r="AP38" s="225"/>
      <c r="AQ38" s="225"/>
      <c r="AR38" s="225"/>
      <c r="AS38" s="225"/>
      <c r="AT38" s="225"/>
      <c r="AU38" s="225"/>
      <c r="AV38" s="225"/>
      <c r="AW38" s="225"/>
      <c r="AX38" s="225"/>
      <c r="AY38" s="225"/>
      <c r="AZ38" s="225"/>
      <c r="BA38" s="225"/>
      <c r="BB38" s="225"/>
      <c r="BC38" s="225"/>
      <c r="BD38" s="225"/>
      <c r="BE38" s="225"/>
      <c r="BF38" s="225"/>
      <c r="BG38" s="669"/>
      <c r="BH38" s="309"/>
      <c r="BI38" s="295"/>
      <c r="BJ38" s="295"/>
      <c r="BK38" s="295"/>
      <c r="BL38" s="295"/>
      <c r="BM38" s="295"/>
      <c r="BN38" s="312"/>
      <c r="BP38" s="309"/>
      <c r="BQ38" s="295"/>
      <c r="BR38" s="295"/>
      <c r="BS38" s="295"/>
      <c r="BT38" s="295"/>
      <c r="BU38" s="295"/>
      <c r="BV38" s="312"/>
      <c r="BW38" s="431"/>
      <c r="BX38" s="632"/>
      <c r="BY38" s="709"/>
      <c r="BZ38" s="631"/>
      <c r="CA38" s="461"/>
      <c r="CB38" s="225"/>
      <c r="CC38" s="225"/>
      <c r="CD38" s="225"/>
      <c r="CE38" s="225"/>
      <c r="CF38" s="225"/>
      <c r="CG38" s="225"/>
      <c r="CH38" s="225"/>
      <c r="CI38" s="225"/>
      <c r="CJ38" s="225"/>
      <c r="CK38" s="225"/>
      <c r="CL38" s="225"/>
      <c r="CM38" s="225"/>
      <c r="CN38" s="225"/>
      <c r="CO38" s="225"/>
      <c r="CP38" s="225"/>
      <c r="CQ38" s="225"/>
      <c r="CR38" s="225"/>
      <c r="CS38" s="669"/>
      <c r="CT38" s="309"/>
      <c r="CU38" s="295"/>
      <c r="CV38" s="295"/>
      <c r="CW38" s="295"/>
      <c r="CX38" s="295"/>
      <c r="CY38" s="295"/>
      <c r="CZ38" s="312"/>
      <c r="DB38" s="309"/>
      <c r="DC38" s="295"/>
      <c r="DD38" s="295"/>
      <c r="DE38" s="295"/>
      <c r="DF38" s="295"/>
      <c r="DG38" s="295"/>
      <c r="DH38" s="312"/>
      <c r="DI38" s="431"/>
      <c r="DJ38" s="632"/>
      <c r="DK38" s="709"/>
    </row>
    <row r="39" ht="9.0" customHeight="1">
      <c r="A39" s="512"/>
      <c r="B39" s="631"/>
      <c r="C39" s="672"/>
      <c r="D39" s="673"/>
      <c r="E39" s="673"/>
      <c r="F39" s="673"/>
      <c r="G39" s="673"/>
      <c r="H39" s="673"/>
      <c r="I39" s="673"/>
      <c r="J39" s="673"/>
      <c r="K39" s="673"/>
      <c r="L39" s="673"/>
      <c r="M39" s="673"/>
      <c r="N39" s="673"/>
      <c r="O39" s="673"/>
      <c r="P39" s="673"/>
      <c r="Q39" s="673"/>
      <c r="R39" s="673"/>
      <c r="S39" s="673"/>
      <c r="T39" s="673"/>
      <c r="U39" s="673"/>
      <c r="V39" s="674"/>
      <c r="W39" s="674"/>
      <c r="X39" s="674"/>
      <c r="Y39" s="674"/>
      <c r="Z39" s="674"/>
      <c r="AA39" s="674"/>
      <c r="AB39" s="674"/>
      <c r="AC39" s="673"/>
      <c r="AD39" s="674"/>
      <c r="AE39" s="674"/>
      <c r="AF39" s="674"/>
      <c r="AG39" s="674"/>
      <c r="AH39" s="674"/>
      <c r="AI39" s="674"/>
      <c r="AJ39" s="674"/>
      <c r="AK39" s="675"/>
      <c r="AL39" s="632"/>
      <c r="AM39" s="709"/>
      <c r="AN39" s="631"/>
      <c r="AO39" s="672"/>
      <c r="AP39" s="673"/>
      <c r="AQ39" s="673"/>
      <c r="AR39" s="673"/>
      <c r="AS39" s="673"/>
      <c r="AT39" s="673"/>
      <c r="AU39" s="673"/>
      <c r="AV39" s="673"/>
      <c r="AW39" s="673"/>
      <c r="AX39" s="673"/>
      <c r="AY39" s="673"/>
      <c r="AZ39" s="673"/>
      <c r="BA39" s="673"/>
      <c r="BB39" s="673"/>
      <c r="BC39" s="673"/>
      <c r="BD39" s="673"/>
      <c r="BE39" s="673"/>
      <c r="BF39" s="673"/>
      <c r="BG39" s="673"/>
      <c r="BH39" s="674"/>
      <c r="BI39" s="674"/>
      <c r="BJ39" s="674"/>
      <c r="BK39" s="674"/>
      <c r="BL39" s="674"/>
      <c r="BM39" s="674"/>
      <c r="BN39" s="674"/>
      <c r="BO39" s="673"/>
      <c r="BP39" s="674"/>
      <c r="BQ39" s="674"/>
      <c r="BR39" s="674"/>
      <c r="BS39" s="674"/>
      <c r="BT39" s="674"/>
      <c r="BU39" s="674"/>
      <c r="BV39" s="674"/>
      <c r="BW39" s="675"/>
      <c r="BX39" s="632"/>
      <c r="BY39" s="709"/>
      <c r="BZ39" s="631"/>
      <c r="CA39" s="672"/>
      <c r="CB39" s="673"/>
      <c r="CC39" s="673"/>
      <c r="CD39" s="673"/>
      <c r="CE39" s="673"/>
      <c r="CF39" s="673"/>
      <c r="CG39" s="673"/>
      <c r="CH39" s="673"/>
      <c r="CI39" s="673"/>
      <c r="CJ39" s="673"/>
      <c r="CK39" s="673"/>
      <c r="CL39" s="673"/>
      <c r="CM39" s="673"/>
      <c r="CN39" s="673"/>
      <c r="CO39" s="673"/>
      <c r="CP39" s="673"/>
      <c r="CQ39" s="673"/>
      <c r="CR39" s="673"/>
      <c r="CS39" s="673"/>
      <c r="CT39" s="674"/>
      <c r="CU39" s="674"/>
      <c r="CV39" s="674"/>
      <c r="CW39" s="674"/>
      <c r="CX39" s="674"/>
      <c r="CY39" s="674"/>
      <c r="CZ39" s="674"/>
      <c r="DA39" s="673"/>
      <c r="DB39" s="674"/>
      <c r="DC39" s="674"/>
      <c r="DD39" s="674"/>
      <c r="DE39" s="674"/>
      <c r="DF39" s="674"/>
      <c r="DG39" s="674"/>
      <c r="DH39" s="674"/>
      <c r="DI39" s="675"/>
      <c r="DJ39" s="632"/>
      <c r="DK39" s="709"/>
    </row>
    <row r="40" ht="9.0" customHeight="1">
      <c r="A40" s="512"/>
      <c r="B40" s="679"/>
      <c r="C40" s="680"/>
      <c r="D40" s="680"/>
      <c r="E40" s="680"/>
      <c r="F40" s="680"/>
      <c r="G40" s="680"/>
      <c r="H40" s="680"/>
      <c r="I40" s="680"/>
      <c r="J40" s="680"/>
      <c r="K40" s="680"/>
      <c r="L40" s="680"/>
      <c r="M40" s="680"/>
      <c r="N40" s="680"/>
      <c r="O40" s="680"/>
      <c r="P40" s="680"/>
      <c r="Q40" s="680"/>
      <c r="R40" s="680"/>
      <c r="S40" s="680"/>
      <c r="T40" s="680"/>
      <c r="U40" s="680"/>
      <c r="V40" s="680"/>
      <c r="W40" s="680"/>
      <c r="X40" s="680"/>
      <c r="Y40" s="680"/>
      <c r="Z40" s="680"/>
      <c r="AA40" s="680"/>
      <c r="AB40" s="680"/>
      <c r="AC40" s="680"/>
      <c r="AD40" s="680"/>
      <c r="AE40" s="680"/>
      <c r="AF40" s="680"/>
      <c r="AG40" s="680"/>
      <c r="AH40" s="680"/>
      <c r="AI40" s="680"/>
      <c r="AJ40" s="680"/>
      <c r="AK40" s="680"/>
      <c r="AL40" s="681"/>
      <c r="AM40" s="709"/>
      <c r="AN40" s="679"/>
      <c r="AO40" s="680"/>
      <c r="AP40" s="680"/>
      <c r="AQ40" s="680"/>
      <c r="AR40" s="680"/>
      <c r="AS40" s="680"/>
      <c r="AT40" s="680"/>
      <c r="AU40" s="680"/>
      <c r="AV40" s="680"/>
      <c r="AW40" s="680"/>
      <c r="AX40" s="680"/>
      <c r="AY40" s="680"/>
      <c r="AZ40" s="680"/>
      <c r="BA40" s="680"/>
      <c r="BB40" s="680"/>
      <c r="BC40" s="680"/>
      <c r="BD40" s="680"/>
      <c r="BE40" s="680"/>
      <c r="BF40" s="680"/>
      <c r="BG40" s="680"/>
      <c r="BH40" s="680"/>
      <c r="BI40" s="680"/>
      <c r="BJ40" s="680"/>
      <c r="BK40" s="680"/>
      <c r="BL40" s="680"/>
      <c r="BM40" s="680"/>
      <c r="BN40" s="680"/>
      <c r="BO40" s="680"/>
      <c r="BP40" s="680"/>
      <c r="BQ40" s="680"/>
      <c r="BR40" s="680"/>
      <c r="BS40" s="680"/>
      <c r="BT40" s="680"/>
      <c r="BU40" s="680"/>
      <c r="BV40" s="680"/>
      <c r="BW40" s="680"/>
      <c r="BX40" s="681"/>
      <c r="BY40" s="709"/>
      <c r="BZ40" s="679"/>
      <c r="CA40" s="680"/>
      <c r="CB40" s="680"/>
      <c r="CC40" s="680"/>
      <c r="CD40" s="680"/>
      <c r="CE40" s="680"/>
      <c r="CF40" s="680"/>
      <c r="CG40" s="680"/>
      <c r="CH40" s="680"/>
      <c r="CI40" s="680"/>
      <c r="CJ40" s="680"/>
      <c r="CK40" s="680"/>
      <c r="CL40" s="680"/>
      <c r="CM40" s="680"/>
      <c r="CN40" s="680"/>
      <c r="CO40" s="680"/>
      <c r="CP40" s="680"/>
      <c r="CQ40" s="680"/>
      <c r="CR40" s="680"/>
      <c r="CS40" s="680"/>
      <c r="CT40" s="680"/>
      <c r="CU40" s="680"/>
      <c r="CV40" s="680"/>
      <c r="CW40" s="680"/>
      <c r="CX40" s="680"/>
      <c r="CY40" s="680"/>
      <c r="CZ40" s="680"/>
      <c r="DA40" s="680"/>
      <c r="DB40" s="680"/>
      <c r="DC40" s="680"/>
      <c r="DD40" s="680"/>
      <c r="DE40" s="680"/>
      <c r="DF40" s="680"/>
      <c r="DG40" s="680"/>
      <c r="DH40" s="680"/>
      <c r="DI40" s="680"/>
      <c r="DJ40" s="681"/>
      <c r="DK40" s="709"/>
    </row>
    <row r="41" ht="9.0" customHeight="1">
      <c r="A41" s="512"/>
      <c r="B41" s="709"/>
      <c r="C41" s="709"/>
      <c r="D41" s="709"/>
      <c r="E41" s="709"/>
      <c r="F41" s="709"/>
      <c r="G41" s="709"/>
      <c r="H41" s="709"/>
      <c r="I41" s="709"/>
      <c r="J41" s="709"/>
      <c r="K41" s="709"/>
      <c r="L41" s="709"/>
      <c r="M41" s="709"/>
      <c r="N41" s="709"/>
      <c r="O41" s="709"/>
      <c r="P41" s="709"/>
      <c r="Q41" s="709"/>
      <c r="R41" s="709"/>
      <c r="S41" s="709"/>
      <c r="T41" s="709"/>
      <c r="U41" s="709"/>
      <c r="V41" s="709"/>
      <c r="W41" s="709"/>
      <c r="X41" s="709"/>
      <c r="Y41" s="709"/>
      <c r="Z41" s="709"/>
      <c r="AA41" s="709"/>
      <c r="AB41" s="709"/>
      <c r="AC41" s="709"/>
      <c r="AD41" s="709"/>
      <c r="AE41" s="709"/>
      <c r="AF41" s="709"/>
      <c r="AG41" s="709"/>
      <c r="AH41" s="709"/>
      <c r="AI41" s="709"/>
      <c r="AJ41" s="709"/>
      <c r="AK41" s="709"/>
      <c r="AL41" s="709"/>
      <c r="AM41" s="709"/>
      <c r="AN41" s="709"/>
      <c r="AO41" s="709"/>
      <c r="AP41" s="709"/>
      <c r="AQ41" s="709"/>
      <c r="AR41" s="709"/>
      <c r="AS41" s="709"/>
      <c r="AT41" s="709"/>
      <c r="AU41" s="709"/>
      <c r="AV41" s="709"/>
      <c r="AW41" s="709"/>
      <c r="AX41" s="709"/>
      <c r="AY41" s="709"/>
      <c r="AZ41" s="709"/>
      <c r="BA41" s="709"/>
      <c r="BB41" s="709"/>
      <c r="BC41" s="709"/>
      <c r="BD41" s="709"/>
      <c r="BE41" s="709"/>
      <c r="BF41" s="709"/>
      <c r="BG41" s="709"/>
      <c r="BH41" s="709"/>
      <c r="BI41" s="709"/>
      <c r="BJ41" s="709"/>
      <c r="BK41" s="709"/>
      <c r="BL41" s="709"/>
      <c r="BM41" s="709"/>
      <c r="BN41" s="709"/>
      <c r="BO41" s="709"/>
      <c r="BP41" s="709"/>
      <c r="BQ41" s="709"/>
      <c r="BR41" s="709"/>
      <c r="BS41" s="709"/>
      <c r="BT41" s="709"/>
      <c r="BU41" s="709"/>
      <c r="BV41" s="709"/>
      <c r="BW41" s="709"/>
      <c r="BX41" s="709"/>
      <c r="BY41" s="709"/>
      <c r="BZ41" s="709"/>
      <c r="CA41" s="709"/>
      <c r="CB41" s="709"/>
      <c r="CC41" s="709"/>
      <c r="CD41" s="709"/>
      <c r="CE41" s="709"/>
      <c r="CF41" s="709"/>
      <c r="CG41" s="709"/>
      <c r="CH41" s="709"/>
      <c r="CI41" s="709"/>
      <c r="CJ41" s="709"/>
      <c r="CK41" s="709"/>
      <c r="CL41" s="709"/>
      <c r="CM41" s="709"/>
      <c r="CN41" s="709"/>
      <c r="CO41" s="709"/>
      <c r="CP41" s="709"/>
      <c r="CQ41" s="709"/>
      <c r="CR41" s="709"/>
      <c r="CS41" s="709"/>
      <c r="CT41" s="709"/>
      <c r="CU41" s="709"/>
      <c r="CV41" s="709"/>
      <c r="CW41" s="709"/>
      <c r="CX41" s="709"/>
      <c r="CY41" s="709"/>
      <c r="CZ41" s="709"/>
      <c r="DA41" s="709"/>
      <c r="DB41" s="709"/>
      <c r="DC41" s="709"/>
      <c r="DD41" s="709"/>
      <c r="DE41" s="709"/>
      <c r="DF41" s="709"/>
      <c r="DG41" s="709"/>
      <c r="DH41" s="709"/>
      <c r="DI41" s="709"/>
      <c r="DJ41" s="709"/>
      <c r="DK41" s="709"/>
    </row>
    <row r="42" ht="9.0" customHeight="1">
      <c r="A42" s="512"/>
      <c r="B42" s="622"/>
      <c r="C42" s="623"/>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624"/>
      <c r="AL42" s="625"/>
      <c r="AM42" s="709"/>
      <c r="AN42" s="622"/>
      <c r="AO42" s="623"/>
      <c r="AP42" s="28"/>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c r="BO42" s="28"/>
      <c r="BP42" s="28"/>
      <c r="BQ42" s="28"/>
      <c r="BR42" s="28"/>
      <c r="BS42" s="28"/>
      <c r="BT42" s="28"/>
      <c r="BU42" s="28"/>
      <c r="BV42" s="28"/>
      <c r="BW42" s="624"/>
      <c r="BX42" s="625"/>
      <c r="BY42" s="709"/>
      <c r="BZ42" s="622"/>
      <c r="CA42" s="623"/>
      <c r="CB42" s="28"/>
      <c r="CC42" s="28"/>
      <c r="CD42" s="28"/>
      <c r="CE42" s="28"/>
      <c r="CF42" s="28"/>
      <c r="CG42" s="28"/>
      <c r="CH42" s="28"/>
      <c r="CI42" s="28"/>
      <c r="CJ42" s="28"/>
      <c r="CK42" s="28"/>
      <c r="CL42" s="28"/>
      <c r="CM42" s="28"/>
      <c r="CN42" s="28"/>
      <c r="CO42" s="28"/>
      <c r="CP42" s="28"/>
      <c r="CQ42" s="28"/>
      <c r="CR42" s="28"/>
      <c r="CS42" s="28"/>
      <c r="CT42" s="28"/>
      <c r="CU42" s="28"/>
      <c r="CV42" s="28"/>
      <c r="CW42" s="28"/>
      <c r="CX42" s="28"/>
      <c r="CY42" s="28"/>
      <c r="CZ42" s="28"/>
      <c r="DA42" s="28"/>
      <c r="DB42" s="28"/>
      <c r="DC42" s="28"/>
      <c r="DD42" s="28"/>
      <c r="DE42" s="28"/>
      <c r="DF42" s="28"/>
      <c r="DG42" s="28"/>
      <c r="DH42" s="28"/>
      <c r="DI42" s="624"/>
      <c r="DJ42" s="625"/>
      <c r="DK42" s="709"/>
    </row>
    <row r="43" ht="9.0" customHeight="1">
      <c r="A43" s="512"/>
      <c r="B43" s="631"/>
      <c r="C43" s="561" t="s">
        <v>334</v>
      </c>
      <c r="D43" s="136"/>
      <c r="E43" s="136"/>
      <c r="F43" s="136"/>
      <c r="G43" s="136"/>
      <c r="H43" s="136"/>
      <c r="I43" s="136"/>
      <c r="J43" s="136"/>
      <c r="K43" s="136"/>
      <c r="L43" s="136"/>
      <c r="M43" s="136"/>
      <c r="N43" s="136"/>
      <c r="O43" s="136"/>
      <c r="P43" s="136"/>
      <c r="Q43" s="136"/>
      <c r="R43" s="136"/>
      <c r="S43" s="136"/>
      <c r="T43" s="136"/>
      <c r="U43" s="136"/>
      <c r="V43" s="136"/>
      <c r="W43" s="136"/>
      <c r="X43" s="136"/>
      <c r="Y43" s="136"/>
      <c r="Z43" s="136"/>
      <c r="AA43" s="136"/>
      <c r="AB43" s="136"/>
      <c r="AC43" s="136"/>
      <c r="AD43" s="136"/>
      <c r="AE43" s="136"/>
      <c r="AF43" s="136"/>
      <c r="AG43" s="136"/>
      <c r="AH43" s="136"/>
      <c r="AI43" s="136"/>
      <c r="AJ43" s="136"/>
      <c r="AK43" s="8"/>
      <c r="AL43" s="632"/>
      <c r="AM43" s="709"/>
      <c r="AN43" s="631"/>
      <c r="AO43" s="561" t="s">
        <v>334</v>
      </c>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c r="BW43" s="8"/>
      <c r="BX43" s="632"/>
      <c r="BY43" s="709"/>
      <c r="BZ43" s="631"/>
      <c r="CA43" s="561" t="s">
        <v>334</v>
      </c>
      <c r="CB43" s="136"/>
      <c r="CC43" s="136"/>
      <c r="CD43" s="136"/>
      <c r="CE43" s="136"/>
      <c r="CF43" s="136"/>
      <c r="CG43" s="136"/>
      <c r="CH43" s="136"/>
      <c r="CI43" s="136"/>
      <c r="CJ43" s="136"/>
      <c r="CK43" s="136"/>
      <c r="CL43" s="136"/>
      <c r="CM43" s="136"/>
      <c r="CN43" s="136"/>
      <c r="CO43" s="136"/>
      <c r="CP43" s="136"/>
      <c r="CQ43" s="136"/>
      <c r="CR43" s="136"/>
      <c r="CS43" s="136"/>
      <c r="CT43" s="136"/>
      <c r="CU43" s="136"/>
      <c r="CV43" s="136"/>
      <c r="CW43" s="136"/>
      <c r="CX43" s="136"/>
      <c r="CY43" s="136"/>
      <c r="CZ43" s="136"/>
      <c r="DA43" s="136"/>
      <c r="DB43" s="136"/>
      <c r="DC43" s="136"/>
      <c r="DD43" s="136"/>
      <c r="DE43" s="136"/>
      <c r="DF43" s="136"/>
      <c r="DG43" s="136"/>
      <c r="DH43" s="136"/>
      <c r="DI43" s="8"/>
      <c r="DJ43" s="632"/>
      <c r="DK43" s="709"/>
    </row>
    <row r="44" ht="9.0" customHeight="1">
      <c r="A44" s="512"/>
      <c r="B44" s="631"/>
      <c r="C44" s="458"/>
      <c r="AK44" s="459"/>
      <c r="AL44" s="632"/>
      <c r="AM44" s="709"/>
      <c r="AN44" s="631"/>
      <c r="AO44" s="458"/>
      <c r="BW44" s="459"/>
      <c r="BX44" s="632"/>
      <c r="BY44" s="709"/>
      <c r="BZ44" s="631"/>
      <c r="CA44" s="458"/>
      <c r="DI44" s="459"/>
      <c r="DJ44" s="632"/>
      <c r="DK44" s="709"/>
    </row>
    <row r="45" ht="9.0" customHeight="1">
      <c r="A45" s="512"/>
      <c r="B45" s="631"/>
      <c r="C45" s="458"/>
      <c r="AK45" s="459"/>
      <c r="AL45" s="632"/>
      <c r="AM45" s="709"/>
      <c r="AN45" s="631"/>
      <c r="AO45" s="458"/>
      <c r="BW45" s="459"/>
      <c r="BX45" s="632"/>
      <c r="BY45" s="709"/>
      <c r="BZ45" s="631"/>
      <c r="CA45" s="458"/>
      <c r="DI45" s="459"/>
      <c r="DJ45" s="632"/>
      <c r="DK45" s="709"/>
    </row>
    <row r="46" ht="9.0" customHeight="1">
      <c r="A46" s="512"/>
      <c r="B46" s="631"/>
      <c r="C46" s="461"/>
      <c r="D46" s="225"/>
      <c r="E46" s="225"/>
      <c r="F46" s="225"/>
      <c r="G46" s="225"/>
      <c r="H46" s="225"/>
      <c r="I46" s="225"/>
      <c r="J46" s="225"/>
      <c r="K46" s="225"/>
      <c r="L46" s="225"/>
      <c r="M46" s="225"/>
      <c r="N46" s="225"/>
      <c r="O46" s="225"/>
      <c r="P46" s="225"/>
      <c r="Q46" s="225"/>
      <c r="R46" s="225"/>
      <c r="S46" s="225"/>
      <c r="T46" s="225"/>
      <c r="U46" s="225"/>
      <c r="V46" s="225"/>
      <c r="W46" s="225"/>
      <c r="X46" s="225"/>
      <c r="Y46" s="225"/>
      <c r="Z46" s="225"/>
      <c r="AA46" s="225"/>
      <c r="AB46" s="225"/>
      <c r="AC46" s="225"/>
      <c r="AD46" s="225"/>
      <c r="AE46" s="225"/>
      <c r="AF46" s="225"/>
      <c r="AG46" s="225"/>
      <c r="AH46" s="225"/>
      <c r="AI46" s="225"/>
      <c r="AJ46" s="225"/>
      <c r="AK46" s="462"/>
      <c r="AL46" s="632"/>
      <c r="AM46" s="709"/>
      <c r="AN46" s="631"/>
      <c r="AO46" s="461"/>
      <c r="AP46" s="225"/>
      <c r="AQ46" s="225"/>
      <c r="AR46" s="225"/>
      <c r="AS46" s="225"/>
      <c r="AT46" s="225"/>
      <c r="AU46" s="225"/>
      <c r="AV46" s="225"/>
      <c r="AW46" s="225"/>
      <c r="AX46" s="225"/>
      <c r="AY46" s="225"/>
      <c r="AZ46" s="225"/>
      <c r="BA46" s="225"/>
      <c r="BB46" s="225"/>
      <c r="BC46" s="225"/>
      <c r="BD46" s="225"/>
      <c r="BE46" s="225"/>
      <c r="BF46" s="225"/>
      <c r="BG46" s="225"/>
      <c r="BH46" s="225"/>
      <c r="BI46" s="225"/>
      <c r="BJ46" s="225"/>
      <c r="BK46" s="225"/>
      <c r="BL46" s="225"/>
      <c r="BM46" s="225"/>
      <c r="BN46" s="225"/>
      <c r="BO46" s="225"/>
      <c r="BP46" s="225"/>
      <c r="BQ46" s="225"/>
      <c r="BR46" s="225"/>
      <c r="BS46" s="225"/>
      <c r="BT46" s="225"/>
      <c r="BU46" s="225"/>
      <c r="BV46" s="225"/>
      <c r="BW46" s="462"/>
      <c r="BX46" s="632"/>
      <c r="BY46" s="709"/>
      <c r="BZ46" s="631"/>
      <c r="CA46" s="461"/>
      <c r="CB46" s="225"/>
      <c r="CC46" s="225"/>
      <c r="CD46" s="225"/>
      <c r="CE46" s="225"/>
      <c r="CF46" s="225"/>
      <c r="CG46" s="225"/>
      <c r="CH46" s="225"/>
      <c r="CI46" s="225"/>
      <c r="CJ46" s="225"/>
      <c r="CK46" s="225"/>
      <c r="CL46" s="225"/>
      <c r="CM46" s="225"/>
      <c r="CN46" s="225"/>
      <c r="CO46" s="225"/>
      <c r="CP46" s="225"/>
      <c r="CQ46" s="225"/>
      <c r="CR46" s="225"/>
      <c r="CS46" s="225"/>
      <c r="CT46" s="225"/>
      <c r="CU46" s="225"/>
      <c r="CV46" s="225"/>
      <c r="CW46" s="225"/>
      <c r="CX46" s="225"/>
      <c r="CY46" s="225"/>
      <c r="CZ46" s="225"/>
      <c r="DA46" s="225"/>
      <c r="DB46" s="225"/>
      <c r="DC46" s="225"/>
      <c r="DD46" s="225"/>
      <c r="DE46" s="225"/>
      <c r="DF46" s="225"/>
      <c r="DG46" s="225"/>
      <c r="DH46" s="225"/>
      <c r="DI46" s="462"/>
      <c r="DJ46" s="632"/>
      <c r="DK46" s="709"/>
    </row>
    <row r="47" ht="9.0" customHeight="1">
      <c r="A47" s="512"/>
      <c r="B47" s="631"/>
      <c r="C47" s="633" t="s">
        <v>337</v>
      </c>
      <c r="D47" s="168"/>
      <c r="E47" s="168"/>
      <c r="F47" s="168"/>
      <c r="G47" s="168"/>
      <c r="H47" s="168"/>
      <c r="I47" s="168"/>
      <c r="J47" s="168"/>
      <c r="K47" s="168"/>
      <c r="L47" s="168"/>
      <c r="M47" s="168"/>
      <c r="N47" s="168"/>
      <c r="O47" s="168"/>
      <c r="P47" s="168"/>
      <c r="Q47" s="168"/>
      <c r="R47" s="168"/>
      <c r="S47" s="168"/>
      <c r="T47" s="168"/>
      <c r="U47" s="168"/>
      <c r="V47" s="168"/>
      <c r="W47" s="168"/>
      <c r="X47" s="168"/>
      <c r="Y47" s="168"/>
      <c r="Z47" s="168"/>
      <c r="AA47" s="168"/>
      <c r="AB47" s="168"/>
      <c r="AC47" s="168"/>
      <c r="AD47" s="168"/>
      <c r="AE47" s="168"/>
      <c r="AF47" s="168"/>
      <c r="AG47" s="168"/>
      <c r="AH47" s="168"/>
      <c r="AI47" s="168"/>
      <c r="AJ47" s="168"/>
      <c r="AK47" s="573"/>
      <c r="AL47" s="632"/>
      <c r="AM47" s="709"/>
      <c r="AN47" s="631"/>
      <c r="AO47" s="633" t="s">
        <v>337</v>
      </c>
      <c r="AP47" s="168"/>
      <c r="AQ47" s="168"/>
      <c r="AR47" s="168"/>
      <c r="AS47" s="168"/>
      <c r="AT47" s="168"/>
      <c r="AU47" s="168"/>
      <c r="AV47" s="168"/>
      <c r="AW47" s="168"/>
      <c r="AX47" s="168"/>
      <c r="AY47" s="168"/>
      <c r="AZ47" s="168"/>
      <c r="BA47" s="168"/>
      <c r="BB47" s="168"/>
      <c r="BC47" s="168"/>
      <c r="BD47" s="168"/>
      <c r="BE47" s="168"/>
      <c r="BF47" s="168"/>
      <c r="BG47" s="168"/>
      <c r="BH47" s="168"/>
      <c r="BI47" s="168"/>
      <c r="BJ47" s="168"/>
      <c r="BK47" s="168"/>
      <c r="BL47" s="168"/>
      <c r="BM47" s="168"/>
      <c r="BN47" s="168"/>
      <c r="BO47" s="168"/>
      <c r="BP47" s="168"/>
      <c r="BQ47" s="168"/>
      <c r="BR47" s="168"/>
      <c r="BS47" s="168"/>
      <c r="BT47" s="168"/>
      <c r="BU47" s="168"/>
      <c r="BV47" s="168"/>
      <c r="BW47" s="573"/>
      <c r="BX47" s="632"/>
      <c r="BY47" s="709"/>
      <c r="BZ47" s="631"/>
      <c r="CA47" s="633" t="s">
        <v>337</v>
      </c>
      <c r="CB47" s="168"/>
      <c r="CC47" s="168"/>
      <c r="CD47" s="168"/>
      <c r="CE47" s="168"/>
      <c r="CF47" s="168"/>
      <c r="CG47" s="168"/>
      <c r="CH47" s="168"/>
      <c r="CI47" s="168"/>
      <c r="CJ47" s="168"/>
      <c r="CK47" s="168"/>
      <c r="CL47" s="168"/>
      <c r="CM47" s="168"/>
      <c r="CN47" s="168"/>
      <c r="CO47" s="168"/>
      <c r="CP47" s="168"/>
      <c r="CQ47" s="168"/>
      <c r="CR47" s="168"/>
      <c r="CS47" s="168"/>
      <c r="CT47" s="168"/>
      <c r="CU47" s="168"/>
      <c r="CV47" s="168"/>
      <c r="CW47" s="168"/>
      <c r="CX47" s="168"/>
      <c r="CY47" s="168"/>
      <c r="CZ47" s="168"/>
      <c r="DA47" s="168"/>
      <c r="DB47" s="168"/>
      <c r="DC47" s="168"/>
      <c r="DD47" s="168"/>
      <c r="DE47" s="168"/>
      <c r="DF47" s="168"/>
      <c r="DG47" s="168"/>
      <c r="DH47" s="168"/>
      <c r="DI47" s="573"/>
      <c r="DJ47" s="632"/>
      <c r="DK47" s="709"/>
    </row>
    <row r="48" ht="9.0" customHeight="1">
      <c r="A48" s="512"/>
      <c r="B48" s="631"/>
      <c r="C48" s="458"/>
      <c r="AK48" s="459"/>
      <c r="AL48" s="632"/>
      <c r="AM48" s="709"/>
      <c r="AN48" s="631"/>
      <c r="AO48" s="458"/>
      <c r="BW48" s="459"/>
      <c r="BX48" s="632"/>
      <c r="BY48" s="709"/>
      <c r="BZ48" s="631"/>
      <c r="CA48" s="458"/>
      <c r="DI48" s="459"/>
      <c r="DJ48" s="632"/>
      <c r="DK48" s="709"/>
    </row>
    <row r="49" ht="9.0" customHeight="1">
      <c r="A49" s="512"/>
      <c r="B49" s="631"/>
      <c r="C49" s="548"/>
      <c r="D49" s="370"/>
      <c r="E49" s="370"/>
      <c r="F49" s="370"/>
      <c r="G49" s="370"/>
      <c r="H49" s="370"/>
      <c r="I49" s="370"/>
      <c r="J49" s="370"/>
      <c r="K49" s="370"/>
      <c r="L49" s="370"/>
      <c r="M49" s="370"/>
      <c r="N49" s="370"/>
      <c r="O49" s="370"/>
      <c r="P49" s="370"/>
      <c r="Q49" s="370"/>
      <c r="R49" s="370"/>
      <c r="S49" s="370"/>
      <c r="T49" s="370"/>
      <c r="U49" s="370"/>
      <c r="V49" s="370"/>
      <c r="W49" s="370"/>
      <c r="X49" s="370"/>
      <c r="Y49" s="370"/>
      <c r="Z49" s="370"/>
      <c r="AA49" s="370"/>
      <c r="AB49" s="370"/>
      <c r="AC49" s="370"/>
      <c r="AD49" s="370"/>
      <c r="AE49" s="370"/>
      <c r="AF49" s="370"/>
      <c r="AG49" s="370"/>
      <c r="AH49" s="370"/>
      <c r="AI49" s="370"/>
      <c r="AJ49" s="370"/>
      <c r="AK49" s="14"/>
      <c r="AL49" s="632"/>
      <c r="AM49" s="709"/>
      <c r="AN49" s="631"/>
      <c r="AO49" s="548"/>
      <c r="AP49" s="370"/>
      <c r="AQ49" s="370"/>
      <c r="AR49" s="370"/>
      <c r="AS49" s="370"/>
      <c r="AT49" s="370"/>
      <c r="AU49" s="370"/>
      <c r="AV49" s="370"/>
      <c r="AW49" s="370"/>
      <c r="AX49" s="370"/>
      <c r="AY49" s="370"/>
      <c r="AZ49" s="370"/>
      <c r="BA49" s="370"/>
      <c r="BB49" s="370"/>
      <c r="BC49" s="370"/>
      <c r="BD49" s="370"/>
      <c r="BE49" s="370"/>
      <c r="BF49" s="370"/>
      <c r="BG49" s="370"/>
      <c r="BH49" s="370"/>
      <c r="BI49" s="370"/>
      <c r="BJ49" s="370"/>
      <c r="BK49" s="370"/>
      <c r="BL49" s="370"/>
      <c r="BM49" s="370"/>
      <c r="BN49" s="370"/>
      <c r="BO49" s="370"/>
      <c r="BP49" s="370"/>
      <c r="BQ49" s="370"/>
      <c r="BR49" s="370"/>
      <c r="BS49" s="370"/>
      <c r="BT49" s="370"/>
      <c r="BU49" s="370"/>
      <c r="BV49" s="370"/>
      <c r="BW49" s="14"/>
      <c r="BX49" s="632"/>
      <c r="BY49" s="709"/>
      <c r="BZ49" s="631"/>
      <c r="CA49" s="548"/>
      <c r="CB49" s="370"/>
      <c r="CC49" s="370"/>
      <c r="CD49" s="370"/>
      <c r="CE49" s="370"/>
      <c r="CF49" s="370"/>
      <c r="CG49" s="370"/>
      <c r="CH49" s="370"/>
      <c r="CI49" s="370"/>
      <c r="CJ49" s="370"/>
      <c r="CK49" s="370"/>
      <c r="CL49" s="370"/>
      <c r="CM49" s="370"/>
      <c r="CN49" s="370"/>
      <c r="CO49" s="370"/>
      <c r="CP49" s="370"/>
      <c r="CQ49" s="370"/>
      <c r="CR49" s="370"/>
      <c r="CS49" s="370"/>
      <c r="CT49" s="370"/>
      <c r="CU49" s="370"/>
      <c r="CV49" s="370"/>
      <c r="CW49" s="370"/>
      <c r="CX49" s="370"/>
      <c r="CY49" s="370"/>
      <c r="CZ49" s="370"/>
      <c r="DA49" s="370"/>
      <c r="DB49" s="370"/>
      <c r="DC49" s="370"/>
      <c r="DD49" s="370"/>
      <c r="DE49" s="370"/>
      <c r="DF49" s="370"/>
      <c r="DG49" s="370"/>
      <c r="DH49" s="370"/>
      <c r="DI49" s="14"/>
      <c r="DJ49" s="632"/>
      <c r="DK49" s="709"/>
    </row>
    <row r="50" ht="9.0" customHeight="1">
      <c r="A50" s="512"/>
      <c r="B50" s="631"/>
      <c r="C50" s="635" t="s">
        <v>339</v>
      </c>
      <c r="J50" s="264"/>
      <c r="K50" s="636"/>
      <c r="AK50" s="459"/>
      <c r="AL50" s="632"/>
      <c r="AM50" s="709"/>
      <c r="AN50" s="631"/>
      <c r="AO50" s="635" t="s">
        <v>339</v>
      </c>
      <c r="AV50" s="264"/>
      <c r="AW50" s="636"/>
      <c r="BW50" s="459"/>
      <c r="BX50" s="632"/>
      <c r="BY50" s="709"/>
      <c r="BZ50" s="631"/>
      <c r="CA50" s="635" t="s">
        <v>339</v>
      </c>
      <c r="CH50" s="264"/>
      <c r="CI50" s="636"/>
      <c r="DI50" s="459"/>
      <c r="DJ50" s="632"/>
      <c r="DK50" s="709"/>
    </row>
    <row r="51" ht="9.0" customHeight="1">
      <c r="A51" s="512"/>
      <c r="B51" s="631"/>
      <c r="C51" s="458"/>
      <c r="J51" s="264"/>
      <c r="K51" s="263"/>
      <c r="AK51" s="459"/>
      <c r="AL51" s="632"/>
      <c r="AM51" s="709"/>
      <c r="AN51" s="631"/>
      <c r="AO51" s="458"/>
      <c r="AV51" s="264"/>
      <c r="AW51" s="263"/>
      <c r="BW51" s="459"/>
      <c r="BX51" s="632"/>
      <c r="BY51" s="709"/>
      <c r="BZ51" s="631"/>
      <c r="CA51" s="458"/>
      <c r="CH51" s="264"/>
      <c r="CI51" s="263"/>
      <c r="DI51" s="459"/>
      <c r="DJ51" s="632"/>
      <c r="DK51" s="709"/>
    </row>
    <row r="52" ht="9.0" customHeight="1">
      <c r="A52" s="512"/>
      <c r="B52" s="631"/>
      <c r="C52" s="461"/>
      <c r="D52" s="225"/>
      <c r="E52" s="225"/>
      <c r="F52" s="225"/>
      <c r="G52" s="225"/>
      <c r="H52" s="225"/>
      <c r="I52" s="225"/>
      <c r="J52" s="226"/>
      <c r="K52" s="224"/>
      <c r="L52" s="225"/>
      <c r="M52" s="225"/>
      <c r="N52" s="225"/>
      <c r="O52" s="225"/>
      <c r="P52" s="225"/>
      <c r="Q52" s="225"/>
      <c r="R52" s="225"/>
      <c r="S52" s="225"/>
      <c r="T52" s="225"/>
      <c r="U52" s="225"/>
      <c r="V52" s="225"/>
      <c r="W52" s="225"/>
      <c r="X52" s="225"/>
      <c r="Y52" s="225"/>
      <c r="Z52" s="225"/>
      <c r="AA52" s="225"/>
      <c r="AB52" s="225"/>
      <c r="AC52" s="225"/>
      <c r="AD52" s="225"/>
      <c r="AE52" s="225"/>
      <c r="AF52" s="225"/>
      <c r="AG52" s="225"/>
      <c r="AH52" s="225"/>
      <c r="AI52" s="225"/>
      <c r="AJ52" s="225"/>
      <c r="AK52" s="462"/>
      <c r="AL52" s="632"/>
      <c r="AM52" s="709"/>
      <c r="AN52" s="631"/>
      <c r="AO52" s="461"/>
      <c r="AP52" s="225"/>
      <c r="AQ52" s="225"/>
      <c r="AR52" s="225"/>
      <c r="AS52" s="225"/>
      <c r="AT52" s="225"/>
      <c r="AU52" s="225"/>
      <c r="AV52" s="226"/>
      <c r="AW52" s="224"/>
      <c r="AX52" s="225"/>
      <c r="AY52" s="225"/>
      <c r="AZ52" s="225"/>
      <c r="BA52" s="225"/>
      <c r="BB52" s="225"/>
      <c r="BC52" s="225"/>
      <c r="BD52" s="225"/>
      <c r="BE52" s="225"/>
      <c r="BF52" s="225"/>
      <c r="BG52" s="225"/>
      <c r="BH52" s="225"/>
      <c r="BI52" s="225"/>
      <c r="BJ52" s="225"/>
      <c r="BK52" s="225"/>
      <c r="BL52" s="225"/>
      <c r="BM52" s="225"/>
      <c r="BN52" s="225"/>
      <c r="BO52" s="225"/>
      <c r="BP52" s="225"/>
      <c r="BQ52" s="225"/>
      <c r="BR52" s="225"/>
      <c r="BS52" s="225"/>
      <c r="BT52" s="225"/>
      <c r="BU52" s="225"/>
      <c r="BV52" s="225"/>
      <c r="BW52" s="462"/>
      <c r="BX52" s="632"/>
      <c r="BY52" s="709"/>
      <c r="BZ52" s="631"/>
      <c r="CA52" s="461"/>
      <c r="CB52" s="225"/>
      <c r="CC52" s="225"/>
      <c r="CD52" s="225"/>
      <c r="CE52" s="225"/>
      <c r="CF52" s="225"/>
      <c r="CG52" s="225"/>
      <c r="CH52" s="226"/>
      <c r="CI52" s="224"/>
      <c r="CJ52" s="225"/>
      <c r="CK52" s="225"/>
      <c r="CL52" s="225"/>
      <c r="CM52" s="225"/>
      <c r="CN52" s="225"/>
      <c r="CO52" s="225"/>
      <c r="CP52" s="225"/>
      <c r="CQ52" s="225"/>
      <c r="CR52" s="225"/>
      <c r="CS52" s="225"/>
      <c r="CT52" s="225"/>
      <c r="CU52" s="225"/>
      <c r="CV52" s="225"/>
      <c r="CW52" s="225"/>
      <c r="CX52" s="225"/>
      <c r="CY52" s="225"/>
      <c r="CZ52" s="225"/>
      <c r="DA52" s="225"/>
      <c r="DB52" s="225"/>
      <c r="DC52" s="225"/>
      <c r="DD52" s="225"/>
      <c r="DE52" s="225"/>
      <c r="DF52" s="225"/>
      <c r="DG52" s="225"/>
      <c r="DH52" s="225"/>
      <c r="DI52" s="462"/>
      <c r="DJ52" s="632"/>
      <c r="DK52" s="709"/>
    </row>
    <row r="53" ht="9.0" customHeight="1">
      <c r="A53" s="512"/>
      <c r="B53" s="631"/>
      <c r="C53" s="642" t="s">
        <v>343</v>
      </c>
      <c r="D53" s="219"/>
      <c r="E53" s="219"/>
      <c r="F53" s="219"/>
      <c r="G53" s="219"/>
      <c r="H53" s="219"/>
      <c r="I53" s="219"/>
      <c r="J53" s="220"/>
      <c r="K53" s="600"/>
      <c r="L53" s="219"/>
      <c r="M53" s="219"/>
      <c r="N53" s="219"/>
      <c r="O53" s="219"/>
      <c r="P53" s="219"/>
      <c r="Q53" s="219"/>
      <c r="R53" s="219"/>
      <c r="S53" s="219"/>
      <c r="T53" s="219"/>
      <c r="U53" s="219"/>
      <c r="V53" s="219"/>
      <c r="W53" s="219"/>
      <c r="X53" s="219"/>
      <c r="Y53" s="219"/>
      <c r="Z53" s="219"/>
      <c r="AA53" s="219"/>
      <c r="AB53" s="219"/>
      <c r="AC53" s="219"/>
      <c r="AD53" s="219"/>
      <c r="AE53" s="219"/>
      <c r="AF53" s="219"/>
      <c r="AG53" s="219"/>
      <c r="AH53" s="219"/>
      <c r="AI53" s="219"/>
      <c r="AJ53" s="219"/>
      <c r="AK53" s="643"/>
      <c r="AL53" s="632"/>
      <c r="AM53" s="709"/>
      <c r="AN53" s="631"/>
      <c r="AO53" s="642" t="s">
        <v>343</v>
      </c>
      <c r="AP53" s="219"/>
      <c r="AQ53" s="219"/>
      <c r="AR53" s="219"/>
      <c r="AS53" s="219"/>
      <c r="AT53" s="219"/>
      <c r="AU53" s="219"/>
      <c r="AV53" s="220"/>
      <c r="AW53" s="600"/>
      <c r="AX53" s="219"/>
      <c r="AY53" s="219"/>
      <c r="AZ53" s="219"/>
      <c r="BA53" s="219"/>
      <c r="BB53" s="219"/>
      <c r="BC53" s="219"/>
      <c r="BD53" s="219"/>
      <c r="BE53" s="219"/>
      <c r="BF53" s="219"/>
      <c r="BG53" s="219"/>
      <c r="BH53" s="219"/>
      <c r="BI53" s="219"/>
      <c r="BJ53" s="219"/>
      <c r="BK53" s="219"/>
      <c r="BL53" s="219"/>
      <c r="BM53" s="219"/>
      <c r="BN53" s="219"/>
      <c r="BO53" s="219"/>
      <c r="BP53" s="219"/>
      <c r="BQ53" s="219"/>
      <c r="BR53" s="219"/>
      <c r="BS53" s="219"/>
      <c r="BT53" s="219"/>
      <c r="BU53" s="219"/>
      <c r="BV53" s="219"/>
      <c r="BW53" s="643"/>
      <c r="BX53" s="632"/>
      <c r="BY53" s="709"/>
      <c r="BZ53" s="631"/>
      <c r="CA53" s="642" t="s">
        <v>343</v>
      </c>
      <c r="CB53" s="219"/>
      <c r="CC53" s="219"/>
      <c r="CD53" s="219"/>
      <c r="CE53" s="219"/>
      <c r="CF53" s="219"/>
      <c r="CG53" s="219"/>
      <c r="CH53" s="220"/>
      <c r="CI53" s="600"/>
      <c r="CJ53" s="219"/>
      <c r="CK53" s="219"/>
      <c r="CL53" s="219"/>
      <c r="CM53" s="219"/>
      <c r="CN53" s="219"/>
      <c r="CO53" s="219"/>
      <c r="CP53" s="219"/>
      <c r="CQ53" s="219"/>
      <c r="CR53" s="219"/>
      <c r="CS53" s="219"/>
      <c r="CT53" s="219"/>
      <c r="CU53" s="219"/>
      <c r="CV53" s="219"/>
      <c r="CW53" s="219"/>
      <c r="CX53" s="219"/>
      <c r="CY53" s="219"/>
      <c r="CZ53" s="219"/>
      <c r="DA53" s="219"/>
      <c r="DB53" s="219"/>
      <c r="DC53" s="219"/>
      <c r="DD53" s="219"/>
      <c r="DE53" s="219"/>
      <c r="DF53" s="219"/>
      <c r="DG53" s="219"/>
      <c r="DH53" s="219"/>
      <c r="DI53" s="643"/>
      <c r="DJ53" s="632"/>
      <c r="DK53" s="709"/>
    </row>
    <row r="54" ht="9.0" customHeight="1">
      <c r="A54" s="512"/>
      <c r="B54" s="631"/>
      <c r="C54" s="458"/>
      <c r="J54" s="264"/>
      <c r="K54" s="263"/>
      <c r="AK54" s="459"/>
      <c r="AL54" s="632"/>
      <c r="AM54" s="709"/>
      <c r="AN54" s="631"/>
      <c r="AO54" s="458"/>
      <c r="AV54" s="264"/>
      <c r="AW54" s="263"/>
      <c r="BW54" s="459"/>
      <c r="BX54" s="632"/>
      <c r="BY54" s="709"/>
      <c r="BZ54" s="631"/>
      <c r="CA54" s="458"/>
      <c r="CH54" s="264"/>
      <c r="CI54" s="263"/>
      <c r="DI54" s="459"/>
      <c r="DJ54" s="632"/>
      <c r="DK54" s="709"/>
    </row>
    <row r="55" ht="9.0" customHeight="1">
      <c r="A55" s="512"/>
      <c r="B55" s="631"/>
      <c r="C55" s="461"/>
      <c r="D55" s="225"/>
      <c r="E55" s="225"/>
      <c r="F55" s="225"/>
      <c r="G55" s="225"/>
      <c r="H55" s="225"/>
      <c r="I55" s="225"/>
      <c r="J55" s="226"/>
      <c r="K55" s="224"/>
      <c r="L55" s="225"/>
      <c r="M55" s="225"/>
      <c r="N55" s="225"/>
      <c r="O55" s="225"/>
      <c r="P55" s="225"/>
      <c r="Q55" s="225"/>
      <c r="R55" s="225"/>
      <c r="S55" s="225"/>
      <c r="T55" s="225"/>
      <c r="U55" s="225"/>
      <c r="V55" s="225"/>
      <c r="W55" s="225"/>
      <c r="X55" s="225"/>
      <c r="Y55" s="225"/>
      <c r="Z55" s="225"/>
      <c r="AA55" s="225"/>
      <c r="AB55" s="225"/>
      <c r="AC55" s="225"/>
      <c r="AD55" s="225"/>
      <c r="AE55" s="225"/>
      <c r="AF55" s="225"/>
      <c r="AG55" s="225"/>
      <c r="AH55" s="225"/>
      <c r="AI55" s="225"/>
      <c r="AJ55" s="225"/>
      <c r="AK55" s="462"/>
      <c r="AL55" s="632"/>
      <c r="AM55" s="709"/>
      <c r="AN55" s="631"/>
      <c r="AO55" s="461"/>
      <c r="AP55" s="225"/>
      <c r="AQ55" s="225"/>
      <c r="AR55" s="225"/>
      <c r="AS55" s="225"/>
      <c r="AT55" s="225"/>
      <c r="AU55" s="225"/>
      <c r="AV55" s="226"/>
      <c r="AW55" s="224"/>
      <c r="AX55" s="225"/>
      <c r="AY55" s="225"/>
      <c r="AZ55" s="225"/>
      <c r="BA55" s="225"/>
      <c r="BB55" s="225"/>
      <c r="BC55" s="225"/>
      <c r="BD55" s="225"/>
      <c r="BE55" s="225"/>
      <c r="BF55" s="225"/>
      <c r="BG55" s="225"/>
      <c r="BH55" s="225"/>
      <c r="BI55" s="225"/>
      <c r="BJ55" s="225"/>
      <c r="BK55" s="225"/>
      <c r="BL55" s="225"/>
      <c r="BM55" s="225"/>
      <c r="BN55" s="225"/>
      <c r="BO55" s="225"/>
      <c r="BP55" s="225"/>
      <c r="BQ55" s="225"/>
      <c r="BR55" s="225"/>
      <c r="BS55" s="225"/>
      <c r="BT55" s="225"/>
      <c r="BU55" s="225"/>
      <c r="BV55" s="225"/>
      <c r="BW55" s="462"/>
      <c r="BX55" s="632"/>
      <c r="BY55" s="709"/>
      <c r="BZ55" s="631"/>
      <c r="CA55" s="461"/>
      <c r="CB55" s="225"/>
      <c r="CC55" s="225"/>
      <c r="CD55" s="225"/>
      <c r="CE55" s="225"/>
      <c r="CF55" s="225"/>
      <c r="CG55" s="225"/>
      <c r="CH55" s="226"/>
      <c r="CI55" s="224"/>
      <c r="CJ55" s="225"/>
      <c r="CK55" s="225"/>
      <c r="CL55" s="225"/>
      <c r="CM55" s="225"/>
      <c r="CN55" s="225"/>
      <c r="CO55" s="225"/>
      <c r="CP55" s="225"/>
      <c r="CQ55" s="225"/>
      <c r="CR55" s="225"/>
      <c r="CS55" s="225"/>
      <c r="CT55" s="225"/>
      <c r="CU55" s="225"/>
      <c r="CV55" s="225"/>
      <c r="CW55" s="225"/>
      <c r="CX55" s="225"/>
      <c r="CY55" s="225"/>
      <c r="CZ55" s="225"/>
      <c r="DA55" s="225"/>
      <c r="DB55" s="225"/>
      <c r="DC55" s="225"/>
      <c r="DD55" s="225"/>
      <c r="DE55" s="225"/>
      <c r="DF55" s="225"/>
      <c r="DG55" s="225"/>
      <c r="DH55" s="225"/>
      <c r="DI55" s="462"/>
      <c r="DJ55" s="632"/>
      <c r="DK55" s="709"/>
    </row>
    <row r="56" ht="9.0" customHeight="1">
      <c r="A56" s="512"/>
      <c r="B56" s="631"/>
      <c r="C56" s="642" t="s">
        <v>347</v>
      </c>
      <c r="D56" s="219"/>
      <c r="E56" s="219"/>
      <c r="F56" s="219"/>
      <c r="G56" s="220"/>
      <c r="H56" s="600"/>
      <c r="I56" s="219"/>
      <c r="J56" s="219"/>
      <c r="K56" s="219"/>
      <c r="L56" s="219"/>
      <c r="M56" s="219"/>
      <c r="N56" s="219"/>
      <c r="O56" s="219"/>
      <c r="P56" s="219"/>
      <c r="Q56" s="220"/>
      <c r="R56" s="301" t="s">
        <v>349</v>
      </c>
      <c r="S56" s="219"/>
      <c r="T56" s="219"/>
      <c r="U56" s="219"/>
      <c r="V56" s="219"/>
      <c r="W56" s="220"/>
      <c r="X56" s="600" t="str">
        <f t="array" ref="X56">IF(AND(K53&lt;&gt;"",H56&lt;&gt;""),INDEX(calculations!$B$146:$G$151,MATCH(H56,calculations!$B$146:$B$151,0),MATCH(K53,calculations!$B$146:$G$146,0)),"")</f>
        <v/>
      </c>
      <c r="Y56" s="219"/>
      <c r="Z56" s="219"/>
      <c r="AA56" s="219"/>
      <c r="AB56" s="219"/>
      <c r="AC56" s="219"/>
      <c r="AD56" s="219"/>
      <c r="AE56" s="219"/>
      <c r="AF56" s="219"/>
      <c r="AG56" s="219"/>
      <c r="AH56" s="219"/>
      <c r="AI56" s="219"/>
      <c r="AJ56" s="219"/>
      <c r="AK56" s="643"/>
      <c r="AL56" s="632"/>
      <c r="AM56" s="709"/>
      <c r="AN56" s="631"/>
      <c r="AO56" s="642" t="s">
        <v>347</v>
      </c>
      <c r="AP56" s="219"/>
      <c r="AQ56" s="219"/>
      <c r="AR56" s="219"/>
      <c r="AS56" s="220"/>
      <c r="AT56" s="600"/>
      <c r="AU56" s="219"/>
      <c r="AV56" s="219"/>
      <c r="AW56" s="219"/>
      <c r="AX56" s="219"/>
      <c r="AY56" s="219"/>
      <c r="AZ56" s="219"/>
      <c r="BA56" s="219"/>
      <c r="BB56" s="219"/>
      <c r="BC56" s="220"/>
      <c r="BD56" s="301" t="s">
        <v>349</v>
      </c>
      <c r="BE56" s="219"/>
      <c r="BF56" s="219"/>
      <c r="BG56" s="219"/>
      <c r="BH56" s="219"/>
      <c r="BI56" s="220"/>
      <c r="BJ56" s="600" t="str">
        <f t="array" ref="BJ56">IF(AND(AW53&lt;&gt;"",AT56&lt;&gt;""),INDEX(calculations!$B$146:$G$151,MATCH(AT56,calculations!$B$146:$B$151,0),MATCH(AW53,calculations!$B$146:$G$146,0)),"")</f>
        <v/>
      </c>
      <c r="BK56" s="219"/>
      <c r="BL56" s="219"/>
      <c r="BM56" s="219"/>
      <c r="BN56" s="219"/>
      <c r="BO56" s="219"/>
      <c r="BP56" s="219"/>
      <c r="BQ56" s="219"/>
      <c r="BR56" s="219"/>
      <c r="BS56" s="219"/>
      <c r="BT56" s="219"/>
      <c r="BU56" s="219"/>
      <c r="BV56" s="219"/>
      <c r="BW56" s="643"/>
      <c r="BX56" s="632"/>
      <c r="BY56" s="709"/>
      <c r="BZ56" s="631"/>
      <c r="CA56" s="642" t="s">
        <v>347</v>
      </c>
      <c r="CB56" s="219"/>
      <c r="CC56" s="219"/>
      <c r="CD56" s="219"/>
      <c r="CE56" s="220"/>
      <c r="CF56" s="600"/>
      <c r="CG56" s="219"/>
      <c r="CH56" s="219"/>
      <c r="CI56" s="219"/>
      <c r="CJ56" s="219"/>
      <c r="CK56" s="219"/>
      <c r="CL56" s="219"/>
      <c r="CM56" s="219"/>
      <c r="CN56" s="219"/>
      <c r="CO56" s="220"/>
      <c r="CP56" s="301" t="s">
        <v>349</v>
      </c>
      <c r="CQ56" s="219"/>
      <c r="CR56" s="219"/>
      <c r="CS56" s="219"/>
      <c r="CT56" s="219"/>
      <c r="CU56" s="220"/>
      <c r="CV56" s="600" t="str">
        <f t="array" ref="CV56">IF(AND(CI53&lt;&gt;"",CF56&lt;&gt;""),INDEX(calculations!$B$146:$G$151,MATCH(CF56,calculations!$B$146:$B$151,0),MATCH(CI53,calculations!$B$146:$G$146,0)),"")</f>
        <v/>
      </c>
      <c r="CW56" s="219"/>
      <c r="CX56" s="219"/>
      <c r="CY56" s="219"/>
      <c r="CZ56" s="219"/>
      <c r="DA56" s="219"/>
      <c r="DB56" s="219"/>
      <c r="DC56" s="219"/>
      <c r="DD56" s="219"/>
      <c r="DE56" s="219"/>
      <c r="DF56" s="219"/>
      <c r="DG56" s="219"/>
      <c r="DH56" s="219"/>
      <c r="DI56" s="643"/>
      <c r="DJ56" s="632"/>
      <c r="DK56" s="709"/>
    </row>
    <row r="57" ht="9.0" customHeight="1">
      <c r="A57" s="512"/>
      <c r="B57" s="631"/>
      <c r="C57" s="458"/>
      <c r="G57" s="264"/>
      <c r="H57" s="263"/>
      <c r="Q57" s="264"/>
      <c r="R57" s="263"/>
      <c r="W57" s="264"/>
      <c r="X57" s="263"/>
      <c r="AK57" s="459"/>
      <c r="AL57" s="632"/>
      <c r="AM57" s="709"/>
      <c r="AN57" s="631"/>
      <c r="AO57" s="458"/>
      <c r="AS57" s="264"/>
      <c r="AT57" s="263"/>
      <c r="BC57" s="264"/>
      <c r="BD57" s="263"/>
      <c r="BI57" s="264"/>
      <c r="BJ57" s="263"/>
      <c r="BW57" s="459"/>
      <c r="BX57" s="632"/>
      <c r="BY57" s="709"/>
      <c r="BZ57" s="631"/>
      <c r="CA57" s="458"/>
      <c r="CE57" s="264"/>
      <c r="CF57" s="263"/>
      <c r="CO57" s="264"/>
      <c r="CP57" s="263"/>
      <c r="CU57" s="264"/>
      <c r="CV57" s="263"/>
      <c r="DI57" s="459"/>
      <c r="DJ57" s="632"/>
      <c r="DK57" s="709"/>
    </row>
    <row r="58" ht="9.0" customHeight="1">
      <c r="A58" s="512"/>
      <c r="B58" s="631"/>
      <c r="C58" s="461"/>
      <c r="D58" s="225"/>
      <c r="E58" s="225"/>
      <c r="F58" s="225"/>
      <c r="G58" s="226"/>
      <c r="H58" s="224"/>
      <c r="I58" s="225"/>
      <c r="J58" s="225"/>
      <c r="K58" s="225"/>
      <c r="L58" s="225"/>
      <c r="M58" s="225"/>
      <c r="N58" s="225"/>
      <c r="O58" s="225"/>
      <c r="P58" s="225"/>
      <c r="Q58" s="226"/>
      <c r="R58" s="224"/>
      <c r="S58" s="225"/>
      <c r="T58" s="225"/>
      <c r="U58" s="225"/>
      <c r="V58" s="225"/>
      <c r="W58" s="226"/>
      <c r="X58" s="224"/>
      <c r="Y58" s="225"/>
      <c r="Z58" s="225"/>
      <c r="AA58" s="225"/>
      <c r="AB58" s="225"/>
      <c r="AC58" s="225"/>
      <c r="AD58" s="225"/>
      <c r="AE58" s="225"/>
      <c r="AF58" s="225"/>
      <c r="AG58" s="225"/>
      <c r="AH58" s="225"/>
      <c r="AI58" s="225"/>
      <c r="AJ58" s="225"/>
      <c r="AK58" s="462"/>
      <c r="AL58" s="632"/>
      <c r="AM58" s="709"/>
      <c r="AN58" s="631"/>
      <c r="AO58" s="461"/>
      <c r="AP58" s="225"/>
      <c r="AQ58" s="225"/>
      <c r="AR58" s="225"/>
      <c r="AS58" s="226"/>
      <c r="AT58" s="224"/>
      <c r="AU58" s="225"/>
      <c r="AV58" s="225"/>
      <c r="AW58" s="225"/>
      <c r="AX58" s="225"/>
      <c r="AY58" s="225"/>
      <c r="AZ58" s="225"/>
      <c r="BA58" s="225"/>
      <c r="BB58" s="225"/>
      <c r="BC58" s="226"/>
      <c r="BD58" s="224"/>
      <c r="BE58" s="225"/>
      <c r="BF58" s="225"/>
      <c r="BG58" s="225"/>
      <c r="BH58" s="225"/>
      <c r="BI58" s="226"/>
      <c r="BJ58" s="224"/>
      <c r="BK58" s="225"/>
      <c r="BL58" s="225"/>
      <c r="BM58" s="225"/>
      <c r="BN58" s="225"/>
      <c r="BO58" s="225"/>
      <c r="BP58" s="225"/>
      <c r="BQ58" s="225"/>
      <c r="BR58" s="225"/>
      <c r="BS58" s="225"/>
      <c r="BT58" s="225"/>
      <c r="BU58" s="225"/>
      <c r="BV58" s="225"/>
      <c r="BW58" s="462"/>
      <c r="BX58" s="632"/>
      <c r="BY58" s="709"/>
      <c r="BZ58" s="631"/>
      <c r="CA58" s="461"/>
      <c r="CB58" s="225"/>
      <c r="CC58" s="225"/>
      <c r="CD58" s="225"/>
      <c r="CE58" s="226"/>
      <c r="CF58" s="224"/>
      <c r="CG58" s="225"/>
      <c r="CH58" s="225"/>
      <c r="CI58" s="225"/>
      <c r="CJ58" s="225"/>
      <c r="CK58" s="225"/>
      <c r="CL58" s="225"/>
      <c r="CM58" s="225"/>
      <c r="CN58" s="225"/>
      <c r="CO58" s="226"/>
      <c r="CP58" s="224"/>
      <c r="CQ58" s="225"/>
      <c r="CR58" s="225"/>
      <c r="CS58" s="225"/>
      <c r="CT58" s="225"/>
      <c r="CU58" s="226"/>
      <c r="CV58" s="224"/>
      <c r="CW58" s="225"/>
      <c r="CX58" s="225"/>
      <c r="CY58" s="225"/>
      <c r="CZ58" s="225"/>
      <c r="DA58" s="225"/>
      <c r="DB58" s="225"/>
      <c r="DC58" s="225"/>
      <c r="DD58" s="225"/>
      <c r="DE58" s="225"/>
      <c r="DF58" s="225"/>
      <c r="DG58" s="225"/>
      <c r="DH58" s="225"/>
      <c r="DI58" s="462"/>
      <c r="DJ58" s="632"/>
      <c r="DK58" s="709"/>
    </row>
    <row r="59" ht="9.0" customHeight="1">
      <c r="A59" s="512"/>
      <c r="B59" s="631"/>
      <c r="C59" s="653" t="s">
        <v>350</v>
      </c>
      <c r="D59" s="219"/>
      <c r="E59" s="219"/>
      <c r="F59" s="219"/>
      <c r="G59" s="219"/>
      <c r="H59" s="219"/>
      <c r="I59" s="219"/>
      <c r="J59" s="219"/>
      <c r="K59" s="220"/>
      <c r="L59" s="654"/>
      <c r="M59" s="219"/>
      <c r="N59" s="219"/>
      <c r="O59" s="219"/>
      <c r="P59" s="219"/>
      <c r="Q59" s="219"/>
      <c r="R59" s="219"/>
      <c r="S59" s="219"/>
      <c r="T59" s="219"/>
      <c r="U59" s="219"/>
      <c r="V59" s="219"/>
      <c r="W59" s="219"/>
      <c r="X59" s="219"/>
      <c r="Y59" s="219"/>
      <c r="Z59" s="219"/>
      <c r="AA59" s="219"/>
      <c r="AB59" s="219"/>
      <c r="AC59" s="219"/>
      <c r="AD59" s="219"/>
      <c r="AE59" s="219"/>
      <c r="AF59" s="219"/>
      <c r="AG59" s="219"/>
      <c r="AH59" s="219"/>
      <c r="AI59" s="219"/>
      <c r="AJ59" s="219"/>
      <c r="AK59" s="643"/>
      <c r="AL59" s="632"/>
      <c r="AM59" s="709"/>
      <c r="AN59" s="631"/>
      <c r="AO59" s="653" t="s">
        <v>350</v>
      </c>
      <c r="AP59" s="219"/>
      <c r="AQ59" s="219"/>
      <c r="AR59" s="219"/>
      <c r="AS59" s="219"/>
      <c r="AT59" s="219"/>
      <c r="AU59" s="219"/>
      <c r="AV59" s="219"/>
      <c r="AW59" s="220"/>
      <c r="AX59" s="654"/>
      <c r="AY59" s="219"/>
      <c r="AZ59" s="219"/>
      <c r="BA59" s="219"/>
      <c r="BB59" s="219"/>
      <c r="BC59" s="219"/>
      <c r="BD59" s="219"/>
      <c r="BE59" s="219"/>
      <c r="BF59" s="219"/>
      <c r="BG59" s="219"/>
      <c r="BH59" s="219"/>
      <c r="BI59" s="219"/>
      <c r="BJ59" s="219"/>
      <c r="BK59" s="219"/>
      <c r="BL59" s="219"/>
      <c r="BM59" s="219"/>
      <c r="BN59" s="219"/>
      <c r="BO59" s="219"/>
      <c r="BP59" s="219"/>
      <c r="BQ59" s="219"/>
      <c r="BR59" s="219"/>
      <c r="BS59" s="219"/>
      <c r="BT59" s="219"/>
      <c r="BU59" s="219"/>
      <c r="BV59" s="219"/>
      <c r="BW59" s="643"/>
      <c r="BX59" s="632"/>
      <c r="BY59" s="709"/>
      <c r="BZ59" s="631"/>
      <c r="CA59" s="653" t="s">
        <v>350</v>
      </c>
      <c r="CB59" s="219"/>
      <c r="CC59" s="219"/>
      <c r="CD59" s="219"/>
      <c r="CE59" s="219"/>
      <c r="CF59" s="219"/>
      <c r="CG59" s="219"/>
      <c r="CH59" s="219"/>
      <c r="CI59" s="220"/>
      <c r="CJ59" s="654"/>
      <c r="CK59" s="219"/>
      <c r="CL59" s="219"/>
      <c r="CM59" s="219"/>
      <c r="CN59" s="219"/>
      <c r="CO59" s="219"/>
      <c r="CP59" s="219"/>
      <c r="CQ59" s="219"/>
      <c r="CR59" s="219"/>
      <c r="CS59" s="219"/>
      <c r="CT59" s="219"/>
      <c r="CU59" s="219"/>
      <c r="CV59" s="219"/>
      <c r="CW59" s="219"/>
      <c r="CX59" s="219"/>
      <c r="CY59" s="219"/>
      <c r="CZ59" s="219"/>
      <c r="DA59" s="219"/>
      <c r="DB59" s="219"/>
      <c r="DC59" s="219"/>
      <c r="DD59" s="219"/>
      <c r="DE59" s="219"/>
      <c r="DF59" s="219"/>
      <c r="DG59" s="219"/>
      <c r="DH59" s="219"/>
      <c r="DI59" s="643"/>
      <c r="DJ59" s="632"/>
      <c r="DK59" s="709"/>
    </row>
    <row r="60" ht="9.0" customHeight="1">
      <c r="A60" s="512"/>
      <c r="B60" s="631"/>
      <c r="C60" s="458"/>
      <c r="K60" s="264"/>
      <c r="L60" s="263"/>
      <c r="AK60" s="459"/>
      <c r="AL60" s="632"/>
      <c r="AM60" s="709"/>
      <c r="AN60" s="631"/>
      <c r="AO60" s="458"/>
      <c r="AW60" s="264"/>
      <c r="AX60" s="263"/>
      <c r="BW60" s="459"/>
      <c r="BX60" s="632"/>
      <c r="BY60" s="709"/>
      <c r="BZ60" s="631"/>
      <c r="CA60" s="458"/>
      <c r="CI60" s="264"/>
      <c r="CJ60" s="263"/>
      <c r="DI60" s="459"/>
      <c r="DJ60" s="632"/>
      <c r="DK60" s="709"/>
    </row>
    <row r="61" ht="9.0" customHeight="1">
      <c r="A61" s="512"/>
      <c r="B61" s="631"/>
      <c r="C61" s="461"/>
      <c r="D61" s="225"/>
      <c r="E61" s="225"/>
      <c r="F61" s="225"/>
      <c r="G61" s="225"/>
      <c r="H61" s="225"/>
      <c r="I61" s="225"/>
      <c r="J61" s="225"/>
      <c r="K61" s="226"/>
      <c r="L61" s="224"/>
      <c r="M61" s="225"/>
      <c r="N61" s="225"/>
      <c r="O61" s="225"/>
      <c r="P61" s="225"/>
      <c r="Q61" s="225"/>
      <c r="R61" s="225"/>
      <c r="S61" s="225"/>
      <c r="T61" s="225"/>
      <c r="U61" s="225"/>
      <c r="V61" s="225"/>
      <c r="W61" s="225"/>
      <c r="X61" s="225"/>
      <c r="Y61" s="225"/>
      <c r="Z61" s="225"/>
      <c r="AA61" s="225"/>
      <c r="AB61" s="225"/>
      <c r="AC61" s="225"/>
      <c r="AD61" s="225"/>
      <c r="AE61" s="225"/>
      <c r="AF61" s="225"/>
      <c r="AG61" s="225"/>
      <c r="AH61" s="225"/>
      <c r="AI61" s="225"/>
      <c r="AJ61" s="225"/>
      <c r="AK61" s="462"/>
      <c r="AL61" s="632"/>
      <c r="AM61" s="709"/>
      <c r="AN61" s="631"/>
      <c r="AO61" s="461"/>
      <c r="AP61" s="225"/>
      <c r="AQ61" s="225"/>
      <c r="AR61" s="225"/>
      <c r="AS61" s="225"/>
      <c r="AT61" s="225"/>
      <c r="AU61" s="225"/>
      <c r="AV61" s="225"/>
      <c r="AW61" s="226"/>
      <c r="AX61" s="224"/>
      <c r="AY61" s="225"/>
      <c r="AZ61" s="225"/>
      <c r="BA61" s="225"/>
      <c r="BB61" s="225"/>
      <c r="BC61" s="225"/>
      <c r="BD61" s="225"/>
      <c r="BE61" s="225"/>
      <c r="BF61" s="225"/>
      <c r="BG61" s="225"/>
      <c r="BH61" s="225"/>
      <c r="BI61" s="225"/>
      <c r="BJ61" s="225"/>
      <c r="BK61" s="225"/>
      <c r="BL61" s="225"/>
      <c r="BM61" s="225"/>
      <c r="BN61" s="225"/>
      <c r="BO61" s="225"/>
      <c r="BP61" s="225"/>
      <c r="BQ61" s="225"/>
      <c r="BR61" s="225"/>
      <c r="BS61" s="225"/>
      <c r="BT61" s="225"/>
      <c r="BU61" s="225"/>
      <c r="BV61" s="225"/>
      <c r="BW61" s="462"/>
      <c r="BX61" s="632"/>
      <c r="BY61" s="709"/>
      <c r="BZ61" s="631"/>
      <c r="CA61" s="461"/>
      <c r="CB61" s="225"/>
      <c r="CC61" s="225"/>
      <c r="CD61" s="225"/>
      <c r="CE61" s="225"/>
      <c r="CF61" s="225"/>
      <c r="CG61" s="225"/>
      <c r="CH61" s="225"/>
      <c r="CI61" s="226"/>
      <c r="CJ61" s="224"/>
      <c r="CK61" s="225"/>
      <c r="CL61" s="225"/>
      <c r="CM61" s="225"/>
      <c r="CN61" s="225"/>
      <c r="CO61" s="225"/>
      <c r="CP61" s="225"/>
      <c r="CQ61" s="225"/>
      <c r="CR61" s="225"/>
      <c r="CS61" s="225"/>
      <c r="CT61" s="225"/>
      <c r="CU61" s="225"/>
      <c r="CV61" s="225"/>
      <c r="CW61" s="225"/>
      <c r="CX61" s="225"/>
      <c r="CY61" s="225"/>
      <c r="CZ61" s="225"/>
      <c r="DA61" s="225"/>
      <c r="DB61" s="225"/>
      <c r="DC61" s="225"/>
      <c r="DD61" s="225"/>
      <c r="DE61" s="225"/>
      <c r="DF61" s="225"/>
      <c r="DG61" s="225"/>
      <c r="DH61" s="225"/>
      <c r="DI61" s="462"/>
      <c r="DJ61" s="632"/>
      <c r="DK61" s="709"/>
    </row>
    <row r="62" ht="9.0" customHeight="1">
      <c r="A62" s="512"/>
      <c r="B62" s="631"/>
      <c r="C62" s="655" t="s">
        <v>351</v>
      </c>
      <c r="D62" s="208"/>
      <c r="E62" s="208"/>
      <c r="F62" s="208"/>
      <c r="G62" s="208"/>
      <c r="H62" s="208"/>
      <c r="I62" s="208"/>
      <c r="J62" s="208"/>
      <c r="K62" s="209"/>
      <c r="L62" s="656"/>
      <c r="M62" s="208"/>
      <c r="N62" s="208"/>
      <c r="O62" s="208"/>
      <c r="P62" s="208"/>
      <c r="Q62" s="208"/>
      <c r="R62" s="208"/>
      <c r="S62" s="208"/>
      <c r="T62" s="208"/>
      <c r="U62" s="208"/>
      <c r="V62" s="208"/>
      <c r="W62" s="208"/>
      <c r="X62" s="208"/>
      <c r="Y62" s="208"/>
      <c r="Z62" s="208"/>
      <c r="AA62" s="208"/>
      <c r="AB62" s="208"/>
      <c r="AC62" s="208"/>
      <c r="AD62" s="208"/>
      <c r="AE62" s="208"/>
      <c r="AF62" s="208"/>
      <c r="AG62" s="208"/>
      <c r="AH62" s="208"/>
      <c r="AI62" s="208"/>
      <c r="AJ62" s="208"/>
      <c r="AK62" s="647"/>
      <c r="AL62" s="632"/>
      <c r="AM62" s="709"/>
      <c r="AN62" s="631"/>
      <c r="AO62" s="655" t="s">
        <v>351</v>
      </c>
      <c r="AP62" s="208"/>
      <c r="AQ62" s="208"/>
      <c r="AR62" s="208"/>
      <c r="AS62" s="208"/>
      <c r="AT62" s="208"/>
      <c r="AU62" s="208"/>
      <c r="AV62" s="208"/>
      <c r="AW62" s="209"/>
      <c r="AX62" s="656"/>
      <c r="AY62" s="208"/>
      <c r="AZ62" s="208"/>
      <c r="BA62" s="208"/>
      <c r="BB62" s="208"/>
      <c r="BC62" s="208"/>
      <c r="BD62" s="208"/>
      <c r="BE62" s="208"/>
      <c r="BF62" s="208"/>
      <c r="BG62" s="208"/>
      <c r="BH62" s="208"/>
      <c r="BI62" s="208"/>
      <c r="BJ62" s="208"/>
      <c r="BK62" s="208"/>
      <c r="BL62" s="208"/>
      <c r="BM62" s="208"/>
      <c r="BN62" s="208"/>
      <c r="BO62" s="208"/>
      <c r="BP62" s="208"/>
      <c r="BQ62" s="208"/>
      <c r="BR62" s="208"/>
      <c r="BS62" s="208"/>
      <c r="BT62" s="208"/>
      <c r="BU62" s="208"/>
      <c r="BV62" s="208"/>
      <c r="BW62" s="647"/>
      <c r="BX62" s="632"/>
      <c r="BY62" s="709"/>
      <c r="BZ62" s="631"/>
      <c r="CA62" s="655" t="s">
        <v>351</v>
      </c>
      <c r="CB62" s="208"/>
      <c r="CC62" s="208"/>
      <c r="CD62" s="208"/>
      <c r="CE62" s="208"/>
      <c r="CF62" s="208"/>
      <c r="CG62" s="208"/>
      <c r="CH62" s="208"/>
      <c r="CI62" s="209"/>
      <c r="CJ62" s="656"/>
      <c r="CK62" s="208"/>
      <c r="CL62" s="208"/>
      <c r="CM62" s="208"/>
      <c r="CN62" s="208"/>
      <c r="CO62" s="208"/>
      <c r="CP62" s="208"/>
      <c r="CQ62" s="208"/>
      <c r="CR62" s="208"/>
      <c r="CS62" s="208"/>
      <c r="CT62" s="208"/>
      <c r="CU62" s="208"/>
      <c r="CV62" s="208"/>
      <c r="CW62" s="208"/>
      <c r="CX62" s="208"/>
      <c r="CY62" s="208"/>
      <c r="CZ62" s="208"/>
      <c r="DA62" s="208"/>
      <c r="DB62" s="208"/>
      <c r="DC62" s="208"/>
      <c r="DD62" s="208"/>
      <c r="DE62" s="208"/>
      <c r="DF62" s="208"/>
      <c r="DG62" s="208"/>
      <c r="DH62" s="208"/>
      <c r="DI62" s="647"/>
      <c r="DJ62" s="632"/>
      <c r="DK62" s="709"/>
    </row>
    <row r="63" ht="9.0" customHeight="1">
      <c r="A63" s="512"/>
      <c r="B63" s="631"/>
      <c r="C63" s="458"/>
      <c r="K63" s="216"/>
      <c r="L63" s="215"/>
      <c r="AK63" s="459"/>
      <c r="AL63" s="632"/>
      <c r="AM63" s="709"/>
      <c r="AN63" s="631"/>
      <c r="AO63" s="458"/>
      <c r="AW63" s="216"/>
      <c r="AX63" s="215"/>
      <c r="BW63" s="459"/>
      <c r="BX63" s="632"/>
      <c r="BY63" s="709"/>
      <c r="BZ63" s="631"/>
      <c r="CA63" s="458"/>
      <c r="CI63" s="216"/>
      <c r="CJ63" s="215"/>
      <c r="DI63" s="459"/>
      <c r="DJ63" s="632"/>
      <c r="DK63" s="709"/>
    </row>
    <row r="64" ht="9.0" customHeight="1">
      <c r="A64" s="512"/>
      <c r="B64" s="631"/>
      <c r="C64" s="648"/>
      <c r="D64" s="239"/>
      <c r="E64" s="239"/>
      <c r="F64" s="239"/>
      <c r="G64" s="239"/>
      <c r="H64" s="239"/>
      <c r="I64" s="239"/>
      <c r="J64" s="239"/>
      <c r="K64" s="240"/>
      <c r="L64" s="238"/>
      <c r="M64" s="239"/>
      <c r="N64" s="239"/>
      <c r="O64" s="239"/>
      <c r="P64" s="239"/>
      <c r="Q64" s="239"/>
      <c r="R64" s="239"/>
      <c r="S64" s="239"/>
      <c r="T64" s="239"/>
      <c r="U64" s="239"/>
      <c r="V64" s="239"/>
      <c r="W64" s="239"/>
      <c r="X64" s="239"/>
      <c r="Y64" s="239"/>
      <c r="Z64" s="239"/>
      <c r="AA64" s="239"/>
      <c r="AB64" s="239"/>
      <c r="AC64" s="239"/>
      <c r="AD64" s="239"/>
      <c r="AE64" s="239"/>
      <c r="AF64" s="239"/>
      <c r="AG64" s="239"/>
      <c r="AH64" s="239"/>
      <c r="AI64" s="239"/>
      <c r="AJ64" s="239"/>
      <c r="AK64" s="649"/>
      <c r="AL64" s="632"/>
      <c r="AM64" s="709"/>
      <c r="AN64" s="631"/>
      <c r="AO64" s="648"/>
      <c r="AP64" s="239"/>
      <c r="AQ64" s="239"/>
      <c r="AR64" s="239"/>
      <c r="AS64" s="239"/>
      <c r="AT64" s="239"/>
      <c r="AU64" s="239"/>
      <c r="AV64" s="239"/>
      <c r="AW64" s="240"/>
      <c r="AX64" s="238"/>
      <c r="AY64" s="239"/>
      <c r="AZ64" s="239"/>
      <c r="BA64" s="239"/>
      <c r="BB64" s="239"/>
      <c r="BC64" s="239"/>
      <c r="BD64" s="239"/>
      <c r="BE64" s="239"/>
      <c r="BF64" s="239"/>
      <c r="BG64" s="239"/>
      <c r="BH64" s="239"/>
      <c r="BI64" s="239"/>
      <c r="BJ64" s="239"/>
      <c r="BK64" s="239"/>
      <c r="BL64" s="239"/>
      <c r="BM64" s="239"/>
      <c r="BN64" s="239"/>
      <c r="BO64" s="239"/>
      <c r="BP64" s="239"/>
      <c r="BQ64" s="239"/>
      <c r="BR64" s="239"/>
      <c r="BS64" s="239"/>
      <c r="BT64" s="239"/>
      <c r="BU64" s="239"/>
      <c r="BV64" s="239"/>
      <c r="BW64" s="649"/>
      <c r="BX64" s="632"/>
      <c r="BY64" s="709"/>
      <c r="BZ64" s="631"/>
      <c r="CA64" s="648"/>
      <c r="CB64" s="239"/>
      <c r="CC64" s="239"/>
      <c r="CD64" s="239"/>
      <c r="CE64" s="239"/>
      <c r="CF64" s="239"/>
      <c r="CG64" s="239"/>
      <c r="CH64" s="239"/>
      <c r="CI64" s="240"/>
      <c r="CJ64" s="238"/>
      <c r="CK64" s="239"/>
      <c r="CL64" s="239"/>
      <c r="CM64" s="239"/>
      <c r="CN64" s="239"/>
      <c r="CO64" s="239"/>
      <c r="CP64" s="239"/>
      <c r="CQ64" s="239"/>
      <c r="CR64" s="239"/>
      <c r="CS64" s="239"/>
      <c r="CT64" s="239"/>
      <c r="CU64" s="239"/>
      <c r="CV64" s="239"/>
      <c r="CW64" s="239"/>
      <c r="CX64" s="239"/>
      <c r="CY64" s="239"/>
      <c r="CZ64" s="239"/>
      <c r="DA64" s="239"/>
      <c r="DB64" s="239"/>
      <c r="DC64" s="239"/>
      <c r="DD64" s="239"/>
      <c r="DE64" s="239"/>
      <c r="DF64" s="239"/>
      <c r="DG64" s="239"/>
      <c r="DH64" s="239"/>
      <c r="DI64" s="649"/>
      <c r="DJ64" s="632"/>
      <c r="DK64" s="709"/>
    </row>
    <row r="65" ht="9.0" customHeight="1">
      <c r="A65" s="512"/>
      <c r="B65" s="631"/>
      <c r="C65" s="657" t="s">
        <v>352</v>
      </c>
      <c r="K65" s="264"/>
      <c r="L65" s="658"/>
      <c r="AK65" s="459"/>
      <c r="AL65" s="632"/>
      <c r="AM65" s="709"/>
      <c r="AN65" s="631"/>
      <c r="AO65" s="657" t="s">
        <v>352</v>
      </c>
      <c r="AW65" s="264"/>
      <c r="AX65" s="658"/>
      <c r="BW65" s="459"/>
      <c r="BX65" s="632"/>
      <c r="BY65" s="709"/>
      <c r="BZ65" s="631"/>
      <c r="CA65" s="657" t="s">
        <v>352</v>
      </c>
      <c r="CI65" s="264"/>
      <c r="CJ65" s="658"/>
      <c r="DI65" s="459"/>
      <c r="DJ65" s="632"/>
      <c r="DK65" s="709"/>
    </row>
    <row r="66" ht="9.0" customHeight="1">
      <c r="A66" s="512"/>
      <c r="B66" s="631"/>
      <c r="C66" s="458"/>
      <c r="K66" s="264"/>
      <c r="L66" s="263"/>
      <c r="AK66" s="459"/>
      <c r="AL66" s="632"/>
      <c r="AM66" s="709"/>
      <c r="AN66" s="631"/>
      <c r="AO66" s="458"/>
      <c r="AW66" s="264"/>
      <c r="AX66" s="263"/>
      <c r="BW66" s="459"/>
      <c r="BX66" s="632"/>
      <c r="BY66" s="709"/>
      <c r="BZ66" s="631"/>
      <c r="CA66" s="458"/>
      <c r="CI66" s="264"/>
      <c r="CJ66" s="263"/>
      <c r="DI66" s="459"/>
      <c r="DJ66" s="632"/>
      <c r="DK66" s="709"/>
    </row>
    <row r="67" ht="9.0" customHeight="1">
      <c r="A67" s="512"/>
      <c r="B67" s="631"/>
      <c r="C67" s="461"/>
      <c r="D67" s="225"/>
      <c r="E67" s="225"/>
      <c r="F67" s="225"/>
      <c r="G67" s="225"/>
      <c r="H67" s="225"/>
      <c r="I67" s="225"/>
      <c r="J67" s="225"/>
      <c r="K67" s="226"/>
      <c r="L67" s="224"/>
      <c r="M67" s="225"/>
      <c r="N67" s="225"/>
      <c r="O67" s="225"/>
      <c r="P67" s="225"/>
      <c r="Q67" s="225"/>
      <c r="R67" s="225"/>
      <c r="S67" s="225"/>
      <c r="T67" s="225"/>
      <c r="U67" s="225"/>
      <c r="V67" s="225"/>
      <c r="W67" s="225"/>
      <c r="X67" s="225"/>
      <c r="Y67" s="225"/>
      <c r="Z67" s="225"/>
      <c r="AA67" s="225"/>
      <c r="AB67" s="225"/>
      <c r="AC67" s="225"/>
      <c r="AD67" s="225"/>
      <c r="AE67" s="225"/>
      <c r="AF67" s="225"/>
      <c r="AG67" s="225"/>
      <c r="AH67" s="225"/>
      <c r="AI67" s="225"/>
      <c r="AJ67" s="225"/>
      <c r="AK67" s="462"/>
      <c r="AL67" s="632"/>
      <c r="AM67" s="709"/>
      <c r="AN67" s="631"/>
      <c r="AO67" s="461"/>
      <c r="AP67" s="225"/>
      <c r="AQ67" s="225"/>
      <c r="AR67" s="225"/>
      <c r="AS67" s="225"/>
      <c r="AT67" s="225"/>
      <c r="AU67" s="225"/>
      <c r="AV67" s="225"/>
      <c r="AW67" s="226"/>
      <c r="AX67" s="224"/>
      <c r="AY67" s="225"/>
      <c r="AZ67" s="225"/>
      <c r="BA67" s="225"/>
      <c r="BB67" s="225"/>
      <c r="BC67" s="225"/>
      <c r="BD67" s="225"/>
      <c r="BE67" s="225"/>
      <c r="BF67" s="225"/>
      <c r="BG67" s="225"/>
      <c r="BH67" s="225"/>
      <c r="BI67" s="225"/>
      <c r="BJ67" s="225"/>
      <c r="BK67" s="225"/>
      <c r="BL67" s="225"/>
      <c r="BM67" s="225"/>
      <c r="BN67" s="225"/>
      <c r="BO67" s="225"/>
      <c r="BP67" s="225"/>
      <c r="BQ67" s="225"/>
      <c r="BR67" s="225"/>
      <c r="BS67" s="225"/>
      <c r="BT67" s="225"/>
      <c r="BU67" s="225"/>
      <c r="BV67" s="225"/>
      <c r="BW67" s="462"/>
      <c r="BX67" s="632"/>
      <c r="BY67" s="709"/>
      <c r="BZ67" s="631"/>
      <c r="CA67" s="461"/>
      <c r="CB67" s="225"/>
      <c r="CC67" s="225"/>
      <c r="CD67" s="225"/>
      <c r="CE67" s="225"/>
      <c r="CF67" s="225"/>
      <c r="CG67" s="225"/>
      <c r="CH67" s="225"/>
      <c r="CI67" s="226"/>
      <c r="CJ67" s="224"/>
      <c r="CK67" s="225"/>
      <c r="CL67" s="225"/>
      <c r="CM67" s="225"/>
      <c r="CN67" s="225"/>
      <c r="CO67" s="225"/>
      <c r="CP67" s="225"/>
      <c r="CQ67" s="225"/>
      <c r="CR67" s="225"/>
      <c r="CS67" s="225"/>
      <c r="CT67" s="225"/>
      <c r="CU67" s="225"/>
      <c r="CV67" s="225"/>
      <c r="CW67" s="225"/>
      <c r="CX67" s="225"/>
      <c r="CY67" s="225"/>
      <c r="CZ67" s="225"/>
      <c r="DA67" s="225"/>
      <c r="DB67" s="225"/>
      <c r="DC67" s="225"/>
      <c r="DD67" s="225"/>
      <c r="DE67" s="225"/>
      <c r="DF67" s="225"/>
      <c r="DG67" s="225"/>
      <c r="DH67" s="225"/>
      <c r="DI67" s="462"/>
      <c r="DJ67" s="632"/>
      <c r="DK67" s="709"/>
    </row>
    <row r="68" ht="9.0" customHeight="1">
      <c r="A68" s="512"/>
      <c r="B68" s="631"/>
      <c r="C68" s="655" t="s">
        <v>353</v>
      </c>
      <c r="D68" s="208"/>
      <c r="E68" s="208"/>
      <c r="F68" s="208"/>
      <c r="G68" s="208"/>
      <c r="H68" s="208"/>
      <c r="I68" s="208"/>
      <c r="J68" s="208"/>
      <c r="K68" s="209"/>
      <c r="L68" s="656"/>
      <c r="M68" s="208"/>
      <c r="N68" s="208"/>
      <c r="O68" s="208"/>
      <c r="P68" s="208"/>
      <c r="Q68" s="208"/>
      <c r="R68" s="208"/>
      <c r="S68" s="208"/>
      <c r="T68" s="208"/>
      <c r="U68" s="208"/>
      <c r="V68" s="208"/>
      <c r="W68" s="208"/>
      <c r="X68" s="208"/>
      <c r="Y68" s="208"/>
      <c r="Z68" s="208"/>
      <c r="AA68" s="208"/>
      <c r="AB68" s="208"/>
      <c r="AC68" s="208"/>
      <c r="AD68" s="208"/>
      <c r="AE68" s="208"/>
      <c r="AF68" s="208"/>
      <c r="AG68" s="208"/>
      <c r="AH68" s="208"/>
      <c r="AI68" s="208"/>
      <c r="AJ68" s="208"/>
      <c r="AK68" s="647"/>
      <c r="AL68" s="632"/>
      <c r="AM68" s="709"/>
      <c r="AN68" s="631"/>
      <c r="AO68" s="655" t="s">
        <v>353</v>
      </c>
      <c r="AP68" s="208"/>
      <c r="AQ68" s="208"/>
      <c r="AR68" s="208"/>
      <c r="AS68" s="208"/>
      <c r="AT68" s="208"/>
      <c r="AU68" s="208"/>
      <c r="AV68" s="208"/>
      <c r="AW68" s="209"/>
      <c r="AX68" s="656"/>
      <c r="AY68" s="208"/>
      <c r="AZ68" s="208"/>
      <c r="BA68" s="208"/>
      <c r="BB68" s="208"/>
      <c r="BC68" s="208"/>
      <c r="BD68" s="208"/>
      <c r="BE68" s="208"/>
      <c r="BF68" s="208"/>
      <c r="BG68" s="208"/>
      <c r="BH68" s="208"/>
      <c r="BI68" s="208"/>
      <c r="BJ68" s="208"/>
      <c r="BK68" s="208"/>
      <c r="BL68" s="208"/>
      <c r="BM68" s="208"/>
      <c r="BN68" s="208"/>
      <c r="BO68" s="208"/>
      <c r="BP68" s="208"/>
      <c r="BQ68" s="208"/>
      <c r="BR68" s="208"/>
      <c r="BS68" s="208"/>
      <c r="BT68" s="208"/>
      <c r="BU68" s="208"/>
      <c r="BV68" s="208"/>
      <c r="BW68" s="647"/>
      <c r="BX68" s="632"/>
      <c r="BY68" s="709"/>
      <c r="BZ68" s="631"/>
      <c r="CA68" s="655" t="s">
        <v>353</v>
      </c>
      <c r="CB68" s="208"/>
      <c r="CC68" s="208"/>
      <c r="CD68" s="208"/>
      <c r="CE68" s="208"/>
      <c r="CF68" s="208"/>
      <c r="CG68" s="208"/>
      <c r="CH68" s="208"/>
      <c r="CI68" s="209"/>
      <c r="CJ68" s="656"/>
      <c r="CK68" s="208"/>
      <c r="CL68" s="208"/>
      <c r="CM68" s="208"/>
      <c r="CN68" s="208"/>
      <c r="CO68" s="208"/>
      <c r="CP68" s="208"/>
      <c r="CQ68" s="208"/>
      <c r="CR68" s="208"/>
      <c r="CS68" s="208"/>
      <c r="CT68" s="208"/>
      <c r="CU68" s="208"/>
      <c r="CV68" s="208"/>
      <c r="CW68" s="208"/>
      <c r="CX68" s="208"/>
      <c r="CY68" s="208"/>
      <c r="CZ68" s="208"/>
      <c r="DA68" s="208"/>
      <c r="DB68" s="208"/>
      <c r="DC68" s="208"/>
      <c r="DD68" s="208"/>
      <c r="DE68" s="208"/>
      <c r="DF68" s="208"/>
      <c r="DG68" s="208"/>
      <c r="DH68" s="208"/>
      <c r="DI68" s="647"/>
      <c r="DJ68" s="632"/>
      <c r="DK68" s="709"/>
    </row>
    <row r="69" ht="9.0" customHeight="1">
      <c r="A69" s="512"/>
      <c r="B69" s="631"/>
      <c r="C69" s="458"/>
      <c r="K69" s="216"/>
      <c r="L69" s="215"/>
      <c r="AK69" s="459"/>
      <c r="AL69" s="632"/>
      <c r="AM69" s="709"/>
      <c r="AN69" s="631"/>
      <c r="AO69" s="458"/>
      <c r="AW69" s="216"/>
      <c r="AX69" s="215"/>
      <c r="BW69" s="459"/>
      <c r="BX69" s="632"/>
      <c r="BY69" s="709"/>
      <c r="BZ69" s="631"/>
      <c r="CA69" s="458"/>
      <c r="CI69" s="216"/>
      <c r="CJ69" s="215"/>
      <c r="DI69" s="459"/>
      <c r="DJ69" s="632"/>
      <c r="DK69" s="709"/>
    </row>
    <row r="70" ht="9.0" customHeight="1">
      <c r="A70" s="512"/>
      <c r="B70" s="631"/>
      <c r="C70" s="648"/>
      <c r="D70" s="239"/>
      <c r="E70" s="239"/>
      <c r="F70" s="239"/>
      <c r="G70" s="239"/>
      <c r="H70" s="239"/>
      <c r="I70" s="239"/>
      <c r="J70" s="239"/>
      <c r="K70" s="240"/>
      <c r="L70" s="238"/>
      <c r="M70" s="239"/>
      <c r="N70" s="239"/>
      <c r="O70" s="239"/>
      <c r="P70" s="239"/>
      <c r="Q70" s="239"/>
      <c r="R70" s="239"/>
      <c r="S70" s="239"/>
      <c r="T70" s="239"/>
      <c r="U70" s="239"/>
      <c r="V70" s="239"/>
      <c r="W70" s="239"/>
      <c r="X70" s="239"/>
      <c r="Y70" s="239"/>
      <c r="Z70" s="239"/>
      <c r="AA70" s="239"/>
      <c r="AB70" s="239"/>
      <c r="AC70" s="239"/>
      <c r="AD70" s="239"/>
      <c r="AE70" s="239"/>
      <c r="AF70" s="239"/>
      <c r="AG70" s="239"/>
      <c r="AH70" s="239"/>
      <c r="AI70" s="239"/>
      <c r="AJ70" s="239"/>
      <c r="AK70" s="649"/>
      <c r="AL70" s="632"/>
      <c r="AM70" s="709"/>
      <c r="AN70" s="631"/>
      <c r="AO70" s="648"/>
      <c r="AP70" s="239"/>
      <c r="AQ70" s="239"/>
      <c r="AR70" s="239"/>
      <c r="AS70" s="239"/>
      <c r="AT70" s="239"/>
      <c r="AU70" s="239"/>
      <c r="AV70" s="239"/>
      <c r="AW70" s="240"/>
      <c r="AX70" s="238"/>
      <c r="AY70" s="239"/>
      <c r="AZ70" s="239"/>
      <c r="BA70" s="239"/>
      <c r="BB70" s="239"/>
      <c r="BC70" s="239"/>
      <c r="BD70" s="239"/>
      <c r="BE70" s="239"/>
      <c r="BF70" s="239"/>
      <c r="BG70" s="239"/>
      <c r="BH70" s="239"/>
      <c r="BI70" s="239"/>
      <c r="BJ70" s="239"/>
      <c r="BK70" s="239"/>
      <c r="BL70" s="239"/>
      <c r="BM70" s="239"/>
      <c r="BN70" s="239"/>
      <c r="BO70" s="239"/>
      <c r="BP70" s="239"/>
      <c r="BQ70" s="239"/>
      <c r="BR70" s="239"/>
      <c r="BS70" s="239"/>
      <c r="BT70" s="239"/>
      <c r="BU70" s="239"/>
      <c r="BV70" s="239"/>
      <c r="BW70" s="649"/>
      <c r="BX70" s="632"/>
      <c r="BY70" s="709"/>
      <c r="BZ70" s="631"/>
      <c r="CA70" s="648"/>
      <c r="CB70" s="239"/>
      <c r="CC70" s="239"/>
      <c r="CD70" s="239"/>
      <c r="CE70" s="239"/>
      <c r="CF70" s="239"/>
      <c r="CG70" s="239"/>
      <c r="CH70" s="239"/>
      <c r="CI70" s="240"/>
      <c r="CJ70" s="238"/>
      <c r="CK70" s="239"/>
      <c r="CL70" s="239"/>
      <c r="CM70" s="239"/>
      <c r="CN70" s="239"/>
      <c r="CO70" s="239"/>
      <c r="CP70" s="239"/>
      <c r="CQ70" s="239"/>
      <c r="CR70" s="239"/>
      <c r="CS70" s="239"/>
      <c r="CT70" s="239"/>
      <c r="CU70" s="239"/>
      <c r="CV70" s="239"/>
      <c r="CW70" s="239"/>
      <c r="CX70" s="239"/>
      <c r="CY70" s="239"/>
      <c r="CZ70" s="239"/>
      <c r="DA70" s="239"/>
      <c r="DB70" s="239"/>
      <c r="DC70" s="239"/>
      <c r="DD70" s="239"/>
      <c r="DE70" s="239"/>
      <c r="DF70" s="239"/>
      <c r="DG70" s="239"/>
      <c r="DH70" s="239"/>
      <c r="DI70" s="649"/>
      <c r="DJ70" s="632"/>
      <c r="DK70" s="709"/>
    </row>
    <row r="71" ht="9.0" customHeight="1">
      <c r="A71" s="512"/>
      <c r="B71" s="631"/>
      <c r="C71" s="659"/>
      <c r="D71" s="660"/>
      <c r="E71" s="660"/>
      <c r="F71" s="660"/>
      <c r="G71" s="660"/>
      <c r="H71" s="660"/>
      <c r="I71" s="660"/>
      <c r="J71" s="660"/>
      <c r="K71" s="660"/>
      <c r="L71" s="660"/>
      <c r="M71" s="660"/>
      <c r="N71" s="660"/>
      <c r="O71" s="660"/>
      <c r="P71" s="660"/>
      <c r="Q71" s="660"/>
      <c r="R71" s="660"/>
      <c r="S71" s="660"/>
      <c r="T71" s="660"/>
      <c r="U71" s="660"/>
      <c r="V71" s="661" t="s">
        <v>354</v>
      </c>
      <c r="AB71" s="264"/>
      <c r="AC71" s="662"/>
      <c r="AD71" s="661" t="s">
        <v>230</v>
      </c>
      <c r="AJ71" s="264"/>
      <c r="AK71" s="663"/>
      <c r="AL71" s="632"/>
      <c r="AM71" s="709"/>
      <c r="AN71" s="631"/>
      <c r="AO71" s="659"/>
      <c r="AP71" s="660"/>
      <c r="AQ71" s="660"/>
      <c r="AR71" s="660"/>
      <c r="AS71" s="660"/>
      <c r="AT71" s="660"/>
      <c r="AU71" s="660"/>
      <c r="AV71" s="660"/>
      <c r="AW71" s="660"/>
      <c r="AX71" s="660"/>
      <c r="AY71" s="660"/>
      <c r="AZ71" s="660"/>
      <c r="BA71" s="660"/>
      <c r="BB71" s="660"/>
      <c r="BC71" s="660"/>
      <c r="BD71" s="660"/>
      <c r="BE71" s="660"/>
      <c r="BF71" s="660"/>
      <c r="BG71" s="660"/>
      <c r="BH71" s="661" t="s">
        <v>354</v>
      </c>
      <c r="BN71" s="264"/>
      <c r="BO71" s="662"/>
      <c r="BP71" s="661" t="s">
        <v>230</v>
      </c>
      <c r="BV71" s="264"/>
      <c r="BW71" s="663"/>
      <c r="BX71" s="632"/>
      <c r="BY71" s="709"/>
      <c r="BZ71" s="631"/>
      <c r="CA71" s="659"/>
      <c r="CB71" s="660"/>
      <c r="CC71" s="660"/>
      <c r="CD71" s="660"/>
      <c r="CE71" s="660"/>
      <c r="CF71" s="660"/>
      <c r="CG71" s="660"/>
      <c r="CH71" s="660"/>
      <c r="CI71" s="660"/>
      <c r="CJ71" s="660"/>
      <c r="CK71" s="660"/>
      <c r="CL71" s="660"/>
      <c r="CM71" s="660"/>
      <c r="CN71" s="660"/>
      <c r="CO71" s="660"/>
      <c r="CP71" s="660"/>
      <c r="CQ71" s="660"/>
      <c r="CR71" s="660"/>
      <c r="CS71" s="660"/>
      <c r="CT71" s="661" t="s">
        <v>354</v>
      </c>
      <c r="CZ71" s="264"/>
      <c r="DA71" s="662"/>
      <c r="DB71" s="661" t="s">
        <v>230</v>
      </c>
      <c r="DH71" s="264"/>
      <c r="DI71" s="663"/>
      <c r="DJ71" s="632"/>
      <c r="DK71" s="709"/>
    </row>
    <row r="72" ht="9.0" customHeight="1">
      <c r="A72" s="512"/>
      <c r="B72" s="631"/>
      <c r="C72" s="664"/>
      <c r="D72" s="665"/>
      <c r="E72" s="665"/>
      <c r="F72" s="665"/>
      <c r="G72" s="665"/>
      <c r="H72" s="665"/>
      <c r="I72" s="665"/>
      <c r="J72" s="665"/>
      <c r="K72" s="665"/>
      <c r="L72" s="665"/>
      <c r="M72" s="665"/>
      <c r="N72" s="665"/>
      <c r="O72" s="665"/>
      <c r="P72" s="665"/>
      <c r="Q72" s="665"/>
      <c r="R72" s="665"/>
      <c r="S72" s="665"/>
      <c r="T72" s="665"/>
      <c r="U72" s="665"/>
      <c r="V72" s="263"/>
      <c r="AB72" s="264"/>
      <c r="AC72" s="666"/>
      <c r="AD72" s="263"/>
      <c r="AJ72" s="264"/>
      <c r="AK72" s="667"/>
      <c r="AL72" s="632"/>
      <c r="AM72" s="709"/>
      <c r="AN72" s="631"/>
      <c r="AO72" s="664"/>
      <c r="AP72" s="665"/>
      <c r="AQ72" s="665"/>
      <c r="AR72" s="665"/>
      <c r="AS72" s="665"/>
      <c r="AT72" s="665"/>
      <c r="AU72" s="665"/>
      <c r="AV72" s="665"/>
      <c r="AW72" s="665"/>
      <c r="AX72" s="665"/>
      <c r="AY72" s="665"/>
      <c r="AZ72" s="665"/>
      <c r="BA72" s="665"/>
      <c r="BB72" s="665"/>
      <c r="BC72" s="665"/>
      <c r="BD72" s="665"/>
      <c r="BE72" s="665"/>
      <c r="BF72" s="665"/>
      <c r="BG72" s="665"/>
      <c r="BH72" s="263"/>
      <c r="BN72" s="264"/>
      <c r="BO72" s="666"/>
      <c r="BP72" s="263"/>
      <c r="BV72" s="264"/>
      <c r="BW72" s="667"/>
      <c r="BX72" s="632"/>
      <c r="BY72" s="709"/>
      <c r="BZ72" s="631"/>
      <c r="CA72" s="664"/>
      <c r="CB72" s="665"/>
      <c r="CC72" s="665"/>
      <c r="CD72" s="665"/>
      <c r="CE72" s="665"/>
      <c r="CF72" s="665"/>
      <c r="CG72" s="665"/>
      <c r="CH72" s="665"/>
      <c r="CI72" s="665"/>
      <c r="CJ72" s="665"/>
      <c r="CK72" s="665"/>
      <c r="CL72" s="665"/>
      <c r="CM72" s="665"/>
      <c r="CN72" s="665"/>
      <c r="CO72" s="665"/>
      <c r="CP72" s="665"/>
      <c r="CQ72" s="665"/>
      <c r="CR72" s="665"/>
      <c r="CS72" s="665"/>
      <c r="CT72" s="263"/>
      <c r="CZ72" s="264"/>
      <c r="DA72" s="666"/>
      <c r="DB72" s="263"/>
      <c r="DH72" s="264"/>
      <c r="DI72" s="667"/>
      <c r="DJ72" s="632"/>
      <c r="DK72" s="709"/>
    </row>
    <row r="73" ht="9.0" customHeight="1">
      <c r="A73" s="512"/>
      <c r="B73" s="631"/>
      <c r="C73" s="664"/>
      <c r="D73" s="665"/>
      <c r="E73" s="665"/>
      <c r="F73" s="665"/>
      <c r="G73" s="665"/>
      <c r="H73" s="665"/>
      <c r="I73" s="665"/>
      <c r="J73" s="665"/>
      <c r="K73" s="665"/>
      <c r="L73" s="665"/>
      <c r="M73" s="665"/>
      <c r="N73" s="665"/>
      <c r="O73" s="665"/>
      <c r="P73" s="665"/>
      <c r="Q73" s="665"/>
      <c r="R73" s="665"/>
      <c r="S73" s="665"/>
      <c r="T73" s="665"/>
      <c r="U73" s="665"/>
      <c r="V73" s="224"/>
      <c r="W73" s="225"/>
      <c r="X73" s="225"/>
      <c r="Y73" s="225"/>
      <c r="Z73" s="225"/>
      <c r="AA73" s="225"/>
      <c r="AB73" s="226"/>
      <c r="AC73" s="666"/>
      <c r="AD73" s="224"/>
      <c r="AE73" s="225"/>
      <c r="AF73" s="225"/>
      <c r="AG73" s="225"/>
      <c r="AH73" s="225"/>
      <c r="AI73" s="225"/>
      <c r="AJ73" s="226"/>
      <c r="AK73" s="667"/>
      <c r="AL73" s="632"/>
      <c r="AM73" s="709"/>
      <c r="AN73" s="631"/>
      <c r="AO73" s="664"/>
      <c r="AP73" s="665"/>
      <c r="AQ73" s="665"/>
      <c r="AR73" s="665"/>
      <c r="AS73" s="665"/>
      <c r="AT73" s="665"/>
      <c r="AU73" s="665"/>
      <c r="AV73" s="665"/>
      <c r="AW73" s="665"/>
      <c r="AX73" s="665"/>
      <c r="AY73" s="665"/>
      <c r="AZ73" s="665"/>
      <c r="BA73" s="665"/>
      <c r="BB73" s="665"/>
      <c r="BC73" s="665"/>
      <c r="BD73" s="665"/>
      <c r="BE73" s="665"/>
      <c r="BF73" s="665"/>
      <c r="BG73" s="665"/>
      <c r="BH73" s="224"/>
      <c r="BI73" s="225"/>
      <c r="BJ73" s="225"/>
      <c r="BK73" s="225"/>
      <c r="BL73" s="225"/>
      <c r="BM73" s="225"/>
      <c r="BN73" s="226"/>
      <c r="BO73" s="666"/>
      <c r="BP73" s="224"/>
      <c r="BQ73" s="225"/>
      <c r="BR73" s="225"/>
      <c r="BS73" s="225"/>
      <c r="BT73" s="225"/>
      <c r="BU73" s="225"/>
      <c r="BV73" s="226"/>
      <c r="BW73" s="667"/>
      <c r="BX73" s="632"/>
      <c r="BY73" s="709"/>
      <c r="BZ73" s="631"/>
      <c r="CA73" s="664"/>
      <c r="CB73" s="665"/>
      <c r="CC73" s="665"/>
      <c r="CD73" s="665"/>
      <c r="CE73" s="665"/>
      <c r="CF73" s="665"/>
      <c r="CG73" s="665"/>
      <c r="CH73" s="665"/>
      <c r="CI73" s="665"/>
      <c r="CJ73" s="665"/>
      <c r="CK73" s="665"/>
      <c r="CL73" s="665"/>
      <c r="CM73" s="665"/>
      <c r="CN73" s="665"/>
      <c r="CO73" s="665"/>
      <c r="CP73" s="665"/>
      <c r="CQ73" s="665"/>
      <c r="CR73" s="665"/>
      <c r="CS73" s="665"/>
      <c r="CT73" s="224"/>
      <c r="CU73" s="225"/>
      <c r="CV73" s="225"/>
      <c r="CW73" s="225"/>
      <c r="CX73" s="225"/>
      <c r="CY73" s="225"/>
      <c r="CZ73" s="226"/>
      <c r="DA73" s="666"/>
      <c r="DB73" s="224"/>
      <c r="DC73" s="225"/>
      <c r="DD73" s="225"/>
      <c r="DE73" s="225"/>
      <c r="DF73" s="225"/>
      <c r="DG73" s="225"/>
      <c r="DH73" s="226"/>
      <c r="DI73" s="667"/>
      <c r="DJ73" s="632"/>
      <c r="DK73" s="709"/>
    </row>
    <row r="74" ht="9.0" customHeight="1">
      <c r="A74" s="512"/>
      <c r="B74" s="631"/>
      <c r="C74" s="668" t="s">
        <v>355</v>
      </c>
      <c r="D74" s="219"/>
      <c r="E74" s="219"/>
      <c r="F74" s="219"/>
      <c r="G74" s="219"/>
      <c r="H74" s="219"/>
      <c r="I74" s="219"/>
      <c r="J74" s="219"/>
      <c r="K74" s="219"/>
      <c r="L74" s="219"/>
      <c r="M74" s="219"/>
      <c r="N74" s="219"/>
      <c r="O74" s="219"/>
      <c r="P74" s="219"/>
      <c r="Q74" s="219"/>
      <c r="R74" s="219"/>
      <c r="S74" s="219"/>
      <c r="T74" s="219"/>
      <c r="U74" s="669"/>
      <c r="V74" s="670">
        <f>ROUNDUP(IF(K53="Theist Cult",IFS(X56="High Priest",CURRENT_POW,X56="Priest",CURRENT_POW*0.75,X56="Acolyte",CURRENT_POW*0.5,X56="Initiate",CURRENT_POW*0.25,X56="Lay Member",0),""),0)</f>
        <v>0</v>
      </c>
      <c r="W74" s="168"/>
      <c r="X74" s="168"/>
      <c r="Y74" s="168"/>
      <c r="Z74" s="168"/>
      <c r="AA74" s="168"/>
      <c r="AB74" s="281"/>
      <c r="AC74" s="666"/>
      <c r="AD74" s="671"/>
      <c r="AE74" s="168"/>
      <c r="AF74" s="168"/>
      <c r="AG74" s="168"/>
      <c r="AH74" s="168"/>
      <c r="AI74" s="168"/>
      <c r="AJ74" s="281"/>
      <c r="AK74" s="431"/>
      <c r="AL74" s="632"/>
      <c r="AM74" s="709"/>
      <c r="AN74" s="631"/>
      <c r="AO74" s="668" t="s">
        <v>355</v>
      </c>
      <c r="AP74" s="219"/>
      <c r="AQ74" s="219"/>
      <c r="AR74" s="219"/>
      <c r="AS74" s="219"/>
      <c r="AT74" s="219"/>
      <c r="AU74" s="219"/>
      <c r="AV74" s="219"/>
      <c r="AW74" s="219"/>
      <c r="AX74" s="219"/>
      <c r="AY74" s="219"/>
      <c r="AZ74" s="219"/>
      <c r="BA74" s="219"/>
      <c r="BB74" s="219"/>
      <c r="BC74" s="219"/>
      <c r="BD74" s="219"/>
      <c r="BE74" s="219"/>
      <c r="BF74" s="219"/>
      <c r="BG74" s="669"/>
      <c r="BH74" s="670">
        <f>ROUNDUP(IF(AW53="Theist Cult",IFS(BJ56="High Priest",CURRENT_POW,BJ56="Priest",CURRENT_POW*0.75,BJ56="Acolyte",CURRENT_POW*0.5,BJ56="Initiate",CURRENT_POW*0.25,BJ56="Lay Member",0),""),0)</f>
        <v>0</v>
      </c>
      <c r="BI74" s="168"/>
      <c r="BJ74" s="168"/>
      <c r="BK74" s="168"/>
      <c r="BL74" s="168"/>
      <c r="BM74" s="168"/>
      <c r="BN74" s="281"/>
      <c r="BO74" s="666"/>
      <c r="BP74" s="671"/>
      <c r="BQ74" s="168"/>
      <c r="BR74" s="168"/>
      <c r="BS74" s="168"/>
      <c r="BT74" s="168"/>
      <c r="BU74" s="168"/>
      <c r="BV74" s="281"/>
      <c r="BW74" s="431"/>
      <c r="BX74" s="632"/>
      <c r="BY74" s="709"/>
      <c r="BZ74" s="631"/>
      <c r="CA74" s="668" t="s">
        <v>355</v>
      </c>
      <c r="CB74" s="219"/>
      <c r="CC74" s="219"/>
      <c r="CD74" s="219"/>
      <c r="CE74" s="219"/>
      <c r="CF74" s="219"/>
      <c r="CG74" s="219"/>
      <c r="CH74" s="219"/>
      <c r="CI74" s="219"/>
      <c r="CJ74" s="219"/>
      <c r="CK74" s="219"/>
      <c r="CL74" s="219"/>
      <c r="CM74" s="219"/>
      <c r="CN74" s="219"/>
      <c r="CO74" s="219"/>
      <c r="CP74" s="219"/>
      <c r="CQ74" s="219"/>
      <c r="CR74" s="219"/>
      <c r="CS74" s="669"/>
      <c r="CT74" s="670">
        <f>ROUNDUP(IF(CI53="Theist Cult",IFS(CV56="High Priest",CURRENT_POW,CV56="Priest",CURRENT_POW*0.75,CV56="Acolyte",CURRENT_POW*0.5,CV56="Initiate",CURRENT_POW*0.25,CV56="Lay Member",0),""),0)</f>
        <v>0</v>
      </c>
      <c r="CU74" s="168"/>
      <c r="CV74" s="168"/>
      <c r="CW74" s="168"/>
      <c r="CX74" s="168"/>
      <c r="CY74" s="168"/>
      <c r="CZ74" s="281"/>
      <c r="DA74" s="666"/>
      <c r="DB74" s="671"/>
      <c r="DC74" s="168"/>
      <c r="DD74" s="168"/>
      <c r="DE74" s="168"/>
      <c r="DF74" s="168"/>
      <c r="DG74" s="168"/>
      <c r="DH74" s="281"/>
      <c r="DI74" s="431"/>
      <c r="DJ74" s="632"/>
      <c r="DK74" s="709"/>
    </row>
    <row r="75" ht="9.0" customHeight="1">
      <c r="A75" s="512"/>
      <c r="B75" s="631"/>
      <c r="C75" s="458"/>
      <c r="U75" s="669"/>
      <c r="V75" s="288"/>
      <c r="AB75" s="289"/>
      <c r="AC75" s="666"/>
      <c r="AD75" s="288"/>
      <c r="AJ75" s="289"/>
      <c r="AK75" s="431"/>
      <c r="AL75" s="632"/>
      <c r="AM75" s="709"/>
      <c r="AN75" s="631"/>
      <c r="AO75" s="458"/>
      <c r="BG75" s="669"/>
      <c r="BH75" s="288"/>
      <c r="BN75" s="289"/>
      <c r="BO75" s="666"/>
      <c r="BP75" s="288"/>
      <c r="BV75" s="289"/>
      <c r="BW75" s="431"/>
      <c r="BX75" s="632"/>
      <c r="BY75" s="709"/>
      <c r="BZ75" s="631"/>
      <c r="CA75" s="458"/>
      <c r="CS75" s="669"/>
      <c r="CT75" s="288"/>
      <c r="CZ75" s="289"/>
      <c r="DA75" s="666"/>
      <c r="DB75" s="288"/>
      <c r="DH75" s="289"/>
      <c r="DI75" s="431"/>
      <c r="DJ75" s="632"/>
      <c r="DK75" s="709"/>
    </row>
    <row r="76" ht="9.0" customHeight="1">
      <c r="A76" s="512"/>
      <c r="B76" s="631"/>
      <c r="C76" s="458"/>
      <c r="U76" s="669"/>
      <c r="V76" s="288"/>
      <c r="AB76" s="289"/>
      <c r="AC76" s="666"/>
      <c r="AD76" s="288"/>
      <c r="AJ76" s="289"/>
      <c r="AK76" s="431"/>
      <c r="AL76" s="632"/>
      <c r="AM76" s="709"/>
      <c r="AN76" s="631"/>
      <c r="AO76" s="458"/>
      <c r="BG76" s="669"/>
      <c r="BH76" s="288"/>
      <c r="BN76" s="289"/>
      <c r="BO76" s="666"/>
      <c r="BP76" s="288"/>
      <c r="BV76" s="289"/>
      <c r="BW76" s="431"/>
      <c r="BX76" s="632"/>
      <c r="BY76" s="709"/>
      <c r="BZ76" s="631"/>
      <c r="CA76" s="458"/>
      <c r="CS76" s="669"/>
      <c r="CT76" s="288"/>
      <c r="CZ76" s="289"/>
      <c r="DA76" s="666"/>
      <c r="DB76" s="288"/>
      <c r="DH76" s="289"/>
      <c r="DI76" s="431"/>
      <c r="DJ76" s="632"/>
      <c r="DK76" s="709"/>
    </row>
    <row r="77" ht="9.0" customHeight="1">
      <c r="A77" s="512"/>
      <c r="B77" s="631"/>
      <c r="C77" s="458"/>
      <c r="U77" s="669"/>
      <c r="V77" s="288"/>
      <c r="AB77" s="289"/>
      <c r="AC77" s="666"/>
      <c r="AD77" s="288"/>
      <c r="AJ77" s="289"/>
      <c r="AK77" s="431"/>
      <c r="AL77" s="632"/>
      <c r="AM77" s="709"/>
      <c r="AN77" s="631"/>
      <c r="AO77" s="458"/>
      <c r="BG77" s="669"/>
      <c r="BH77" s="288"/>
      <c r="BN77" s="289"/>
      <c r="BO77" s="666"/>
      <c r="BP77" s="288"/>
      <c r="BV77" s="289"/>
      <c r="BW77" s="431"/>
      <c r="BX77" s="632"/>
      <c r="BY77" s="709"/>
      <c r="BZ77" s="631"/>
      <c r="CA77" s="458"/>
      <c r="CS77" s="669"/>
      <c r="CT77" s="288"/>
      <c r="CZ77" s="289"/>
      <c r="DA77" s="666"/>
      <c r="DB77" s="288"/>
      <c r="DH77" s="289"/>
      <c r="DI77" s="431"/>
      <c r="DJ77" s="632"/>
      <c r="DK77" s="709"/>
    </row>
    <row r="78" ht="9.0" customHeight="1">
      <c r="A78" s="512"/>
      <c r="B78" s="631"/>
      <c r="C78" s="461"/>
      <c r="D78" s="225"/>
      <c r="E78" s="225"/>
      <c r="F78" s="225"/>
      <c r="G78" s="225"/>
      <c r="H78" s="225"/>
      <c r="I78" s="225"/>
      <c r="J78" s="225"/>
      <c r="K78" s="225"/>
      <c r="L78" s="225"/>
      <c r="M78" s="225"/>
      <c r="N78" s="225"/>
      <c r="O78" s="225"/>
      <c r="P78" s="225"/>
      <c r="Q78" s="225"/>
      <c r="R78" s="225"/>
      <c r="S78" s="225"/>
      <c r="T78" s="225"/>
      <c r="U78" s="669"/>
      <c r="V78" s="309"/>
      <c r="W78" s="295"/>
      <c r="X78" s="295"/>
      <c r="Y78" s="295"/>
      <c r="Z78" s="295"/>
      <c r="AA78" s="295"/>
      <c r="AB78" s="312"/>
      <c r="AD78" s="309"/>
      <c r="AE78" s="295"/>
      <c r="AF78" s="295"/>
      <c r="AG78" s="295"/>
      <c r="AH78" s="295"/>
      <c r="AI78" s="295"/>
      <c r="AJ78" s="312"/>
      <c r="AK78" s="431"/>
      <c r="AL78" s="632"/>
      <c r="AM78" s="709"/>
      <c r="AN78" s="631"/>
      <c r="AO78" s="461"/>
      <c r="AP78" s="225"/>
      <c r="AQ78" s="225"/>
      <c r="AR78" s="225"/>
      <c r="AS78" s="225"/>
      <c r="AT78" s="225"/>
      <c r="AU78" s="225"/>
      <c r="AV78" s="225"/>
      <c r="AW78" s="225"/>
      <c r="AX78" s="225"/>
      <c r="AY78" s="225"/>
      <c r="AZ78" s="225"/>
      <c r="BA78" s="225"/>
      <c r="BB78" s="225"/>
      <c r="BC78" s="225"/>
      <c r="BD78" s="225"/>
      <c r="BE78" s="225"/>
      <c r="BF78" s="225"/>
      <c r="BG78" s="669"/>
      <c r="BH78" s="309"/>
      <c r="BI78" s="295"/>
      <c r="BJ78" s="295"/>
      <c r="BK78" s="295"/>
      <c r="BL78" s="295"/>
      <c r="BM78" s="295"/>
      <c r="BN78" s="312"/>
      <c r="BP78" s="309"/>
      <c r="BQ78" s="295"/>
      <c r="BR78" s="295"/>
      <c r="BS78" s="295"/>
      <c r="BT78" s="295"/>
      <c r="BU78" s="295"/>
      <c r="BV78" s="312"/>
      <c r="BW78" s="431"/>
      <c r="BX78" s="632"/>
      <c r="BY78" s="709"/>
      <c r="BZ78" s="631"/>
      <c r="CA78" s="461"/>
      <c r="CB78" s="225"/>
      <c r="CC78" s="225"/>
      <c r="CD78" s="225"/>
      <c r="CE78" s="225"/>
      <c r="CF78" s="225"/>
      <c r="CG78" s="225"/>
      <c r="CH78" s="225"/>
      <c r="CI78" s="225"/>
      <c r="CJ78" s="225"/>
      <c r="CK78" s="225"/>
      <c r="CL78" s="225"/>
      <c r="CM78" s="225"/>
      <c r="CN78" s="225"/>
      <c r="CO78" s="225"/>
      <c r="CP78" s="225"/>
      <c r="CQ78" s="225"/>
      <c r="CR78" s="225"/>
      <c r="CS78" s="669"/>
      <c r="CT78" s="309"/>
      <c r="CU78" s="295"/>
      <c r="CV78" s="295"/>
      <c r="CW78" s="295"/>
      <c r="CX78" s="295"/>
      <c r="CY78" s="295"/>
      <c r="CZ78" s="312"/>
      <c r="DB78" s="309"/>
      <c r="DC78" s="295"/>
      <c r="DD78" s="295"/>
      <c r="DE78" s="295"/>
      <c r="DF78" s="295"/>
      <c r="DG78" s="295"/>
      <c r="DH78" s="312"/>
      <c r="DI78" s="431"/>
      <c r="DJ78" s="632"/>
      <c r="DK78" s="709"/>
    </row>
    <row r="79" ht="9.0" customHeight="1">
      <c r="A79" s="512"/>
      <c r="B79" s="631"/>
      <c r="C79" s="672"/>
      <c r="D79" s="673"/>
      <c r="E79" s="673"/>
      <c r="F79" s="673"/>
      <c r="G79" s="673"/>
      <c r="H79" s="673"/>
      <c r="I79" s="673"/>
      <c r="J79" s="673"/>
      <c r="K79" s="673"/>
      <c r="L79" s="673"/>
      <c r="M79" s="673"/>
      <c r="N79" s="673"/>
      <c r="O79" s="673"/>
      <c r="P79" s="673"/>
      <c r="Q79" s="673"/>
      <c r="R79" s="673"/>
      <c r="S79" s="673"/>
      <c r="T79" s="673"/>
      <c r="U79" s="673"/>
      <c r="V79" s="674"/>
      <c r="W79" s="674"/>
      <c r="X79" s="674"/>
      <c r="Y79" s="674"/>
      <c r="Z79" s="674"/>
      <c r="AA79" s="674"/>
      <c r="AB79" s="674"/>
      <c r="AC79" s="673"/>
      <c r="AD79" s="674"/>
      <c r="AE79" s="674"/>
      <c r="AF79" s="674"/>
      <c r="AG79" s="674"/>
      <c r="AH79" s="674"/>
      <c r="AI79" s="674"/>
      <c r="AJ79" s="674"/>
      <c r="AK79" s="675"/>
      <c r="AL79" s="632"/>
      <c r="AM79" s="709"/>
      <c r="AN79" s="631"/>
      <c r="AO79" s="672"/>
      <c r="AP79" s="673"/>
      <c r="AQ79" s="673"/>
      <c r="AR79" s="673"/>
      <c r="AS79" s="673"/>
      <c r="AT79" s="673"/>
      <c r="AU79" s="673"/>
      <c r="AV79" s="673"/>
      <c r="AW79" s="673"/>
      <c r="AX79" s="673"/>
      <c r="AY79" s="673"/>
      <c r="AZ79" s="673"/>
      <c r="BA79" s="673"/>
      <c r="BB79" s="673"/>
      <c r="BC79" s="673"/>
      <c r="BD79" s="673"/>
      <c r="BE79" s="673"/>
      <c r="BF79" s="673"/>
      <c r="BG79" s="673"/>
      <c r="BH79" s="674"/>
      <c r="BI79" s="674"/>
      <c r="BJ79" s="674"/>
      <c r="BK79" s="674"/>
      <c r="BL79" s="674"/>
      <c r="BM79" s="674"/>
      <c r="BN79" s="674"/>
      <c r="BO79" s="673"/>
      <c r="BP79" s="674"/>
      <c r="BQ79" s="674"/>
      <c r="BR79" s="674"/>
      <c r="BS79" s="674"/>
      <c r="BT79" s="674"/>
      <c r="BU79" s="674"/>
      <c r="BV79" s="674"/>
      <c r="BW79" s="675"/>
      <c r="BX79" s="632"/>
      <c r="BY79" s="709"/>
      <c r="BZ79" s="631"/>
      <c r="CA79" s="672"/>
      <c r="CB79" s="673"/>
      <c r="CC79" s="673"/>
      <c r="CD79" s="673"/>
      <c r="CE79" s="673"/>
      <c r="CF79" s="673"/>
      <c r="CG79" s="673"/>
      <c r="CH79" s="673"/>
      <c r="CI79" s="673"/>
      <c r="CJ79" s="673"/>
      <c r="CK79" s="673"/>
      <c r="CL79" s="673"/>
      <c r="CM79" s="673"/>
      <c r="CN79" s="673"/>
      <c r="CO79" s="673"/>
      <c r="CP79" s="673"/>
      <c r="CQ79" s="673"/>
      <c r="CR79" s="673"/>
      <c r="CS79" s="673"/>
      <c r="CT79" s="674"/>
      <c r="CU79" s="674"/>
      <c r="CV79" s="674"/>
      <c r="CW79" s="674"/>
      <c r="CX79" s="674"/>
      <c r="CY79" s="674"/>
      <c r="CZ79" s="674"/>
      <c r="DA79" s="673"/>
      <c r="DB79" s="674"/>
      <c r="DC79" s="674"/>
      <c r="DD79" s="674"/>
      <c r="DE79" s="674"/>
      <c r="DF79" s="674"/>
      <c r="DG79" s="674"/>
      <c r="DH79" s="674"/>
      <c r="DI79" s="675"/>
      <c r="DJ79" s="632"/>
      <c r="DK79" s="709"/>
    </row>
    <row r="80" ht="9.0" customHeight="1">
      <c r="A80" s="512"/>
      <c r="B80" s="679"/>
      <c r="C80" s="680"/>
      <c r="D80" s="680"/>
      <c r="E80" s="680"/>
      <c r="F80" s="680"/>
      <c r="G80" s="680"/>
      <c r="H80" s="680"/>
      <c r="I80" s="680"/>
      <c r="J80" s="680"/>
      <c r="K80" s="680"/>
      <c r="L80" s="680"/>
      <c r="M80" s="680"/>
      <c r="N80" s="680"/>
      <c r="O80" s="680"/>
      <c r="P80" s="680"/>
      <c r="Q80" s="680"/>
      <c r="R80" s="680"/>
      <c r="S80" s="680"/>
      <c r="T80" s="680"/>
      <c r="U80" s="680"/>
      <c r="V80" s="680"/>
      <c r="W80" s="680"/>
      <c r="X80" s="680"/>
      <c r="Y80" s="680"/>
      <c r="Z80" s="680"/>
      <c r="AA80" s="680"/>
      <c r="AB80" s="680"/>
      <c r="AC80" s="680"/>
      <c r="AD80" s="680"/>
      <c r="AE80" s="680"/>
      <c r="AF80" s="680"/>
      <c r="AG80" s="680"/>
      <c r="AH80" s="680"/>
      <c r="AI80" s="680"/>
      <c r="AJ80" s="680"/>
      <c r="AK80" s="680"/>
      <c r="AL80" s="681"/>
      <c r="AM80" s="709"/>
      <c r="AN80" s="679"/>
      <c r="AO80" s="680"/>
      <c r="AP80" s="680"/>
      <c r="AQ80" s="680"/>
      <c r="AR80" s="680"/>
      <c r="AS80" s="680"/>
      <c r="AT80" s="680"/>
      <c r="AU80" s="680"/>
      <c r="AV80" s="680"/>
      <c r="AW80" s="680"/>
      <c r="AX80" s="680"/>
      <c r="AY80" s="680"/>
      <c r="AZ80" s="680"/>
      <c r="BA80" s="680"/>
      <c r="BB80" s="680"/>
      <c r="BC80" s="680"/>
      <c r="BD80" s="680"/>
      <c r="BE80" s="680"/>
      <c r="BF80" s="680"/>
      <c r="BG80" s="680"/>
      <c r="BH80" s="680"/>
      <c r="BI80" s="680"/>
      <c r="BJ80" s="680"/>
      <c r="BK80" s="680"/>
      <c r="BL80" s="680"/>
      <c r="BM80" s="680"/>
      <c r="BN80" s="680"/>
      <c r="BO80" s="680"/>
      <c r="BP80" s="680"/>
      <c r="BQ80" s="680"/>
      <c r="BR80" s="680"/>
      <c r="BS80" s="680"/>
      <c r="BT80" s="680"/>
      <c r="BU80" s="680"/>
      <c r="BV80" s="680"/>
      <c r="BW80" s="680"/>
      <c r="BX80" s="681"/>
      <c r="BY80" s="709"/>
      <c r="BZ80" s="679"/>
      <c r="CA80" s="680"/>
      <c r="CB80" s="680"/>
      <c r="CC80" s="680"/>
      <c r="CD80" s="680"/>
      <c r="CE80" s="680"/>
      <c r="CF80" s="680"/>
      <c r="CG80" s="680"/>
      <c r="CH80" s="680"/>
      <c r="CI80" s="680"/>
      <c r="CJ80" s="680"/>
      <c r="CK80" s="680"/>
      <c r="CL80" s="680"/>
      <c r="CM80" s="680"/>
      <c r="CN80" s="680"/>
      <c r="CO80" s="680"/>
      <c r="CP80" s="680"/>
      <c r="CQ80" s="680"/>
      <c r="CR80" s="680"/>
      <c r="CS80" s="680"/>
      <c r="CT80" s="680"/>
      <c r="CU80" s="680"/>
      <c r="CV80" s="680"/>
      <c r="CW80" s="680"/>
      <c r="CX80" s="680"/>
      <c r="CY80" s="680"/>
      <c r="CZ80" s="680"/>
      <c r="DA80" s="680"/>
      <c r="DB80" s="680"/>
      <c r="DC80" s="680"/>
      <c r="DD80" s="680"/>
      <c r="DE80" s="680"/>
      <c r="DF80" s="680"/>
      <c r="DG80" s="680"/>
      <c r="DH80" s="680"/>
      <c r="DI80" s="680"/>
      <c r="DJ80" s="681"/>
      <c r="DK80" s="709"/>
    </row>
    <row r="81" ht="9.0" customHeight="1">
      <c r="A81" s="512"/>
      <c r="B81" s="709"/>
      <c r="C81" s="709"/>
      <c r="D81" s="709"/>
      <c r="E81" s="709"/>
      <c r="F81" s="709"/>
      <c r="G81" s="709"/>
      <c r="H81" s="709"/>
      <c r="I81" s="709"/>
      <c r="J81" s="709"/>
      <c r="K81" s="709"/>
      <c r="L81" s="709"/>
      <c r="M81" s="709"/>
      <c r="N81" s="709"/>
      <c r="O81" s="709"/>
      <c r="P81" s="709"/>
      <c r="Q81" s="709"/>
      <c r="R81" s="709"/>
      <c r="S81" s="709"/>
      <c r="T81" s="709"/>
      <c r="U81" s="709"/>
      <c r="V81" s="709"/>
      <c r="W81" s="709"/>
      <c r="X81" s="709"/>
      <c r="Y81" s="709"/>
      <c r="Z81" s="709"/>
      <c r="AA81" s="709"/>
      <c r="AB81" s="709"/>
      <c r="AC81" s="709"/>
      <c r="AD81" s="709"/>
      <c r="AE81" s="709"/>
      <c r="AF81" s="709"/>
      <c r="AG81" s="709"/>
      <c r="AH81" s="709"/>
      <c r="AI81" s="709"/>
      <c r="AJ81" s="709"/>
      <c r="AK81" s="709"/>
      <c r="AL81" s="709"/>
      <c r="AM81" s="709"/>
      <c r="AN81" s="709"/>
      <c r="AO81" s="709"/>
      <c r="AP81" s="709"/>
      <c r="AQ81" s="709"/>
      <c r="AR81" s="709"/>
      <c r="AS81" s="709"/>
      <c r="AT81" s="709"/>
      <c r="AU81" s="709"/>
      <c r="AV81" s="709"/>
      <c r="AW81" s="709"/>
      <c r="AX81" s="709"/>
      <c r="AY81" s="709"/>
      <c r="AZ81" s="709"/>
      <c r="BA81" s="709"/>
      <c r="BB81" s="709"/>
      <c r="BC81" s="709"/>
      <c r="BD81" s="709"/>
      <c r="BE81" s="709"/>
      <c r="BF81" s="709"/>
      <c r="BG81" s="709"/>
      <c r="BH81" s="709"/>
      <c r="BI81" s="709"/>
      <c r="BJ81" s="709"/>
      <c r="BK81" s="709"/>
      <c r="BL81" s="709"/>
      <c r="BM81" s="709"/>
      <c r="BN81" s="709"/>
      <c r="BO81" s="709"/>
      <c r="BP81" s="709"/>
      <c r="BQ81" s="709"/>
      <c r="BR81" s="709"/>
      <c r="BS81" s="709"/>
      <c r="BT81" s="709"/>
      <c r="BU81" s="709"/>
      <c r="BV81" s="709"/>
      <c r="BW81" s="709"/>
      <c r="BX81" s="709"/>
      <c r="BY81" s="709"/>
      <c r="BZ81" s="709"/>
      <c r="CA81" s="709"/>
      <c r="CB81" s="709"/>
      <c r="CC81" s="709"/>
      <c r="CD81" s="709"/>
      <c r="CE81" s="709"/>
      <c r="CF81" s="709"/>
      <c r="CG81" s="709"/>
      <c r="CH81" s="709"/>
      <c r="CI81" s="709"/>
      <c r="CJ81" s="709"/>
      <c r="CK81" s="709"/>
      <c r="CL81" s="709"/>
      <c r="CM81" s="709"/>
      <c r="CN81" s="709"/>
      <c r="CO81" s="709"/>
      <c r="CP81" s="709"/>
      <c r="CQ81" s="709"/>
      <c r="CR81" s="709"/>
      <c r="CS81" s="709"/>
      <c r="CT81" s="709"/>
      <c r="CU81" s="709"/>
      <c r="CV81" s="709"/>
      <c r="CW81" s="709"/>
      <c r="CX81" s="709"/>
      <c r="CY81" s="709"/>
      <c r="CZ81" s="709"/>
      <c r="DA81" s="709"/>
      <c r="DB81" s="709"/>
      <c r="DC81" s="709"/>
      <c r="DD81" s="709"/>
      <c r="DE81" s="709"/>
      <c r="DF81" s="709"/>
      <c r="DG81" s="709"/>
      <c r="DH81" s="709"/>
      <c r="DI81" s="709"/>
      <c r="DJ81" s="709"/>
      <c r="DK81" s="709"/>
    </row>
    <row r="82" ht="9.0" customHeight="1">
      <c r="A82" s="512"/>
      <c r="B82" s="622"/>
      <c r="C82" s="623"/>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624"/>
      <c r="AL82" s="625"/>
      <c r="AM82" s="709"/>
      <c r="AN82" s="622"/>
      <c r="AO82" s="623"/>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624"/>
      <c r="BX82" s="625"/>
      <c r="BY82" s="709"/>
      <c r="BZ82" s="622"/>
      <c r="CA82" s="623"/>
      <c r="CB82" s="28"/>
      <c r="CC82" s="28"/>
      <c r="CD82" s="28"/>
      <c r="CE82" s="28"/>
      <c r="CF82" s="28"/>
      <c r="CG82" s="28"/>
      <c r="CH82" s="28"/>
      <c r="CI82" s="28"/>
      <c r="CJ82" s="28"/>
      <c r="CK82" s="28"/>
      <c r="CL82" s="28"/>
      <c r="CM82" s="28"/>
      <c r="CN82" s="28"/>
      <c r="CO82" s="28"/>
      <c r="CP82" s="28"/>
      <c r="CQ82" s="28"/>
      <c r="CR82" s="28"/>
      <c r="CS82" s="28"/>
      <c r="CT82" s="28"/>
      <c r="CU82" s="28"/>
      <c r="CV82" s="28"/>
      <c r="CW82" s="28"/>
      <c r="CX82" s="28"/>
      <c r="CY82" s="28"/>
      <c r="CZ82" s="28"/>
      <c r="DA82" s="28"/>
      <c r="DB82" s="28"/>
      <c r="DC82" s="28"/>
      <c r="DD82" s="28"/>
      <c r="DE82" s="28"/>
      <c r="DF82" s="28"/>
      <c r="DG82" s="28"/>
      <c r="DH82" s="28"/>
      <c r="DI82" s="624"/>
      <c r="DJ82" s="625"/>
      <c r="DK82" s="709"/>
    </row>
    <row r="83" ht="9.0" customHeight="1">
      <c r="A83" s="512"/>
      <c r="B83" s="631"/>
      <c r="C83" s="561" t="s">
        <v>334</v>
      </c>
      <c r="D83" s="136"/>
      <c r="E83" s="136"/>
      <c r="F83" s="136"/>
      <c r="G83" s="136"/>
      <c r="H83" s="136"/>
      <c r="I83" s="136"/>
      <c r="J83" s="136"/>
      <c r="K83" s="136"/>
      <c r="L83" s="136"/>
      <c r="M83" s="136"/>
      <c r="N83" s="136"/>
      <c r="O83" s="136"/>
      <c r="P83" s="136"/>
      <c r="Q83" s="136"/>
      <c r="R83" s="136"/>
      <c r="S83" s="136"/>
      <c r="T83" s="136"/>
      <c r="U83" s="136"/>
      <c r="V83" s="136"/>
      <c r="W83" s="136"/>
      <c r="X83" s="136"/>
      <c r="Y83" s="136"/>
      <c r="Z83" s="136"/>
      <c r="AA83" s="136"/>
      <c r="AB83" s="136"/>
      <c r="AC83" s="136"/>
      <c r="AD83" s="136"/>
      <c r="AE83" s="136"/>
      <c r="AF83" s="136"/>
      <c r="AG83" s="136"/>
      <c r="AH83" s="136"/>
      <c r="AI83" s="136"/>
      <c r="AJ83" s="136"/>
      <c r="AK83" s="8"/>
      <c r="AL83" s="632"/>
      <c r="AM83" s="709"/>
      <c r="AN83" s="631"/>
      <c r="AO83" s="561" t="s">
        <v>334</v>
      </c>
      <c r="AP83" s="136"/>
      <c r="AQ83" s="136"/>
      <c r="AR83" s="136"/>
      <c r="AS83" s="136"/>
      <c r="AT83" s="136"/>
      <c r="AU83" s="136"/>
      <c r="AV83" s="136"/>
      <c r="AW83" s="136"/>
      <c r="AX83" s="136"/>
      <c r="AY83" s="136"/>
      <c r="AZ83" s="136"/>
      <c r="BA83" s="136"/>
      <c r="BB83" s="136"/>
      <c r="BC83" s="136"/>
      <c r="BD83" s="136"/>
      <c r="BE83" s="136"/>
      <c r="BF83" s="136"/>
      <c r="BG83" s="136"/>
      <c r="BH83" s="136"/>
      <c r="BI83" s="136"/>
      <c r="BJ83" s="136"/>
      <c r="BK83" s="136"/>
      <c r="BL83" s="136"/>
      <c r="BM83" s="136"/>
      <c r="BN83" s="136"/>
      <c r="BO83" s="136"/>
      <c r="BP83" s="136"/>
      <c r="BQ83" s="136"/>
      <c r="BR83" s="136"/>
      <c r="BS83" s="136"/>
      <c r="BT83" s="136"/>
      <c r="BU83" s="136"/>
      <c r="BV83" s="136"/>
      <c r="BW83" s="8"/>
      <c r="BX83" s="632"/>
      <c r="BY83" s="709"/>
      <c r="BZ83" s="631"/>
      <c r="CA83" s="561" t="s">
        <v>334</v>
      </c>
      <c r="CB83" s="136"/>
      <c r="CC83" s="136"/>
      <c r="CD83" s="136"/>
      <c r="CE83" s="136"/>
      <c r="CF83" s="136"/>
      <c r="CG83" s="136"/>
      <c r="CH83" s="136"/>
      <c r="CI83" s="136"/>
      <c r="CJ83" s="136"/>
      <c r="CK83" s="136"/>
      <c r="CL83" s="136"/>
      <c r="CM83" s="136"/>
      <c r="CN83" s="136"/>
      <c r="CO83" s="136"/>
      <c r="CP83" s="136"/>
      <c r="CQ83" s="136"/>
      <c r="CR83" s="136"/>
      <c r="CS83" s="136"/>
      <c r="CT83" s="136"/>
      <c r="CU83" s="136"/>
      <c r="CV83" s="136"/>
      <c r="CW83" s="136"/>
      <c r="CX83" s="136"/>
      <c r="CY83" s="136"/>
      <c r="CZ83" s="136"/>
      <c r="DA83" s="136"/>
      <c r="DB83" s="136"/>
      <c r="DC83" s="136"/>
      <c r="DD83" s="136"/>
      <c r="DE83" s="136"/>
      <c r="DF83" s="136"/>
      <c r="DG83" s="136"/>
      <c r="DH83" s="136"/>
      <c r="DI83" s="8"/>
      <c r="DJ83" s="632"/>
      <c r="DK83" s="709"/>
    </row>
    <row r="84" ht="9.0" customHeight="1">
      <c r="A84" s="512"/>
      <c r="B84" s="631"/>
      <c r="C84" s="458"/>
      <c r="AK84" s="459"/>
      <c r="AL84" s="632"/>
      <c r="AM84" s="709"/>
      <c r="AN84" s="631"/>
      <c r="AO84" s="458"/>
      <c r="BW84" s="459"/>
      <c r="BX84" s="632"/>
      <c r="BY84" s="709"/>
      <c r="BZ84" s="631"/>
      <c r="CA84" s="458"/>
      <c r="DI84" s="459"/>
      <c r="DJ84" s="632"/>
      <c r="DK84" s="709"/>
    </row>
    <row r="85" ht="9.0" customHeight="1">
      <c r="A85" s="512"/>
      <c r="B85" s="631"/>
      <c r="C85" s="458"/>
      <c r="AK85" s="459"/>
      <c r="AL85" s="632"/>
      <c r="AM85" s="709"/>
      <c r="AN85" s="631"/>
      <c r="AO85" s="458"/>
      <c r="BW85" s="459"/>
      <c r="BX85" s="632"/>
      <c r="BY85" s="709"/>
      <c r="BZ85" s="631"/>
      <c r="CA85" s="458"/>
      <c r="DI85" s="459"/>
      <c r="DJ85" s="632"/>
      <c r="DK85" s="709"/>
    </row>
    <row r="86" ht="9.0" customHeight="1">
      <c r="A86" s="512"/>
      <c r="B86" s="631"/>
      <c r="C86" s="461"/>
      <c r="D86" s="225"/>
      <c r="E86" s="225"/>
      <c r="F86" s="225"/>
      <c r="G86" s="225"/>
      <c r="H86" s="225"/>
      <c r="I86" s="225"/>
      <c r="J86" s="225"/>
      <c r="K86" s="225"/>
      <c r="L86" s="225"/>
      <c r="M86" s="225"/>
      <c r="N86" s="225"/>
      <c r="O86" s="225"/>
      <c r="P86" s="225"/>
      <c r="Q86" s="225"/>
      <c r="R86" s="225"/>
      <c r="S86" s="225"/>
      <c r="T86" s="225"/>
      <c r="U86" s="225"/>
      <c r="V86" s="225"/>
      <c r="W86" s="225"/>
      <c r="X86" s="225"/>
      <c r="Y86" s="225"/>
      <c r="Z86" s="225"/>
      <c r="AA86" s="225"/>
      <c r="AB86" s="225"/>
      <c r="AC86" s="225"/>
      <c r="AD86" s="225"/>
      <c r="AE86" s="225"/>
      <c r="AF86" s="225"/>
      <c r="AG86" s="225"/>
      <c r="AH86" s="225"/>
      <c r="AI86" s="225"/>
      <c r="AJ86" s="225"/>
      <c r="AK86" s="462"/>
      <c r="AL86" s="632"/>
      <c r="AM86" s="709"/>
      <c r="AN86" s="631"/>
      <c r="AO86" s="461"/>
      <c r="AP86" s="225"/>
      <c r="AQ86" s="225"/>
      <c r="AR86" s="225"/>
      <c r="AS86" s="225"/>
      <c r="AT86" s="225"/>
      <c r="AU86" s="225"/>
      <c r="AV86" s="225"/>
      <c r="AW86" s="225"/>
      <c r="AX86" s="225"/>
      <c r="AY86" s="225"/>
      <c r="AZ86" s="225"/>
      <c r="BA86" s="225"/>
      <c r="BB86" s="225"/>
      <c r="BC86" s="225"/>
      <c r="BD86" s="225"/>
      <c r="BE86" s="225"/>
      <c r="BF86" s="225"/>
      <c r="BG86" s="225"/>
      <c r="BH86" s="225"/>
      <c r="BI86" s="225"/>
      <c r="BJ86" s="225"/>
      <c r="BK86" s="225"/>
      <c r="BL86" s="225"/>
      <c r="BM86" s="225"/>
      <c r="BN86" s="225"/>
      <c r="BO86" s="225"/>
      <c r="BP86" s="225"/>
      <c r="BQ86" s="225"/>
      <c r="BR86" s="225"/>
      <c r="BS86" s="225"/>
      <c r="BT86" s="225"/>
      <c r="BU86" s="225"/>
      <c r="BV86" s="225"/>
      <c r="BW86" s="462"/>
      <c r="BX86" s="632"/>
      <c r="BY86" s="709"/>
      <c r="BZ86" s="631"/>
      <c r="CA86" s="461"/>
      <c r="CB86" s="225"/>
      <c r="CC86" s="225"/>
      <c r="CD86" s="225"/>
      <c r="CE86" s="225"/>
      <c r="CF86" s="225"/>
      <c r="CG86" s="225"/>
      <c r="CH86" s="225"/>
      <c r="CI86" s="225"/>
      <c r="CJ86" s="225"/>
      <c r="CK86" s="225"/>
      <c r="CL86" s="225"/>
      <c r="CM86" s="225"/>
      <c r="CN86" s="225"/>
      <c r="CO86" s="225"/>
      <c r="CP86" s="225"/>
      <c r="CQ86" s="225"/>
      <c r="CR86" s="225"/>
      <c r="CS86" s="225"/>
      <c r="CT86" s="225"/>
      <c r="CU86" s="225"/>
      <c r="CV86" s="225"/>
      <c r="CW86" s="225"/>
      <c r="CX86" s="225"/>
      <c r="CY86" s="225"/>
      <c r="CZ86" s="225"/>
      <c r="DA86" s="225"/>
      <c r="DB86" s="225"/>
      <c r="DC86" s="225"/>
      <c r="DD86" s="225"/>
      <c r="DE86" s="225"/>
      <c r="DF86" s="225"/>
      <c r="DG86" s="225"/>
      <c r="DH86" s="225"/>
      <c r="DI86" s="462"/>
      <c r="DJ86" s="632"/>
      <c r="DK86" s="709"/>
    </row>
    <row r="87" ht="9.0" customHeight="1">
      <c r="A87" s="512"/>
      <c r="B87" s="631"/>
      <c r="C87" s="633" t="s">
        <v>337</v>
      </c>
      <c r="D87" s="168"/>
      <c r="E87" s="168"/>
      <c r="F87" s="168"/>
      <c r="G87" s="168"/>
      <c r="H87" s="168"/>
      <c r="I87" s="168"/>
      <c r="J87" s="168"/>
      <c r="K87" s="168"/>
      <c r="L87" s="168"/>
      <c r="M87" s="168"/>
      <c r="N87" s="168"/>
      <c r="O87" s="168"/>
      <c r="P87" s="168"/>
      <c r="Q87" s="168"/>
      <c r="R87" s="168"/>
      <c r="S87" s="168"/>
      <c r="T87" s="168"/>
      <c r="U87" s="168"/>
      <c r="V87" s="168"/>
      <c r="W87" s="168"/>
      <c r="X87" s="168"/>
      <c r="Y87" s="168"/>
      <c r="Z87" s="168"/>
      <c r="AA87" s="168"/>
      <c r="AB87" s="168"/>
      <c r="AC87" s="168"/>
      <c r="AD87" s="168"/>
      <c r="AE87" s="168"/>
      <c r="AF87" s="168"/>
      <c r="AG87" s="168"/>
      <c r="AH87" s="168"/>
      <c r="AI87" s="168"/>
      <c r="AJ87" s="168"/>
      <c r="AK87" s="573"/>
      <c r="AL87" s="632"/>
      <c r="AM87" s="709"/>
      <c r="AN87" s="631"/>
      <c r="AO87" s="633" t="s">
        <v>337</v>
      </c>
      <c r="AP87" s="168"/>
      <c r="AQ87" s="168"/>
      <c r="AR87" s="168"/>
      <c r="AS87" s="168"/>
      <c r="AT87" s="168"/>
      <c r="AU87" s="168"/>
      <c r="AV87" s="168"/>
      <c r="AW87" s="168"/>
      <c r="AX87" s="168"/>
      <c r="AY87" s="168"/>
      <c r="AZ87" s="168"/>
      <c r="BA87" s="168"/>
      <c r="BB87" s="168"/>
      <c r="BC87" s="168"/>
      <c r="BD87" s="168"/>
      <c r="BE87" s="168"/>
      <c r="BF87" s="168"/>
      <c r="BG87" s="168"/>
      <c r="BH87" s="168"/>
      <c r="BI87" s="168"/>
      <c r="BJ87" s="168"/>
      <c r="BK87" s="168"/>
      <c r="BL87" s="168"/>
      <c r="BM87" s="168"/>
      <c r="BN87" s="168"/>
      <c r="BO87" s="168"/>
      <c r="BP87" s="168"/>
      <c r="BQ87" s="168"/>
      <c r="BR87" s="168"/>
      <c r="BS87" s="168"/>
      <c r="BT87" s="168"/>
      <c r="BU87" s="168"/>
      <c r="BV87" s="168"/>
      <c r="BW87" s="573"/>
      <c r="BX87" s="632"/>
      <c r="BY87" s="709"/>
      <c r="BZ87" s="631"/>
      <c r="CA87" s="633" t="s">
        <v>337</v>
      </c>
      <c r="CB87" s="168"/>
      <c r="CC87" s="168"/>
      <c r="CD87" s="168"/>
      <c r="CE87" s="168"/>
      <c r="CF87" s="168"/>
      <c r="CG87" s="168"/>
      <c r="CH87" s="168"/>
      <c r="CI87" s="168"/>
      <c r="CJ87" s="168"/>
      <c r="CK87" s="168"/>
      <c r="CL87" s="168"/>
      <c r="CM87" s="168"/>
      <c r="CN87" s="168"/>
      <c r="CO87" s="168"/>
      <c r="CP87" s="168"/>
      <c r="CQ87" s="168"/>
      <c r="CR87" s="168"/>
      <c r="CS87" s="168"/>
      <c r="CT87" s="168"/>
      <c r="CU87" s="168"/>
      <c r="CV87" s="168"/>
      <c r="CW87" s="168"/>
      <c r="CX87" s="168"/>
      <c r="CY87" s="168"/>
      <c r="CZ87" s="168"/>
      <c r="DA87" s="168"/>
      <c r="DB87" s="168"/>
      <c r="DC87" s="168"/>
      <c r="DD87" s="168"/>
      <c r="DE87" s="168"/>
      <c r="DF87" s="168"/>
      <c r="DG87" s="168"/>
      <c r="DH87" s="168"/>
      <c r="DI87" s="573"/>
      <c r="DJ87" s="632"/>
      <c r="DK87" s="709"/>
    </row>
    <row r="88" ht="9.0" customHeight="1">
      <c r="A88" s="512"/>
      <c r="B88" s="631"/>
      <c r="C88" s="458"/>
      <c r="AK88" s="459"/>
      <c r="AL88" s="632"/>
      <c r="AM88" s="709"/>
      <c r="AN88" s="631"/>
      <c r="AO88" s="458"/>
      <c r="BW88" s="459"/>
      <c r="BX88" s="632"/>
      <c r="BY88" s="709"/>
      <c r="BZ88" s="631"/>
      <c r="CA88" s="458"/>
      <c r="DI88" s="459"/>
      <c r="DJ88" s="632"/>
      <c r="DK88" s="709"/>
    </row>
    <row r="89" ht="9.0" customHeight="1">
      <c r="A89" s="512"/>
      <c r="B89" s="631"/>
      <c r="C89" s="548"/>
      <c r="D89" s="370"/>
      <c r="E89" s="370"/>
      <c r="F89" s="370"/>
      <c r="G89" s="370"/>
      <c r="H89" s="370"/>
      <c r="I89" s="370"/>
      <c r="J89" s="370"/>
      <c r="K89" s="370"/>
      <c r="L89" s="370"/>
      <c r="M89" s="370"/>
      <c r="N89" s="370"/>
      <c r="O89" s="370"/>
      <c r="P89" s="370"/>
      <c r="Q89" s="370"/>
      <c r="R89" s="370"/>
      <c r="S89" s="370"/>
      <c r="T89" s="370"/>
      <c r="U89" s="370"/>
      <c r="V89" s="370"/>
      <c r="W89" s="370"/>
      <c r="X89" s="370"/>
      <c r="Y89" s="370"/>
      <c r="Z89" s="370"/>
      <c r="AA89" s="370"/>
      <c r="AB89" s="370"/>
      <c r="AC89" s="370"/>
      <c r="AD89" s="370"/>
      <c r="AE89" s="370"/>
      <c r="AF89" s="370"/>
      <c r="AG89" s="370"/>
      <c r="AH89" s="370"/>
      <c r="AI89" s="370"/>
      <c r="AJ89" s="370"/>
      <c r="AK89" s="14"/>
      <c r="AL89" s="632"/>
      <c r="AM89" s="709"/>
      <c r="AN89" s="631"/>
      <c r="AO89" s="548"/>
      <c r="AP89" s="370"/>
      <c r="AQ89" s="370"/>
      <c r="AR89" s="370"/>
      <c r="AS89" s="370"/>
      <c r="AT89" s="370"/>
      <c r="AU89" s="370"/>
      <c r="AV89" s="370"/>
      <c r="AW89" s="370"/>
      <c r="AX89" s="370"/>
      <c r="AY89" s="370"/>
      <c r="AZ89" s="370"/>
      <c r="BA89" s="370"/>
      <c r="BB89" s="370"/>
      <c r="BC89" s="370"/>
      <c r="BD89" s="370"/>
      <c r="BE89" s="370"/>
      <c r="BF89" s="370"/>
      <c r="BG89" s="370"/>
      <c r="BH89" s="370"/>
      <c r="BI89" s="370"/>
      <c r="BJ89" s="370"/>
      <c r="BK89" s="370"/>
      <c r="BL89" s="370"/>
      <c r="BM89" s="370"/>
      <c r="BN89" s="370"/>
      <c r="BO89" s="370"/>
      <c r="BP89" s="370"/>
      <c r="BQ89" s="370"/>
      <c r="BR89" s="370"/>
      <c r="BS89" s="370"/>
      <c r="BT89" s="370"/>
      <c r="BU89" s="370"/>
      <c r="BV89" s="370"/>
      <c r="BW89" s="14"/>
      <c r="BX89" s="632"/>
      <c r="BY89" s="709"/>
      <c r="BZ89" s="631"/>
      <c r="CA89" s="548"/>
      <c r="CB89" s="370"/>
      <c r="CC89" s="370"/>
      <c r="CD89" s="370"/>
      <c r="CE89" s="370"/>
      <c r="CF89" s="370"/>
      <c r="CG89" s="370"/>
      <c r="CH89" s="370"/>
      <c r="CI89" s="370"/>
      <c r="CJ89" s="370"/>
      <c r="CK89" s="370"/>
      <c r="CL89" s="370"/>
      <c r="CM89" s="370"/>
      <c r="CN89" s="370"/>
      <c r="CO89" s="370"/>
      <c r="CP89" s="370"/>
      <c r="CQ89" s="370"/>
      <c r="CR89" s="370"/>
      <c r="CS89" s="370"/>
      <c r="CT89" s="370"/>
      <c r="CU89" s="370"/>
      <c r="CV89" s="370"/>
      <c r="CW89" s="370"/>
      <c r="CX89" s="370"/>
      <c r="CY89" s="370"/>
      <c r="CZ89" s="370"/>
      <c r="DA89" s="370"/>
      <c r="DB89" s="370"/>
      <c r="DC89" s="370"/>
      <c r="DD89" s="370"/>
      <c r="DE89" s="370"/>
      <c r="DF89" s="370"/>
      <c r="DG89" s="370"/>
      <c r="DH89" s="370"/>
      <c r="DI89" s="14"/>
      <c r="DJ89" s="632"/>
      <c r="DK89" s="709"/>
    </row>
    <row r="90" ht="9.0" customHeight="1">
      <c r="A90" s="512"/>
      <c r="B90" s="631"/>
      <c r="C90" s="635" t="s">
        <v>339</v>
      </c>
      <c r="J90" s="264"/>
      <c r="K90" s="636"/>
      <c r="AK90" s="459"/>
      <c r="AL90" s="632"/>
      <c r="AM90" s="709"/>
      <c r="AN90" s="631"/>
      <c r="AO90" s="635" t="s">
        <v>339</v>
      </c>
      <c r="AV90" s="264"/>
      <c r="AW90" s="636"/>
      <c r="BW90" s="459"/>
      <c r="BX90" s="632"/>
      <c r="BY90" s="709"/>
      <c r="BZ90" s="631"/>
      <c r="CA90" s="635" t="s">
        <v>339</v>
      </c>
      <c r="CH90" s="264"/>
      <c r="CI90" s="636"/>
      <c r="DI90" s="459"/>
      <c r="DJ90" s="632"/>
      <c r="DK90" s="709"/>
    </row>
    <row r="91" ht="9.0" customHeight="1">
      <c r="A91" s="512"/>
      <c r="B91" s="631"/>
      <c r="C91" s="458"/>
      <c r="J91" s="264"/>
      <c r="K91" s="263"/>
      <c r="AK91" s="459"/>
      <c r="AL91" s="632"/>
      <c r="AM91" s="709"/>
      <c r="AN91" s="631"/>
      <c r="AO91" s="458"/>
      <c r="AV91" s="264"/>
      <c r="AW91" s="263"/>
      <c r="BW91" s="459"/>
      <c r="BX91" s="632"/>
      <c r="BY91" s="709"/>
      <c r="BZ91" s="631"/>
      <c r="CA91" s="458"/>
      <c r="CH91" s="264"/>
      <c r="CI91" s="263"/>
      <c r="DI91" s="459"/>
      <c r="DJ91" s="632"/>
      <c r="DK91" s="709"/>
    </row>
    <row r="92" ht="9.0" customHeight="1">
      <c r="A92" s="512"/>
      <c r="B92" s="631"/>
      <c r="C92" s="461"/>
      <c r="D92" s="225"/>
      <c r="E92" s="225"/>
      <c r="F92" s="225"/>
      <c r="G92" s="225"/>
      <c r="H92" s="225"/>
      <c r="I92" s="225"/>
      <c r="J92" s="226"/>
      <c r="K92" s="224"/>
      <c r="L92" s="225"/>
      <c r="M92" s="225"/>
      <c r="N92" s="225"/>
      <c r="O92" s="225"/>
      <c r="P92" s="225"/>
      <c r="Q92" s="225"/>
      <c r="R92" s="225"/>
      <c r="S92" s="225"/>
      <c r="T92" s="225"/>
      <c r="U92" s="225"/>
      <c r="V92" s="225"/>
      <c r="W92" s="225"/>
      <c r="X92" s="225"/>
      <c r="Y92" s="225"/>
      <c r="Z92" s="225"/>
      <c r="AA92" s="225"/>
      <c r="AB92" s="225"/>
      <c r="AC92" s="225"/>
      <c r="AD92" s="225"/>
      <c r="AE92" s="225"/>
      <c r="AF92" s="225"/>
      <c r="AG92" s="225"/>
      <c r="AH92" s="225"/>
      <c r="AI92" s="225"/>
      <c r="AJ92" s="225"/>
      <c r="AK92" s="462"/>
      <c r="AL92" s="632"/>
      <c r="AM92" s="709"/>
      <c r="AN92" s="631"/>
      <c r="AO92" s="461"/>
      <c r="AP92" s="225"/>
      <c r="AQ92" s="225"/>
      <c r="AR92" s="225"/>
      <c r="AS92" s="225"/>
      <c r="AT92" s="225"/>
      <c r="AU92" s="225"/>
      <c r="AV92" s="226"/>
      <c r="AW92" s="224"/>
      <c r="AX92" s="225"/>
      <c r="AY92" s="225"/>
      <c r="AZ92" s="225"/>
      <c r="BA92" s="225"/>
      <c r="BB92" s="225"/>
      <c r="BC92" s="225"/>
      <c r="BD92" s="225"/>
      <c r="BE92" s="225"/>
      <c r="BF92" s="225"/>
      <c r="BG92" s="225"/>
      <c r="BH92" s="225"/>
      <c r="BI92" s="225"/>
      <c r="BJ92" s="225"/>
      <c r="BK92" s="225"/>
      <c r="BL92" s="225"/>
      <c r="BM92" s="225"/>
      <c r="BN92" s="225"/>
      <c r="BO92" s="225"/>
      <c r="BP92" s="225"/>
      <c r="BQ92" s="225"/>
      <c r="BR92" s="225"/>
      <c r="BS92" s="225"/>
      <c r="BT92" s="225"/>
      <c r="BU92" s="225"/>
      <c r="BV92" s="225"/>
      <c r="BW92" s="462"/>
      <c r="BX92" s="632"/>
      <c r="BY92" s="709"/>
      <c r="BZ92" s="631"/>
      <c r="CA92" s="461"/>
      <c r="CB92" s="225"/>
      <c r="CC92" s="225"/>
      <c r="CD92" s="225"/>
      <c r="CE92" s="225"/>
      <c r="CF92" s="225"/>
      <c r="CG92" s="225"/>
      <c r="CH92" s="226"/>
      <c r="CI92" s="224"/>
      <c r="CJ92" s="225"/>
      <c r="CK92" s="225"/>
      <c r="CL92" s="225"/>
      <c r="CM92" s="225"/>
      <c r="CN92" s="225"/>
      <c r="CO92" s="225"/>
      <c r="CP92" s="225"/>
      <c r="CQ92" s="225"/>
      <c r="CR92" s="225"/>
      <c r="CS92" s="225"/>
      <c r="CT92" s="225"/>
      <c r="CU92" s="225"/>
      <c r="CV92" s="225"/>
      <c r="CW92" s="225"/>
      <c r="CX92" s="225"/>
      <c r="CY92" s="225"/>
      <c r="CZ92" s="225"/>
      <c r="DA92" s="225"/>
      <c r="DB92" s="225"/>
      <c r="DC92" s="225"/>
      <c r="DD92" s="225"/>
      <c r="DE92" s="225"/>
      <c r="DF92" s="225"/>
      <c r="DG92" s="225"/>
      <c r="DH92" s="225"/>
      <c r="DI92" s="462"/>
      <c r="DJ92" s="632"/>
      <c r="DK92" s="709"/>
    </row>
    <row r="93" ht="9.0" customHeight="1">
      <c r="A93" s="512"/>
      <c r="B93" s="631"/>
      <c r="C93" s="642" t="s">
        <v>343</v>
      </c>
      <c r="D93" s="219"/>
      <c r="E93" s="219"/>
      <c r="F93" s="219"/>
      <c r="G93" s="219"/>
      <c r="H93" s="219"/>
      <c r="I93" s="219"/>
      <c r="J93" s="220"/>
      <c r="K93" s="600"/>
      <c r="L93" s="219"/>
      <c r="M93" s="219"/>
      <c r="N93" s="219"/>
      <c r="O93" s="219"/>
      <c r="P93" s="219"/>
      <c r="Q93" s="219"/>
      <c r="R93" s="219"/>
      <c r="S93" s="219"/>
      <c r="T93" s="219"/>
      <c r="U93" s="219"/>
      <c r="V93" s="219"/>
      <c r="W93" s="219"/>
      <c r="X93" s="219"/>
      <c r="Y93" s="219"/>
      <c r="Z93" s="219"/>
      <c r="AA93" s="219"/>
      <c r="AB93" s="219"/>
      <c r="AC93" s="219"/>
      <c r="AD93" s="219"/>
      <c r="AE93" s="219"/>
      <c r="AF93" s="219"/>
      <c r="AG93" s="219"/>
      <c r="AH93" s="219"/>
      <c r="AI93" s="219"/>
      <c r="AJ93" s="219"/>
      <c r="AK93" s="643"/>
      <c r="AL93" s="632"/>
      <c r="AM93" s="709"/>
      <c r="AN93" s="631"/>
      <c r="AO93" s="642" t="s">
        <v>343</v>
      </c>
      <c r="AP93" s="219"/>
      <c r="AQ93" s="219"/>
      <c r="AR93" s="219"/>
      <c r="AS93" s="219"/>
      <c r="AT93" s="219"/>
      <c r="AU93" s="219"/>
      <c r="AV93" s="220"/>
      <c r="AW93" s="600"/>
      <c r="AX93" s="219"/>
      <c r="AY93" s="219"/>
      <c r="AZ93" s="219"/>
      <c r="BA93" s="219"/>
      <c r="BB93" s="219"/>
      <c r="BC93" s="219"/>
      <c r="BD93" s="219"/>
      <c r="BE93" s="219"/>
      <c r="BF93" s="219"/>
      <c r="BG93" s="219"/>
      <c r="BH93" s="219"/>
      <c r="BI93" s="219"/>
      <c r="BJ93" s="219"/>
      <c r="BK93" s="219"/>
      <c r="BL93" s="219"/>
      <c r="BM93" s="219"/>
      <c r="BN93" s="219"/>
      <c r="BO93" s="219"/>
      <c r="BP93" s="219"/>
      <c r="BQ93" s="219"/>
      <c r="BR93" s="219"/>
      <c r="BS93" s="219"/>
      <c r="BT93" s="219"/>
      <c r="BU93" s="219"/>
      <c r="BV93" s="219"/>
      <c r="BW93" s="643"/>
      <c r="BX93" s="632"/>
      <c r="BY93" s="709"/>
      <c r="BZ93" s="631"/>
      <c r="CA93" s="642" t="s">
        <v>343</v>
      </c>
      <c r="CB93" s="219"/>
      <c r="CC93" s="219"/>
      <c r="CD93" s="219"/>
      <c r="CE93" s="219"/>
      <c r="CF93" s="219"/>
      <c r="CG93" s="219"/>
      <c r="CH93" s="220"/>
      <c r="CI93" s="600"/>
      <c r="CJ93" s="219"/>
      <c r="CK93" s="219"/>
      <c r="CL93" s="219"/>
      <c r="CM93" s="219"/>
      <c r="CN93" s="219"/>
      <c r="CO93" s="219"/>
      <c r="CP93" s="219"/>
      <c r="CQ93" s="219"/>
      <c r="CR93" s="219"/>
      <c r="CS93" s="219"/>
      <c r="CT93" s="219"/>
      <c r="CU93" s="219"/>
      <c r="CV93" s="219"/>
      <c r="CW93" s="219"/>
      <c r="CX93" s="219"/>
      <c r="CY93" s="219"/>
      <c r="CZ93" s="219"/>
      <c r="DA93" s="219"/>
      <c r="DB93" s="219"/>
      <c r="DC93" s="219"/>
      <c r="DD93" s="219"/>
      <c r="DE93" s="219"/>
      <c r="DF93" s="219"/>
      <c r="DG93" s="219"/>
      <c r="DH93" s="219"/>
      <c r="DI93" s="643"/>
      <c r="DJ93" s="632"/>
      <c r="DK93" s="709"/>
    </row>
    <row r="94" ht="9.0" customHeight="1">
      <c r="A94" s="512"/>
      <c r="B94" s="631"/>
      <c r="C94" s="458"/>
      <c r="J94" s="264"/>
      <c r="K94" s="263"/>
      <c r="AK94" s="459"/>
      <c r="AL94" s="632"/>
      <c r="AM94" s="709"/>
      <c r="AN94" s="631"/>
      <c r="AO94" s="458"/>
      <c r="AV94" s="264"/>
      <c r="AW94" s="263"/>
      <c r="BW94" s="459"/>
      <c r="BX94" s="632"/>
      <c r="BY94" s="709"/>
      <c r="BZ94" s="631"/>
      <c r="CA94" s="458"/>
      <c r="CH94" s="264"/>
      <c r="CI94" s="263"/>
      <c r="DI94" s="459"/>
      <c r="DJ94" s="632"/>
      <c r="DK94" s="709"/>
    </row>
    <row r="95" ht="9.0" customHeight="1">
      <c r="A95" s="512"/>
      <c r="B95" s="631"/>
      <c r="C95" s="461"/>
      <c r="D95" s="225"/>
      <c r="E95" s="225"/>
      <c r="F95" s="225"/>
      <c r="G95" s="225"/>
      <c r="H95" s="225"/>
      <c r="I95" s="225"/>
      <c r="J95" s="226"/>
      <c r="K95" s="224"/>
      <c r="L95" s="225"/>
      <c r="M95" s="225"/>
      <c r="N95" s="225"/>
      <c r="O95" s="225"/>
      <c r="P95" s="225"/>
      <c r="Q95" s="225"/>
      <c r="R95" s="225"/>
      <c r="S95" s="225"/>
      <c r="T95" s="225"/>
      <c r="U95" s="225"/>
      <c r="V95" s="225"/>
      <c r="W95" s="225"/>
      <c r="X95" s="225"/>
      <c r="Y95" s="225"/>
      <c r="Z95" s="225"/>
      <c r="AA95" s="225"/>
      <c r="AB95" s="225"/>
      <c r="AC95" s="225"/>
      <c r="AD95" s="225"/>
      <c r="AE95" s="225"/>
      <c r="AF95" s="225"/>
      <c r="AG95" s="225"/>
      <c r="AH95" s="225"/>
      <c r="AI95" s="225"/>
      <c r="AJ95" s="225"/>
      <c r="AK95" s="462"/>
      <c r="AL95" s="632"/>
      <c r="AM95" s="709"/>
      <c r="AN95" s="631"/>
      <c r="AO95" s="461"/>
      <c r="AP95" s="225"/>
      <c r="AQ95" s="225"/>
      <c r="AR95" s="225"/>
      <c r="AS95" s="225"/>
      <c r="AT95" s="225"/>
      <c r="AU95" s="225"/>
      <c r="AV95" s="226"/>
      <c r="AW95" s="224"/>
      <c r="AX95" s="225"/>
      <c r="AY95" s="225"/>
      <c r="AZ95" s="225"/>
      <c r="BA95" s="225"/>
      <c r="BB95" s="225"/>
      <c r="BC95" s="225"/>
      <c r="BD95" s="225"/>
      <c r="BE95" s="225"/>
      <c r="BF95" s="225"/>
      <c r="BG95" s="225"/>
      <c r="BH95" s="225"/>
      <c r="BI95" s="225"/>
      <c r="BJ95" s="225"/>
      <c r="BK95" s="225"/>
      <c r="BL95" s="225"/>
      <c r="BM95" s="225"/>
      <c r="BN95" s="225"/>
      <c r="BO95" s="225"/>
      <c r="BP95" s="225"/>
      <c r="BQ95" s="225"/>
      <c r="BR95" s="225"/>
      <c r="BS95" s="225"/>
      <c r="BT95" s="225"/>
      <c r="BU95" s="225"/>
      <c r="BV95" s="225"/>
      <c r="BW95" s="462"/>
      <c r="BX95" s="632"/>
      <c r="BY95" s="709"/>
      <c r="BZ95" s="631"/>
      <c r="CA95" s="461"/>
      <c r="CB95" s="225"/>
      <c r="CC95" s="225"/>
      <c r="CD95" s="225"/>
      <c r="CE95" s="225"/>
      <c r="CF95" s="225"/>
      <c r="CG95" s="225"/>
      <c r="CH95" s="226"/>
      <c r="CI95" s="224"/>
      <c r="CJ95" s="225"/>
      <c r="CK95" s="225"/>
      <c r="CL95" s="225"/>
      <c r="CM95" s="225"/>
      <c r="CN95" s="225"/>
      <c r="CO95" s="225"/>
      <c r="CP95" s="225"/>
      <c r="CQ95" s="225"/>
      <c r="CR95" s="225"/>
      <c r="CS95" s="225"/>
      <c r="CT95" s="225"/>
      <c r="CU95" s="225"/>
      <c r="CV95" s="225"/>
      <c r="CW95" s="225"/>
      <c r="CX95" s="225"/>
      <c r="CY95" s="225"/>
      <c r="CZ95" s="225"/>
      <c r="DA95" s="225"/>
      <c r="DB95" s="225"/>
      <c r="DC95" s="225"/>
      <c r="DD95" s="225"/>
      <c r="DE95" s="225"/>
      <c r="DF95" s="225"/>
      <c r="DG95" s="225"/>
      <c r="DH95" s="225"/>
      <c r="DI95" s="462"/>
      <c r="DJ95" s="632"/>
      <c r="DK95" s="709"/>
    </row>
    <row r="96" ht="9.0" customHeight="1">
      <c r="A96" s="512"/>
      <c r="B96" s="631"/>
      <c r="C96" s="642" t="s">
        <v>347</v>
      </c>
      <c r="D96" s="219"/>
      <c r="E96" s="219"/>
      <c r="F96" s="219"/>
      <c r="G96" s="220"/>
      <c r="H96" s="600"/>
      <c r="I96" s="219"/>
      <c r="J96" s="219"/>
      <c r="K96" s="219"/>
      <c r="L96" s="219"/>
      <c r="M96" s="219"/>
      <c r="N96" s="219"/>
      <c r="O96" s="219"/>
      <c r="P96" s="219"/>
      <c r="Q96" s="220"/>
      <c r="R96" s="301" t="s">
        <v>349</v>
      </c>
      <c r="S96" s="219"/>
      <c r="T96" s="219"/>
      <c r="U96" s="219"/>
      <c r="V96" s="219"/>
      <c r="W96" s="220"/>
      <c r="X96" s="600" t="str">
        <f t="array" ref="X96">IF(AND(K93&lt;&gt;"",H96&lt;&gt;""),INDEX(calculations!$B$146:$G$151,MATCH(H96,calculations!$B$146:$B$151,0),MATCH(K93,calculations!$B$146:$G$146,0)),"")</f>
        <v/>
      </c>
      <c r="Y96" s="219"/>
      <c r="Z96" s="219"/>
      <c r="AA96" s="219"/>
      <c r="AB96" s="219"/>
      <c r="AC96" s="219"/>
      <c r="AD96" s="219"/>
      <c r="AE96" s="219"/>
      <c r="AF96" s="219"/>
      <c r="AG96" s="219"/>
      <c r="AH96" s="219"/>
      <c r="AI96" s="219"/>
      <c r="AJ96" s="219"/>
      <c r="AK96" s="643"/>
      <c r="AL96" s="632"/>
      <c r="AM96" s="709"/>
      <c r="AN96" s="631"/>
      <c r="AO96" s="642" t="s">
        <v>347</v>
      </c>
      <c r="AP96" s="219"/>
      <c r="AQ96" s="219"/>
      <c r="AR96" s="219"/>
      <c r="AS96" s="220"/>
      <c r="AT96" s="600"/>
      <c r="AU96" s="219"/>
      <c r="AV96" s="219"/>
      <c r="AW96" s="219"/>
      <c r="AX96" s="219"/>
      <c r="AY96" s="219"/>
      <c r="AZ96" s="219"/>
      <c r="BA96" s="219"/>
      <c r="BB96" s="219"/>
      <c r="BC96" s="220"/>
      <c r="BD96" s="301" t="s">
        <v>349</v>
      </c>
      <c r="BE96" s="219"/>
      <c r="BF96" s="219"/>
      <c r="BG96" s="219"/>
      <c r="BH96" s="219"/>
      <c r="BI96" s="220"/>
      <c r="BJ96" s="600" t="str">
        <f t="array" ref="BJ96">IF(AND(AW93&lt;&gt;"",AT96&lt;&gt;""),INDEX(calculations!$B$146:$G$151,MATCH(AT96,calculations!$B$146:$B$151,0),MATCH(AW93,calculations!$B$146:$G$146,0)),"")</f>
        <v/>
      </c>
      <c r="BK96" s="219"/>
      <c r="BL96" s="219"/>
      <c r="BM96" s="219"/>
      <c r="BN96" s="219"/>
      <c r="BO96" s="219"/>
      <c r="BP96" s="219"/>
      <c r="BQ96" s="219"/>
      <c r="BR96" s="219"/>
      <c r="BS96" s="219"/>
      <c r="BT96" s="219"/>
      <c r="BU96" s="219"/>
      <c r="BV96" s="219"/>
      <c r="BW96" s="643"/>
      <c r="BX96" s="632"/>
      <c r="BY96" s="709"/>
      <c r="BZ96" s="631"/>
      <c r="CA96" s="642" t="s">
        <v>347</v>
      </c>
      <c r="CB96" s="219"/>
      <c r="CC96" s="219"/>
      <c r="CD96" s="219"/>
      <c r="CE96" s="220"/>
      <c r="CF96" s="600"/>
      <c r="CG96" s="219"/>
      <c r="CH96" s="219"/>
      <c r="CI96" s="219"/>
      <c r="CJ96" s="219"/>
      <c r="CK96" s="219"/>
      <c r="CL96" s="219"/>
      <c r="CM96" s="219"/>
      <c r="CN96" s="219"/>
      <c r="CO96" s="220"/>
      <c r="CP96" s="301" t="s">
        <v>349</v>
      </c>
      <c r="CQ96" s="219"/>
      <c r="CR96" s="219"/>
      <c r="CS96" s="219"/>
      <c r="CT96" s="219"/>
      <c r="CU96" s="220"/>
      <c r="CV96" s="600" t="str">
        <f t="array" ref="CV96">IF(AND(CI93&lt;&gt;"",CF96&lt;&gt;""),INDEX(calculations!$B$146:$G$151,MATCH(CF96,calculations!$B$146:$B$151,0),MATCH(CI93,calculations!$B$146:$G$146,0)),"")</f>
        <v/>
      </c>
      <c r="CW96" s="219"/>
      <c r="CX96" s="219"/>
      <c r="CY96" s="219"/>
      <c r="CZ96" s="219"/>
      <c r="DA96" s="219"/>
      <c r="DB96" s="219"/>
      <c r="DC96" s="219"/>
      <c r="DD96" s="219"/>
      <c r="DE96" s="219"/>
      <c r="DF96" s="219"/>
      <c r="DG96" s="219"/>
      <c r="DH96" s="219"/>
      <c r="DI96" s="643"/>
      <c r="DJ96" s="632"/>
      <c r="DK96" s="709"/>
    </row>
    <row r="97" ht="9.0" customHeight="1">
      <c r="A97" s="512"/>
      <c r="B97" s="631"/>
      <c r="C97" s="458"/>
      <c r="G97" s="264"/>
      <c r="H97" s="263"/>
      <c r="Q97" s="264"/>
      <c r="R97" s="263"/>
      <c r="W97" s="264"/>
      <c r="X97" s="263"/>
      <c r="AK97" s="459"/>
      <c r="AL97" s="632"/>
      <c r="AM97" s="709"/>
      <c r="AN97" s="631"/>
      <c r="AO97" s="458"/>
      <c r="AS97" s="264"/>
      <c r="AT97" s="263"/>
      <c r="BC97" s="264"/>
      <c r="BD97" s="263"/>
      <c r="BI97" s="264"/>
      <c r="BJ97" s="263"/>
      <c r="BW97" s="459"/>
      <c r="BX97" s="632"/>
      <c r="BY97" s="709"/>
      <c r="BZ97" s="631"/>
      <c r="CA97" s="458"/>
      <c r="CE97" s="264"/>
      <c r="CF97" s="263"/>
      <c r="CO97" s="264"/>
      <c r="CP97" s="263"/>
      <c r="CU97" s="264"/>
      <c r="CV97" s="263"/>
      <c r="DI97" s="459"/>
      <c r="DJ97" s="632"/>
      <c r="DK97" s="709"/>
    </row>
    <row r="98" ht="9.0" customHeight="1">
      <c r="A98" s="512"/>
      <c r="B98" s="631"/>
      <c r="C98" s="461"/>
      <c r="D98" s="225"/>
      <c r="E98" s="225"/>
      <c r="F98" s="225"/>
      <c r="G98" s="226"/>
      <c r="H98" s="224"/>
      <c r="I98" s="225"/>
      <c r="J98" s="225"/>
      <c r="K98" s="225"/>
      <c r="L98" s="225"/>
      <c r="M98" s="225"/>
      <c r="N98" s="225"/>
      <c r="O98" s="225"/>
      <c r="P98" s="225"/>
      <c r="Q98" s="226"/>
      <c r="R98" s="224"/>
      <c r="S98" s="225"/>
      <c r="T98" s="225"/>
      <c r="U98" s="225"/>
      <c r="V98" s="225"/>
      <c r="W98" s="226"/>
      <c r="X98" s="224"/>
      <c r="Y98" s="225"/>
      <c r="Z98" s="225"/>
      <c r="AA98" s="225"/>
      <c r="AB98" s="225"/>
      <c r="AC98" s="225"/>
      <c r="AD98" s="225"/>
      <c r="AE98" s="225"/>
      <c r="AF98" s="225"/>
      <c r="AG98" s="225"/>
      <c r="AH98" s="225"/>
      <c r="AI98" s="225"/>
      <c r="AJ98" s="225"/>
      <c r="AK98" s="462"/>
      <c r="AL98" s="632"/>
      <c r="AM98" s="709"/>
      <c r="AN98" s="631"/>
      <c r="AO98" s="461"/>
      <c r="AP98" s="225"/>
      <c r="AQ98" s="225"/>
      <c r="AR98" s="225"/>
      <c r="AS98" s="226"/>
      <c r="AT98" s="224"/>
      <c r="AU98" s="225"/>
      <c r="AV98" s="225"/>
      <c r="AW98" s="225"/>
      <c r="AX98" s="225"/>
      <c r="AY98" s="225"/>
      <c r="AZ98" s="225"/>
      <c r="BA98" s="225"/>
      <c r="BB98" s="225"/>
      <c r="BC98" s="226"/>
      <c r="BD98" s="224"/>
      <c r="BE98" s="225"/>
      <c r="BF98" s="225"/>
      <c r="BG98" s="225"/>
      <c r="BH98" s="225"/>
      <c r="BI98" s="226"/>
      <c r="BJ98" s="224"/>
      <c r="BK98" s="225"/>
      <c r="BL98" s="225"/>
      <c r="BM98" s="225"/>
      <c r="BN98" s="225"/>
      <c r="BO98" s="225"/>
      <c r="BP98" s="225"/>
      <c r="BQ98" s="225"/>
      <c r="BR98" s="225"/>
      <c r="BS98" s="225"/>
      <c r="BT98" s="225"/>
      <c r="BU98" s="225"/>
      <c r="BV98" s="225"/>
      <c r="BW98" s="462"/>
      <c r="BX98" s="632"/>
      <c r="BY98" s="709"/>
      <c r="BZ98" s="631"/>
      <c r="CA98" s="461"/>
      <c r="CB98" s="225"/>
      <c r="CC98" s="225"/>
      <c r="CD98" s="225"/>
      <c r="CE98" s="226"/>
      <c r="CF98" s="224"/>
      <c r="CG98" s="225"/>
      <c r="CH98" s="225"/>
      <c r="CI98" s="225"/>
      <c r="CJ98" s="225"/>
      <c r="CK98" s="225"/>
      <c r="CL98" s="225"/>
      <c r="CM98" s="225"/>
      <c r="CN98" s="225"/>
      <c r="CO98" s="226"/>
      <c r="CP98" s="224"/>
      <c r="CQ98" s="225"/>
      <c r="CR98" s="225"/>
      <c r="CS98" s="225"/>
      <c r="CT98" s="225"/>
      <c r="CU98" s="226"/>
      <c r="CV98" s="224"/>
      <c r="CW98" s="225"/>
      <c r="CX98" s="225"/>
      <c r="CY98" s="225"/>
      <c r="CZ98" s="225"/>
      <c r="DA98" s="225"/>
      <c r="DB98" s="225"/>
      <c r="DC98" s="225"/>
      <c r="DD98" s="225"/>
      <c r="DE98" s="225"/>
      <c r="DF98" s="225"/>
      <c r="DG98" s="225"/>
      <c r="DH98" s="225"/>
      <c r="DI98" s="462"/>
      <c r="DJ98" s="632"/>
      <c r="DK98" s="709"/>
    </row>
    <row r="99" ht="9.0" customHeight="1">
      <c r="A99" s="512"/>
      <c r="B99" s="631"/>
      <c r="C99" s="653" t="s">
        <v>350</v>
      </c>
      <c r="D99" s="219"/>
      <c r="E99" s="219"/>
      <c r="F99" s="219"/>
      <c r="G99" s="219"/>
      <c r="H99" s="219"/>
      <c r="I99" s="219"/>
      <c r="J99" s="219"/>
      <c r="K99" s="220"/>
      <c r="L99" s="654"/>
      <c r="M99" s="219"/>
      <c r="N99" s="219"/>
      <c r="O99" s="219"/>
      <c r="P99" s="219"/>
      <c r="Q99" s="219"/>
      <c r="R99" s="219"/>
      <c r="S99" s="219"/>
      <c r="T99" s="219"/>
      <c r="U99" s="219"/>
      <c r="V99" s="219"/>
      <c r="W99" s="219"/>
      <c r="X99" s="219"/>
      <c r="Y99" s="219"/>
      <c r="Z99" s="219"/>
      <c r="AA99" s="219"/>
      <c r="AB99" s="219"/>
      <c r="AC99" s="219"/>
      <c r="AD99" s="219"/>
      <c r="AE99" s="219"/>
      <c r="AF99" s="219"/>
      <c r="AG99" s="219"/>
      <c r="AH99" s="219"/>
      <c r="AI99" s="219"/>
      <c r="AJ99" s="219"/>
      <c r="AK99" s="643"/>
      <c r="AL99" s="632"/>
      <c r="AM99" s="709"/>
      <c r="AN99" s="631"/>
      <c r="AO99" s="653" t="s">
        <v>350</v>
      </c>
      <c r="AP99" s="219"/>
      <c r="AQ99" s="219"/>
      <c r="AR99" s="219"/>
      <c r="AS99" s="219"/>
      <c r="AT99" s="219"/>
      <c r="AU99" s="219"/>
      <c r="AV99" s="219"/>
      <c r="AW99" s="220"/>
      <c r="AX99" s="654"/>
      <c r="AY99" s="219"/>
      <c r="AZ99" s="219"/>
      <c r="BA99" s="219"/>
      <c r="BB99" s="219"/>
      <c r="BC99" s="219"/>
      <c r="BD99" s="219"/>
      <c r="BE99" s="219"/>
      <c r="BF99" s="219"/>
      <c r="BG99" s="219"/>
      <c r="BH99" s="219"/>
      <c r="BI99" s="219"/>
      <c r="BJ99" s="219"/>
      <c r="BK99" s="219"/>
      <c r="BL99" s="219"/>
      <c r="BM99" s="219"/>
      <c r="BN99" s="219"/>
      <c r="BO99" s="219"/>
      <c r="BP99" s="219"/>
      <c r="BQ99" s="219"/>
      <c r="BR99" s="219"/>
      <c r="BS99" s="219"/>
      <c r="BT99" s="219"/>
      <c r="BU99" s="219"/>
      <c r="BV99" s="219"/>
      <c r="BW99" s="643"/>
      <c r="BX99" s="632"/>
      <c r="BY99" s="709"/>
      <c r="BZ99" s="631"/>
      <c r="CA99" s="653" t="s">
        <v>350</v>
      </c>
      <c r="CB99" s="219"/>
      <c r="CC99" s="219"/>
      <c r="CD99" s="219"/>
      <c r="CE99" s="219"/>
      <c r="CF99" s="219"/>
      <c r="CG99" s="219"/>
      <c r="CH99" s="219"/>
      <c r="CI99" s="220"/>
      <c r="CJ99" s="654"/>
      <c r="CK99" s="219"/>
      <c r="CL99" s="219"/>
      <c r="CM99" s="219"/>
      <c r="CN99" s="219"/>
      <c r="CO99" s="219"/>
      <c r="CP99" s="219"/>
      <c r="CQ99" s="219"/>
      <c r="CR99" s="219"/>
      <c r="CS99" s="219"/>
      <c r="CT99" s="219"/>
      <c r="CU99" s="219"/>
      <c r="CV99" s="219"/>
      <c r="CW99" s="219"/>
      <c r="CX99" s="219"/>
      <c r="CY99" s="219"/>
      <c r="CZ99" s="219"/>
      <c r="DA99" s="219"/>
      <c r="DB99" s="219"/>
      <c r="DC99" s="219"/>
      <c r="DD99" s="219"/>
      <c r="DE99" s="219"/>
      <c r="DF99" s="219"/>
      <c r="DG99" s="219"/>
      <c r="DH99" s="219"/>
      <c r="DI99" s="643"/>
      <c r="DJ99" s="632"/>
      <c r="DK99" s="709"/>
    </row>
    <row r="100" ht="9.0" customHeight="1">
      <c r="A100" s="512"/>
      <c r="B100" s="631"/>
      <c r="C100" s="458"/>
      <c r="K100" s="264"/>
      <c r="L100" s="263"/>
      <c r="AK100" s="459"/>
      <c r="AL100" s="632"/>
      <c r="AM100" s="709"/>
      <c r="AN100" s="631"/>
      <c r="AO100" s="458"/>
      <c r="AW100" s="264"/>
      <c r="AX100" s="263"/>
      <c r="BW100" s="459"/>
      <c r="BX100" s="632"/>
      <c r="BY100" s="709"/>
      <c r="BZ100" s="631"/>
      <c r="CA100" s="458"/>
      <c r="CI100" s="264"/>
      <c r="CJ100" s="263"/>
      <c r="DI100" s="459"/>
      <c r="DJ100" s="632"/>
      <c r="DK100" s="709"/>
    </row>
    <row r="101" ht="9.0" customHeight="1">
      <c r="A101" s="512"/>
      <c r="B101" s="631"/>
      <c r="C101" s="461"/>
      <c r="D101" s="225"/>
      <c r="E101" s="225"/>
      <c r="F101" s="225"/>
      <c r="G101" s="225"/>
      <c r="H101" s="225"/>
      <c r="I101" s="225"/>
      <c r="J101" s="225"/>
      <c r="K101" s="226"/>
      <c r="L101" s="224"/>
      <c r="M101" s="225"/>
      <c r="N101" s="225"/>
      <c r="O101" s="225"/>
      <c r="P101" s="225"/>
      <c r="Q101" s="225"/>
      <c r="R101" s="225"/>
      <c r="S101" s="225"/>
      <c r="T101" s="225"/>
      <c r="U101" s="225"/>
      <c r="V101" s="225"/>
      <c r="W101" s="225"/>
      <c r="X101" s="225"/>
      <c r="Y101" s="225"/>
      <c r="Z101" s="225"/>
      <c r="AA101" s="225"/>
      <c r="AB101" s="225"/>
      <c r="AC101" s="225"/>
      <c r="AD101" s="225"/>
      <c r="AE101" s="225"/>
      <c r="AF101" s="225"/>
      <c r="AG101" s="225"/>
      <c r="AH101" s="225"/>
      <c r="AI101" s="225"/>
      <c r="AJ101" s="225"/>
      <c r="AK101" s="462"/>
      <c r="AL101" s="632"/>
      <c r="AM101" s="709"/>
      <c r="AN101" s="631"/>
      <c r="AO101" s="461"/>
      <c r="AP101" s="225"/>
      <c r="AQ101" s="225"/>
      <c r="AR101" s="225"/>
      <c r="AS101" s="225"/>
      <c r="AT101" s="225"/>
      <c r="AU101" s="225"/>
      <c r="AV101" s="225"/>
      <c r="AW101" s="226"/>
      <c r="AX101" s="224"/>
      <c r="AY101" s="225"/>
      <c r="AZ101" s="225"/>
      <c r="BA101" s="225"/>
      <c r="BB101" s="225"/>
      <c r="BC101" s="225"/>
      <c r="BD101" s="225"/>
      <c r="BE101" s="225"/>
      <c r="BF101" s="225"/>
      <c r="BG101" s="225"/>
      <c r="BH101" s="225"/>
      <c r="BI101" s="225"/>
      <c r="BJ101" s="225"/>
      <c r="BK101" s="225"/>
      <c r="BL101" s="225"/>
      <c r="BM101" s="225"/>
      <c r="BN101" s="225"/>
      <c r="BO101" s="225"/>
      <c r="BP101" s="225"/>
      <c r="BQ101" s="225"/>
      <c r="BR101" s="225"/>
      <c r="BS101" s="225"/>
      <c r="BT101" s="225"/>
      <c r="BU101" s="225"/>
      <c r="BV101" s="225"/>
      <c r="BW101" s="462"/>
      <c r="BX101" s="632"/>
      <c r="BY101" s="709"/>
      <c r="BZ101" s="631"/>
      <c r="CA101" s="461"/>
      <c r="CB101" s="225"/>
      <c r="CC101" s="225"/>
      <c r="CD101" s="225"/>
      <c r="CE101" s="225"/>
      <c r="CF101" s="225"/>
      <c r="CG101" s="225"/>
      <c r="CH101" s="225"/>
      <c r="CI101" s="226"/>
      <c r="CJ101" s="224"/>
      <c r="CK101" s="225"/>
      <c r="CL101" s="225"/>
      <c r="CM101" s="225"/>
      <c r="CN101" s="225"/>
      <c r="CO101" s="225"/>
      <c r="CP101" s="225"/>
      <c r="CQ101" s="225"/>
      <c r="CR101" s="225"/>
      <c r="CS101" s="225"/>
      <c r="CT101" s="225"/>
      <c r="CU101" s="225"/>
      <c r="CV101" s="225"/>
      <c r="CW101" s="225"/>
      <c r="CX101" s="225"/>
      <c r="CY101" s="225"/>
      <c r="CZ101" s="225"/>
      <c r="DA101" s="225"/>
      <c r="DB101" s="225"/>
      <c r="DC101" s="225"/>
      <c r="DD101" s="225"/>
      <c r="DE101" s="225"/>
      <c r="DF101" s="225"/>
      <c r="DG101" s="225"/>
      <c r="DH101" s="225"/>
      <c r="DI101" s="462"/>
      <c r="DJ101" s="632"/>
      <c r="DK101" s="709"/>
    </row>
    <row r="102" ht="9.0" customHeight="1">
      <c r="A102" s="512"/>
      <c r="B102" s="631"/>
      <c r="C102" s="655" t="s">
        <v>351</v>
      </c>
      <c r="D102" s="208"/>
      <c r="E102" s="208"/>
      <c r="F102" s="208"/>
      <c r="G102" s="208"/>
      <c r="H102" s="208"/>
      <c r="I102" s="208"/>
      <c r="J102" s="208"/>
      <c r="K102" s="209"/>
      <c r="L102" s="656"/>
      <c r="M102" s="208"/>
      <c r="N102" s="208"/>
      <c r="O102" s="208"/>
      <c r="P102" s="208"/>
      <c r="Q102" s="208"/>
      <c r="R102" s="208"/>
      <c r="S102" s="208"/>
      <c r="T102" s="208"/>
      <c r="U102" s="208"/>
      <c r="V102" s="208"/>
      <c r="W102" s="208"/>
      <c r="X102" s="208"/>
      <c r="Y102" s="208"/>
      <c r="Z102" s="208"/>
      <c r="AA102" s="208"/>
      <c r="AB102" s="208"/>
      <c r="AC102" s="208"/>
      <c r="AD102" s="208"/>
      <c r="AE102" s="208"/>
      <c r="AF102" s="208"/>
      <c r="AG102" s="208"/>
      <c r="AH102" s="208"/>
      <c r="AI102" s="208"/>
      <c r="AJ102" s="208"/>
      <c r="AK102" s="647"/>
      <c r="AL102" s="632"/>
      <c r="AM102" s="709"/>
      <c r="AN102" s="631"/>
      <c r="AO102" s="655" t="s">
        <v>351</v>
      </c>
      <c r="AP102" s="208"/>
      <c r="AQ102" s="208"/>
      <c r="AR102" s="208"/>
      <c r="AS102" s="208"/>
      <c r="AT102" s="208"/>
      <c r="AU102" s="208"/>
      <c r="AV102" s="208"/>
      <c r="AW102" s="209"/>
      <c r="AX102" s="656"/>
      <c r="AY102" s="208"/>
      <c r="AZ102" s="208"/>
      <c r="BA102" s="208"/>
      <c r="BB102" s="208"/>
      <c r="BC102" s="208"/>
      <c r="BD102" s="208"/>
      <c r="BE102" s="208"/>
      <c r="BF102" s="208"/>
      <c r="BG102" s="208"/>
      <c r="BH102" s="208"/>
      <c r="BI102" s="208"/>
      <c r="BJ102" s="208"/>
      <c r="BK102" s="208"/>
      <c r="BL102" s="208"/>
      <c r="BM102" s="208"/>
      <c r="BN102" s="208"/>
      <c r="BO102" s="208"/>
      <c r="BP102" s="208"/>
      <c r="BQ102" s="208"/>
      <c r="BR102" s="208"/>
      <c r="BS102" s="208"/>
      <c r="BT102" s="208"/>
      <c r="BU102" s="208"/>
      <c r="BV102" s="208"/>
      <c r="BW102" s="647"/>
      <c r="BX102" s="632"/>
      <c r="BY102" s="709"/>
      <c r="BZ102" s="631"/>
      <c r="CA102" s="655" t="s">
        <v>351</v>
      </c>
      <c r="CB102" s="208"/>
      <c r="CC102" s="208"/>
      <c r="CD102" s="208"/>
      <c r="CE102" s="208"/>
      <c r="CF102" s="208"/>
      <c r="CG102" s="208"/>
      <c r="CH102" s="208"/>
      <c r="CI102" s="209"/>
      <c r="CJ102" s="656"/>
      <c r="CK102" s="208"/>
      <c r="CL102" s="208"/>
      <c r="CM102" s="208"/>
      <c r="CN102" s="208"/>
      <c r="CO102" s="208"/>
      <c r="CP102" s="208"/>
      <c r="CQ102" s="208"/>
      <c r="CR102" s="208"/>
      <c r="CS102" s="208"/>
      <c r="CT102" s="208"/>
      <c r="CU102" s="208"/>
      <c r="CV102" s="208"/>
      <c r="CW102" s="208"/>
      <c r="CX102" s="208"/>
      <c r="CY102" s="208"/>
      <c r="CZ102" s="208"/>
      <c r="DA102" s="208"/>
      <c r="DB102" s="208"/>
      <c r="DC102" s="208"/>
      <c r="DD102" s="208"/>
      <c r="DE102" s="208"/>
      <c r="DF102" s="208"/>
      <c r="DG102" s="208"/>
      <c r="DH102" s="208"/>
      <c r="DI102" s="647"/>
      <c r="DJ102" s="632"/>
      <c r="DK102" s="709"/>
    </row>
    <row r="103" ht="9.0" customHeight="1">
      <c r="A103" s="512"/>
      <c r="B103" s="631"/>
      <c r="C103" s="458"/>
      <c r="K103" s="216"/>
      <c r="L103" s="215"/>
      <c r="AK103" s="459"/>
      <c r="AL103" s="632"/>
      <c r="AM103" s="709"/>
      <c r="AN103" s="631"/>
      <c r="AO103" s="458"/>
      <c r="AW103" s="216"/>
      <c r="AX103" s="215"/>
      <c r="BW103" s="459"/>
      <c r="BX103" s="632"/>
      <c r="BY103" s="709"/>
      <c r="BZ103" s="631"/>
      <c r="CA103" s="458"/>
      <c r="CI103" s="216"/>
      <c r="CJ103" s="215"/>
      <c r="DI103" s="459"/>
      <c r="DJ103" s="632"/>
      <c r="DK103" s="709"/>
    </row>
    <row r="104" ht="9.0" customHeight="1">
      <c r="A104" s="512"/>
      <c r="B104" s="631"/>
      <c r="C104" s="648"/>
      <c r="D104" s="239"/>
      <c r="E104" s="239"/>
      <c r="F104" s="239"/>
      <c r="G104" s="239"/>
      <c r="H104" s="239"/>
      <c r="I104" s="239"/>
      <c r="J104" s="239"/>
      <c r="K104" s="240"/>
      <c r="L104" s="238"/>
      <c r="M104" s="239"/>
      <c r="N104" s="239"/>
      <c r="O104" s="239"/>
      <c r="P104" s="239"/>
      <c r="Q104" s="239"/>
      <c r="R104" s="239"/>
      <c r="S104" s="239"/>
      <c r="T104" s="239"/>
      <c r="U104" s="239"/>
      <c r="V104" s="239"/>
      <c r="W104" s="239"/>
      <c r="X104" s="239"/>
      <c r="Y104" s="239"/>
      <c r="Z104" s="239"/>
      <c r="AA104" s="239"/>
      <c r="AB104" s="239"/>
      <c r="AC104" s="239"/>
      <c r="AD104" s="239"/>
      <c r="AE104" s="239"/>
      <c r="AF104" s="239"/>
      <c r="AG104" s="239"/>
      <c r="AH104" s="239"/>
      <c r="AI104" s="239"/>
      <c r="AJ104" s="239"/>
      <c r="AK104" s="649"/>
      <c r="AL104" s="632"/>
      <c r="AM104" s="709"/>
      <c r="AN104" s="631"/>
      <c r="AO104" s="648"/>
      <c r="AP104" s="239"/>
      <c r="AQ104" s="239"/>
      <c r="AR104" s="239"/>
      <c r="AS104" s="239"/>
      <c r="AT104" s="239"/>
      <c r="AU104" s="239"/>
      <c r="AV104" s="239"/>
      <c r="AW104" s="240"/>
      <c r="AX104" s="238"/>
      <c r="AY104" s="239"/>
      <c r="AZ104" s="239"/>
      <c r="BA104" s="239"/>
      <c r="BB104" s="239"/>
      <c r="BC104" s="239"/>
      <c r="BD104" s="239"/>
      <c r="BE104" s="239"/>
      <c r="BF104" s="239"/>
      <c r="BG104" s="239"/>
      <c r="BH104" s="239"/>
      <c r="BI104" s="239"/>
      <c r="BJ104" s="239"/>
      <c r="BK104" s="239"/>
      <c r="BL104" s="239"/>
      <c r="BM104" s="239"/>
      <c r="BN104" s="239"/>
      <c r="BO104" s="239"/>
      <c r="BP104" s="239"/>
      <c r="BQ104" s="239"/>
      <c r="BR104" s="239"/>
      <c r="BS104" s="239"/>
      <c r="BT104" s="239"/>
      <c r="BU104" s="239"/>
      <c r="BV104" s="239"/>
      <c r="BW104" s="649"/>
      <c r="BX104" s="632"/>
      <c r="BY104" s="709"/>
      <c r="BZ104" s="631"/>
      <c r="CA104" s="648"/>
      <c r="CB104" s="239"/>
      <c r="CC104" s="239"/>
      <c r="CD104" s="239"/>
      <c r="CE104" s="239"/>
      <c r="CF104" s="239"/>
      <c r="CG104" s="239"/>
      <c r="CH104" s="239"/>
      <c r="CI104" s="240"/>
      <c r="CJ104" s="238"/>
      <c r="CK104" s="239"/>
      <c r="CL104" s="239"/>
      <c r="CM104" s="239"/>
      <c r="CN104" s="239"/>
      <c r="CO104" s="239"/>
      <c r="CP104" s="239"/>
      <c r="CQ104" s="239"/>
      <c r="CR104" s="239"/>
      <c r="CS104" s="239"/>
      <c r="CT104" s="239"/>
      <c r="CU104" s="239"/>
      <c r="CV104" s="239"/>
      <c r="CW104" s="239"/>
      <c r="CX104" s="239"/>
      <c r="CY104" s="239"/>
      <c r="CZ104" s="239"/>
      <c r="DA104" s="239"/>
      <c r="DB104" s="239"/>
      <c r="DC104" s="239"/>
      <c r="DD104" s="239"/>
      <c r="DE104" s="239"/>
      <c r="DF104" s="239"/>
      <c r="DG104" s="239"/>
      <c r="DH104" s="239"/>
      <c r="DI104" s="649"/>
      <c r="DJ104" s="632"/>
      <c r="DK104" s="709"/>
    </row>
    <row r="105" ht="9.0" customHeight="1">
      <c r="A105" s="512"/>
      <c r="B105" s="631"/>
      <c r="C105" s="657" t="s">
        <v>352</v>
      </c>
      <c r="K105" s="264"/>
      <c r="L105" s="658"/>
      <c r="AK105" s="459"/>
      <c r="AL105" s="632"/>
      <c r="AM105" s="709"/>
      <c r="AN105" s="631"/>
      <c r="AO105" s="657" t="s">
        <v>352</v>
      </c>
      <c r="AW105" s="264"/>
      <c r="AX105" s="658"/>
      <c r="BW105" s="459"/>
      <c r="BX105" s="632"/>
      <c r="BY105" s="709"/>
      <c r="BZ105" s="631"/>
      <c r="CA105" s="657" t="s">
        <v>352</v>
      </c>
      <c r="CI105" s="264"/>
      <c r="CJ105" s="658"/>
      <c r="DI105" s="459"/>
      <c r="DJ105" s="632"/>
      <c r="DK105" s="709"/>
    </row>
    <row r="106" ht="9.0" customHeight="1">
      <c r="A106" s="512"/>
      <c r="B106" s="631"/>
      <c r="C106" s="458"/>
      <c r="K106" s="264"/>
      <c r="L106" s="263"/>
      <c r="AK106" s="459"/>
      <c r="AL106" s="632"/>
      <c r="AM106" s="709"/>
      <c r="AN106" s="631"/>
      <c r="AO106" s="458"/>
      <c r="AW106" s="264"/>
      <c r="AX106" s="263"/>
      <c r="BW106" s="459"/>
      <c r="BX106" s="632"/>
      <c r="BY106" s="709"/>
      <c r="BZ106" s="631"/>
      <c r="CA106" s="458"/>
      <c r="CI106" s="264"/>
      <c r="CJ106" s="263"/>
      <c r="DI106" s="459"/>
      <c r="DJ106" s="632"/>
      <c r="DK106" s="709"/>
    </row>
    <row r="107" ht="9.0" customHeight="1">
      <c r="A107" s="512"/>
      <c r="B107" s="631"/>
      <c r="C107" s="461"/>
      <c r="D107" s="225"/>
      <c r="E107" s="225"/>
      <c r="F107" s="225"/>
      <c r="G107" s="225"/>
      <c r="H107" s="225"/>
      <c r="I107" s="225"/>
      <c r="J107" s="225"/>
      <c r="K107" s="226"/>
      <c r="L107" s="224"/>
      <c r="M107" s="225"/>
      <c r="N107" s="225"/>
      <c r="O107" s="225"/>
      <c r="P107" s="225"/>
      <c r="Q107" s="225"/>
      <c r="R107" s="225"/>
      <c r="S107" s="225"/>
      <c r="T107" s="225"/>
      <c r="U107" s="225"/>
      <c r="V107" s="225"/>
      <c r="W107" s="225"/>
      <c r="X107" s="225"/>
      <c r="Y107" s="225"/>
      <c r="Z107" s="225"/>
      <c r="AA107" s="225"/>
      <c r="AB107" s="225"/>
      <c r="AC107" s="225"/>
      <c r="AD107" s="225"/>
      <c r="AE107" s="225"/>
      <c r="AF107" s="225"/>
      <c r="AG107" s="225"/>
      <c r="AH107" s="225"/>
      <c r="AI107" s="225"/>
      <c r="AJ107" s="225"/>
      <c r="AK107" s="462"/>
      <c r="AL107" s="632"/>
      <c r="AM107" s="709"/>
      <c r="AN107" s="631"/>
      <c r="AO107" s="461"/>
      <c r="AP107" s="225"/>
      <c r="AQ107" s="225"/>
      <c r="AR107" s="225"/>
      <c r="AS107" s="225"/>
      <c r="AT107" s="225"/>
      <c r="AU107" s="225"/>
      <c r="AV107" s="225"/>
      <c r="AW107" s="226"/>
      <c r="AX107" s="224"/>
      <c r="AY107" s="225"/>
      <c r="AZ107" s="225"/>
      <c r="BA107" s="225"/>
      <c r="BB107" s="225"/>
      <c r="BC107" s="225"/>
      <c r="BD107" s="225"/>
      <c r="BE107" s="225"/>
      <c r="BF107" s="225"/>
      <c r="BG107" s="225"/>
      <c r="BH107" s="225"/>
      <c r="BI107" s="225"/>
      <c r="BJ107" s="225"/>
      <c r="BK107" s="225"/>
      <c r="BL107" s="225"/>
      <c r="BM107" s="225"/>
      <c r="BN107" s="225"/>
      <c r="BO107" s="225"/>
      <c r="BP107" s="225"/>
      <c r="BQ107" s="225"/>
      <c r="BR107" s="225"/>
      <c r="BS107" s="225"/>
      <c r="BT107" s="225"/>
      <c r="BU107" s="225"/>
      <c r="BV107" s="225"/>
      <c r="BW107" s="462"/>
      <c r="BX107" s="632"/>
      <c r="BY107" s="709"/>
      <c r="BZ107" s="631"/>
      <c r="CA107" s="461"/>
      <c r="CB107" s="225"/>
      <c r="CC107" s="225"/>
      <c r="CD107" s="225"/>
      <c r="CE107" s="225"/>
      <c r="CF107" s="225"/>
      <c r="CG107" s="225"/>
      <c r="CH107" s="225"/>
      <c r="CI107" s="226"/>
      <c r="CJ107" s="224"/>
      <c r="CK107" s="225"/>
      <c r="CL107" s="225"/>
      <c r="CM107" s="225"/>
      <c r="CN107" s="225"/>
      <c r="CO107" s="225"/>
      <c r="CP107" s="225"/>
      <c r="CQ107" s="225"/>
      <c r="CR107" s="225"/>
      <c r="CS107" s="225"/>
      <c r="CT107" s="225"/>
      <c r="CU107" s="225"/>
      <c r="CV107" s="225"/>
      <c r="CW107" s="225"/>
      <c r="CX107" s="225"/>
      <c r="CY107" s="225"/>
      <c r="CZ107" s="225"/>
      <c r="DA107" s="225"/>
      <c r="DB107" s="225"/>
      <c r="DC107" s="225"/>
      <c r="DD107" s="225"/>
      <c r="DE107" s="225"/>
      <c r="DF107" s="225"/>
      <c r="DG107" s="225"/>
      <c r="DH107" s="225"/>
      <c r="DI107" s="462"/>
      <c r="DJ107" s="632"/>
      <c r="DK107" s="709"/>
    </row>
    <row r="108" ht="9.0" customHeight="1">
      <c r="A108" s="512"/>
      <c r="B108" s="631"/>
      <c r="C108" s="655" t="s">
        <v>353</v>
      </c>
      <c r="D108" s="208"/>
      <c r="E108" s="208"/>
      <c r="F108" s="208"/>
      <c r="G108" s="208"/>
      <c r="H108" s="208"/>
      <c r="I108" s="208"/>
      <c r="J108" s="208"/>
      <c r="K108" s="209"/>
      <c r="L108" s="656"/>
      <c r="M108" s="208"/>
      <c r="N108" s="208"/>
      <c r="O108" s="208"/>
      <c r="P108" s="208"/>
      <c r="Q108" s="208"/>
      <c r="R108" s="208"/>
      <c r="S108" s="208"/>
      <c r="T108" s="208"/>
      <c r="U108" s="208"/>
      <c r="V108" s="208"/>
      <c r="W108" s="208"/>
      <c r="X108" s="208"/>
      <c r="Y108" s="208"/>
      <c r="Z108" s="208"/>
      <c r="AA108" s="208"/>
      <c r="AB108" s="208"/>
      <c r="AC108" s="208"/>
      <c r="AD108" s="208"/>
      <c r="AE108" s="208"/>
      <c r="AF108" s="208"/>
      <c r="AG108" s="208"/>
      <c r="AH108" s="208"/>
      <c r="AI108" s="208"/>
      <c r="AJ108" s="208"/>
      <c r="AK108" s="647"/>
      <c r="AL108" s="632"/>
      <c r="AM108" s="709"/>
      <c r="AN108" s="631"/>
      <c r="AO108" s="655" t="s">
        <v>353</v>
      </c>
      <c r="AP108" s="208"/>
      <c r="AQ108" s="208"/>
      <c r="AR108" s="208"/>
      <c r="AS108" s="208"/>
      <c r="AT108" s="208"/>
      <c r="AU108" s="208"/>
      <c r="AV108" s="208"/>
      <c r="AW108" s="209"/>
      <c r="AX108" s="656"/>
      <c r="AY108" s="208"/>
      <c r="AZ108" s="208"/>
      <c r="BA108" s="208"/>
      <c r="BB108" s="208"/>
      <c r="BC108" s="208"/>
      <c r="BD108" s="208"/>
      <c r="BE108" s="208"/>
      <c r="BF108" s="208"/>
      <c r="BG108" s="208"/>
      <c r="BH108" s="208"/>
      <c r="BI108" s="208"/>
      <c r="BJ108" s="208"/>
      <c r="BK108" s="208"/>
      <c r="BL108" s="208"/>
      <c r="BM108" s="208"/>
      <c r="BN108" s="208"/>
      <c r="BO108" s="208"/>
      <c r="BP108" s="208"/>
      <c r="BQ108" s="208"/>
      <c r="BR108" s="208"/>
      <c r="BS108" s="208"/>
      <c r="BT108" s="208"/>
      <c r="BU108" s="208"/>
      <c r="BV108" s="208"/>
      <c r="BW108" s="647"/>
      <c r="BX108" s="632"/>
      <c r="BY108" s="709"/>
      <c r="BZ108" s="631"/>
      <c r="CA108" s="655" t="s">
        <v>353</v>
      </c>
      <c r="CB108" s="208"/>
      <c r="CC108" s="208"/>
      <c r="CD108" s="208"/>
      <c r="CE108" s="208"/>
      <c r="CF108" s="208"/>
      <c r="CG108" s="208"/>
      <c r="CH108" s="208"/>
      <c r="CI108" s="209"/>
      <c r="CJ108" s="656"/>
      <c r="CK108" s="208"/>
      <c r="CL108" s="208"/>
      <c r="CM108" s="208"/>
      <c r="CN108" s="208"/>
      <c r="CO108" s="208"/>
      <c r="CP108" s="208"/>
      <c r="CQ108" s="208"/>
      <c r="CR108" s="208"/>
      <c r="CS108" s="208"/>
      <c r="CT108" s="208"/>
      <c r="CU108" s="208"/>
      <c r="CV108" s="208"/>
      <c r="CW108" s="208"/>
      <c r="CX108" s="208"/>
      <c r="CY108" s="208"/>
      <c r="CZ108" s="208"/>
      <c r="DA108" s="208"/>
      <c r="DB108" s="208"/>
      <c r="DC108" s="208"/>
      <c r="DD108" s="208"/>
      <c r="DE108" s="208"/>
      <c r="DF108" s="208"/>
      <c r="DG108" s="208"/>
      <c r="DH108" s="208"/>
      <c r="DI108" s="647"/>
      <c r="DJ108" s="632"/>
      <c r="DK108" s="709"/>
    </row>
    <row r="109" ht="9.0" customHeight="1">
      <c r="A109" s="512"/>
      <c r="B109" s="631"/>
      <c r="C109" s="458"/>
      <c r="K109" s="216"/>
      <c r="L109" s="215"/>
      <c r="AK109" s="459"/>
      <c r="AL109" s="632"/>
      <c r="AM109" s="709"/>
      <c r="AN109" s="631"/>
      <c r="AO109" s="458"/>
      <c r="AW109" s="216"/>
      <c r="AX109" s="215"/>
      <c r="BW109" s="459"/>
      <c r="BX109" s="632"/>
      <c r="BY109" s="709"/>
      <c r="BZ109" s="631"/>
      <c r="CA109" s="458"/>
      <c r="CI109" s="216"/>
      <c r="CJ109" s="215"/>
      <c r="DI109" s="459"/>
      <c r="DJ109" s="632"/>
      <c r="DK109" s="709"/>
    </row>
    <row r="110" ht="9.0" customHeight="1">
      <c r="A110" s="512"/>
      <c r="B110" s="631"/>
      <c r="C110" s="648"/>
      <c r="D110" s="239"/>
      <c r="E110" s="239"/>
      <c r="F110" s="239"/>
      <c r="G110" s="239"/>
      <c r="H110" s="239"/>
      <c r="I110" s="239"/>
      <c r="J110" s="239"/>
      <c r="K110" s="240"/>
      <c r="L110" s="238"/>
      <c r="M110" s="239"/>
      <c r="N110" s="239"/>
      <c r="O110" s="239"/>
      <c r="P110" s="239"/>
      <c r="Q110" s="239"/>
      <c r="R110" s="239"/>
      <c r="S110" s="239"/>
      <c r="T110" s="239"/>
      <c r="U110" s="239"/>
      <c r="V110" s="239"/>
      <c r="W110" s="239"/>
      <c r="X110" s="239"/>
      <c r="Y110" s="239"/>
      <c r="Z110" s="239"/>
      <c r="AA110" s="239"/>
      <c r="AB110" s="239"/>
      <c r="AC110" s="239"/>
      <c r="AD110" s="239"/>
      <c r="AE110" s="239"/>
      <c r="AF110" s="239"/>
      <c r="AG110" s="239"/>
      <c r="AH110" s="239"/>
      <c r="AI110" s="239"/>
      <c r="AJ110" s="239"/>
      <c r="AK110" s="649"/>
      <c r="AL110" s="632"/>
      <c r="AM110" s="709"/>
      <c r="AN110" s="631"/>
      <c r="AO110" s="648"/>
      <c r="AP110" s="239"/>
      <c r="AQ110" s="239"/>
      <c r="AR110" s="239"/>
      <c r="AS110" s="239"/>
      <c r="AT110" s="239"/>
      <c r="AU110" s="239"/>
      <c r="AV110" s="239"/>
      <c r="AW110" s="240"/>
      <c r="AX110" s="238"/>
      <c r="AY110" s="239"/>
      <c r="AZ110" s="239"/>
      <c r="BA110" s="239"/>
      <c r="BB110" s="239"/>
      <c r="BC110" s="239"/>
      <c r="BD110" s="239"/>
      <c r="BE110" s="239"/>
      <c r="BF110" s="239"/>
      <c r="BG110" s="239"/>
      <c r="BH110" s="239"/>
      <c r="BI110" s="239"/>
      <c r="BJ110" s="239"/>
      <c r="BK110" s="239"/>
      <c r="BL110" s="239"/>
      <c r="BM110" s="239"/>
      <c r="BN110" s="239"/>
      <c r="BO110" s="239"/>
      <c r="BP110" s="239"/>
      <c r="BQ110" s="239"/>
      <c r="BR110" s="239"/>
      <c r="BS110" s="239"/>
      <c r="BT110" s="239"/>
      <c r="BU110" s="239"/>
      <c r="BV110" s="239"/>
      <c r="BW110" s="649"/>
      <c r="BX110" s="632"/>
      <c r="BY110" s="709"/>
      <c r="BZ110" s="631"/>
      <c r="CA110" s="648"/>
      <c r="CB110" s="239"/>
      <c r="CC110" s="239"/>
      <c r="CD110" s="239"/>
      <c r="CE110" s="239"/>
      <c r="CF110" s="239"/>
      <c r="CG110" s="239"/>
      <c r="CH110" s="239"/>
      <c r="CI110" s="240"/>
      <c r="CJ110" s="238"/>
      <c r="CK110" s="239"/>
      <c r="CL110" s="239"/>
      <c r="CM110" s="239"/>
      <c r="CN110" s="239"/>
      <c r="CO110" s="239"/>
      <c r="CP110" s="239"/>
      <c r="CQ110" s="239"/>
      <c r="CR110" s="239"/>
      <c r="CS110" s="239"/>
      <c r="CT110" s="239"/>
      <c r="CU110" s="239"/>
      <c r="CV110" s="239"/>
      <c r="CW110" s="239"/>
      <c r="CX110" s="239"/>
      <c r="CY110" s="239"/>
      <c r="CZ110" s="239"/>
      <c r="DA110" s="239"/>
      <c r="DB110" s="239"/>
      <c r="DC110" s="239"/>
      <c r="DD110" s="239"/>
      <c r="DE110" s="239"/>
      <c r="DF110" s="239"/>
      <c r="DG110" s="239"/>
      <c r="DH110" s="239"/>
      <c r="DI110" s="649"/>
      <c r="DJ110" s="632"/>
      <c r="DK110" s="709"/>
    </row>
    <row r="111" ht="9.0" customHeight="1">
      <c r="A111" s="512"/>
      <c r="B111" s="631"/>
      <c r="C111" s="659"/>
      <c r="D111" s="660"/>
      <c r="E111" s="660"/>
      <c r="F111" s="660"/>
      <c r="G111" s="660"/>
      <c r="H111" s="660"/>
      <c r="I111" s="660"/>
      <c r="J111" s="660"/>
      <c r="K111" s="660"/>
      <c r="L111" s="660"/>
      <c r="M111" s="660"/>
      <c r="N111" s="660"/>
      <c r="O111" s="660"/>
      <c r="P111" s="660"/>
      <c r="Q111" s="660"/>
      <c r="R111" s="660"/>
      <c r="S111" s="660"/>
      <c r="T111" s="660"/>
      <c r="U111" s="660"/>
      <c r="V111" s="661" t="s">
        <v>354</v>
      </c>
      <c r="AB111" s="264"/>
      <c r="AC111" s="662"/>
      <c r="AD111" s="661" t="s">
        <v>230</v>
      </c>
      <c r="AJ111" s="264"/>
      <c r="AK111" s="663"/>
      <c r="AL111" s="632"/>
      <c r="AM111" s="709"/>
      <c r="AN111" s="631"/>
      <c r="AO111" s="659"/>
      <c r="AP111" s="660"/>
      <c r="AQ111" s="660"/>
      <c r="AR111" s="660"/>
      <c r="AS111" s="660"/>
      <c r="AT111" s="660"/>
      <c r="AU111" s="660"/>
      <c r="AV111" s="660"/>
      <c r="AW111" s="660"/>
      <c r="AX111" s="660"/>
      <c r="AY111" s="660"/>
      <c r="AZ111" s="660"/>
      <c r="BA111" s="660"/>
      <c r="BB111" s="660"/>
      <c r="BC111" s="660"/>
      <c r="BD111" s="660"/>
      <c r="BE111" s="660"/>
      <c r="BF111" s="660"/>
      <c r="BG111" s="660"/>
      <c r="BH111" s="661" t="s">
        <v>354</v>
      </c>
      <c r="BN111" s="264"/>
      <c r="BO111" s="662"/>
      <c r="BP111" s="661" t="s">
        <v>230</v>
      </c>
      <c r="BV111" s="264"/>
      <c r="BW111" s="663"/>
      <c r="BX111" s="632"/>
      <c r="BY111" s="709"/>
      <c r="BZ111" s="631"/>
      <c r="CA111" s="659"/>
      <c r="CB111" s="660"/>
      <c r="CC111" s="660"/>
      <c r="CD111" s="660"/>
      <c r="CE111" s="660"/>
      <c r="CF111" s="660"/>
      <c r="CG111" s="660"/>
      <c r="CH111" s="660"/>
      <c r="CI111" s="660"/>
      <c r="CJ111" s="660"/>
      <c r="CK111" s="660"/>
      <c r="CL111" s="660"/>
      <c r="CM111" s="660"/>
      <c r="CN111" s="660"/>
      <c r="CO111" s="660"/>
      <c r="CP111" s="660"/>
      <c r="CQ111" s="660"/>
      <c r="CR111" s="660"/>
      <c r="CS111" s="660"/>
      <c r="CT111" s="661" t="s">
        <v>354</v>
      </c>
      <c r="CZ111" s="264"/>
      <c r="DA111" s="662"/>
      <c r="DB111" s="661" t="s">
        <v>230</v>
      </c>
      <c r="DH111" s="264"/>
      <c r="DI111" s="663"/>
      <c r="DJ111" s="632"/>
      <c r="DK111" s="709"/>
    </row>
    <row r="112" ht="9.0" customHeight="1">
      <c r="A112" s="512"/>
      <c r="B112" s="631"/>
      <c r="C112" s="664"/>
      <c r="D112" s="665"/>
      <c r="E112" s="665"/>
      <c r="F112" s="665"/>
      <c r="G112" s="665"/>
      <c r="H112" s="665"/>
      <c r="I112" s="665"/>
      <c r="J112" s="665"/>
      <c r="K112" s="665"/>
      <c r="L112" s="665"/>
      <c r="M112" s="665"/>
      <c r="N112" s="665"/>
      <c r="O112" s="665"/>
      <c r="P112" s="665"/>
      <c r="Q112" s="665"/>
      <c r="R112" s="665"/>
      <c r="S112" s="665"/>
      <c r="T112" s="665"/>
      <c r="U112" s="665"/>
      <c r="V112" s="263"/>
      <c r="AB112" s="264"/>
      <c r="AC112" s="666"/>
      <c r="AD112" s="263"/>
      <c r="AJ112" s="264"/>
      <c r="AK112" s="667"/>
      <c r="AL112" s="632"/>
      <c r="AM112" s="709"/>
      <c r="AN112" s="631"/>
      <c r="AO112" s="664"/>
      <c r="AP112" s="665"/>
      <c r="AQ112" s="665"/>
      <c r="AR112" s="665"/>
      <c r="AS112" s="665"/>
      <c r="AT112" s="665"/>
      <c r="AU112" s="665"/>
      <c r="AV112" s="665"/>
      <c r="AW112" s="665"/>
      <c r="AX112" s="665"/>
      <c r="AY112" s="665"/>
      <c r="AZ112" s="665"/>
      <c r="BA112" s="665"/>
      <c r="BB112" s="665"/>
      <c r="BC112" s="665"/>
      <c r="BD112" s="665"/>
      <c r="BE112" s="665"/>
      <c r="BF112" s="665"/>
      <c r="BG112" s="665"/>
      <c r="BH112" s="263"/>
      <c r="BN112" s="264"/>
      <c r="BO112" s="666"/>
      <c r="BP112" s="263"/>
      <c r="BV112" s="264"/>
      <c r="BW112" s="667"/>
      <c r="BX112" s="632"/>
      <c r="BY112" s="709"/>
      <c r="BZ112" s="631"/>
      <c r="CA112" s="664"/>
      <c r="CB112" s="665"/>
      <c r="CC112" s="665"/>
      <c r="CD112" s="665"/>
      <c r="CE112" s="665"/>
      <c r="CF112" s="665"/>
      <c r="CG112" s="665"/>
      <c r="CH112" s="665"/>
      <c r="CI112" s="665"/>
      <c r="CJ112" s="665"/>
      <c r="CK112" s="665"/>
      <c r="CL112" s="665"/>
      <c r="CM112" s="665"/>
      <c r="CN112" s="665"/>
      <c r="CO112" s="665"/>
      <c r="CP112" s="665"/>
      <c r="CQ112" s="665"/>
      <c r="CR112" s="665"/>
      <c r="CS112" s="665"/>
      <c r="CT112" s="263"/>
      <c r="CZ112" s="264"/>
      <c r="DA112" s="666"/>
      <c r="DB112" s="263"/>
      <c r="DH112" s="264"/>
      <c r="DI112" s="667"/>
      <c r="DJ112" s="632"/>
      <c r="DK112" s="709"/>
    </row>
    <row r="113" ht="9.0" customHeight="1">
      <c r="A113" s="512"/>
      <c r="B113" s="631"/>
      <c r="C113" s="664"/>
      <c r="D113" s="665"/>
      <c r="E113" s="665"/>
      <c r="F113" s="665"/>
      <c r="G113" s="665"/>
      <c r="H113" s="665"/>
      <c r="I113" s="665"/>
      <c r="J113" s="665"/>
      <c r="K113" s="665"/>
      <c r="L113" s="665"/>
      <c r="M113" s="665"/>
      <c r="N113" s="665"/>
      <c r="O113" s="665"/>
      <c r="P113" s="665"/>
      <c r="Q113" s="665"/>
      <c r="R113" s="665"/>
      <c r="S113" s="665"/>
      <c r="T113" s="665"/>
      <c r="U113" s="665"/>
      <c r="V113" s="224"/>
      <c r="W113" s="225"/>
      <c r="X113" s="225"/>
      <c r="Y113" s="225"/>
      <c r="Z113" s="225"/>
      <c r="AA113" s="225"/>
      <c r="AB113" s="226"/>
      <c r="AC113" s="666"/>
      <c r="AD113" s="224"/>
      <c r="AE113" s="225"/>
      <c r="AF113" s="225"/>
      <c r="AG113" s="225"/>
      <c r="AH113" s="225"/>
      <c r="AI113" s="225"/>
      <c r="AJ113" s="226"/>
      <c r="AK113" s="667"/>
      <c r="AL113" s="632"/>
      <c r="AM113" s="709"/>
      <c r="AN113" s="631"/>
      <c r="AO113" s="664"/>
      <c r="AP113" s="665"/>
      <c r="AQ113" s="665"/>
      <c r="AR113" s="665"/>
      <c r="AS113" s="665"/>
      <c r="AT113" s="665"/>
      <c r="AU113" s="665"/>
      <c r="AV113" s="665"/>
      <c r="AW113" s="665"/>
      <c r="AX113" s="665"/>
      <c r="AY113" s="665"/>
      <c r="AZ113" s="665"/>
      <c r="BA113" s="665"/>
      <c r="BB113" s="665"/>
      <c r="BC113" s="665"/>
      <c r="BD113" s="665"/>
      <c r="BE113" s="665"/>
      <c r="BF113" s="665"/>
      <c r="BG113" s="665"/>
      <c r="BH113" s="224"/>
      <c r="BI113" s="225"/>
      <c r="BJ113" s="225"/>
      <c r="BK113" s="225"/>
      <c r="BL113" s="225"/>
      <c r="BM113" s="225"/>
      <c r="BN113" s="226"/>
      <c r="BO113" s="666"/>
      <c r="BP113" s="224"/>
      <c r="BQ113" s="225"/>
      <c r="BR113" s="225"/>
      <c r="BS113" s="225"/>
      <c r="BT113" s="225"/>
      <c r="BU113" s="225"/>
      <c r="BV113" s="226"/>
      <c r="BW113" s="667"/>
      <c r="BX113" s="632"/>
      <c r="BY113" s="709"/>
      <c r="BZ113" s="631"/>
      <c r="CA113" s="664"/>
      <c r="CB113" s="665"/>
      <c r="CC113" s="665"/>
      <c r="CD113" s="665"/>
      <c r="CE113" s="665"/>
      <c r="CF113" s="665"/>
      <c r="CG113" s="665"/>
      <c r="CH113" s="665"/>
      <c r="CI113" s="665"/>
      <c r="CJ113" s="665"/>
      <c r="CK113" s="665"/>
      <c r="CL113" s="665"/>
      <c r="CM113" s="665"/>
      <c r="CN113" s="665"/>
      <c r="CO113" s="665"/>
      <c r="CP113" s="665"/>
      <c r="CQ113" s="665"/>
      <c r="CR113" s="665"/>
      <c r="CS113" s="665"/>
      <c r="CT113" s="224"/>
      <c r="CU113" s="225"/>
      <c r="CV113" s="225"/>
      <c r="CW113" s="225"/>
      <c r="CX113" s="225"/>
      <c r="CY113" s="225"/>
      <c r="CZ113" s="226"/>
      <c r="DA113" s="666"/>
      <c r="DB113" s="224"/>
      <c r="DC113" s="225"/>
      <c r="DD113" s="225"/>
      <c r="DE113" s="225"/>
      <c r="DF113" s="225"/>
      <c r="DG113" s="225"/>
      <c r="DH113" s="226"/>
      <c r="DI113" s="667"/>
      <c r="DJ113" s="632"/>
      <c r="DK113" s="709"/>
    </row>
    <row r="114" ht="9.0" customHeight="1">
      <c r="A114" s="512"/>
      <c r="B114" s="631"/>
      <c r="C114" s="668" t="s">
        <v>355</v>
      </c>
      <c r="D114" s="219"/>
      <c r="E114" s="219"/>
      <c r="F114" s="219"/>
      <c r="G114" s="219"/>
      <c r="H114" s="219"/>
      <c r="I114" s="219"/>
      <c r="J114" s="219"/>
      <c r="K114" s="219"/>
      <c r="L114" s="219"/>
      <c r="M114" s="219"/>
      <c r="N114" s="219"/>
      <c r="O114" s="219"/>
      <c r="P114" s="219"/>
      <c r="Q114" s="219"/>
      <c r="R114" s="219"/>
      <c r="S114" s="219"/>
      <c r="T114" s="219"/>
      <c r="U114" s="669"/>
      <c r="V114" s="670">
        <f>ROUNDUP(IF(K93="Theist Cult",IFS(X96="High Priest",CURRENT_POW,X96="Priest",CURRENT_POW*0.75,X96="Acolyte",CURRENT_POW*0.5,X96="Initiate",CURRENT_POW*0.25,X96="Lay Member",0),""),0)</f>
        <v>0</v>
      </c>
      <c r="W114" s="168"/>
      <c r="X114" s="168"/>
      <c r="Y114" s="168"/>
      <c r="Z114" s="168"/>
      <c r="AA114" s="168"/>
      <c r="AB114" s="281"/>
      <c r="AC114" s="666"/>
      <c r="AD114" s="671"/>
      <c r="AE114" s="168"/>
      <c r="AF114" s="168"/>
      <c r="AG114" s="168"/>
      <c r="AH114" s="168"/>
      <c r="AI114" s="168"/>
      <c r="AJ114" s="281"/>
      <c r="AK114" s="431"/>
      <c r="AL114" s="632"/>
      <c r="AM114" s="709"/>
      <c r="AN114" s="631"/>
      <c r="AO114" s="668" t="s">
        <v>355</v>
      </c>
      <c r="AP114" s="219"/>
      <c r="AQ114" s="219"/>
      <c r="AR114" s="219"/>
      <c r="AS114" s="219"/>
      <c r="AT114" s="219"/>
      <c r="AU114" s="219"/>
      <c r="AV114" s="219"/>
      <c r="AW114" s="219"/>
      <c r="AX114" s="219"/>
      <c r="AY114" s="219"/>
      <c r="AZ114" s="219"/>
      <c r="BA114" s="219"/>
      <c r="BB114" s="219"/>
      <c r="BC114" s="219"/>
      <c r="BD114" s="219"/>
      <c r="BE114" s="219"/>
      <c r="BF114" s="219"/>
      <c r="BG114" s="669"/>
      <c r="BH114" s="670">
        <f>ROUNDUP(IF(AW93="Theist Cult",IFS(BJ96="High Priest",CURRENT_POW,BJ96="Priest",CURRENT_POW*0.75,BJ96="Acolyte",CURRENT_POW*0.5,BJ96="Initiate",CURRENT_POW*0.25,BJ96="Lay Member",0),""),0)</f>
        <v>0</v>
      </c>
      <c r="BI114" s="168"/>
      <c r="BJ114" s="168"/>
      <c r="BK114" s="168"/>
      <c r="BL114" s="168"/>
      <c r="BM114" s="168"/>
      <c r="BN114" s="281"/>
      <c r="BO114" s="666"/>
      <c r="BP114" s="671"/>
      <c r="BQ114" s="168"/>
      <c r="BR114" s="168"/>
      <c r="BS114" s="168"/>
      <c r="BT114" s="168"/>
      <c r="BU114" s="168"/>
      <c r="BV114" s="281"/>
      <c r="BW114" s="431"/>
      <c r="BX114" s="632"/>
      <c r="BY114" s="709"/>
      <c r="BZ114" s="631"/>
      <c r="CA114" s="668" t="s">
        <v>355</v>
      </c>
      <c r="CB114" s="219"/>
      <c r="CC114" s="219"/>
      <c r="CD114" s="219"/>
      <c r="CE114" s="219"/>
      <c r="CF114" s="219"/>
      <c r="CG114" s="219"/>
      <c r="CH114" s="219"/>
      <c r="CI114" s="219"/>
      <c r="CJ114" s="219"/>
      <c r="CK114" s="219"/>
      <c r="CL114" s="219"/>
      <c r="CM114" s="219"/>
      <c r="CN114" s="219"/>
      <c r="CO114" s="219"/>
      <c r="CP114" s="219"/>
      <c r="CQ114" s="219"/>
      <c r="CR114" s="219"/>
      <c r="CS114" s="669"/>
      <c r="CT114" s="670">
        <f>ROUNDUP(IF(CI93="Theist Cult",IFS(CV96="High Priest",CURRENT_POW,CV96="Priest",CURRENT_POW*0.75,CV96="Acolyte",CURRENT_POW*0.5,CV96="Initiate",CURRENT_POW*0.25,CV96="Lay Member",0),""),0)</f>
        <v>0</v>
      </c>
      <c r="CU114" s="168"/>
      <c r="CV114" s="168"/>
      <c r="CW114" s="168"/>
      <c r="CX114" s="168"/>
      <c r="CY114" s="168"/>
      <c r="CZ114" s="281"/>
      <c r="DA114" s="666"/>
      <c r="DB114" s="671"/>
      <c r="DC114" s="168"/>
      <c r="DD114" s="168"/>
      <c r="DE114" s="168"/>
      <c r="DF114" s="168"/>
      <c r="DG114" s="168"/>
      <c r="DH114" s="281"/>
      <c r="DI114" s="431"/>
      <c r="DJ114" s="632"/>
      <c r="DK114" s="709"/>
    </row>
    <row r="115" ht="9.0" customHeight="1">
      <c r="A115" s="512"/>
      <c r="B115" s="631"/>
      <c r="C115" s="458"/>
      <c r="U115" s="669"/>
      <c r="V115" s="288"/>
      <c r="AB115" s="289"/>
      <c r="AC115" s="666"/>
      <c r="AD115" s="288"/>
      <c r="AJ115" s="289"/>
      <c r="AK115" s="431"/>
      <c r="AL115" s="632"/>
      <c r="AM115" s="709"/>
      <c r="AN115" s="631"/>
      <c r="AO115" s="458"/>
      <c r="BG115" s="669"/>
      <c r="BH115" s="288"/>
      <c r="BN115" s="289"/>
      <c r="BO115" s="666"/>
      <c r="BP115" s="288"/>
      <c r="BV115" s="289"/>
      <c r="BW115" s="431"/>
      <c r="BX115" s="632"/>
      <c r="BY115" s="709"/>
      <c r="BZ115" s="631"/>
      <c r="CA115" s="458"/>
      <c r="CS115" s="669"/>
      <c r="CT115" s="288"/>
      <c r="CZ115" s="289"/>
      <c r="DA115" s="666"/>
      <c r="DB115" s="288"/>
      <c r="DH115" s="289"/>
      <c r="DI115" s="431"/>
      <c r="DJ115" s="632"/>
      <c r="DK115" s="709"/>
    </row>
    <row r="116" ht="9.0" customHeight="1">
      <c r="A116" s="512"/>
      <c r="B116" s="631"/>
      <c r="C116" s="458"/>
      <c r="U116" s="669"/>
      <c r="V116" s="288"/>
      <c r="AB116" s="289"/>
      <c r="AC116" s="666"/>
      <c r="AD116" s="288"/>
      <c r="AJ116" s="289"/>
      <c r="AK116" s="431"/>
      <c r="AL116" s="632"/>
      <c r="AM116" s="709"/>
      <c r="AN116" s="631"/>
      <c r="AO116" s="458"/>
      <c r="BG116" s="669"/>
      <c r="BH116" s="288"/>
      <c r="BN116" s="289"/>
      <c r="BO116" s="666"/>
      <c r="BP116" s="288"/>
      <c r="BV116" s="289"/>
      <c r="BW116" s="431"/>
      <c r="BX116" s="632"/>
      <c r="BY116" s="709"/>
      <c r="BZ116" s="631"/>
      <c r="CA116" s="458"/>
      <c r="CS116" s="669"/>
      <c r="CT116" s="288"/>
      <c r="CZ116" s="289"/>
      <c r="DA116" s="666"/>
      <c r="DB116" s="288"/>
      <c r="DH116" s="289"/>
      <c r="DI116" s="431"/>
      <c r="DJ116" s="632"/>
      <c r="DK116" s="709"/>
    </row>
    <row r="117" ht="9.0" customHeight="1">
      <c r="A117" s="512"/>
      <c r="B117" s="631"/>
      <c r="C117" s="458"/>
      <c r="U117" s="669"/>
      <c r="V117" s="288"/>
      <c r="AB117" s="289"/>
      <c r="AC117" s="666"/>
      <c r="AD117" s="288"/>
      <c r="AJ117" s="289"/>
      <c r="AK117" s="431"/>
      <c r="AL117" s="632"/>
      <c r="AM117" s="709"/>
      <c r="AN117" s="631"/>
      <c r="AO117" s="458"/>
      <c r="BG117" s="669"/>
      <c r="BH117" s="288"/>
      <c r="BN117" s="289"/>
      <c r="BO117" s="666"/>
      <c r="BP117" s="288"/>
      <c r="BV117" s="289"/>
      <c r="BW117" s="431"/>
      <c r="BX117" s="632"/>
      <c r="BY117" s="709"/>
      <c r="BZ117" s="631"/>
      <c r="CA117" s="458"/>
      <c r="CS117" s="669"/>
      <c r="CT117" s="288"/>
      <c r="CZ117" s="289"/>
      <c r="DA117" s="666"/>
      <c r="DB117" s="288"/>
      <c r="DH117" s="289"/>
      <c r="DI117" s="431"/>
      <c r="DJ117" s="632"/>
      <c r="DK117" s="709"/>
    </row>
    <row r="118" ht="9.0" customHeight="1">
      <c r="A118" s="512"/>
      <c r="B118" s="631"/>
      <c r="C118" s="461"/>
      <c r="D118" s="225"/>
      <c r="E118" s="225"/>
      <c r="F118" s="225"/>
      <c r="G118" s="225"/>
      <c r="H118" s="225"/>
      <c r="I118" s="225"/>
      <c r="J118" s="225"/>
      <c r="K118" s="225"/>
      <c r="L118" s="225"/>
      <c r="M118" s="225"/>
      <c r="N118" s="225"/>
      <c r="O118" s="225"/>
      <c r="P118" s="225"/>
      <c r="Q118" s="225"/>
      <c r="R118" s="225"/>
      <c r="S118" s="225"/>
      <c r="T118" s="225"/>
      <c r="U118" s="669"/>
      <c r="V118" s="309"/>
      <c r="W118" s="295"/>
      <c r="X118" s="295"/>
      <c r="Y118" s="295"/>
      <c r="Z118" s="295"/>
      <c r="AA118" s="295"/>
      <c r="AB118" s="312"/>
      <c r="AD118" s="309"/>
      <c r="AE118" s="295"/>
      <c r="AF118" s="295"/>
      <c r="AG118" s="295"/>
      <c r="AH118" s="295"/>
      <c r="AI118" s="295"/>
      <c r="AJ118" s="312"/>
      <c r="AK118" s="431"/>
      <c r="AL118" s="632"/>
      <c r="AM118" s="709"/>
      <c r="AN118" s="631"/>
      <c r="AO118" s="461"/>
      <c r="AP118" s="225"/>
      <c r="AQ118" s="225"/>
      <c r="AR118" s="225"/>
      <c r="AS118" s="225"/>
      <c r="AT118" s="225"/>
      <c r="AU118" s="225"/>
      <c r="AV118" s="225"/>
      <c r="AW118" s="225"/>
      <c r="AX118" s="225"/>
      <c r="AY118" s="225"/>
      <c r="AZ118" s="225"/>
      <c r="BA118" s="225"/>
      <c r="BB118" s="225"/>
      <c r="BC118" s="225"/>
      <c r="BD118" s="225"/>
      <c r="BE118" s="225"/>
      <c r="BF118" s="225"/>
      <c r="BG118" s="669"/>
      <c r="BH118" s="309"/>
      <c r="BI118" s="295"/>
      <c r="BJ118" s="295"/>
      <c r="BK118" s="295"/>
      <c r="BL118" s="295"/>
      <c r="BM118" s="295"/>
      <c r="BN118" s="312"/>
      <c r="BP118" s="309"/>
      <c r="BQ118" s="295"/>
      <c r="BR118" s="295"/>
      <c r="BS118" s="295"/>
      <c r="BT118" s="295"/>
      <c r="BU118" s="295"/>
      <c r="BV118" s="312"/>
      <c r="BW118" s="431"/>
      <c r="BX118" s="632"/>
      <c r="BY118" s="709"/>
      <c r="BZ118" s="631"/>
      <c r="CA118" s="461"/>
      <c r="CB118" s="225"/>
      <c r="CC118" s="225"/>
      <c r="CD118" s="225"/>
      <c r="CE118" s="225"/>
      <c r="CF118" s="225"/>
      <c r="CG118" s="225"/>
      <c r="CH118" s="225"/>
      <c r="CI118" s="225"/>
      <c r="CJ118" s="225"/>
      <c r="CK118" s="225"/>
      <c r="CL118" s="225"/>
      <c r="CM118" s="225"/>
      <c r="CN118" s="225"/>
      <c r="CO118" s="225"/>
      <c r="CP118" s="225"/>
      <c r="CQ118" s="225"/>
      <c r="CR118" s="225"/>
      <c r="CS118" s="669"/>
      <c r="CT118" s="309"/>
      <c r="CU118" s="295"/>
      <c r="CV118" s="295"/>
      <c r="CW118" s="295"/>
      <c r="CX118" s="295"/>
      <c r="CY118" s="295"/>
      <c r="CZ118" s="312"/>
      <c r="DB118" s="309"/>
      <c r="DC118" s="295"/>
      <c r="DD118" s="295"/>
      <c r="DE118" s="295"/>
      <c r="DF118" s="295"/>
      <c r="DG118" s="295"/>
      <c r="DH118" s="312"/>
      <c r="DI118" s="431"/>
      <c r="DJ118" s="632"/>
      <c r="DK118" s="709"/>
    </row>
    <row r="119" ht="9.0" customHeight="1">
      <c r="A119" s="512"/>
      <c r="B119" s="631"/>
      <c r="C119" s="672"/>
      <c r="D119" s="673"/>
      <c r="E119" s="673"/>
      <c r="F119" s="673"/>
      <c r="G119" s="673"/>
      <c r="H119" s="673"/>
      <c r="I119" s="673"/>
      <c r="J119" s="673"/>
      <c r="K119" s="673"/>
      <c r="L119" s="673"/>
      <c r="M119" s="673"/>
      <c r="N119" s="673"/>
      <c r="O119" s="673"/>
      <c r="P119" s="673"/>
      <c r="Q119" s="673"/>
      <c r="R119" s="673"/>
      <c r="S119" s="673"/>
      <c r="T119" s="673"/>
      <c r="U119" s="673"/>
      <c r="V119" s="674"/>
      <c r="W119" s="674"/>
      <c r="X119" s="674"/>
      <c r="Y119" s="674"/>
      <c r="Z119" s="674"/>
      <c r="AA119" s="674"/>
      <c r="AB119" s="674"/>
      <c r="AC119" s="673"/>
      <c r="AD119" s="674"/>
      <c r="AE119" s="674"/>
      <c r="AF119" s="674"/>
      <c r="AG119" s="674"/>
      <c r="AH119" s="674"/>
      <c r="AI119" s="674"/>
      <c r="AJ119" s="674"/>
      <c r="AK119" s="675"/>
      <c r="AL119" s="632"/>
      <c r="AM119" s="709"/>
      <c r="AN119" s="631"/>
      <c r="AO119" s="672"/>
      <c r="AP119" s="673"/>
      <c r="AQ119" s="673"/>
      <c r="AR119" s="673"/>
      <c r="AS119" s="673"/>
      <c r="AT119" s="673"/>
      <c r="AU119" s="673"/>
      <c r="AV119" s="673"/>
      <c r="AW119" s="673"/>
      <c r="AX119" s="673"/>
      <c r="AY119" s="673"/>
      <c r="AZ119" s="673"/>
      <c r="BA119" s="673"/>
      <c r="BB119" s="673"/>
      <c r="BC119" s="673"/>
      <c r="BD119" s="673"/>
      <c r="BE119" s="673"/>
      <c r="BF119" s="673"/>
      <c r="BG119" s="673"/>
      <c r="BH119" s="674"/>
      <c r="BI119" s="674"/>
      <c r="BJ119" s="674"/>
      <c r="BK119" s="674"/>
      <c r="BL119" s="674"/>
      <c r="BM119" s="674"/>
      <c r="BN119" s="674"/>
      <c r="BO119" s="673"/>
      <c r="BP119" s="674"/>
      <c r="BQ119" s="674"/>
      <c r="BR119" s="674"/>
      <c r="BS119" s="674"/>
      <c r="BT119" s="674"/>
      <c r="BU119" s="674"/>
      <c r="BV119" s="674"/>
      <c r="BW119" s="675"/>
      <c r="BX119" s="632"/>
      <c r="BY119" s="709"/>
      <c r="BZ119" s="631"/>
      <c r="CA119" s="672"/>
      <c r="CB119" s="673"/>
      <c r="CC119" s="673"/>
      <c r="CD119" s="673"/>
      <c r="CE119" s="673"/>
      <c r="CF119" s="673"/>
      <c r="CG119" s="673"/>
      <c r="CH119" s="673"/>
      <c r="CI119" s="673"/>
      <c r="CJ119" s="673"/>
      <c r="CK119" s="673"/>
      <c r="CL119" s="673"/>
      <c r="CM119" s="673"/>
      <c r="CN119" s="673"/>
      <c r="CO119" s="673"/>
      <c r="CP119" s="673"/>
      <c r="CQ119" s="673"/>
      <c r="CR119" s="673"/>
      <c r="CS119" s="673"/>
      <c r="CT119" s="674"/>
      <c r="CU119" s="674"/>
      <c r="CV119" s="674"/>
      <c r="CW119" s="674"/>
      <c r="CX119" s="674"/>
      <c r="CY119" s="674"/>
      <c r="CZ119" s="674"/>
      <c r="DA119" s="673"/>
      <c r="DB119" s="674"/>
      <c r="DC119" s="674"/>
      <c r="DD119" s="674"/>
      <c r="DE119" s="674"/>
      <c r="DF119" s="674"/>
      <c r="DG119" s="674"/>
      <c r="DH119" s="674"/>
      <c r="DI119" s="675"/>
      <c r="DJ119" s="632"/>
      <c r="DK119" s="709"/>
    </row>
    <row r="120" ht="9.0" customHeight="1">
      <c r="A120" s="512"/>
      <c r="B120" s="679"/>
      <c r="C120" s="680"/>
      <c r="D120" s="680"/>
      <c r="E120" s="680"/>
      <c r="F120" s="680"/>
      <c r="G120" s="680"/>
      <c r="H120" s="680"/>
      <c r="I120" s="680"/>
      <c r="J120" s="680"/>
      <c r="K120" s="680"/>
      <c r="L120" s="680"/>
      <c r="M120" s="680"/>
      <c r="N120" s="680"/>
      <c r="O120" s="680"/>
      <c r="P120" s="680"/>
      <c r="Q120" s="680"/>
      <c r="R120" s="680"/>
      <c r="S120" s="680"/>
      <c r="T120" s="680"/>
      <c r="U120" s="680"/>
      <c r="V120" s="680"/>
      <c r="W120" s="680"/>
      <c r="X120" s="680"/>
      <c r="Y120" s="680"/>
      <c r="Z120" s="680"/>
      <c r="AA120" s="680"/>
      <c r="AB120" s="680"/>
      <c r="AC120" s="680"/>
      <c r="AD120" s="680"/>
      <c r="AE120" s="680"/>
      <c r="AF120" s="680"/>
      <c r="AG120" s="680"/>
      <c r="AH120" s="680"/>
      <c r="AI120" s="680"/>
      <c r="AJ120" s="680"/>
      <c r="AK120" s="680"/>
      <c r="AL120" s="681"/>
      <c r="AM120" s="709"/>
      <c r="AN120" s="679"/>
      <c r="AO120" s="680"/>
      <c r="AP120" s="680"/>
      <c r="AQ120" s="680"/>
      <c r="AR120" s="680"/>
      <c r="AS120" s="680"/>
      <c r="AT120" s="680"/>
      <c r="AU120" s="680"/>
      <c r="AV120" s="680"/>
      <c r="AW120" s="680"/>
      <c r="AX120" s="680"/>
      <c r="AY120" s="680"/>
      <c r="AZ120" s="680"/>
      <c r="BA120" s="680"/>
      <c r="BB120" s="680"/>
      <c r="BC120" s="680"/>
      <c r="BD120" s="680"/>
      <c r="BE120" s="680"/>
      <c r="BF120" s="680"/>
      <c r="BG120" s="680"/>
      <c r="BH120" s="680"/>
      <c r="BI120" s="680"/>
      <c r="BJ120" s="680"/>
      <c r="BK120" s="680"/>
      <c r="BL120" s="680"/>
      <c r="BM120" s="680"/>
      <c r="BN120" s="680"/>
      <c r="BO120" s="680"/>
      <c r="BP120" s="680"/>
      <c r="BQ120" s="680"/>
      <c r="BR120" s="680"/>
      <c r="BS120" s="680"/>
      <c r="BT120" s="680"/>
      <c r="BU120" s="680"/>
      <c r="BV120" s="680"/>
      <c r="BW120" s="680"/>
      <c r="BX120" s="681"/>
      <c r="BY120" s="709"/>
      <c r="BZ120" s="679"/>
      <c r="CA120" s="680"/>
      <c r="CB120" s="680"/>
      <c r="CC120" s="680"/>
      <c r="CD120" s="680"/>
      <c r="CE120" s="680"/>
      <c r="CF120" s="680"/>
      <c r="CG120" s="680"/>
      <c r="CH120" s="680"/>
      <c r="CI120" s="680"/>
      <c r="CJ120" s="680"/>
      <c r="CK120" s="680"/>
      <c r="CL120" s="680"/>
      <c r="CM120" s="680"/>
      <c r="CN120" s="680"/>
      <c r="CO120" s="680"/>
      <c r="CP120" s="680"/>
      <c r="CQ120" s="680"/>
      <c r="CR120" s="680"/>
      <c r="CS120" s="680"/>
      <c r="CT120" s="680"/>
      <c r="CU120" s="680"/>
      <c r="CV120" s="680"/>
      <c r="CW120" s="680"/>
      <c r="CX120" s="680"/>
      <c r="CY120" s="680"/>
      <c r="CZ120" s="680"/>
      <c r="DA120" s="680"/>
      <c r="DB120" s="680"/>
      <c r="DC120" s="680"/>
      <c r="DD120" s="680"/>
      <c r="DE120" s="680"/>
      <c r="DF120" s="680"/>
      <c r="DG120" s="680"/>
      <c r="DH120" s="680"/>
      <c r="DI120" s="680"/>
      <c r="DJ120" s="681"/>
      <c r="DK120" s="709"/>
    </row>
    <row r="121" ht="9.0" customHeight="1">
      <c r="A121" s="512"/>
      <c r="B121" s="709"/>
      <c r="C121" s="709"/>
      <c r="D121" s="709"/>
      <c r="E121" s="709"/>
      <c r="F121" s="709"/>
      <c r="G121" s="709"/>
      <c r="H121" s="709"/>
      <c r="I121" s="709"/>
      <c r="J121" s="709"/>
      <c r="K121" s="709"/>
      <c r="L121" s="709"/>
      <c r="M121" s="709"/>
      <c r="N121" s="709"/>
      <c r="O121" s="709"/>
      <c r="P121" s="709"/>
      <c r="Q121" s="709"/>
      <c r="R121" s="709"/>
      <c r="S121" s="709"/>
      <c r="T121" s="709"/>
      <c r="U121" s="709"/>
      <c r="V121" s="709"/>
      <c r="W121" s="709"/>
      <c r="X121" s="709"/>
      <c r="Y121" s="709"/>
      <c r="Z121" s="709"/>
      <c r="AA121" s="709"/>
      <c r="AB121" s="709"/>
      <c r="AC121" s="709"/>
      <c r="AD121" s="709"/>
      <c r="AE121" s="709"/>
      <c r="AF121" s="709"/>
      <c r="AG121" s="709"/>
      <c r="AH121" s="709"/>
      <c r="AI121" s="709"/>
      <c r="AJ121" s="709"/>
      <c r="AK121" s="709"/>
      <c r="AL121" s="709"/>
      <c r="AM121" s="709"/>
      <c r="AN121" s="709"/>
      <c r="AO121" s="709"/>
      <c r="AP121" s="709"/>
      <c r="AQ121" s="709"/>
      <c r="AR121" s="709"/>
      <c r="AS121" s="709"/>
      <c r="AT121" s="709"/>
      <c r="AU121" s="709"/>
      <c r="AV121" s="709"/>
      <c r="AW121" s="709"/>
      <c r="AX121" s="709"/>
      <c r="AY121" s="709"/>
      <c r="AZ121" s="709"/>
      <c r="BA121" s="709"/>
      <c r="BB121" s="709"/>
      <c r="BC121" s="709"/>
      <c r="BD121" s="709"/>
      <c r="BE121" s="709"/>
      <c r="BF121" s="709"/>
      <c r="BG121" s="709"/>
      <c r="BH121" s="709"/>
      <c r="BI121" s="709"/>
      <c r="BJ121" s="709"/>
      <c r="BK121" s="709"/>
      <c r="BL121" s="709"/>
      <c r="BM121" s="709"/>
      <c r="BN121" s="709"/>
      <c r="BO121" s="709"/>
      <c r="BP121" s="709"/>
      <c r="BQ121" s="709"/>
      <c r="BR121" s="709"/>
      <c r="BS121" s="709"/>
      <c r="BT121" s="709"/>
      <c r="BU121" s="709"/>
      <c r="BV121" s="709"/>
      <c r="BW121" s="709"/>
      <c r="BX121" s="709"/>
      <c r="BY121" s="709"/>
      <c r="BZ121" s="709"/>
      <c r="CA121" s="709"/>
      <c r="CB121" s="709"/>
      <c r="CC121" s="709"/>
      <c r="CD121" s="709"/>
      <c r="CE121" s="709"/>
      <c r="CF121" s="709"/>
      <c r="CG121" s="709"/>
      <c r="CH121" s="709"/>
      <c r="CI121" s="709"/>
      <c r="CJ121" s="709"/>
      <c r="CK121" s="709"/>
      <c r="CL121" s="709"/>
      <c r="CM121" s="709"/>
      <c r="CN121" s="709"/>
      <c r="CO121" s="709"/>
      <c r="CP121" s="709"/>
      <c r="CQ121" s="709"/>
      <c r="CR121" s="709"/>
      <c r="CS121" s="709"/>
      <c r="CT121" s="709"/>
      <c r="CU121" s="709"/>
      <c r="CV121" s="709"/>
      <c r="CW121" s="709"/>
      <c r="CX121" s="709"/>
      <c r="CY121" s="709"/>
      <c r="CZ121" s="709"/>
      <c r="DA121" s="709"/>
      <c r="DB121" s="709"/>
      <c r="DC121" s="709"/>
      <c r="DD121" s="709"/>
      <c r="DE121" s="709"/>
      <c r="DF121" s="709"/>
      <c r="DG121" s="709"/>
      <c r="DH121" s="709"/>
      <c r="DI121" s="709"/>
      <c r="DJ121" s="709"/>
      <c r="DK121" s="709"/>
    </row>
    <row r="122" ht="9.0" customHeight="1">
      <c r="A122" s="512"/>
      <c r="B122" s="622"/>
      <c r="C122" s="623"/>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624"/>
      <c r="AL122" s="625"/>
      <c r="AM122" s="709"/>
      <c r="AN122" s="622"/>
      <c r="AO122" s="623"/>
      <c r="AP122" s="28"/>
      <c r="AQ122" s="28"/>
      <c r="AR122" s="28"/>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28"/>
      <c r="BP122" s="28"/>
      <c r="BQ122" s="28"/>
      <c r="BR122" s="28"/>
      <c r="BS122" s="28"/>
      <c r="BT122" s="28"/>
      <c r="BU122" s="28"/>
      <c r="BV122" s="28"/>
      <c r="BW122" s="624"/>
      <c r="BX122" s="625"/>
      <c r="BY122" s="709"/>
      <c r="BZ122" s="622"/>
      <c r="CA122" s="623"/>
      <c r="CB122" s="28"/>
      <c r="CC122" s="28"/>
      <c r="CD122" s="28"/>
      <c r="CE122" s="28"/>
      <c r="CF122" s="28"/>
      <c r="CG122" s="28"/>
      <c r="CH122" s="28"/>
      <c r="CI122" s="28"/>
      <c r="CJ122" s="28"/>
      <c r="CK122" s="28"/>
      <c r="CL122" s="28"/>
      <c r="CM122" s="28"/>
      <c r="CN122" s="28"/>
      <c r="CO122" s="28"/>
      <c r="CP122" s="28"/>
      <c r="CQ122" s="28"/>
      <c r="CR122" s="28"/>
      <c r="CS122" s="28"/>
      <c r="CT122" s="28"/>
      <c r="CU122" s="28"/>
      <c r="CV122" s="28"/>
      <c r="CW122" s="28"/>
      <c r="CX122" s="28"/>
      <c r="CY122" s="28"/>
      <c r="CZ122" s="28"/>
      <c r="DA122" s="28"/>
      <c r="DB122" s="28"/>
      <c r="DC122" s="28"/>
      <c r="DD122" s="28"/>
      <c r="DE122" s="28"/>
      <c r="DF122" s="28"/>
      <c r="DG122" s="28"/>
      <c r="DH122" s="28"/>
      <c r="DI122" s="624"/>
      <c r="DJ122" s="625"/>
      <c r="DK122" s="709"/>
    </row>
    <row r="123" ht="9.0" customHeight="1">
      <c r="A123" s="512"/>
      <c r="B123" s="631"/>
      <c r="C123" s="561" t="s">
        <v>334</v>
      </c>
      <c r="D123" s="136"/>
      <c r="E123" s="136"/>
      <c r="F123" s="136"/>
      <c r="G123" s="136"/>
      <c r="H123" s="136"/>
      <c r="I123" s="136"/>
      <c r="J123" s="136"/>
      <c r="K123" s="136"/>
      <c r="L123" s="136"/>
      <c r="M123" s="136"/>
      <c r="N123" s="136"/>
      <c r="O123" s="136"/>
      <c r="P123" s="136"/>
      <c r="Q123" s="136"/>
      <c r="R123" s="136"/>
      <c r="S123" s="136"/>
      <c r="T123" s="136"/>
      <c r="U123" s="136"/>
      <c r="V123" s="136"/>
      <c r="W123" s="136"/>
      <c r="X123" s="136"/>
      <c r="Y123" s="136"/>
      <c r="Z123" s="136"/>
      <c r="AA123" s="136"/>
      <c r="AB123" s="136"/>
      <c r="AC123" s="136"/>
      <c r="AD123" s="136"/>
      <c r="AE123" s="136"/>
      <c r="AF123" s="136"/>
      <c r="AG123" s="136"/>
      <c r="AH123" s="136"/>
      <c r="AI123" s="136"/>
      <c r="AJ123" s="136"/>
      <c r="AK123" s="8"/>
      <c r="AL123" s="632"/>
      <c r="AM123" s="709"/>
      <c r="AN123" s="631"/>
      <c r="AO123" s="561" t="s">
        <v>334</v>
      </c>
      <c r="AP123" s="136"/>
      <c r="AQ123" s="136"/>
      <c r="AR123" s="136"/>
      <c r="AS123" s="136"/>
      <c r="AT123" s="136"/>
      <c r="AU123" s="136"/>
      <c r="AV123" s="136"/>
      <c r="AW123" s="136"/>
      <c r="AX123" s="136"/>
      <c r="AY123" s="136"/>
      <c r="AZ123" s="136"/>
      <c r="BA123" s="136"/>
      <c r="BB123" s="136"/>
      <c r="BC123" s="136"/>
      <c r="BD123" s="136"/>
      <c r="BE123" s="136"/>
      <c r="BF123" s="136"/>
      <c r="BG123" s="136"/>
      <c r="BH123" s="136"/>
      <c r="BI123" s="136"/>
      <c r="BJ123" s="136"/>
      <c r="BK123" s="136"/>
      <c r="BL123" s="136"/>
      <c r="BM123" s="136"/>
      <c r="BN123" s="136"/>
      <c r="BO123" s="136"/>
      <c r="BP123" s="136"/>
      <c r="BQ123" s="136"/>
      <c r="BR123" s="136"/>
      <c r="BS123" s="136"/>
      <c r="BT123" s="136"/>
      <c r="BU123" s="136"/>
      <c r="BV123" s="136"/>
      <c r="BW123" s="8"/>
      <c r="BX123" s="632"/>
      <c r="BY123" s="709"/>
      <c r="BZ123" s="631"/>
      <c r="CA123" s="561" t="s">
        <v>334</v>
      </c>
      <c r="CB123" s="136"/>
      <c r="CC123" s="136"/>
      <c r="CD123" s="136"/>
      <c r="CE123" s="136"/>
      <c r="CF123" s="136"/>
      <c r="CG123" s="136"/>
      <c r="CH123" s="136"/>
      <c r="CI123" s="136"/>
      <c r="CJ123" s="136"/>
      <c r="CK123" s="136"/>
      <c r="CL123" s="136"/>
      <c r="CM123" s="136"/>
      <c r="CN123" s="136"/>
      <c r="CO123" s="136"/>
      <c r="CP123" s="136"/>
      <c r="CQ123" s="136"/>
      <c r="CR123" s="136"/>
      <c r="CS123" s="136"/>
      <c r="CT123" s="136"/>
      <c r="CU123" s="136"/>
      <c r="CV123" s="136"/>
      <c r="CW123" s="136"/>
      <c r="CX123" s="136"/>
      <c r="CY123" s="136"/>
      <c r="CZ123" s="136"/>
      <c r="DA123" s="136"/>
      <c r="DB123" s="136"/>
      <c r="DC123" s="136"/>
      <c r="DD123" s="136"/>
      <c r="DE123" s="136"/>
      <c r="DF123" s="136"/>
      <c r="DG123" s="136"/>
      <c r="DH123" s="136"/>
      <c r="DI123" s="8"/>
      <c r="DJ123" s="632"/>
      <c r="DK123" s="709"/>
    </row>
    <row r="124" ht="9.0" customHeight="1">
      <c r="A124" s="512"/>
      <c r="B124" s="631"/>
      <c r="C124" s="458"/>
      <c r="AK124" s="459"/>
      <c r="AL124" s="632"/>
      <c r="AM124" s="709"/>
      <c r="AN124" s="631"/>
      <c r="AO124" s="458"/>
      <c r="BW124" s="459"/>
      <c r="BX124" s="632"/>
      <c r="BY124" s="709"/>
      <c r="BZ124" s="631"/>
      <c r="CA124" s="458"/>
      <c r="DI124" s="459"/>
      <c r="DJ124" s="632"/>
      <c r="DK124" s="709"/>
    </row>
    <row r="125" ht="9.0" customHeight="1">
      <c r="A125" s="512"/>
      <c r="B125" s="631"/>
      <c r="C125" s="458"/>
      <c r="AK125" s="459"/>
      <c r="AL125" s="632"/>
      <c r="AM125" s="709"/>
      <c r="AN125" s="631"/>
      <c r="AO125" s="458"/>
      <c r="BW125" s="459"/>
      <c r="BX125" s="632"/>
      <c r="BY125" s="709"/>
      <c r="BZ125" s="631"/>
      <c r="CA125" s="458"/>
      <c r="DI125" s="459"/>
      <c r="DJ125" s="632"/>
      <c r="DK125" s="709"/>
    </row>
    <row r="126" ht="9.0" customHeight="1">
      <c r="A126" s="512"/>
      <c r="B126" s="631"/>
      <c r="C126" s="461"/>
      <c r="D126" s="225"/>
      <c r="E126" s="225"/>
      <c r="F126" s="225"/>
      <c r="G126" s="225"/>
      <c r="H126" s="225"/>
      <c r="I126" s="225"/>
      <c r="J126" s="225"/>
      <c r="K126" s="225"/>
      <c r="L126" s="225"/>
      <c r="M126" s="225"/>
      <c r="N126" s="225"/>
      <c r="O126" s="225"/>
      <c r="P126" s="225"/>
      <c r="Q126" s="225"/>
      <c r="R126" s="225"/>
      <c r="S126" s="225"/>
      <c r="T126" s="225"/>
      <c r="U126" s="225"/>
      <c r="V126" s="225"/>
      <c r="W126" s="225"/>
      <c r="X126" s="225"/>
      <c r="Y126" s="225"/>
      <c r="Z126" s="225"/>
      <c r="AA126" s="225"/>
      <c r="AB126" s="225"/>
      <c r="AC126" s="225"/>
      <c r="AD126" s="225"/>
      <c r="AE126" s="225"/>
      <c r="AF126" s="225"/>
      <c r="AG126" s="225"/>
      <c r="AH126" s="225"/>
      <c r="AI126" s="225"/>
      <c r="AJ126" s="225"/>
      <c r="AK126" s="462"/>
      <c r="AL126" s="632"/>
      <c r="AM126" s="709"/>
      <c r="AN126" s="631"/>
      <c r="AO126" s="461"/>
      <c r="AP126" s="225"/>
      <c r="AQ126" s="225"/>
      <c r="AR126" s="225"/>
      <c r="AS126" s="225"/>
      <c r="AT126" s="225"/>
      <c r="AU126" s="225"/>
      <c r="AV126" s="225"/>
      <c r="AW126" s="225"/>
      <c r="AX126" s="225"/>
      <c r="AY126" s="225"/>
      <c r="AZ126" s="225"/>
      <c r="BA126" s="225"/>
      <c r="BB126" s="225"/>
      <c r="BC126" s="225"/>
      <c r="BD126" s="225"/>
      <c r="BE126" s="225"/>
      <c r="BF126" s="225"/>
      <c r="BG126" s="225"/>
      <c r="BH126" s="225"/>
      <c r="BI126" s="225"/>
      <c r="BJ126" s="225"/>
      <c r="BK126" s="225"/>
      <c r="BL126" s="225"/>
      <c r="BM126" s="225"/>
      <c r="BN126" s="225"/>
      <c r="BO126" s="225"/>
      <c r="BP126" s="225"/>
      <c r="BQ126" s="225"/>
      <c r="BR126" s="225"/>
      <c r="BS126" s="225"/>
      <c r="BT126" s="225"/>
      <c r="BU126" s="225"/>
      <c r="BV126" s="225"/>
      <c r="BW126" s="462"/>
      <c r="BX126" s="632"/>
      <c r="BY126" s="709"/>
      <c r="BZ126" s="631"/>
      <c r="CA126" s="461"/>
      <c r="CB126" s="225"/>
      <c r="CC126" s="225"/>
      <c r="CD126" s="225"/>
      <c r="CE126" s="225"/>
      <c r="CF126" s="225"/>
      <c r="CG126" s="225"/>
      <c r="CH126" s="225"/>
      <c r="CI126" s="225"/>
      <c r="CJ126" s="225"/>
      <c r="CK126" s="225"/>
      <c r="CL126" s="225"/>
      <c r="CM126" s="225"/>
      <c r="CN126" s="225"/>
      <c r="CO126" s="225"/>
      <c r="CP126" s="225"/>
      <c r="CQ126" s="225"/>
      <c r="CR126" s="225"/>
      <c r="CS126" s="225"/>
      <c r="CT126" s="225"/>
      <c r="CU126" s="225"/>
      <c r="CV126" s="225"/>
      <c r="CW126" s="225"/>
      <c r="CX126" s="225"/>
      <c r="CY126" s="225"/>
      <c r="CZ126" s="225"/>
      <c r="DA126" s="225"/>
      <c r="DB126" s="225"/>
      <c r="DC126" s="225"/>
      <c r="DD126" s="225"/>
      <c r="DE126" s="225"/>
      <c r="DF126" s="225"/>
      <c r="DG126" s="225"/>
      <c r="DH126" s="225"/>
      <c r="DI126" s="462"/>
      <c r="DJ126" s="632"/>
      <c r="DK126" s="709"/>
    </row>
    <row r="127" ht="9.0" customHeight="1">
      <c r="A127" s="512"/>
      <c r="B127" s="631"/>
      <c r="C127" s="633" t="s">
        <v>337</v>
      </c>
      <c r="D127" s="168"/>
      <c r="E127" s="168"/>
      <c r="F127" s="168"/>
      <c r="G127" s="168"/>
      <c r="H127" s="168"/>
      <c r="I127" s="168"/>
      <c r="J127" s="168"/>
      <c r="K127" s="168"/>
      <c r="L127" s="168"/>
      <c r="M127" s="168"/>
      <c r="N127" s="168"/>
      <c r="O127" s="168"/>
      <c r="P127" s="168"/>
      <c r="Q127" s="168"/>
      <c r="R127" s="168"/>
      <c r="S127" s="168"/>
      <c r="T127" s="168"/>
      <c r="U127" s="168"/>
      <c r="V127" s="168"/>
      <c r="W127" s="168"/>
      <c r="X127" s="168"/>
      <c r="Y127" s="168"/>
      <c r="Z127" s="168"/>
      <c r="AA127" s="168"/>
      <c r="AB127" s="168"/>
      <c r="AC127" s="168"/>
      <c r="AD127" s="168"/>
      <c r="AE127" s="168"/>
      <c r="AF127" s="168"/>
      <c r="AG127" s="168"/>
      <c r="AH127" s="168"/>
      <c r="AI127" s="168"/>
      <c r="AJ127" s="168"/>
      <c r="AK127" s="573"/>
      <c r="AL127" s="632"/>
      <c r="AM127" s="709"/>
      <c r="AN127" s="631"/>
      <c r="AO127" s="633" t="s">
        <v>337</v>
      </c>
      <c r="AP127" s="168"/>
      <c r="AQ127" s="168"/>
      <c r="AR127" s="168"/>
      <c r="AS127" s="168"/>
      <c r="AT127" s="168"/>
      <c r="AU127" s="168"/>
      <c r="AV127" s="168"/>
      <c r="AW127" s="168"/>
      <c r="AX127" s="168"/>
      <c r="AY127" s="168"/>
      <c r="AZ127" s="168"/>
      <c r="BA127" s="168"/>
      <c r="BB127" s="168"/>
      <c r="BC127" s="168"/>
      <c r="BD127" s="168"/>
      <c r="BE127" s="168"/>
      <c r="BF127" s="168"/>
      <c r="BG127" s="168"/>
      <c r="BH127" s="168"/>
      <c r="BI127" s="168"/>
      <c r="BJ127" s="168"/>
      <c r="BK127" s="168"/>
      <c r="BL127" s="168"/>
      <c r="BM127" s="168"/>
      <c r="BN127" s="168"/>
      <c r="BO127" s="168"/>
      <c r="BP127" s="168"/>
      <c r="BQ127" s="168"/>
      <c r="BR127" s="168"/>
      <c r="BS127" s="168"/>
      <c r="BT127" s="168"/>
      <c r="BU127" s="168"/>
      <c r="BV127" s="168"/>
      <c r="BW127" s="573"/>
      <c r="BX127" s="632"/>
      <c r="BY127" s="709"/>
      <c r="BZ127" s="631"/>
      <c r="CA127" s="633" t="s">
        <v>337</v>
      </c>
      <c r="CB127" s="168"/>
      <c r="CC127" s="168"/>
      <c r="CD127" s="168"/>
      <c r="CE127" s="168"/>
      <c r="CF127" s="168"/>
      <c r="CG127" s="168"/>
      <c r="CH127" s="168"/>
      <c r="CI127" s="168"/>
      <c r="CJ127" s="168"/>
      <c r="CK127" s="168"/>
      <c r="CL127" s="168"/>
      <c r="CM127" s="168"/>
      <c r="CN127" s="168"/>
      <c r="CO127" s="168"/>
      <c r="CP127" s="168"/>
      <c r="CQ127" s="168"/>
      <c r="CR127" s="168"/>
      <c r="CS127" s="168"/>
      <c r="CT127" s="168"/>
      <c r="CU127" s="168"/>
      <c r="CV127" s="168"/>
      <c r="CW127" s="168"/>
      <c r="CX127" s="168"/>
      <c r="CY127" s="168"/>
      <c r="CZ127" s="168"/>
      <c r="DA127" s="168"/>
      <c r="DB127" s="168"/>
      <c r="DC127" s="168"/>
      <c r="DD127" s="168"/>
      <c r="DE127" s="168"/>
      <c r="DF127" s="168"/>
      <c r="DG127" s="168"/>
      <c r="DH127" s="168"/>
      <c r="DI127" s="573"/>
      <c r="DJ127" s="632"/>
      <c r="DK127" s="709"/>
    </row>
    <row r="128" ht="9.0" customHeight="1">
      <c r="A128" s="512"/>
      <c r="B128" s="631"/>
      <c r="C128" s="458"/>
      <c r="AK128" s="459"/>
      <c r="AL128" s="632"/>
      <c r="AM128" s="709"/>
      <c r="AN128" s="631"/>
      <c r="AO128" s="458"/>
      <c r="BW128" s="459"/>
      <c r="BX128" s="632"/>
      <c r="BY128" s="709"/>
      <c r="BZ128" s="631"/>
      <c r="CA128" s="458"/>
      <c r="DI128" s="459"/>
      <c r="DJ128" s="632"/>
      <c r="DK128" s="709"/>
    </row>
    <row r="129" ht="9.0" customHeight="1">
      <c r="A129" s="512"/>
      <c r="B129" s="631"/>
      <c r="C129" s="548"/>
      <c r="D129" s="370"/>
      <c r="E129" s="370"/>
      <c r="F129" s="370"/>
      <c r="G129" s="370"/>
      <c r="H129" s="370"/>
      <c r="I129" s="370"/>
      <c r="J129" s="370"/>
      <c r="K129" s="370"/>
      <c r="L129" s="370"/>
      <c r="M129" s="370"/>
      <c r="N129" s="370"/>
      <c r="O129" s="370"/>
      <c r="P129" s="370"/>
      <c r="Q129" s="370"/>
      <c r="R129" s="370"/>
      <c r="S129" s="370"/>
      <c r="T129" s="370"/>
      <c r="U129" s="370"/>
      <c r="V129" s="370"/>
      <c r="W129" s="370"/>
      <c r="X129" s="370"/>
      <c r="Y129" s="370"/>
      <c r="Z129" s="370"/>
      <c r="AA129" s="370"/>
      <c r="AB129" s="370"/>
      <c r="AC129" s="370"/>
      <c r="AD129" s="370"/>
      <c r="AE129" s="370"/>
      <c r="AF129" s="370"/>
      <c r="AG129" s="370"/>
      <c r="AH129" s="370"/>
      <c r="AI129" s="370"/>
      <c r="AJ129" s="370"/>
      <c r="AK129" s="14"/>
      <c r="AL129" s="632"/>
      <c r="AM129" s="709"/>
      <c r="AN129" s="631"/>
      <c r="AO129" s="548"/>
      <c r="AP129" s="370"/>
      <c r="AQ129" s="370"/>
      <c r="AR129" s="370"/>
      <c r="AS129" s="370"/>
      <c r="AT129" s="370"/>
      <c r="AU129" s="370"/>
      <c r="AV129" s="370"/>
      <c r="AW129" s="370"/>
      <c r="AX129" s="370"/>
      <c r="AY129" s="370"/>
      <c r="AZ129" s="370"/>
      <c r="BA129" s="370"/>
      <c r="BB129" s="370"/>
      <c r="BC129" s="370"/>
      <c r="BD129" s="370"/>
      <c r="BE129" s="370"/>
      <c r="BF129" s="370"/>
      <c r="BG129" s="370"/>
      <c r="BH129" s="370"/>
      <c r="BI129" s="370"/>
      <c r="BJ129" s="370"/>
      <c r="BK129" s="370"/>
      <c r="BL129" s="370"/>
      <c r="BM129" s="370"/>
      <c r="BN129" s="370"/>
      <c r="BO129" s="370"/>
      <c r="BP129" s="370"/>
      <c r="BQ129" s="370"/>
      <c r="BR129" s="370"/>
      <c r="BS129" s="370"/>
      <c r="BT129" s="370"/>
      <c r="BU129" s="370"/>
      <c r="BV129" s="370"/>
      <c r="BW129" s="14"/>
      <c r="BX129" s="632"/>
      <c r="BY129" s="709"/>
      <c r="BZ129" s="631"/>
      <c r="CA129" s="548"/>
      <c r="CB129" s="370"/>
      <c r="CC129" s="370"/>
      <c r="CD129" s="370"/>
      <c r="CE129" s="370"/>
      <c r="CF129" s="370"/>
      <c r="CG129" s="370"/>
      <c r="CH129" s="370"/>
      <c r="CI129" s="370"/>
      <c r="CJ129" s="370"/>
      <c r="CK129" s="370"/>
      <c r="CL129" s="370"/>
      <c r="CM129" s="370"/>
      <c r="CN129" s="370"/>
      <c r="CO129" s="370"/>
      <c r="CP129" s="370"/>
      <c r="CQ129" s="370"/>
      <c r="CR129" s="370"/>
      <c r="CS129" s="370"/>
      <c r="CT129" s="370"/>
      <c r="CU129" s="370"/>
      <c r="CV129" s="370"/>
      <c r="CW129" s="370"/>
      <c r="CX129" s="370"/>
      <c r="CY129" s="370"/>
      <c r="CZ129" s="370"/>
      <c r="DA129" s="370"/>
      <c r="DB129" s="370"/>
      <c r="DC129" s="370"/>
      <c r="DD129" s="370"/>
      <c r="DE129" s="370"/>
      <c r="DF129" s="370"/>
      <c r="DG129" s="370"/>
      <c r="DH129" s="370"/>
      <c r="DI129" s="14"/>
      <c r="DJ129" s="632"/>
      <c r="DK129" s="709"/>
    </row>
    <row r="130" ht="9.0" customHeight="1">
      <c r="A130" s="512"/>
      <c r="B130" s="631"/>
      <c r="C130" s="635" t="s">
        <v>339</v>
      </c>
      <c r="J130" s="264"/>
      <c r="K130" s="636"/>
      <c r="AK130" s="459"/>
      <c r="AL130" s="632"/>
      <c r="AM130" s="709"/>
      <c r="AN130" s="631"/>
      <c r="AO130" s="635" t="s">
        <v>339</v>
      </c>
      <c r="AV130" s="264"/>
      <c r="AW130" s="636"/>
      <c r="BW130" s="459"/>
      <c r="BX130" s="632"/>
      <c r="BY130" s="709"/>
      <c r="BZ130" s="631"/>
      <c r="CA130" s="635" t="s">
        <v>339</v>
      </c>
      <c r="CH130" s="264"/>
      <c r="CI130" s="636"/>
      <c r="DI130" s="459"/>
      <c r="DJ130" s="632"/>
      <c r="DK130" s="709"/>
    </row>
    <row r="131" ht="9.0" customHeight="1">
      <c r="A131" s="512"/>
      <c r="B131" s="631"/>
      <c r="C131" s="458"/>
      <c r="J131" s="264"/>
      <c r="K131" s="263"/>
      <c r="AK131" s="459"/>
      <c r="AL131" s="632"/>
      <c r="AM131" s="709"/>
      <c r="AN131" s="631"/>
      <c r="AO131" s="458"/>
      <c r="AV131" s="264"/>
      <c r="AW131" s="263"/>
      <c r="BW131" s="459"/>
      <c r="BX131" s="632"/>
      <c r="BY131" s="709"/>
      <c r="BZ131" s="631"/>
      <c r="CA131" s="458"/>
      <c r="CH131" s="264"/>
      <c r="CI131" s="263"/>
      <c r="DI131" s="459"/>
      <c r="DJ131" s="632"/>
      <c r="DK131" s="709"/>
    </row>
    <row r="132" ht="9.0" customHeight="1">
      <c r="A132" s="512"/>
      <c r="B132" s="631"/>
      <c r="C132" s="461"/>
      <c r="D132" s="225"/>
      <c r="E132" s="225"/>
      <c r="F132" s="225"/>
      <c r="G132" s="225"/>
      <c r="H132" s="225"/>
      <c r="I132" s="225"/>
      <c r="J132" s="226"/>
      <c r="K132" s="224"/>
      <c r="L132" s="225"/>
      <c r="M132" s="225"/>
      <c r="N132" s="225"/>
      <c r="O132" s="225"/>
      <c r="P132" s="225"/>
      <c r="Q132" s="225"/>
      <c r="R132" s="225"/>
      <c r="S132" s="225"/>
      <c r="T132" s="225"/>
      <c r="U132" s="225"/>
      <c r="V132" s="225"/>
      <c r="W132" s="225"/>
      <c r="X132" s="225"/>
      <c r="Y132" s="225"/>
      <c r="Z132" s="225"/>
      <c r="AA132" s="225"/>
      <c r="AB132" s="225"/>
      <c r="AC132" s="225"/>
      <c r="AD132" s="225"/>
      <c r="AE132" s="225"/>
      <c r="AF132" s="225"/>
      <c r="AG132" s="225"/>
      <c r="AH132" s="225"/>
      <c r="AI132" s="225"/>
      <c r="AJ132" s="225"/>
      <c r="AK132" s="462"/>
      <c r="AL132" s="632"/>
      <c r="AM132" s="709"/>
      <c r="AN132" s="631"/>
      <c r="AO132" s="461"/>
      <c r="AP132" s="225"/>
      <c r="AQ132" s="225"/>
      <c r="AR132" s="225"/>
      <c r="AS132" s="225"/>
      <c r="AT132" s="225"/>
      <c r="AU132" s="225"/>
      <c r="AV132" s="226"/>
      <c r="AW132" s="224"/>
      <c r="AX132" s="225"/>
      <c r="AY132" s="225"/>
      <c r="AZ132" s="225"/>
      <c r="BA132" s="225"/>
      <c r="BB132" s="225"/>
      <c r="BC132" s="225"/>
      <c r="BD132" s="225"/>
      <c r="BE132" s="225"/>
      <c r="BF132" s="225"/>
      <c r="BG132" s="225"/>
      <c r="BH132" s="225"/>
      <c r="BI132" s="225"/>
      <c r="BJ132" s="225"/>
      <c r="BK132" s="225"/>
      <c r="BL132" s="225"/>
      <c r="BM132" s="225"/>
      <c r="BN132" s="225"/>
      <c r="BO132" s="225"/>
      <c r="BP132" s="225"/>
      <c r="BQ132" s="225"/>
      <c r="BR132" s="225"/>
      <c r="BS132" s="225"/>
      <c r="BT132" s="225"/>
      <c r="BU132" s="225"/>
      <c r="BV132" s="225"/>
      <c r="BW132" s="462"/>
      <c r="BX132" s="632"/>
      <c r="BY132" s="709"/>
      <c r="BZ132" s="631"/>
      <c r="CA132" s="461"/>
      <c r="CB132" s="225"/>
      <c r="CC132" s="225"/>
      <c r="CD132" s="225"/>
      <c r="CE132" s="225"/>
      <c r="CF132" s="225"/>
      <c r="CG132" s="225"/>
      <c r="CH132" s="226"/>
      <c r="CI132" s="224"/>
      <c r="CJ132" s="225"/>
      <c r="CK132" s="225"/>
      <c r="CL132" s="225"/>
      <c r="CM132" s="225"/>
      <c r="CN132" s="225"/>
      <c r="CO132" s="225"/>
      <c r="CP132" s="225"/>
      <c r="CQ132" s="225"/>
      <c r="CR132" s="225"/>
      <c r="CS132" s="225"/>
      <c r="CT132" s="225"/>
      <c r="CU132" s="225"/>
      <c r="CV132" s="225"/>
      <c r="CW132" s="225"/>
      <c r="CX132" s="225"/>
      <c r="CY132" s="225"/>
      <c r="CZ132" s="225"/>
      <c r="DA132" s="225"/>
      <c r="DB132" s="225"/>
      <c r="DC132" s="225"/>
      <c r="DD132" s="225"/>
      <c r="DE132" s="225"/>
      <c r="DF132" s="225"/>
      <c r="DG132" s="225"/>
      <c r="DH132" s="225"/>
      <c r="DI132" s="462"/>
      <c r="DJ132" s="632"/>
      <c r="DK132" s="709"/>
    </row>
    <row r="133" ht="9.0" customHeight="1">
      <c r="A133" s="512"/>
      <c r="B133" s="631"/>
      <c r="C133" s="642" t="s">
        <v>343</v>
      </c>
      <c r="D133" s="219"/>
      <c r="E133" s="219"/>
      <c r="F133" s="219"/>
      <c r="G133" s="219"/>
      <c r="H133" s="219"/>
      <c r="I133" s="219"/>
      <c r="J133" s="220"/>
      <c r="K133" s="600"/>
      <c r="L133" s="219"/>
      <c r="M133" s="219"/>
      <c r="N133" s="219"/>
      <c r="O133" s="219"/>
      <c r="P133" s="219"/>
      <c r="Q133" s="219"/>
      <c r="R133" s="219"/>
      <c r="S133" s="219"/>
      <c r="T133" s="219"/>
      <c r="U133" s="219"/>
      <c r="V133" s="219"/>
      <c r="W133" s="219"/>
      <c r="X133" s="219"/>
      <c r="Y133" s="219"/>
      <c r="Z133" s="219"/>
      <c r="AA133" s="219"/>
      <c r="AB133" s="219"/>
      <c r="AC133" s="219"/>
      <c r="AD133" s="219"/>
      <c r="AE133" s="219"/>
      <c r="AF133" s="219"/>
      <c r="AG133" s="219"/>
      <c r="AH133" s="219"/>
      <c r="AI133" s="219"/>
      <c r="AJ133" s="219"/>
      <c r="AK133" s="643"/>
      <c r="AL133" s="632"/>
      <c r="AM133" s="709"/>
      <c r="AN133" s="631"/>
      <c r="AO133" s="642" t="s">
        <v>343</v>
      </c>
      <c r="AP133" s="219"/>
      <c r="AQ133" s="219"/>
      <c r="AR133" s="219"/>
      <c r="AS133" s="219"/>
      <c r="AT133" s="219"/>
      <c r="AU133" s="219"/>
      <c r="AV133" s="220"/>
      <c r="AW133" s="600"/>
      <c r="AX133" s="219"/>
      <c r="AY133" s="219"/>
      <c r="AZ133" s="219"/>
      <c r="BA133" s="219"/>
      <c r="BB133" s="219"/>
      <c r="BC133" s="219"/>
      <c r="BD133" s="219"/>
      <c r="BE133" s="219"/>
      <c r="BF133" s="219"/>
      <c r="BG133" s="219"/>
      <c r="BH133" s="219"/>
      <c r="BI133" s="219"/>
      <c r="BJ133" s="219"/>
      <c r="BK133" s="219"/>
      <c r="BL133" s="219"/>
      <c r="BM133" s="219"/>
      <c r="BN133" s="219"/>
      <c r="BO133" s="219"/>
      <c r="BP133" s="219"/>
      <c r="BQ133" s="219"/>
      <c r="BR133" s="219"/>
      <c r="BS133" s="219"/>
      <c r="BT133" s="219"/>
      <c r="BU133" s="219"/>
      <c r="BV133" s="219"/>
      <c r="BW133" s="643"/>
      <c r="BX133" s="632"/>
      <c r="BY133" s="709"/>
      <c r="BZ133" s="631"/>
      <c r="CA133" s="642" t="s">
        <v>343</v>
      </c>
      <c r="CB133" s="219"/>
      <c r="CC133" s="219"/>
      <c r="CD133" s="219"/>
      <c r="CE133" s="219"/>
      <c r="CF133" s="219"/>
      <c r="CG133" s="219"/>
      <c r="CH133" s="220"/>
      <c r="CI133" s="600"/>
      <c r="CJ133" s="219"/>
      <c r="CK133" s="219"/>
      <c r="CL133" s="219"/>
      <c r="CM133" s="219"/>
      <c r="CN133" s="219"/>
      <c r="CO133" s="219"/>
      <c r="CP133" s="219"/>
      <c r="CQ133" s="219"/>
      <c r="CR133" s="219"/>
      <c r="CS133" s="219"/>
      <c r="CT133" s="219"/>
      <c r="CU133" s="219"/>
      <c r="CV133" s="219"/>
      <c r="CW133" s="219"/>
      <c r="CX133" s="219"/>
      <c r="CY133" s="219"/>
      <c r="CZ133" s="219"/>
      <c r="DA133" s="219"/>
      <c r="DB133" s="219"/>
      <c r="DC133" s="219"/>
      <c r="DD133" s="219"/>
      <c r="DE133" s="219"/>
      <c r="DF133" s="219"/>
      <c r="DG133" s="219"/>
      <c r="DH133" s="219"/>
      <c r="DI133" s="643"/>
      <c r="DJ133" s="632"/>
      <c r="DK133" s="709"/>
    </row>
    <row r="134" ht="9.0" customHeight="1">
      <c r="A134" s="512"/>
      <c r="B134" s="631"/>
      <c r="C134" s="458"/>
      <c r="J134" s="264"/>
      <c r="K134" s="263"/>
      <c r="AK134" s="459"/>
      <c r="AL134" s="632"/>
      <c r="AM134" s="709"/>
      <c r="AN134" s="631"/>
      <c r="AO134" s="458"/>
      <c r="AV134" s="264"/>
      <c r="AW134" s="263"/>
      <c r="BW134" s="459"/>
      <c r="BX134" s="632"/>
      <c r="BY134" s="709"/>
      <c r="BZ134" s="631"/>
      <c r="CA134" s="458"/>
      <c r="CH134" s="264"/>
      <c r="CI134" s="263"/>
      <c r="DI134" s="459"/>
      <c r="DJ134" s="632"/>
      <c r="DK134" s="709"/>
    </row>
    <row r="135" ht="9.0" customHeight="1">
      <c r="A135" s="512"/>
      <c r="B135" s="631"/>
      <c r="C135" s="461"/>
      <c r="D135" s="225"/>
      <c r="E135" s="225"/>
      <c r="F135" s="225"/>
      <c r="G135" s="225"/>
      <c r="H135" s="225"/>
      <c r="I135" s="225"/>
      <c r="J135" s="226"/>
      <c r="K135" s="224"/>
      <c r="L135" s="225"/>
      <c r="M135" s="225"/>
      <c r="N135" s="225"/>
      <c r="O135" s="225"/>
      <c r="P135" s="225"/>
      <c r="Q135" s="225"/>
      <c r="R135" s="225"/>
      <c r="S135" s="225"/>
      <c r="T135" s="225"/>
      <c r="U135" s="225"/>
      <c r="V135" s="225"/>
      <c r="W135" s="225"/>
      <c r="X135" s="225"/>
      <c r="Y135" s="225"/>
      <c r="Z135" s="225"/>
      <c r="AA135" s="225"/>
      <c r="AB135" s="225"/>
      <c r="AC135" s="225"/>
      <c r="AD135" s="225"/>
      <c r="AE135" s="225"/>
      <c r="AF135" s="225"/>
      <c r="AG135" s="225"/>
      <c r="AH135" s="225"/>
      <c r="AI135" s="225"/>
      <c r="AJ135" s="225"/>
      <c r="AK135" s="462"/>
      <c r="AL135" s="632"/>
      <c r="AM135" s="709"/>
      <c r="AN135" s="631"/>
      <c r="AO135" s="461"/>
      <c r="AP135" s="225"/>
      <c r="AQ135" s="225"/>
      <c r="AR135" s="225"/>
      <c r="AS135" s="225"/>
      <c r="AT135" s="225"/>
      <c r="AU135" s="225"/>
      <c r="AV135" s="226"/>
      <c r="AW135" s="224"/>
      <c r="AX135" s="225"/>
      <c r="AY135" s="225"/>
      <c r="AZ135" s="225"/>
      <c r="BA135" s="225"/>
      <c r="BB135" s="225"/>
      <c r="BC135" s="225"/>
      <c r="BD135" s="225"/>
      <c r="BE135" s="225"/>
      <c r="BF135" s="225"/>
      <c r="BG135" s="225"/>
      <c r="BH135" s="225"/>
      <c r="BI135" s="225"/>
      <c r="BJ135" s="225"/>
      <c r="BK135" s="225"/>
      <c r="BL135" s="225"/>
      <c r="BM135" s="225"/>
      <c r="BN135" s="225"/>
      <c r="BO135" s="225"/>
      <c r="BP135" s="225"/>
      <c r="BQ135" s="225"/>
      <c r="BR135" s="225"/>
      <c r="BS135" s="225"/>
      <c r="BT135" s="225"/>
      <c r="BU135" s="225"/>
      <c r="BV135" s="225"/>
      <c r="BW135" s="462"/>
      <c r="BX135" s="632"/>
      <c r="BY135" s="709"/>
      <c r="BZ135" s="631"/>
      <c r="CA135" s="461"/>
      <c r="CB135" s="225"/>
      <c r="CC135" s="225"/>
      <c r="CD135" s="225"/>
      <c r="CE135" s="225"/>
      <c r="CF135" s="225"/>
      <c r="CG135" s="225"/>
      <c r="CH135" s="226"/>
      <c r="CI135" s="224"/>
      <c r="CJ135" s="225"/>
      <c r="CK135" s="225"/>
      <c r="CL135" s="225"/>
      <c r="CM135" s="225"/>
      <c r="CN135" s="225"/>
      <c r="CO135" s="225"/>
      <c r="CP135" s="225"/>
      <c r="CQ135" s="225"/>
      <c r="CR135" s="225"/>
      <c r="CS135" s="225"/>
      <c r="CT135" s="225"/>
      <c r="CU135" s="225"/>
      <c r="CV135" s="225"/>
      <c r="CW135" s="225"/>
      <c r="CX135" s="225"/>
      <c r="CY135" s="225"/>
      <c r="CZ135" s="225"/>
      <c r="DA135" s="225"/>
      <c r="DB135" s="225"/>
      <c r="DC135" s="225"/>
      <c r="DD135" s="225"/>
      <c r="DE135" s="225"/>
      <c r="DF135" s="225"/>
      <c r="DG135" s="225"/>
      <c r="DH135" s="225"/>
      <c r="DI135" s="462"/>
      <c r="DJ135" s="632"/>
      <c r="DK135" s="709"/>
    </row>
    <row r="136" ht="9.0" customHeight="1">
      <c r="A136" s="512"/>
      <c r="B136" s="631"/>
      <c r="C136" s="642" t="s">
        <v>347</v>
      </c>
      <c r="D136" s="219"/>
      <c r="E136" s="219"/>
      <c r="F136" s="219"/>
      <c r="G136" s="220"/>
      <c r="H136" s="600"/>
      <c r="I136" s="219"/>
      <c r="J136" s="219"/>
      <c r="K136" s="219"/>
      <c r="L136" s="219"/>
      <c r="M136" s="219"/>
      <c r="N136" s="219"/>
      <c r="O136" s="219"/>
      <c r="P136" s="219"/>
      <c r="Q136" s="220"/>
      <c r="R136" s="301" t="s">
        <v>349</v>
      </c>
      <c r="S136" s="219"/>
      <c r="T136" s="219"/>
      <c r="U136" s="219"/>
      <c r="V136" s="219"/>
      <c r="W136" s="220"/>
      <c r="X136" s="600" t="str">
        <f t="array" ref="X136">IF(AND(K133&lt;&gt;"",H136&lt;&gt;""),INDEX(calculations!$B$146:$G$151,MATCH(H136,calculations!$B$146:$B$151,0),MATCH(K133,calculations!$B$146:$G$146,0)),"")</f>
        <v/>
      </c>
      <c r="Y136" s="219"/>
      <c r="Z136" s="219"/>
      <c r="AA136" s="219"/>
      <c r="AB136" s="219"/>
      <c r="AC136" s="219"/>
      <c r="AD136" s="219"/>
      <c r="AE136" s="219"/>
      <c r="AF136" s="219"/>
      <c r="AG136" s="219"/>
      <c r="AH136" s="219"/>
      <c r="AI136" s="219"/>
      <c r="AJ136" s="219"/>
      <c r="AK136" s="643"/>
      <c r="AL136" s="632"/>
      <c r="AM136" s="709"/>
      <c r="AN136" s="631"/>
      <c r="AO136" s="642" t="s">
        <v>347</v>
      </c>
      <c r="AP136" s="219"/>
      <c r="AQ136" s="219"/>
      <c r="AR136" s="219"/>
      <c r="AS136" s="220"/>
      <c r="AT136" s="600"/>
      <c r="AU136" s="219"/>
      <c r="AV136" s="219"/>
      <c r="AW136" s="219"/>
      <c r="AX136" s="219"/>
      <c r="AY136" s="219"/>
      <c r="AZ136" s="219"/>
      <c r="BA136" s="219"/>
      <c r="BB136" s="219"/>
      <c r="BC136" s="220"/>
      <c r="BD136" s="301" t="s">
        <v>349</v>
      </c>
      <c r="BE136" s="219"/>
      <c r="BF136" s="219"/>
      <c r="BG136" s="219"/>
      <c r="BH136" s="219"/>
      <c r="BI136" s="220"/>
      <c r="BJ136" s="600" t="str">
        <f t="array" ref="BJ136">IF(AND(AW133&lt;&gt;"",AT136&lt;&gt;""),INDEX(calculations!$B$146:$G$151,MATCH(AT136,calculations!$B$146:$B$151,0),MATCH(AW133,calculations!$B$146:$G$146,0)),"")</f>
        <v/>
      </c>
      <c r="BK136" s="219"/>
      <c r="BL136" s="219"/>
      <c r="BM136" s="219"/>
      <c r="BN136" s="219"/>
      <c r="BO136" s="219"/>
      <c r="BP136" s="219"/>
      <c r="BQ136" s="219"/>
      <c r="BR136" s="219"/>
      <c r="BS136" s="219"/>
      <c r="BT136" s="219"/>
      <c r="BU136" s="219"/>
      <c r="BV136" s="219"/>
      <c r="BW136" s="643"/>
      <c r="BX136" s="632"/>
      <c r="BY136" s="709"/>
      <c r="BZ136" s="631"/>
      <c r="CA136" s="642" t="s">
        <v>347</v>
      </c>
      <c r="CB136" s="219"/>
      <c r="CC136" s="219"/>
      <c r="CD136" s="219"/>
      <c r="CE136" s="220"/>
      <c r="CF136" s="600"/>
      <c r="CG136" s="219"/>
      <c r="CH136" s="219"/>
      <c r="CI136" s="219"/>
      <c r="CJ136" s="219"/>
      <c r="CK136" s="219"/>
      <c r="CL136" s="219"/>
      <c r="CM136" s="219"/>
      <c r="CN136" s="219"/>
      <c r="CO136" s="220"/>
      <c r="CP136" s="301" t="s">
        <v>349</v>
      </c>
      <c r="CQ136" s="219"/>
      <c r="CR136" s="219"/>
      <c r="CS136" s="219"/>
      <c r="CT136" s="219"/>
      <c r="CU136" s="220"/>
      <c r="CV136" s="600" t="str">
        <f t="array" ref="CV136">IF(AND(CI133&lt;&gt;"",CF136&lt;&gt;""),INDEX(calculations!$B$146:$G$151,MATCH(CF136,calculations!$B$146:$B$151,0),MATCH(CI133,calculations!$B$146:$G$146,0)),"")</f>
        <v/>
      </c>
      <c r="CW136" s="219"/>
      <c r="CX136" s="219"/>
      <c r="CY136" s="219"/>
      <c r="CZ136" s="219"/>
      <c r="DA136" s="219"/>
      <c r="DB136" s="219"/>
      <c r="DC136" s="219"/>
      <c r="DD136" s="219"/>
      <c r="DE136" s="219"/>
      <c r="DF136" s="219"/>
      <c r="DG136" s="219"/>
      <c r="DH136" s="219"/>
      <c r="DI136" s="643"/>
      <c r="DJ136" s="632"/>
      <c r="DK136" s="709"/>
    </row>
    <row r="137" ht="9.0" customHeight="1">
      <c r="A137" s="512"/>
      <c r="B137" s="631"/>
      <c r="C137" s="458"/>
      <c r="G137" s="264"/>
      <c r="H137" s="263"/>
      <c r="Q137" s="264"/>
      <c r="R137" s="263"/>
      <c r="W137" s="264"/>
      <c r="X137" s="263"/>
      <c r="AK137" s="459"/>
      <c r="AL137" s="632"/>
      <c r="AM137" s="709"/>
      <c r="AN137" s="631"/>
      <c r="AO137" s="458"/>
      <c r="AS137" s="264"/>
      <c r="AT137" s="263"/>
      <c r="BC137" s="264"/>
      <c r="BD137" s="263"/>
      <c r="BI137" s="264"/>
      <c r="BJ137" s="263"/>
      <c r="BW137" s="459"/>
      <c r="BX137" s="632"/>
      <c r="BY137" s="709"/>
      <c r="BZ137" s="631"/>
      <c r="CA137" s="458"/>
      <c r="CE137" s="264"/>
      <c r="CF137" s="263"/>
      <c r="CO137" s="264"/>
      <c r="CP137" s="263"/>
      <c r="CU137" s="264"/>
      <c r="CV137" s="263"/>
      <c r="DI137" s="459"/>
      <c r="DJ137" s="632"/>
      <c r="DK137" s="709"/>
    </row>
    <row r="138" ht="9.0" customHeight="1">
      <c r="A138" s="512"/>
      <c r="B138" s="631"/>
      <c r="C138" s="461"/>
      <c r="D138" s="225"/>
      <c r="E138" s="225"/>
      <c r="F138" s="225"/>
      <c r="G138" s="226"/>
      <c r="H138" s="224"/>
      <c r="I138" s="225"/>
      <c r="J138" s="225"/>
      <c r="K138" s="225"/>
      <c r="L138" s="225"/>
      <c r="M138" s="225"/>
      <c r="N138" s="225"/>
      <c r="O138" s="225"/>
      <c r="P138" s="225"/>
      <c r="Q138" s="226"/>
      <c r="R138" s="224"/>
      <c r="S138" s="225"/>
      <c r="T138" s="225"/>
      <c r="U138" s="225"/>
      <c r="V138" s="225"/>
      <c r="W138" s="226"/>
      <c r="X138" s="224"/>
      <c r="Y138" s="225"/>
      <c r="Z138" s="225"/>
      <c r="AA138" s="225"/>
      <c r="AB138" s="225"/>
      <c r="AC138" s="225"/>
      <c r="AD138" s="225"/>
      <c r="AE138" s="225"/>
      <c r="AF138" s="225"/>
      <c r="AG138" s="225"/>
      <c r="AH138" s="225"/>
      <c r="AI138" s="225"/>
      <c r="AJ138" s="225"/>
      <c r="AK138" s="462"/>
      <c r="AL138" s="632"/>
      <c r="AM138" s="709"/>
      <c r="AN138" s="631"/>
      <c r="AO138" s="461"/>
      <c r="AP138" s="225"/>
      <c r="AQ138" s="225"/>
      <c r="AR138" s="225"/>
      <c r="AS138" s="226"/>
      <c r="AT138" s="224"/>
      <c r="AU138" s="225"/>
      <c r="AV138" s="225"/>
      <c r="AW138" s="225"/>
      <c r="AX138" s="225"/>
      <c r="AY138" s="225"/>
      <c r="AZ138" s="225"/>
      <c r="BA138" s="225"/>
      <c r="BB138" s="225"/>
      <c r="BC138" s="226"/>
      <c r="BD138" s="224"/>
      <c r="BE138" s="225"/>
      <c r="BF138" s="225"/>
      <c r="BG138" s="225"/>
      <c r="BH138" s="225"/>
      <c r="BI138" s="226"/>
      <c r="BJ138" s="224"/>
      <c r="BK138" s="225"/>
      <c r="BL138" s="225"/>
      <c r="BM138" s="225"/>
      <c r="BN138" s="225"/>
      <c r="BO138" s="225"/>
      <c r="BP138" s="225"/>
      <c r="BQ138" s="225"/>
      <c r="BR138" s="225"/>
      <c r="BS138" s="225"/>
      <c r="BT138" s="225"/>
      <c r="BU138" s="225"/>
      <c r="BV138" s="225"/>
      <c r="BW138" s="462"/>
      <c r="BX138" s="632"/>
      <c r="BY138" s="709"/>
      <c r="BZ138" s="631"/>
      <c r="CA138" s="461"/>
      <c r="CB138" s="225"/>
      <c r="CC138" s="225"/>
      <c r="CD138" s="225"/>
      <c r="CE138" s="226"/>
      <c r="CF138" s="224"/>
      <c r="CG138" s="225"/>
      <c r="CH138" s="225"/>
      <c r="CI138" s="225"/>
      <c r="CJ138" s="225"/>
      <c r="CK138" s="225"/>
      <c r="CL138" s="225"/>
      <c r="CM138" s="225"/>
      <c r="CN138" s="225"/>
      <c r="CO138" s="226"/>
      <c r="CP138" s="224"/>
      <c r="CQ138" s="225"/>
      <c r="CR138" s="225"/>
      <c r="CS138" s="225"/>
      <c r="CT138" s="225"/>
      <c r="CU138" s="226"/>
      <c r="CV138" s="224"/>
      <c r="CW138" s="225"/>
      <c r="CX138" s="225"/>
      <c r="CY138" s="225"/>
      <c r="CZ138" s="225"/>
      <c r="DA138" s="225"/>
      <c r="DB138" s="225"/>
      <c r="DC138" s="225"/>
      <c r="DD138" s="225"/>
      <c r="DE138" s="225"/>
      <c r="DF138" s="225"/>
      <c r="DG138" s="225"/>
      <c r="DH138" s="225"/>
      <c r="DI138" s="462"/>
      <c r="DJ138" s="632"/>
      <c r="DK138" s="709"/>
    </row>
    <row r="139" ht="9.0" customHeight="1">
      <c r="A139" s="512"/>
      <c r="B139" s="631"/>
      <c r="C139" s="653" t="s">
        <v>350</v>
      </c>
      <c r="D139" s="219"/>
      <c r="E139" s="219"/>
      <c r="F139" s="219"/>
      <c r="G139" s="219"/>
      <c r="H139" s="219"/>
      <c r="I139" s="219"/>
      <c r="J139" s="219"/>
      <c r="K139" s="220"/>
      <c r="L139" s="654"/>
      <c r="M139" s="219"/>
      <c r="N139" s="219"/>
      <c r="O139" s="219"/>
      <c r="P139" s="219"/>
      <c r="Q139" s="219"/>
      <c r="R139" s="219"/>
      <c r="S139" s="219"/>
      <c r="T139" s="219"/>
      <c r="U139" s="219"/>
      <c r="V139" s="219"/>
      <c r="W139" s="219"/>
      <c r="X139" s="219"/>
      <c r="Y139" s="219"/>
      <c r="Z139" s="219"/>
      <c r="AA139" s="219"/>
      <c r="AB139" s="219"/>
      <c r="AC139" s="219"/>
      <c r="AD139" s="219"/>
      <c r="AE139" s="219"/>
      <c r="AF139" s="219"/>
      <c r="AG139" s="219"/>
      <c r="AH139" s="219"/>
      <c r="AI139" s="219"/>
      <c r="AJ139" s="219"/>
      <c r="AK139" s="643"/>
      <c r="AL139" s="632"/>
      <c r="AM139" s="709"/>
      <c r="AN139" s="631"/>
      <c r="AO139" s="653" t="s">
        <v>350</v>
      </c>
      <c r="AP139" s="219"/>
      <c r="AQ139" s="219"/>
      <c r="AR139" s="219"/>
      <c r="AS139" s="219"/>
      <c r="AT139" s="219"/>
      <c r="AU139" s="219"/>
      <c r="AV139" s="219"/>
      <c r="AW139" s="220"/>
      <c r="AX139" s="654"/>
      <c r="AY139" s="219"/>
      <c r="AZ139" s="219"/>
      <c r="BA139" s="219"/>
      <c r="BB139" s="219"/>
      <c r="BC139" s="219"/>
      <c r="BD139" s="219"/>
      <c r="BE139" s="219"/>
      <c r="BF139" s="219"/>
      <c r="BG139" s="219"/>
      <c r="BH139" s="219"/>
      <c r="BI139" s="219"/>
      <c r="BJ139" s="219"/>
      <c r="BK139" s="219"/>
      <c r="BL139" s="219"/>
      <c r="BM139" s="219"/>
      <c r="BN139" s="219"/>
      <c r="BO139" s="219"/>
      <c r="BP139" s="219"/>
      <c r="BQ139" s="219"/>
      <c r="BR139" s="219"/>
      <c r="BS139" s="219"/>
      <c r="BT139" s="219"/>
      <c r="BU139" s="219"/>
      <c r="BV139" s="219"/>
      <c r="BW139" s="643"/>
      <c r="BX139" s="632"/>
      <c r="BY139" s="709"/>
      <c r="BZ139" s="631"/>
      <c r="CA139" s="653" t="s">
        <v>350</v>
      </c>
      <c r="CB139" s="219"/>
      <c r="CC139" s="219"/>
      <c r="CD139" s="219"/>
      <c r="CE139" s="219"/>
      <c r="CF139" s="219"/>
      <c r="CG139" s="219"/>
      <c r="CH139" s="219"/>
      <c r="CI139" s="220"/>
      <c r="CJ139" s="654"/>
      <c r="CK139" s="219"/>
      <c r="CL139" s="219"/>
      <c r="CM139" s="219"/>
      <c r="CN139" s="219"/>
      <c r="CO139" s="219"/>
      <c r="CP139" s="219"/>
      <c r="CQ139" s="219"/>
      <c r="CR139" s="219"/>
      <c r="CS139" s="219"/>
      <c r="CT139" s="219"/>
      <c r="CU139" s="219"/>
      <c r="CV139" s="219"/>
      <c r="CW139" s="219"/>
      <c r="CX139" s="219"/>
      <c r="CY139" s="219"/>
      <c r="CZ139" s="219"/>
      <c r="DA139" s="219"/>
      <c r="DB139" s="219"/>
      <c r="DC139" s="219"/>
      <c r="DD139" s="219"/>
      <c r="DE139" s="219"/>
      <c r="DF139" s="219"/>
      <c r="DG139" s="219"/>
      <c r="DH139" s="219"/>
      <c r="DI139" s="643"/>
      <c r="DJ139" s="632"/>
      <c r="DK139" s="709"/>
    </row>
    <row r="140" ht="9.0" customHeight="1">
      <c r="A140" s="512"/>
      <c r="B140" s="631"/>
      <c r="C140" s="458"/>
      <c r="K140" s="264"/>
      <c r="L140" s="263"/>
      <c r="AK140" s="459"/>
      <c r="AL140" s="632"/>
      <c r="AM140" s="709"/>
      <c r="AN140" s="631"/>
      <c r="AO140" s="458"/>
      <c r="AW140" s="264"/>
      <c r="AX140" s="263"/>
      <c r="BW140" s="459"/>
      <c r="BX140" s="632"/>
      <c r="BY140" s="709"/>
      <c r="BZ140" s="631"/>
      <c r="CA140" s="458"/>
      <c r="CI140" s="264"/>
      <c r="CJ140" s="263"/>
      <c r="DI140" s="459"/>
      <c r="DJ140" s="632"/>
      <c r="DK140" s="709"/>
    </row>
    <row r="141" ht="9.0" customHeight="1">
      <c r="A141" s="512"/>
      <c r="B141" s="631"/>
      <c r="C141" s="461"/>
      <c r="D141" s="225"/>
      <c r="E141" s="225"/>
      <c r="F141" s="225"/>
      <c r="G141" s="225"/>
      <c r="H141" s="225"/>
      <c r="I141" s="225"/>
      <c r="J141" s="225"/>
      <c r="K141" s="226"/>
      <c r="L141" s="224"/>
      <c r="M141" s="225"/>
      <c r="N141" s="225"/>
      <c r="O141" s="225"/>
      <c r="P141" s="225"/>
      <c r="Q141" s="225"/>
      <c r="R141" s="225"/>
      <c r="S141" s="225"/>
      <c r="T141" s="225"/>
      <c r="U141" s="225"/>
      <c r="V141" s="225"/>
      <c r="W141" s="225"/>
      <c r="X141" s="225"/>
      <c r="Y141" s="225"/>
      <c r="Z141" s="225"/>
      <c r="AA141" s="225"/>
      <c r="AB141" s="225"/>
      <c r="AC141" s="225"/>
      <c r="AD141" s="225"/>
      <c r="AE141" s="225"/>
      <c r="AF141" s="225"/>
      <c r="AG141" s="225"/>
      <c r="AH141" s="225"/>
      <c r="AI141" s="225"/>
      <c r="AJ141" s="225"/>
      <c r="AK141" s="462"/>
      <c r="AL141" s="632"/>
      <c r="AM141" s="709"/>
      <c r="AN141" s="631"/>
      <c r="AO141" s="461"/>
      <c r="AP141" s="225"/>
      <c r="AQ141" s="225"/>
      <c r="AR141" s="225"/>
      <c r="AS141" s="225"/>
      <c r="AT141" s="225"/>
      <c r="AU141" s="225"/>
      <c r="AV141" s="225"/>
      <c r="AW141" s="226"/>
      <c r="AX141" s="224"/>
      <c r="AY141" s="225"/>
      <c r="AZ141" s="225"/>
      <c r="BA141" s="225"/>
      <c r="BB141" s="225"/>
      <c r="BC141" s="225"/>
      <c r="BD141" s="225"/>
      <c r="BE141" s="225"/>
      <c r="BF141" s="225"/>
      <c r="BG141" s="225"/>
      <c r="BH141" s="225"/>
      <c r="BI141" s="225"/>
      <c r="BJ141" s="225"/>
      <c r="BK141" s="225"/>
      <c r="BL141" s="225"/>
      <c r="BM141" s="225"/>
      <c r="BN141" s="225"/>
      <c r="BO141" s="225"/>
      <c r="BP141" s="225"/>
      <c r="BQ141" s="225"/>
      <c r="BR141" s="225"/>
      <c r="BS141" s="225"/>
      <c r="BT141" s="225"/>
      <c r="BU141" s="225"/>
      <c r="BV141" s="225"/>
      <c r="BW141" s="462"/>
      <c r="BX141" s="632"/>
      <c r="BY141" s="709"/>
      <c r="BZ141" s="631"/>
      <c r="CA141" s="461"/>
      <c r="CB141" s="225"/>
      <c r="CC141" s="225"/>
      <c r="CD141" s="225"/>
      <c r="CE141" s="225"/>
      <c r="CF141" s="225"/>
      <c r="CG141" s="225"/>
      <c r="CH141" s="225"/>
      <c r="CI141" s="226"/>
      <c r="CJ141" s="224"/>
      <c r="CK141" s="225"/>
      <c r="CL141" s="225"/>
      <c r="CM141" s="225"/>
      <c r="CN141" s="225"/>
      <c r="CO141" s="225"/>
      <c r="CP141" s="225"/>
      <c r="CQ141" s="225"/>
      <c r="CR141" s="225"/>
      <c r="CS141" s="225"/>
      <c r="CT141" s="225"/>
      <c r="CU141" s="225"/>
      <c r="CV141" s="225"/>
      <c r="CW141" s="225"/>
      <c r="CX141" s="225"/>
      <c r="CY141" s="225"/>
      <c r="CZ141" s="225"/>
      <c r="DA141" s="225"/>
      <c r="DB141" s="225"/>
      <c r="DC141" s="225"/>
      <c r="DD141" s="225"/>
      <c r="DE141" s="225"/>
      <c r="DF141" s="225"/>
      <c r="DG141" s="225"/>
      <c r="DH141" s="225"/>
      <c r="DI141" s="462"/>
      <c r="DJ141" s="632"/>
      <c r="DK141" s="709"/>
    </row>
    <row r="142" ht="9.0" customHeight="1">
      <c r="A142" s="512"/>
      <c r="B142" s="631"/>
      <c r="C142" s="655" t="s">
        <v>351</v>
      </c>
      <c r="D142" s="208"/>
      <c r="E142" s="208"/>
      <c r="F142" s="208"/>
      <c r="G142" s="208"/>
      <c r="H142" s="208"/>
      <c r="I142" s="208"/>
      <c r="J142" s="208"/>
      <c r="K142" s="209"/>
      <c r="L142" s="656"/>
      <c r="M142" s="208"/>
      <c r="N142" s="208"/>
      <c r="O142" s="208"/>
      <c r="P142" s="208"/>
      <c r="Q142" s="208"/>
      <c r="R142" s="208"/>
      <c r="S142" s="208"/>
      <c r="T142" s="208"/>
      <c r="U142" s="208"/>
      <c r="V142" s="208"/>
      <c r="W142" s="208"/>
      <c r="X142" s="208"/>
      <c r="Y142" s="208"/>
      <c r="Z142" s="208"/>
      <c r="AA142" s="208"/>
      <c r="AB142" s="208"/>
      <c r="AC142" s="208"/>
      <c r="AD142" s="208"/>
      <c r="AE142" s="208"/>
      <c r="AF142" s="208"/>
      <c r="AG142" s="208"/>
      <c r="AH142" s="208"/>
      <c r="AI142" s="208"/>
      <c r="AJ142" s="208"/>
      <c r="AK142" s="647"/>
      <c r="AL142" s="632"/>
      <c r="AM142" s="709"/>
      <c r="AN142" s="631"/>
      <c r="AO142" s="655" t="s">
        <v>351</v>
      </c>
      <c r="AP142" s="208"/>
      <c r="AQ142" s="208"/>
      <c r="AR142" s="208"/>
      <c r="AS142" s="208"/>
      <c r="AT142" s="208"/>
      <c r="AU142" s="208"/>
      <c r="AV142" s="208"/>
      <c r="AW142" s="209"/>
      <c r="AX142" s="656"/>
      <c r="AY142" s="208"/>
      <c r="AZ142" s="208"/>
      <c r="BA142" s="208"/>
      <c r="BB142" s="208"/>
      <c r="BC142" s="208"/>
      <c r="BD142" s="208"/>
      <c r="BE142" s="208"/>
      <c r="BF142" s="208"/>
      <c r="BG142" s="208"/>
      <c r="BH142" s="208"/>
      <c r="BI142" s="208"/>
      <c r="BJ142" s="208"/>
      <c r="BK142" s="208"/>
      <c r="BL142" s="208"/>
      <c r="BM142" s="208"/>
      <c r="BN142" s="208"/>
      <c r="BO142" s="208"/>
      <c r="BP142" s="208"/>
      <c r="BQ142" s="208"/>
      <c r="BR142" s="208"/>
      <c r="BS142" s="208"/>
      <c r="BT142" s="208"/>
      <c r="BU142" s="208"/>
      <c r="BV142" s="208"/>
      <c r="BW142" s="647"/>
      <c r="BX142" s="632"/>
      <c r="BY142" s="709"/>
      <c r="BZ142" s="631"/>
      <c r="CA142" s="655" t="s">
        <v>351</v>
      </c>
      <c r="CB142" s="208"/>
      <c r="CC142" s="208"/>
      <c r="CD142" s="208"/>
      <c r="CE142" s="208"/>
      <c r="CF142" s="208"/>
      <c r="CG142" s="208"/>
      <c r="CH142" s="208"/>
      <c r="CI142" s="209"/>
      <c r="CJ142" s="656"/>
      <c r="CK142" s="208"/>
      <c r="CL142" s="208"/>
      <c r="CM142" s="208"/>
      <c r="CN142" s="208"/>
      <c r="CO142" s="208"/>
      <c r="CP142" s="208"/>
      <c r="CQ142" s="208"/>
      <c r="CR142" s="208"/>
      <c r="CS142" s="208"/>
      <c r="CT142" s="208"/>
      <c r="CU142" s="208"/>
      <c r="CV142" s="208"/>
      <c r="CW142" s="208"/>
      <c r="CX142" s="208"/>
      <c r="CY142" s="208"/>
      <c r="CZ142" s="208"/>
      <c r="DA142" s="208"/>
      <c r="DB142" s="208"/>
      <c r="DC142" s="208"/>
      <c r="DD142" s="208"/>
      <c r="DE142" s="208"/>
      <c r="DF142" s="208"/>
      <c r="DG142" s="208"/>
      <c r="DH142" s="208"/>
      <c r="DI142" s="647"/>
      <c r="DJ142" s="632"/>
      <c r="DK142" s="709"/>
    </row>
    <row r="143" ht="9.0" customHeight="1">
      <c r="A143" s="512"/>
      <c r="B143" s="631"/>
      <c r="C143" s="458"/>
      <c r="K143" s="216"/>
      <c r="L143" s="215"/>
      <c r="AK143" s="459"/>
      <c r="AL143" s="632"/>
      <c r="AM143" s="709"/>
      <c r="AN143" s="631"/>
      <c r="AO143" s="458"/>
      <c r="AW143" s="216"/>
      <c r="AX143" s="215"/>
      <c r="BW143" s="459"/>
      <c r="BX143" s="632"/>
      <c r="BY143" s="709"/>
      <c r="BZ143" s="631"/>
      <c r="CA143" s="458"/>
      <c r="CI143" s="216"/>
      <c r="CJ143" s="215"/>
      <c r="DI143" s="459"/>
      <c r="DJ143" s="632"/>
      <c r="DK143" s="709"/>
    </row>
    <row r="144" ht="9.0" customHeight="1">
      <c r="A144" s="512"/>
      <c r="B144" s="631"/>
      <c r="C144" s="648"/>
      <c r="D144" s="239"/>
      <c r="E144" s="239"/>
      <c r="F144" s="239"/>
      <c r="G144" s="239"/>
      <c r="H144" s="239"/>
      <c r="I144" s="239"/>
      <c r="J144" s="239"/>
      <c r="K144" s="240"/>
      <c r="L144" s="238"/>
      <c r="M144" s="239"/>
      <c r="N144" s="239"/>
      <c r="O144" s="239"/>
      <c r="P144" s="239"/>
      <c r="Q144" s="239"/>
      <c r="R144" s="239"/>
      <c r="S144" s="239"/>
      <c r="T144" s="239"/>
      <c r="U144" s="239"/>
      <c r="V144" s="239"/>
      <c r="W144" s="239"/>
      <c r="X144" s="239"/>
      <c r="Y144" s="239"/>
      <c r="Z144" s="239"/>
      <c r="AA144" s="239"/>
      <c r="AB144" s="239"/>
      <c r="AC144" s="239"/>
      <c r="AD144" s="239"/>
      <c r="AE144" s="239"/>
      <c r="AF144" s="239"/>
      <c r="AG144" s="239"/>
      <c r="AH144" s="239"/>
      <c r="AI144" s="239"/>
      <c r="AJ144" s="239"/>
      <c r="AK144" s="649"/>
      <c r="AL144" s="632"/>
      <c r="AM144" s="709"/>
      <c r="AN144" s="631"/>
      <c r="AO144" s="648"/>
      <c r="AP144" s="239"/>
      <c r="AQ144" s="239"/>
      <c r="AR144" s="239"/>
      <c r="AS144" s="239"/>
      <c r="AT144" s="239"/>
      <c r="AU144" s="239"/>
      <c r="AV144" s="239"/>
      <c r="AW144" s="240"/>
      <c r="AX144" s="238"/>
      <c r="AY144" s="239"/>
      <c r="AZ144" s="239"/>
      <c r="BA144" s="239"/>
      <c r="BB144" s="239"/>
      <c r="BC144" s="239"/>
      <c r="BD144" s="239"/>
      <c r="BE144" s="239"/>
      <c r="BF144" s="239"/>
      <c r="BG144" s="239"/>
      <c r="BH144" s="239"/>
      <c r="BI144" s="239"/>
      <c r="BJ144" s="239"/>
      <c r="BK144" s="239"/>
      <c r="BL144" s="239"/>
      <c r="BM144" s="239"/>
      <c r="BN144" s="239"/>
      <c r="BO144" s="239"/>
      <c r="BP144" s="239"/>
      <c r="BQ144" s="239"/>
      <c r="BR144" s="239"/>
      <c r="BS144" s="239"/>
      <c r="BT144" s="239"/>
      <c r="BU144" s="239"/>
      <c r="BV144" s="239"/>
      <c r="BW144" s="649"/>
      <c r="BX144" s="632"/>
      <c r="BY144" s="709"/>
      <c r="BZ144" s="631"/>
      <c r="CA144" s="648"/>
      <c r="CB144" s="239"/>
      <c r="CC144" s="239"/>
      <c r="CD144" s="239"/>
      <c r="CE144" s="239"/>
      <c r="CF144" s="239"/>
      <c r="CG144" s="239"/>
      <c r="CH144" s="239"/>
      <c r="CI144" s="240"/>
      <c r="CJ144" s="238"/>
      <c r="CK144" s="239"/>
      <c r="CL144" s="239"/>
      <c r="CM144" s="239"/>
      <c r="CN144" s="239"/>
      <c r="CO144" s="239"/>
      <c r="CP144" s="239"/>
      <c r="CQ144" s="239"/>
      <c r="CR144" s="239"/>
      <c r="CS144" s="239"/>
      <c r="CT144" s="239"/>
      <c r="CU144" s="239"/>
      <c r="CV144" s="239"/>
      <c r="CW144" s="239"/>
      <c r="CX144" s="239"/>
      <c r="CY144" s="239"/>
      <c r="CZ144" s="239"/>
      <c r="DA144" s="239"/>
      <c r="DB144" s="239"/>
      <c r="DC144" s="239"/>
      <c r="DD144" s="239"/>
      <c r="DE144" s="239"/>
      <c r="DF144" s="239"/>
      <c r="DG144" s="239"/>
      <c r="DH144" s="239"/>
      <c r="DI144" s="649"/>
      <c r="DJ144" s="632"/>
      <c r="DK144" s="709"/>
    </row>
    <row r="145" ht="9.0" customHeight="1">
      <c r="A145" s="512"/>
      <c r="B145" s="631"/>
      <c r="C145" s="657" t="s">
        <v>352</v>
      </c>
      <c r="K145" s="264"/>
      <c r="L145" s="658"/>
      <c r="AK145" s="459"/>
      <c r="AL145" s="632"/>
      <c r="AM145" s="709"/>
      <c r="AN145" s="631"/>
      <c r="AO145" s="657" t="s">
        <v>352</v>
      </c>
      <c r="AW145" s="264"/>
      <c r="AX145" s="658"/>
      <c r="BW145" s="459"/>
      <c r="BX145" s="632"/>
      <c r="BY145" s="709"/>
      <c r="BZ145" s="631"/>
      <c r="CA145" s="657" t="s">
        <v>352</v>
      </c>
      <c r="CI145" s="264"/>
      <c r="CJ145" s="658"/>
      <c r="DI145" s="459"/>
      <c r="DJ145" s="632"/>
      <c r="DK145" s="709"/>
    </row>
    <row r="146" ht="9.0" customHeight="1">
      <c r="A146" s="512"/>
      <c r="B146" s="631"/>
      <c r="C146" s="458"/>
      <c r="K146" s="264"/>
      <c r="L146" s="263"/>
      <c r="AK146" s="459"/>
      <c r="AL146" s="632"/>
      <c r="AM146" s="709"/>
      <c r="AN146" s="631"/>
      <c r="AO146" s="458"/>
      <c r="AW146" s="264"/>
      <c r="AX146" s="263"/>
      <c r="BW146" s="459"/>
      <c r="BX146" s="632"/>
      <c r="BY146" s="709"/>
      <c r="BZ146" s="631"/>
      <c r="CA146" s="458"/>
      <c r="CI146" s="264"/>
      <c r="CJ146" s="263"/>
      <c r="DI146" s="459"/>
      <c r="DJ146" s="632"/>
      <c r="DK146" s="709"/>
    </row>
    <row r="147" ht="9.0" customHeight="1">
      <c r="A147" s="512"/>
      <c r="B147" s="631"/>
      <c r="C147" s="461"/>
      <c r="D147" s="225"/>
      <c r="E147" s="225"/>
      <c r="F147" s="225"/>
      <c r="G147" s="225"/>
      <c r="H147" s="225"/>
      <c r="I147" s="225"/>
      <c r="J147" s="225"/>
      <c r="K147" s="226"/>
      <c r="L147" s="224"/>
      <c r="M147" s="225"/>
      <c r="N147" s="225"/>
      <c r="O147" s="225"/>
      <c r="P147" s="225"/>
      <c r="Q147" s="225"/>
      <c r="R147" s="225"/>
      <c r="S147" s="225"/>
      <c r="T147" s="225"/>
      <c r="U147" s="225"/>
      <c r="V147" s="225"/>
      <c r="W147" s="225"/>
      <c r="X147" s="225"/>
      <c r="Y147" s="225"/>
      <c r="Z147" s="225"/>
      <c r="AA147" s="225"/>
      <c r="AB147" s="225"/>
      <c r="AC147" s="225"/>
      <c r="AD147" s="225"/>
      <c r="AE147" s="225"/>
      <c r="AF147" s="225"/>
      <c r="AG147" s="225"/>
      <c r="AH147" s="225"/>
      <c r="AI147" s="225"/>
      <c r="AJ147" s="225"/>
      <c r="AK147" s="462"/>
      <c r="AL147" s="632"/>
      <c r="AM147" s="709"/>
      <c r="AN147" s="631"/>
      <c r="AO147" s="461"/>
      <c r="AP147" s="225"/>
      <c r="AQ147" s="225"/>
      <c r="AR147" s="225"/>
      <c r="AS147" s="225"/>
      <c r="AT147" s="225"/>
      <c r="AU147" s="225"/>
      <c r="AV147" s="225"/>
      <c r="AW147" s="226"/>
      <c r="AX147" s="224"/>
      <c r="AY147" s="225"/>
      <c r="AZ147" s="225"/>
      <c r="BA147" s="225"/>
      <c r="BB147" s="225"/>
      <c r="BC147" s="225"/>
      <c r="BD147" s="225"/>
      <c r="BE147" s="225"/>
      <c r="BF147" s="225"/>
      <c r="BG147" s="225"/>
      <c r="BH147" s="225"/>
      <c r="BI147" s="225"/>
      <c r="BJ147" s="225"/>
      <c r="BK147" s="225"/>
      <c r="BL147" s="225"/>
      <c r="BM147" s="225"/>
      <c r="BN147" s="225"/>
      <c r="BO147" s="225"/>
      <c r="BP147" s="225"/>
      <c r="BQ147" s="225"/>
      <c r="BR147" s="225"/>
      <c r="BS147" s="225"/>
      <c r="BT147" s="225"/>
      <c r="BU147" s="225"/>
      <c r="BV147" s="225"/>
      <c r="BW147" s="462"/>
      <c r="BX147" s="632"/>
      <c r="BY147" s="709"/>
      <c r="BZ147" s="631"/>
      <c r="CA147" s="461"/>
      <c r="CB147" s="225"/>
      <c r="CC147" s="225"/>
      <c r="CD147" s="225"/>
      <c r="CE147" s="225"/>
      <c r="CF147" s="225"/>
      <c r="CG147" s="225"/>
      <c r="CH147" s="225"/>
      <c r="CI147" s="226"/>
      <c r="CJ147" s="224"/>
      <c r="CK147" s="225"/>
      <c r="CL147" s="225"/>
      <c r="CM147" s="225"/>
      <c r="CN147" s="225"/>
      <c r="CO147" s="225"/>
      <c r="CP147" s="225"/>
      <c r="CQ147" s="225"/>
      <c r="CR147" s="225"/>
      <c r="CS147" s="225"/>
      <c r="CT147" s="225"/>
      <c r="CU147" s="225"/>
      <c r="CV147" s="225"/>
      <c r="CW147" s="225"/>
      <c r="CX147" s="225"/>
      <c r="CY147" s="225"/>
      <c r="CZ147" s="225"/>
      <c r="DA147" s="225"/>
      <c r="DB147" s="225"/>
      <c r="DC147" s="225"/>
      <c r="DD147" s="225"/>
      <c r="DE147" s="225"/>
      <c r="DF147" s="225"/>
      <c r="DG147" s="225"/>
      <c r="DH147" s="225"/>
      <c r="DI147" s="462"/>
      <c r="DJ147" s="632"/>
      <c r="DK147" s="709"/>
    </row>
    <row r="148" ht="9.0" customHeight="1">
      <c r="A148" s="512"/>
      <c r="B148" s="631"/>
      <c r="C148" s="655" t="s">
        <v>353</v>
      </c>
      <c r="D148" s="208"/>
      <c r="E148" s="208"/>
      <c r="F148" s="208"/>
      <c r="G148" s="208"/>
      <c r="H148" s="208"/>
      <c r="I148" s="208"/>
      <c r="J148" s="208"/>
      <c r="K148" s="209"/>
      <c r="L148" s="656"/>
      <c r="M148" s="208"/>
      <c r="N148" s="208"/>
      <c r="O148" s="208"/>
      <c r="P148" s="208"/>
      <c r="Q148" s="208"/>
      <c r="R148" s="208"/>
      <c r="S148" s="208"/>
      <c r="T148" s="208"/>
      <c r="U148" s="208"/>
      <c r="V148" s="208"/>
      <c r="W148" s="208"/>
      <c r="X148" s="208"/>
      <c r="Y148" s="208"/>
      <c r="Z148" s="208"/>
      <c r="AA148" s="208"/>
      <c r="AB148" s="208"/>
      <c r="AC148" s="208"/>
      <c r="AD148" s="208"/>
      <c r="AE148" s="208"/>
      <c r="AF148" s="208"/>
      <c r="AG148" s="208"/>
      <c r="AH148" s="208"/>
      <c r="AI148" s="208"/>
      <c r="AJ148" s="208"/>
      <c r="AK148" s="647"/>
      <c r="AL148" s="632"/>
      <c r="AM148" s="709"/>
      <c r="AN148" s="631"/>
      <c r="AO148" s="655" t="s">
        <v>353</v>
      </c>
      <c r="AP148" s="208"/>
      <c r="AQ148" s="208"/>
      <c r="AR148" s="208"/>
      <c r="AS148" s="208"/>
      <c r="AT148" s="208"/>
      <c r="AU148" s="208"/>
      <c r="AV148" s="208"/>
      <c r="AW148" s="209"/>
      <c r="AX148" s="656"/>
      <c r="AY148" s="208"/>
      <c r="AZ148" s="208"/>
      <c r="BA148" s="208"/>
      <c r="BB148" s="208"/>
      <c r="BC148" s="208"/>
      <c r="BD148" s="208"/>
      <c r="BE148" s="208"/>
      <c r="BF148" s="208"/>
      <c r="BG148" s="208"/>
      <c r="BH148" s="208"/>
      <c r="BI148" s="208"/>
      <c r="BJ148" s="208"/>
      <c r="BK148" s="208"/>
      <c r="BL148" s="208"/>
      <c r="BM148" s="208"/>
      <c r="BN148" s="208"/>
      <c r="BO148" s="208"/>
      <c r="BP148" s="208"/>
      <c r="BQ148" s="208"/>
      <c r="BR148" s="208"/>
      <c r="BS148" s="208"/>
      <c r="BT148" s="208"/>
      <c r="BU148" s="208"/>
      <c r="BV148" s="208"/>
      <c r="BW148" s="647"/>
      <c r="BX148" s="632"/>
      <c r="BY148" s="709"/>
      <c r="BZ148" s="631"/>
      <c r="CA148" s="655" t="s">
        <v>353</v>
      </c>
      <c r="CB148" s="208"/>
      <c r="CC148" s="208"/>
      <c r="CD148" s="208"/>
      <c r="CE148" s="208"/>
      <c r="CF148" s="208"/>
      <c r="CG148" s="208"/>
      <c r="CH148" s="208"/>
      <c r="CI148" s="209"/>
      <c r="CJ148" s="656"/>
      <c r="CK148" s="208"/>
      <c r="CL148" s="208"/>
      <c r="CM148" s="208"/>
      <c r="CN148" s="208"/>
      <c r="CO148" s="208"/>
      <c r="CP148" s="208"/>
      <c r="CQ148" s="208"/>
      <c r="CR148" s="208"/>
      <c r="CS148" s="208"/>
      <c r="CT148" s="208"/>
      <c r="CU148" s="208"/>
      <c r="CV148" s="208"/>
      <c r="CW148" s="208"/>
      <c r="CX148" s="208"/>
      <c r="CY148" s="208"/>
      <c r="CZ148" s="208"/>
      <c r="DA148" s="208"/>
      <c r="DB148" s="208"/>
      <c r="DC148" s="208"/>
      <c r="DD148" s="208"/>
      <c r="DE148" s="208"/>
      <c r="DF148" s="208"/>
      <c r="DG148" s="208"/>
      <c r="DH148" s="208"/>
      <c r="DI148" s="647"/>
      <c r="DJ148" s="632"/>
      <c r="DK148" s="709"/>
    </row>
    <row r="149" ht="9.0" customHeight="1">
      <c r="A149" s="512"/>
      <c r="B149" s="631"/>
      <c r="C149" s="458"/>
      <c r="K149" s="216"/>
      <c r="L149" s="215"/>
      <c r="AK149" s="459"/>
      <c r="AL149" s="632"/>
      <c r="AM149" s="709"/>
      <c r="AN149" s="631"/>
      <c r="AO149" s="458"/>
      <c r="AW149" s="216"/>
      <c r="AX149" s="215"/>
      <c r="BW149" s="459"/>
      <c r="BX149" s="632"/>
      <c r="BY149" s="709"/>
      <c r="BZ149" s="631"/>
      <c r="CA149" s="458"/>
      <c r="CI149" s="216"/>
      <c r="CJ149" s="215"/>
      <c r="DI149" s="459"/>
      <c r="DJ149" s="632"/>
      <c r="DK149" s="709"/>
    </row>
    <row r="150" ht="9.0" customHeight="1">
      <c r="A150" s="512"/>
      <c r="B150" s="631"/>
      <c r="C150" s="648"/>
      <c r="D150" s="239"/>
      <c r="E150" s="239"/>
      <c r="F150" s="239"/>
      <c r="G150" s="239"/>
      <c r="H150" s="239"/>
      <c r="I150" s="239"/>
      <c r="J150" s="239"/>
      <c r="K150" s="240"/>
      <c r="L150" s="238"/>
      <c r="M150" s="239"/>
      <c r="N150" s="239"/>
      <c r="O150" s="239"/>
      <c r="P150" s="239"/>
      <c r="Q150" s="239"/>
      <c r="R150" s="239"/>
      <c r="S150" s="239"/>
      <c r="T150" s="239"/>
      <c r="U150" s="239"/>
      <c r="V150" s="239"/>
      <c r="W150" s="239"/>
      <c r="X150" s="239"/>
      <c r="Y150" s="239"/>
      <c r="Z150" s="239"/>
      <c r="AA150" s="239"/>
      <c r="AB150" s="239"/>
      <c r="AC150" s="239"/>
      <c r="AD150" s="239"/>
      <c r="AE150" s="239"/>
      <c r="AF150" s="239"/>
      <c r="AG150" s="239"/>
      <c r="AH150" s="239"/>
      <c r="AI150" s="239"/>
      <c r="AJ150" s="239"/>
      <c r="AK150" s="649"/>
      <c r="AL150" s="632"/>
      <c r="AM150" s="709"/>
      <c r="AN150" s="631"/>
      <c r="AO150" s="648"/>
      <c r="AP150" s="239"/>
      <c r="AQ150" s="239"/>
      <c r="AR150" s="239"/>
      <c r="AS150" s="239"/>
      <c r="AT150" s="239"/>
      <c r="AU150" s="239"/>
      <c r="AV150" s="239"/>
      <c r="AW150" s="240"/>
      <c r="AX150" s="238"/>
      <c r="AY150" s="239"/>
      <c r="AZ150" s="239"/>
      <c r="BA150" s="239"/>
      <c r="BB150" s="239"/>
      <c r="BC150" s="239"/>
      <c r="BD150" s="239"/>
      <c r="BE150" s="239"/>
      <c r="BF150" s="239"/>
      <c r="BG150" s="239"/>
      <c r="BH150" s="239"/>
      <c r="BI150" s="239"/>
      <c r="BJ150" s="239"/>
      <c r="BK150" s="239"/>
      <c r="BL150" s="239"/>
      <c r="BM150" s="239"/>
      <c r="BN150" s="239"/>
      <c r="BO150" s="239"/>
      <c r="BP150" s="239"/>
      <c r="BQ150" s="239"/>
      <c r="BR150" s="239"/>
      <c r="BS150" s="239"/>
      <c r="BT150" s="239"/>
      <c r="BU150" s="239"/>
      <c r="BV150" s="239"/>
      <c r="BW150" s="649"/>
      <c r="BX150" s="632"/>
      <c r="BY150" s="709"/>
      <c r="BZ150" s="631"/>
      <c r="CA150" s="648"/>
      <c r="CB150" s="239"/>
      <c r="CC150" s="239"/>
      <c r="CD150" s="239"/>
      <c r="CE150" s="239"/>
      <c r="CF150" s="239"/>
      <c r="CG150" s="239"/>
      <c r="CH150" s="239"/>
      <c r="CI150" s="240"/>
      <c r="CJ150" s="238"/>
      <c r="CK150" s="239"/>
      <c r="CL150" s="239"/>
      <c r="CM150" s="239"/>
      <c r="CN150" s="239"/>
      <c r="CO150" s="239"/>
      <c r="CP150" s="239"/>
      <c r="CQ150" s="239"/>
      <c r="CR150" s="239"/>
      <c r="CS150" s="239"/>
      <c r="CT150" s="239"/>
      <c r="CU150" s="239"/>
      <c r="CV150" s="239"/>
      <c r="CW150" s="239"/>
      <c r="CX150" s="239"/>
      <c r="CY150" s="239"/>
      <c r="CZ150" s="239"/>
      <c r="DA150" s="239"/>
      <c r="DB150" s="239"/>
      <c r="DC150" s="239"/>
      <c r="DD150" s="239"/>
      <c r="DE150" s="239"/>
      <c r="DF150" s="239"/>
      <c r="DG150" s="239"/>
      <c r="DH150" s="239"/>
      <c r="DI150" s="649"/>
      <c r="DJ150" s="632"/>
      <c r="DK150" s="709"/>
    </row>
    <row r="151" ht="9.0" customHeight="1">
      <c r="A151" s="512"/>
      <c r="B151" s="631"/>
      <c r="C151" s="659"/>
      <c r="D151" s="660"/>
      <c r="E151" s="660"/>
      <c r="F151" s="660"/>
      <c r="G151" s="660"/>
      <c r="H151" s="660"/>
      <c r="I151" s="660"/>
      <c r="J151" s="660"/>
      <c r="K151" s="660"/>
      <c r="L151" s="660"/>
      <c r="M151" s="660"/>
      <c r="N151" s="660"/>
      <c r="O151" s="660"/>
      <c r="P151" s="660"/>
      <c r="Q151" s="660"/>
      <c r="R151" s="660"/>
      <c r="S151" s="660"/>
      <c r="T151" s="660"/>
      <c r="U151" s="660"/>
      <c r="V151" s="661" t="s">
        <v>354</v>
      </c>
      <c r="AB151" s="264"/>
      <c r="AC151" s="662"/>
      <c r="AD151" s="661" t="s">
        <v>230</v>
      </c>
      <c r="AJ151" s="264"/>
      <c r="AK151" s="663"/>
      <c r="AL151" s="632"/>
      <c r="AM151" s="709"/>
      <c r="AN151" s="631"/>
      <c r="AO151" s="659"/>
      <c r="AP151" s="660"/>
      <c r="AQ151" s="660"/>
      <c r="AR151" s="660"/>
      <c r="AS151" s="660"/>
      <c r="AT151" s="660"/>
      <c r="AU151" s="660"/>
      <c r="AV151" s="660"/>
      <c r="AW151" s="660"/>
      <c r="AX151" s="660"/>
      <c r="AY151" s="660"/>
      <c r="AZ151" s="660"/>
      <c r="BA151" s="660"/>
      <c r="BB151" s="660"/>
      <c r="BC151" s="660"/>
      <c r="BD151" s="660"/>
      <c r="BE151" s="660"/>
      <c r="BF151" s="660"/>
      <c r="BG151" s="660"/>
      <c r="BH151" s="661" t="s">
        <v>354</v>
      </c>
      <c r="BN151" s="264"/>
      <c r="BO151" s="662"/>
      <c r="BP151" s="661" t="s">
        <v>230</v>
      </c>
      <c r="BV151" s="264"/>
      <c r="BW151" s="663"/>
      <c r="BX151" s="632"/>
      <c r="BY151" s="709"/>
      <c r="BZ151" s="631"/>
      <c r="CA151" s="659"/>
      <c r="CB151" s="660"/>
      <c r="CC151" s="660"/>
      <c r="CD151" s="660"/>
      <c r="CE151" s="660"/>
      <c r="CF151" s="660"/>
      <c r="CG151" s="660"/>
      <c r="CH151" s="660"/>
      <c r="CI151" s="660"/>
      <c r="CJ151" s="660"/>
      <c r="CK151" s="660"/>
      <c r="CL151" s="660"/>
      <c r="CM151" s="660"/>
      <c r="CN151" s="660"/>
      <c r="CO151" s="660"/>
      <c r="CP151" s="660"/>
      <c r="CQ151" s="660"/>
      <c r="CR151" s="660"/>
      <c r="CS151" s="660"/>
      <c r="CT151" s="661" t="s">
        <v>354</v>
      </c>
      <c r="CZ151" s="264"/>
      <c r="DA151" s="662"/>
      <c r="DB151" s="661" t="s">
        <v>230</v>
      </c>
      <c r="DH151" s="264"/>
      <c r="DI151" s="663"/>
      <c r="DJ151" s="632"/>
      <c r="DK151" s="709"/>
    </row>
    <row r="152" ht="9.0" customHeight="1">
      <c r="A152" s="512"/>
      <c r="B152" s="631"/>
      <c r="C152" s="664"/>
      <c r="D152" s="665"/>
      <c r="E152" s="665"/>
      <c r="F152" s="665"/>
      <c r="G152" s="665"/>
      <c r="H152" s="665"/>
      <c r="I152" s="665"/>
      <c r="J152" s="665"/>
      <c r="K152" s="665"/>
      <c r="L152" s="665"/>
      <c r="M152" s="665"/>
      <c r="N152" s="665"/>
      <c r="O152" s="665"/>
      <c r="P152" s="665"/>
      <c r="Q152" s="665"/>
      <c r="R152" s="665"/>
      <c r="S152" s="665"/>
      <c r="T152" s="665"/>
      <c r="U152" s="665"/>
      <c r="V152" s="263"/>
      <c r="AB152" s="264"/>
      <c r="AC152" s="666"/>
      <c r="AD152" s="263"/>
      <c r="AJ152" s="264"/>
      <c r="AK152" s="667"/>
      <c r="AL152" s="632"/>
      <c r="AM152" s="709"/>
      <c r="AN152" s="631"/>
      <c r="AO152" s="664"/>
      <c r="AP152" s="665"/>
      <c r="AQ152" s="665"/>
      <c r="AR152" s="665"/>
      <c r="AS152" s="665"/>
      <c r="AT152" s="665"/>
      <c r="AU152" s="665"/>
      <c r="AV152" s="665"/>
      <c r="AW152" s="665"/>
      <c r="AX152" s="665"/>
      <c r="AY152" s="665"/>
      <c r="AZ152" s="665"/>
      <c r="BA152" s="665"/>
      <c r="BB152" s="665"/>
      <c r="BC152" s="665"/>
      <c r="BD152" s="665"/>
      <c r="BE152" s="665"/>
      <c r="BF152" s="665"/>
      <c r="BG152" s="665"/>
      <c r="BH152" s="263"/>
      <c r="BN152" s="264"/>
      <c r="BO152" s="666"/>
      <c r="BP152" s="263"/>
      <c r="BV152" s="264"/>
      <c r="BW152" s="667"/>
      <c r="BX152" s="632"/>
      <c r="BY152" s="709"/>
      <c r="BZ152" s="631"/>
      <c r="CA152" s="664"/>
      <c r="CB152" s="665"/>
      <c r="CC152" s="665"/>
      <c r="CD152" s="665"/>
      <c r="CE152" s="665"/>
      <c r="CF152" s="665"/>
      <c r="CG152" s="665"/>
      <c r="CH152" s="665"/>
      <c r="CI152" s="665"/>
      <c r="CJ152" s="665"/>
      <c r="CK152" s="665"/>
      <c r="CL152" s="665"/>
      <c r="CM152" s="665"/>
      <c r="CN152" s="665"/>
      <c r="CO152" s="665"/>
      <c r="CP152" s="665"/>
      <c r="CQ152" s="665"/>
      <c r="CR152" s="665"/>
      <c r="CS152" s="665"/>
      <c r="CT152" s="263"/>
      <c r="CZ152" s="264"/>
      <c r="DA152" s="666"/>
      <c r="DB152" s="263"/>
      <c r="DH152" s="264"/>
      <c r="DI152" s="667"/>
      <c r="DJ152" s="632"/>
      <c r="DK152" s="709"/>
    </row>
    <row r="153" ht="9.0" customHeight="1">
      <c r="A153" s="512"/>
      <c r="B153" s="631"/>
      <c r="C153" s="664"/>
      <c r="D153" s="665"/>
      <c r="E153" s="665"/>
      <c r="F153" s="665"/>
      <c r="G153" s="665"/>
      <c r="H153" s="665"/>
      <c r="I153" s="665"/>
      <c r="J153" s="665"/>
      <c r="K153" s="665"/>
      <c r="L153" s="665"/>
      <c r="M153" s="665"/>
      <c r="N153" s="665"/>
      <c r="O153" s="665"/>
      <c r="P153" s="665"/>
      <c r="Q153" s="665"/>
      <c r="R153" s="665"/>
      <c r="S153" s="665"/>
      <c r="T153" s="665"/>
      <c r="U153" s="665"/>
      <c r="V153" s="224"/>
      <c r="W153" s="225"/>
      <c r="X153" s="225"/>
      <c r="Y153" s="225"/>
      <c r="Z153" s="225"/>
      <c r="AA153" s="225"/>
      <c r="AB153" s="226"/>
      <c r="AC153" s="666"/>
      <c r="AD153" s="224"/>
      <c r="AE153" s="225"/>
      <c r="AF153" s="225"/>
      <c r="AG153" s="225"/>
      <c r="AH153" s="225"/>
      <c r="AI153" s="225"/>
      <c r="AJ153" s="226"/>
      <c r="AK153" s="667"/>
      <c r="AL153" s="632"/>
      <c r="AM153" s="709"/>
      <c r="AN153" s="631"/>
      <c r="AO153" s="664"/>
      <c r="AP153" s="665"/>
      <c r="AQ153" s="665"/>
      <c r="AR153" s="665"/>
      <c r="AS153" s="665"/>
      <c r="AT153" s="665"/>
      <c r="AU153" s="665"/>
      <c r="AV153" s="665"/>
      <c r="AW153" s="665"/>
      <c r="AX153" s="665"/>
      <c r="AY153" s="665"/>
      <c r="AZ153" s="665"/>
      <c r="BA153" s="665"/>
      <c r="BB153" s="665"/>
      <c r="BC153" s="665"/>
      <c r="BD153" s="665"/>
      <c r="BE153" s="665"/>
      <c r="BF153" s="665"/>
      <c r="BG153" s="665"/>
      <c r="BH153" s="224"/>
      <c r="BI153" s="225"/>
      <c r="BJ153" s="225"/>
      <c r="BK153" s="225"/>
      <c r="BL153" s="225"/>
      <c r="BM153" s="225"/>
      <c r="BN153" s="226"/>
      <c r="BO153" s="666"/>
      <c r="BP153" s="224"/>
      <c r="BQ153" s="225"/>
      <c r="BR153" s="225"/>
      <c r="BS153" s="225"/>
      <c r="BT153" s="225"/>
      <c r="BU153" s="225"/>
      <c r="BV153" s="226"/>
      <c r="BW153" s="667"/>
      <c r="BX153" s="632"/>
      <c r="BY153" s="709"/>
      <c r="BZ153" s="631"/>
      <c r="CA153" s="664"/>
      <c r="CB153" s="665"/>
      <c r="CC153" s="665"/>
      <c r="CD153" s="665"/>
      <c r="CE153" s="665"/>
      <c r="CF153" s="665"/>
      <c r="CG153" s="665"/>
      <c r="CH153" s="665"/>
      <c r="CI153" s="665"/>
      <c r="CJ153" s="665"/>
      <c r="CK153" s="665"/>
      <c r="CL153" s="665"/>
      <c r="CM153" s="665"/>
      <c r="CN153" s="665"/>
      <c r="CO153" s="665"/>
      <c r="CP153" s="665"/>
      <c r="CQ153" s="665"/>
      <c r="CR153" s="665"/>
      <c r="CS153" s="665"/>
      <c r="CT153" s="224"/>
      <c r="CU153" s="225"/>
      <c r="CV153" s="225"/>
      <c r="CW153" s="225"/>
      <c r="CX153" s="225"/>
      <c r="CY153" s="225"/>
      <c r="CZ153" s="226"/>
      <c r="DA153" s="666"/>
      <c r="DB153" s="224"/>
      <c r="DC153" s="225"/>
      <c r="DD153" s="225"/>
      <c r="DE153" s="225"/>
      <c r="DF153" s="225"/>
      <c r="DG153" s="225"/>
      <c r="DH153" s="226"/>
      <c r="DI153" s="667"/>
      <c r="DJ153" s="632"/>
      <c r="DK153" s="709"/>
    </row>
    <row r="154" ht="9.0" customHeight="1">
      <c r="A154" s="512"/>
      <c r="B154" s="631"/>
      <c r="C154" s="668" t="s">
        <v>355</v>
      </c>
      <c r="D154" s="219"/>
      <c r="E154" s="219"/>
      <c r="F154" s="219"/>
      <c r="G154" s="219"/>
      <c r="H154" s="219"/>
      <c r="I154" s="219"/>
      <c r="J154" s="219"/>
      <c r="K154" s="219"/>
      <c r="L154" s="219"/>
      <c r="M154" s="219"/>
      <c r="N154" s="219"/>
      <c r="O154" s="219"/>
      <c r="P154" s="219"/>
      <c r="Q154" s="219"/>
      <c r="R154" s="219"/>
      <c r="S154" s="219"/>
      <c r="T154" s="219"/>
      <c r="U154" s="669"/>
      <c r="V154" s="670">
        <f>ROUNDUP(IF(K133="Theist Cult",IFS(X136="High Priest",CURRENT_POW,X136="Priest",CURRENT_POW*0.75,X136="Acolyte",CURRENT_POW*0.5,X136="Initiate",CURRENT_POW*0.25,X136="Lay Member",0),""),0)</f>
        <v>0</v>
      </c>
      <c r="W154" s="168"/>
      <c r="X154" s="168"/>
      <c r="Y154" s="168"/>
      <c r="Z154" s="168"/>
      <c r="AA154" s="168"/>
      <c r="AB154" s="281"/>
      <c r="AC154" s="666"/>
      <c r="AD154" s="671"/>
      <c r="AE154" s="168"/>
      <c r="AF154" s="168"/>
      <c r="AG154" s="168"/>
      <c r="AH154" s="168"/>
      <c r="AI154" s="168"/>
      <c r="AJ154" s="281"/>
      <c r="AK154" s="431"/>
      <c r="AL154" s="632"/>
      <c r="AM154" s="709"/>
      <c r="AN154" s="631"/>
      <c r="AO154" s="668" t="s">
        <v>355</v>
      </c>
      <c r="AP154" s="219"/>
      <c r="AQ154" s="219"/>
      <c r="AR154" s="219"/>
      <c r="AS154" s="219"/>
      <c r="AT154" s="219"/>
      <c r="AU154" s="219"/>
      <c r="AV154" s="219"/>
      <c r="AW154" s="219"/>
      <c r="AX154" s="219"/>
      <c r="AY154" s="219"/>
      <c r="AZ154" s="219"/>
      <c r="BA154" s="219"/>
      <c r="BB154" s="219"/>
      <c r="BC154" s="219"/>
      <c r="BD154" s="219"/>
      <c r="BE154" s="219"/>
      <c r="BF154" s="219"/>
      <c r="BG154" s="669"/>
      <c r="BH154" s="670">
        <f>ROUNDUP(IF(AW133="Theist Cult",IFS(BJ136="High Priest",CURRENT_POW,BJ136="Priest",CURRENT_POW*0.75,BJ136="Acolyte",CURRENT_POW*0.5,BJ136="Initiate",CURRENT_POW*0.25,BJ136="Lay Member",0),""),0)</f>
        <v>0</v>
      </c>
      <c r="BI154" s="168"/>
      <c r="BJ154" s="168"/>
      <c r="BK154" s="168"/>
      <c r="BL154" s="168"/>
      <c r="BM154" s="168"/>
      <c r="BN154" s="281"/>
      <c r="BO154" s="666"/>
      <c r="BP154" s="671"/>
      <c r="BQ154" s="168"/>
      <c r="BR154" s="168"/>
      <c r="BS154" s="168"/>
      <c r="BT154" s="168"/>
      <c r="BU154" s="168"/>
      <c r="BV154" s="281"/>
      <c r="BW154" s="431"/>
      <c r="BX154" s="632"/>
      <c r="BY154" s="709"/>
      <c r="BZ154" s="631"/>
      <c r="CA154" s="668" t="s">
        <v>355</v>
      </c>
      <c r="CB154" s="219"/>
      <c r="CC154" s="219"/>
      <c r="CD154" s="219"/>
      <c r="CE154" s="219"/>
      <c r="CF154" s="219"/>
      <c r="CG154" s="219"/>
      <c r="CH154" s="219"/>
      <c r="CI154" s="219"/>
      <c r="CJ154" s="219"/>
      <c r="CK154" s="219"/>
      <c r="CL154" s="219"/>
      <c r="CM154" s="219"/>
      <c r="CN154" s="219"/>
      <c r="CO154" s="219"/>
      <c r="CP154" s="219"/>
      <c r="CQ154" s="219"/>
      <c r="CR154" s="219"/>
      <c r="CS154" s="669"/>
      <c r="CT154" s="670">
        <f>ROUNDUP(IF(CI133="Theist Cult",IFS(CV136="High Priest",CURRENT_POW,CV136="Priest",CURRENT_POW*0.75,CV136="Acolyte",CURRENT_POW*0.5,CV136="Initiate",CURRENT_POW*0.25,CV136="Lay Member",0),""),0)</f>
        <v>0</v>
      </c>
      <c r="CU154" s="168"/>
      <c r="CV154" s="168"/>
      <c r="CW154" s="168"/>
      <c r="CX154" s="168"/>
      <c r="CY154" s="168"/>
      <c r="CZ154" s="281"/>
      <c r="DA154" s="666"/>
      <c r="DB154" s="671"/>
      <c r="DC154" s="168"/>
      <c r="DD154" s="168"/>
      <c r="DE154" s="168"/>
      <c r="DF154" s="168"/>
      <c r="DG154" s="168"/>
      <c r="DH154" s="281"/>
      <c r="DI154" s="431"/>
      <c r="DJ154" s="632"/>
      <c r="DK154" s="709"/>
    </row>
    <row r="155" ht="9.0" customHeight="1">
      <c r="A155" s="512"/>
      <c r="B155" s="631"/>
      <c r="C155" s="458"/>
      <c r="U155" s="669"/>
      <c r="V155" s="288"/>
      <c r="AB155" s="289"/>
      <c r="AC155" s="666"/>
      <c r="AD155" s="288"/>
      <c r="AJ155" s="289"/>
      <c r="AK155" s="431"/>
      <c r="AL155" s="632"/>
      <c r="AM155" s="709"/>
      <c r="AN155" s="631"/>
      <c r="AO155" s="458"/>
      <c r="BG155" s="669"/>
      <c r="BH155" s="288"/>
      <c r="BN155" s="289"/>
      <c r="BO155" s="666"/>
      <c r="BP155" s="288"/>
      <c r="BV155" s="289"/>
      <c r="BW155" s="431"/>
      <c r="BX155" s="632"/>
      <c r="BY155" s="709"/>
      <c r="BZ155" s="631"/>
      <c r="CA155" s="458"/>
      <c r="CS155" s="669"/>
      <c r="CT155" s="288"/>
      <c r="CZ155" s="289"/>
      <c r="DA155" s="666"/>
      <c r="DB155" s="288"/>
      <c r="DH155" s="289"/>
      <c r="DI155" s="431"/>
      <c r="DJ155" s="632"/>
      <c r="DK155" s="709"/>
    </row>
    <row r="156" ht="9.0" customHeight="1">
      <c r="A156" s="512"/>
      <c r="B156" s="631"/>
      <c r="C156" s="458"/>
      <c r="U156" s="669"/>
      <c r="V156" s="288"/>
      <c r="AB156" s="289"/>
      <c r="AC156" s="666"/>
      <c r="AD156" s="288"/>
      <c r="AJ156" s="289"/>
      <c r="AK156" s="431"/>
      <c r="AL156" s="632"/>
      <c r="AM156" s="709"/>
      <c r="AN156" s="631"/>
      <c r="AO156" s="458"/>
      <c r="BG156" s="669"/>
      <c r="BH156" s="288"/>
      <c r="BN156" s="289"/>
      <c r="BO156" s="666"/>
      <c r="BP156" s="288"/>
      <c r="BV156" s="289"/>
      <c r="BW156" s="431"/>
      <c r="BX156" s="632"/>
      <c r="BY156" s="709"/>
      <c r="BZ156" s="631"/>
      <c r="CA156" s="458"/>
      <c r="CS156" s="669"/>
      <c r="CT156" s="288"/>
      <c r="CZ156" s="289"/>
      <c r="DA156" s="666"/>
      <c r="DB156" s="288"/>
      <c r="DH156" s="289"/>
      <c r="DI156" s="431"/>
      <c r="DJ156" s="632"/>
      <c r="DK156" s="709"/>
    </row>
    <row r="157" ht="9.0" customHeight="1">
      <c r="A157" s="512"/>
      <c r="B157" s="631"/>
      <c r="C157" s="458"/>
      <c r="U157" s="669"/>
      <c r="V157" s="288"/>
      <c r="AB157" s="289"/>
      <c r="AC157" s="666"/>
      <c r="AD157" s="288"/>
      <c r="AJ157" s="289"/>
      <c r="AK157" s="431"/>
      <c r="AL157" s="632"/>
      <c r="AM157" s="709"/>
      <c r="AN157" s="631"/>
      <c r="AO157" s="458"/>
      <c r="BG157" s="669"/>
      <c r="BH157" s="288"/>
      <c r="BN157" s="289"/>
      <c r="BO157" s="666"/>
      <c r="BP157" s="288"/>
      <c r="BV157" s="289"/>
      <c r="BW157" s="431"/>
      <c r="BX157" s="632"/>
      <c r="BY157" s="709"/>
      <c r="BZ157" s="631"/>
      <c r="CA157" s="458"/>
      <c r="CS157" s="669"/>
      <c r="CT157" s="288"/>
      <c r="CZ157" s="289"/>
      <c r="DA157" s="666"/>
      <c r="DB157" s="288"/>
      <c r="DH157" s="289"/>
      <c r="DI157" s="431"/>
      <c r="DJ157" s="632"/>
      <c r="DK157" s="709"/>
    </row>
    <row r="158" ht="9.0" customHeight="1">
      <c r="A158" s="512"/>
      <c r="B158" s="631"/>
      <c r="C158" s="461"/>
      <c r="D158" s="225"/>
      <c r="E158" s="225"/>
      <c r="F158" s="225"/>
      <c r="G158" s="225"/>
      <c r="H158" s="225"/>
      <c r="I158" s="225"/>
      <c r="J158" s="225"/>
      <c r="K158" s="225"/>
      <c r="L158" s="225"/>
      <c r="M158" s="225"/>
      <c r="N158" s="225"/>
      <c r="O158" s="225"/>
      <c r="P158" s="225"/>
      <c r="Q158" s="225"/>
      <c r="R158" s="225"/>
      <c r="S158" s="225"/>
      <c r="T158" s="225"/>
      <c r="U158" s="669"/>
      <c r="V158" s="309"/>
      <c r="W158" s="295"/>
      <c r="X158" s="295"/>
      <c r="Y158" s="295"/>
      <c r="Z158" s="295"/>
      <c r="AA158" s="295"/>
      <c r="AB158" s="312"/>
      <c r="AD158" s="309"/>
      <c r="AE158" s="295"/>
      <c r="AF158" s="295"/>
      <c r="AG158" s="295"/>
      <c r="AH158" s="295"/>
      <c r="AI158" s="295"/>
      <c r="AJ158" s="312"/>
      <c r="AK158" s="431"/>
      <c r="AL158" s="632"/>
      <c r="AM158" s="709"/>
      <c r="AN158" s="631"/>
      <c r="AO158" s="461"/>
      <c r="AP158" s="225"/>
      <c r="AQ158" s="225"/>
      <c r="AR158" s="225"/>
      <c r="AS158" s="225"/>
      <c r="AT158" s="225"/>
      <c r="AU158" s="225"/>
      <c r="AV158" s="225"/>
      <c r="AW158" s="225"/>
      <c r="AX158" s="225"/>
      <c r="AY158" s="225"/>
      <c r="AZ158" s="225"/>
      <c r="BA158" s="225"/>
      <c r="BB158" s="225"/>
      <c r="BC158" s="225"/>
      <c r="BD158" s="225"/>
      <c r="BE158" s="225"/>
      <c r="BF158" s="225"/>
      <c r="BG158" s="669"/>
      <c r="BH158" s="309"/>
      <c r="BI158" s="295"/>
      <c r="BJ158" s="295"/>
      <c r="BK158" s="295"/>
      <c r="BL158" s="295"/>
      <c r="BM158" s="295"/>
      <c r="BN158" s="312"/>
      <c r="BP158" s="309"/>
      <c r="BQ158" s="295"/>
      <c r="BR158" s="295"/>
      <c r="BS158" s="295"/>
      <c r="BT158" s="295"/>
      <c r="BU158" s="295"/>
      <c r="BV158" s="312"/>
      <c r="BW158" s="431"/>
      <c r="BX158" s="632"/>
      <c r="BY158" s="709"/>
      <c r="BZ158" s="631"/>
      <c r="CA158" s="461"/>
      <c r="CB158" s="225"/>
      <c r="CC158" s="225"/>
      <c r="CD158" s="225"/>
      <c r="CE158" s="225"/>
      <c r="CF158" s="225"/>
      <c r="CG158" s="225"/>
      <c r="CH158" s="225"/>
      <c r="CI158" s="225"/>
      <c r="CJ158" s="225"/>
      <c r="CK158" s="225"/>
      <c r="CL158" s="225"/>
      <c r="CM158" s="225"/>
      <c r="CN158" s="225"/>
      <c r="CO158" s="225"/>
      <c r="CP158" s="225"/>
      <c r="CQ158" s="225"/>
      <c r="CR158" s="225"/>
      <c r="CS158" s="669"/>
      <c r="CT158" s="309"/>
      <c r="CU158" s="295"/>
      <c r="CV158" s="295"/>
      <c r="CW158" s="295"/>
      <c r="CX158" s="295"/>
      <c r="CY158" s="295"/>
      <c r="CZ158" s="312"/>
      <c r="DB158" s="309"/>
      <c r="DC158" s="295"/>
      <c r="DD158" s="295"/>
      <c r="DE158" s="295"/>
      <c r="DF158" s="295"/>
      <c r="DG158" s="295"/>
      <c r="DH158" s="312"/>
      <c r="DI158" s="431"/>
      <c r="DJ158" s="632"/>
      <c r="DK158" s="709"/>
    </row>
    <row r="159" ht="9.0" customHeight="1">
      <c r="A159" s="512"/>
      <c r="B159" s="631"/>
      <c r="C159" s="672"/>
      <c r="D159" s="673"/>
      <c r="E159" s="673"/>
      <c r="F159" s="673"/>
      <c r="G159" s="673"/>
      <c r="H159" s="673"/>
      <c r="I159" s="673"/>
      <c r="J159" s="673"/>
      <c r="K159" s="673"/>
      <c r="L159" s="673"/>
      <c r="M159" s="673"/>
      <c r="N159" s="673"/>
      <c r="O159" s="673"/>
      <c r="P159" s="673"/>
      <c r="Q159" s="673"/>
      <c r="R159" s="673"/>
      <c r="S159" s="673"/>
      <c r="T159" s="673"/>
      <c r="U159" s="673"/>
      <c r="V159" s="674"/>
      <c r="W159" s="674"/>
      <c r="X159" s="674"/>
      <c r="Y159" s="674"/>
      <c r="Z159" s="674"/>
      <c r="AA159" s="674"/>
      <c r="AB159" s="674"/>
      <c r="AC159" s="673"/>
      <c r="AD159" s="674"/>
      <c r="AE159" s="674"/>
      <c r="AF159" s="674"/>
      <c r="AG159" s="674"/>
      <c r="AH159" s="674"/>
      <c r="AI159" s="674"/>
      <c r="AJ159" s="674"/>
      <c r="AK159" s="675"/>
      <c r="AL159" s="632"/>
      <c r="AM159" s="709"/>
      <c r="AN159" s="631"/>
      <c r="AO159" s="672"/>
      <c r="AP159" s="673"/>
      <c r="AQ159" s="673"/>
      <c r="AR159" s="673"/>
      <c r="AS159" s="673"/>
      <c r="AT159" s="673"/>
      <c r="AU159" s="673"/>
      <c r="AV159" s="673"/>
      <c r="AW159" s="673"/>
      <c r="AX159" s="673"/>
      <c r="AY159" s="673"/>
      <c r="AZ159" s="673"/>
      <c r="BA159" s="673"/>
      <c r="BB159" s="673"/>
      <c r="BC159" s="673"/>
      <c r="BD159" s="673"/>
      <c r="BE159" s="673"/>
      <c r="BF159" s="673"/>
      <c r="BG159" s="673"/>
      <c r="BH159" s="674"/>
      <c r="BI159" s="674"/>
      <c r="BJ159" s="674"/>
      <c r="BK159" s="674"/>
      <c r="BL159" s="674"/>
      <c r="BM159" s="674"/>
      <c r="BN159" s="674"/>
      <c r="BO159" s="673"/>
      <c r="BP159" s="674"/>
      <c r="BQ159" s="674"/>
      <c r="BR159" s="674"/>
      <c r="BS159" s="674"/>
      <c r="BT159" s="674"/>
      <c r="BU159" s="674"/>
      <c r="BV159" s="674"/>
      <c r="BW159" s="675"/>
      <c r="BX159" s="632"/>
      <c r="BY159" s="709"/>
      <c r="BZ159" s="631"/>
      <c r="CA159" s="672"/>
      <c r="CB159" s="673"/>
      <c r="CC159" s="673"/>
      <c r="CD159" s="673"/>
      <c r="CE159" s="673"/>
      <c r="CF159" s="673"/>
      <c r="CG159" s="673"/>
      <c r="CH159" s="673"/>
      <c r="CI159" s="673"/>
      <c r="CJ159" s="673"/>
      <c r="CK159" s="673"/>
      <c r="CL159" s="673"/>
      <c r="CM159" s="673"/>
      <c r="CN159" s="673"/>
      <c r="CO159" s="673"/>
      <c r="CP159" s="673"/>
      <c r="CQ159" s="673"/>
      <c r="CR159" s="673"/>
      <c r="CS159" s="673"/>
      <c r="CT159" s="674"/>
      <c r="CU159" s="674"/>
      <c r="CV159" s="674"/>
      <c r="CW159" s="674"/>
      <c r="CX159" s="674"/>
      <c r="CY159" s="674"/>
      <c r="CZ159" s="674"/>
      <c r="DA159" s="673"/>
      <c r="DB159" s="674"/>
      <c r="DC159" s="674"/>
      <c r="DD159" s="674"/>
      <c r="DE159" s="674"/>
      <c r="DF159" s="674"/>
      <c r="DG159" s="674"/>
      <c r="DH159" s="674"/>
      <c r="DI159" s="675"/>
      <c r="DJ159" s="632"/>
      <c r="DK159" s="709"/>
    </row>
    <row r="160" ht="9.0" customHeight="1">
      <c r="A160" s="512"/>
      <c r="B160" s="679"/>
      <c r="C160" s="680"/>
      <c r="D160" s="680"/>
      <c r="E160" s="680"/>
      <c r="F160" s="680"/>
      <c r="G160" s="680"/>
      <c r="H160" s="680"/>
      <c r="I160" s="680"/>
      <c r="J160" s="680"/>
      <c r="K160" s="680"/>
      <c r="L160" s="680"/>
      <c r="M160" s="680"/>
      <c r="N160" s="680"/>
      <c r="O160" s="680"/>
      <c r="P160" s="680"/>
      <c r="Q160" s="680"/>
      <c r="R160" s="680"/>
      <c r="S160" s="680"/>
      <c r="T160" s="680"/>
      <c r="U160" s="680"/>
      <c r="V160" s="680"/>
      <c r="W160" s="680"/>
      <c r="X160" s="680"/>
      <c r="Y160" s="680"/>
      <c r="Z160" s="680"/>
      <c r="AA160" s="680"/>
      <c r="AB160" s="680"/>
      <c r="AC160" s="680"/>
      <c r="AD160" s="680"/>
      <c r="AE160" s="680"/>
      <c r="AF160" s="680"/>
      <c r="AG160" s="680"/>
      <c r="AH160" s="680"/>
      <c r="AI160" s="680"/>
      <c r="AJ160" s="680"/>
      <c r="AK160" s="680"/>
      <c r="AL160" s="681"/>
      <c r="AM160" s="709"/>
      <c r="AN160" s="679"/>
      <c r="AO160" s="680"/>
      <c r="AP160" s="680"/>
      <c r="AQ160" s="680"/>
      <c r="AR160" s="680"/>
      <c r="AS160" s="680"/>
      <c r="AT160" s="680"/>
      <c r="AU160" s="680"/>
      <c r="AV160" s="680"/>
      <c r="AW160" s="680"/>
      <c r="AX160" s="680"/>
      <c r="AY160" s="680"/>
      <c r="AZ160" s="680"/>
      <c r="BA160" s="680"/>
      <c r="BB160" s="680"/>
      <c r="BC160" s="680"/>
      <c r="BD160" s="680"/>
      <c r="BE160" s="680"/>
      <c r="BF160" s="680"/>
      <c r="BG160" s="680"/>
      <c r="BH160" s="680"/>
      <c r="BI160" s="680"/>
      <c r="BJ160" s="680"/>
      <c r="BK160" s="680"/>
      <c r="BL160" s="680"/>
      <c r="BM160" s="680"/>
      <c r="BN160" s="680"/>
      <c r="BO160" s="680"/>
      <c r="BP160" s="680"/>
      <c r="BQ160" s="680"/>
      <c r="BR160" s="680"/>
      <c r="BS160" s="680"/>
      <c r="BT160" s="680"/>
      <c r="BU160" s="680"/>
      <c r="BV160" s="680"/>
      <c r="BW160" s="680"/>
      <c r="BX160" s="681"/>
      <c r="BY160" s="709"/>
      <c r="BZ160" s="679"/>
      <c r="CA160" s="680"/>
      <c r="CB160" s="680"/>
      <c r="CC160" s="680"/>
      <c r="CD160" s="680"/>
      <c r="CE160" s="680"/>
      <c r="CF160" s="680"/>
      <c r="CG160" s="680"/>
      <c r="CH160" s="680"/>
      <c r="CI160" s="680"/>
      <c r="CJ160" s="680"/>
      <c r="CK160" s="680"/>
      <c r="CL160" s="680"/>
      <c r="CM160" s="680"/>
      <c r="CN160" s="680"/>
      <c r="CO160" s="680"/>
      <c r="CP160" s="680"/>
      <c r="CQ160" s="680"/>
      <c r="CR160" s="680"/>
      <c r="CS160" s="680"/>
      <c r="CT160" s="680"/>
      <c r="CU160" s="680"/>
      <c r="CV160" s="680"/>
      <c r="CW160" s="680"/>
      <c r="CX160" s="680"/>
      <c r="CY160" s="680"/>
      <c r="CZ160" s="680"/>
      <c r="DA160" s="680"/>
      <c r="DB160" s="680"/>
      <c r="DC160" s="680"/>
      <c r="DD160" s="680"/>
      <c r="DE160" s="680"/>
      <c r="DF160" s="680"/>
      <c r="DG160" s="680"/>
      <c r="DH160" s="680"/>
      <c r="DI160" s="680"/>
      <c r="DJ160" s="681"/>
      <c r="DK160" s="709"/>
    </row>
    <row r="161" ht="9.0" customHeight="1">
      <c r="A161" s="512"/>
      <c r="B161" s="709"/>
      <c r="C161" s="709"/>
      <c r="D161" s="709"/>
      <c r="E161" s="709"/>
      <c r="F161" s="709"/>
      <c r="G161" s="709"/>
      <c r="H161" s="709"/>
      <c r="I161" s="709"/>
      <c r="J161" s="709"/>
      <c r="K161" s="709"/>
      <c r="L161" s="709"/>
      <c r="M161" s="709"/>
      <c r="N161" s="709"/>
      <c r="O161" s="709"/>
      <c r="P161" s="709"/>
      <c r="Q161" s="709"/>
      <c r="R161" s="709"/>
      <c r="S161" s="709"/>
      <c r="T161" s="709"/>
      <c r="U161" s="709"/>
      <c r="V161" s="709"/>
      <c r="W161" s="709"/>
      <c r="X161" s="709"/>
      <c r="Y161" s="709"/>
      <c r="Z161" s="709"/>
      <c r="AA161" s="709"/>
      <c r="AB161" s="709"/>
      <c r="AC161" s="709"/>
      <c r="AD161" s="709"/>
      <c r="AE161" s="709"/>
      <c r="AF161" s="709"/>
      <c r="AG161" s="709"/>
      <c r="AH161" s="709"/>
      <c r="AI161" s="709"/>
      <c r="AJ161" s="709"/>
      <c r="AK161" s="709"/>
      <c r="AL161" s="709"/>
      <c r="AM161" s="709"/>
      <c r="AN161" s="709"/>
      <c r="AO161" s="709"/>
      <c r="AP161" s="709"/>
      <c r="AQ161" s="709"/>
      <c r="AR161" s="709"/>
      <c r="AS161" s="709"/>
      <c r="AT161" s="709"/>
      <c r="AU161" s="709"/>
      <c r="AV161" s="709"/>
      <c r="AW161" s="709"/>
      <c r="AX161" s="709"/>
      <c r="AY161" s="709"/>
      <c r="AZ161" s="709"/>
      <c r="BA161" s="709"/>
      <c r="BB161" s="709"/>
      <c r="BC161" s="709"/>
      <c r="BD161" s="709"/>
      <c r="BE161" s="709"/>
      <c r="BF161" s="709"/>
      <c r="BG161" s="709"/>
      <c r="BH161" s="709"/>
      <c r="BI161" s="709"/>
      <c r="BJ161" s="709"/>
      <c r="BK161" s="709"/>
      <c r="BL161" s="709"/>
      <c r="BM161" s="709"/>
      <c r="BN161" s="709"/>
      <c r="BO161" s="709"/>
      <c r="BP161" s="709"/>
      <c r="BQ161" s="709"/>
      <c r="BR161" s="709"/>
      <c r="BS161" s="709"/>
      <c r="BT161" s="709"/>
      <c r="BU161" s="709"/>
      <c r="BV161" s="709"/>
      <c r="BW161" s="709"/>
      <c r="BX161" s="709"/>
      <c r="BY161" s="709"/>
      <c r="BZ161" s="709"/>
      <c r="CA161" s="709"/>
      <c r="CB161" s="709"/>
      <c r="CC161" s="709"/>
      <c r="CD161" s="709"/>
      <c r="CE161" s="709"/>
      <c r="CF161" s="709"/>
      <c r="CG161" s="709"/>
      <c r="CH161" s="709"/>
      <c r="CI161" s="709"/>
      <c r="CJ161" s="709"/>
      <c r="CK161" s="709"/>
      <c r="CL161" s="709"/>
      <c r="CM161" s="709"/>
      <c r="CN161" s="709"/>
      <c r="CO161" s="709"/>
      <c r="CP161" s="709"/>
      <c r="CQ161" s="709"/>
      <c r="CR161" s="709"/>
      <c r="CS161" s="709"/>
      <c r="CT161" s="709"/>
      <c r="CU161" s="709"/>
      <c r="CV161" s="709"/>
      <c r="CW161" s="709"/>
      <c r="CX161" s="709"/>
      <c r="CY161" s="709"/>
      <c r="CZ161" s="709"/>
      <c r="DA161" s="709"/>
      <c r="DB161" s="709"/>
      <c r="DC161" s="709"/>
      <c r="DD161" s="709"/>
      <c r="DE161" s="709"/>
      <c r="DF161" s="709"/>
      <c r="DG161" s="709"/>
      <c r="DH161" s="709"/>
      <c r="DI161" s="709"/>
      <c r="DJ161" s="709"/>
      <c r="DK161" s="709"/>
    </row>
    <row r="162" ht="9.0" customHeight="1">
      <c r="A162" s="512"/>
      <c r="B162" s="709"/>
      <c r="C162" s="709"/>
      <c r="D162" s="709"/>
      <c r="E162" s="709"/>
      <c r="F162" s="709"/>
      <c r="G162" s="709"/>
      <c r="H162" s="709"/>
      <c r="I162" s="709"/>
      <c r="J162" s="709"/>
      <c r="K162" s="709"/>
      <c r="L162" s="709"/>
      <c r="M162" s="709"/>
      <c r="N162" s="709"/>
      <c r="O162" s="709"/>
      <c r="P162" s="709"/>
      <c r="Q162" s="709"/>
      <c r="R162" s="709"/>
      <c r="S162" s="709"/>
      <c r="T162" s="709"/>
      <c r="U162" s="709"/>
      <c r="V162" s="709"/>
      <c r="W162" s="709"/>
      <c r="X162" s="709"/>
      <c r="Y162" s="709"/>
      <c r="Z162" s="709"/>
      <c r="AA162" s="709"/>
      <c r="AB162" s="709"/>
      <c r="AC162" s="709"/>
      <c r="AD162" s="709"/>
      <c r="AE162" s="709"/>
      <c r="AF162" s="709"/>
      <c r="AG162" s="709"/>
      <c r="AH162" s="709"/>
      <c r="AI162" s="709"/>
      <c r="AJ162" s="709"/>
      <c r="AK162" s="709"/>
      <c r="AL162" s="709"/>
      <c r="AM162" s="709"/>
      <c r="AN162" s="709"/>
      <c r="AO162" s="709"/>
      <c r="AP162" s="709"/>
      <c r="AQ162" s="709"/>
      <c r="AR162" s="709"/>
      <c r="AS162" s="709"/>
      <c r="AT162" s="709"/>
      <c r="AU162" s="709"/>
      <c r="AV162" s="709"/>
      <c r="AW162" s="709"/>
      <c r="AX162" s="709"/>
      <c r="AY162" s="709"/>
      <c r="AZ162" s="709"/>
      <c r="BA162" s="709"/>
      <c r="BB162" s="709"/>
      <c r="BC162" s="709"/>
      <c r="BD162" s="709"/>
      <c r="BE162" s="709"/>
      <c r="BF162" s="709"/>
      <c r="BG162" s="709"/>
      <c r="BH162" s="709"/>
      <c r="BI162" s="709"/>
      <c r="BJ162" s="709"/>
      <c r="BK162" s="709"/>
      <c r="BL162" s="709"/>
      <c r="BM162" s="709"/>
      <c r="BN162" s="709"/>
      <c r="BO162" s="709"/>
      <c r="BP162" s="709"/>
      <c r="BQ162" s="709"/>
      <c r="BR162" s="709"/>
      <c r="BS162" s="709"/>
      <c r="BT162" s="709"/>
      <c r="BU162" s="709"/>
      <c r="BV162" s="709"/>
      <c r="BW162" s="709"/>
      <c r="BX162" s="709"/>
      <c r="BY162" s="709"/>
      <c r="BZ162" s="709"/>
      <c r="CA162" s="709"/>
      <c r="CB162" s="709"/>
      <c r="CC162" s="709"/>
      <c r="CD162" s="709"/>
      <c r="CE162" s="709"/>
      <c r="CF162" s="709"/>
      <c r="CG162" s="709"/>
      <c r="CH162" s="709"/>
      <c r="CI162" s="709"/>
      <c r="CJ162" s="709"/>
      <c r="CK162" s="709"/>
      <c r="CL162" s="709"/>
      <c r="CM162" s="709"/>
      <c r="CN162" s="709"/>
      <c r="CO162" s="709"/>
      <c r="CP162" s="709"/>
      <c r="CQ162" s="709"/>
      <c r="CR162" s="709"/>
      <c r="CS162" s="709"/>
      <c r="CT162" s="709"/>
      <c r="CU162" s="709"/>
      <c r="CV162" s="709"/>
      <c r="CW162" s="709"/>
      <c r="CX162" s="709"/>
      <c r="CY162" s="709"/>
      <c r="CZ162" s="709"/>
      <c r="DA162" s="709"/>
      <c r="DB162" s="709"/>
      <c r="DC162" s="709"/>
      <c r="DD162" s="709"/>
      <c r="DE162" s="709"/>
      <c r="DF162" s="709"/>
      <c r="DG162" s="709"/>
      <c r="DH162" s="709"/>
      <c r="DI162" s="709"/>
      <c r="DJ162" s="709"/>
      <c r="DK162" s="709"/>
    </row>
    <row r="163" ht="9.0" customHeight="1">
      <c r="A163" s="512"/>
      <c r="B163" s="709"/>
      <c r="C163" s="709"/>
      <c r="D163" s="709"/>
      <c r="E163" s="709"/>
      <c r="F163" s="709"/>
      <c r="G163" s="709"/>
      <c r="H163" s="709"/>
      <c r="I163" s="709"/>
      <c r="J163" s="709"/>
      <c r="K163" s="709"/>
      <c r="L163" s="709"/>
      <c r="M163" s="709"/>
      <c r="N163" s="709"/>
      <c r="O163" s="709"/>
      <c r="P163" s="709"/>
      <c r="Q163" s="709"/>
      <c r="R163" s="709"/>
      <c r="S163" s="709"/>
      <c r="T163" s="709"/>
      <c r="U163" s="709"/>
      <c r="V163" s="709"/>
      <c r="W163" s="709"/>
      <c r="X163" s="709"/>
      <c r="Y163" s="709"/>
      <c r="Z163" s="709"/>
      <c r="AA163" s="709"/>
      <c r="AB163" s="709"/>
      <c r="AC163" s="709"/>
      <c r="AD163" s="709"/>
      <c r="AE163" s="709"/>
      <c r="AF163" s="709"/>
      <c r="AG163" s="709"/>
      <c r="AH163" s="709"/>
      <c r="AI163" s="709"/>
      <c r="AJ163" s="709"/>
      <c r="AK163" s="709"/>
      <c r="AL163" s="709"/>
      <c r="AM163" s="709"/>
      <c r="AN163" s="709"/>
      <c r="AO163" s="709"/>
      <c r="AP163" s="709"/>
      <c r="AQ163" s="709"/>
      <c r="AR163" s="709"/>
      <c r="AS163" s="709"/>
      <c r="AT163" s="709"/>
      <c r="AU163" s="709"/>
      <c r="AV163" s="709"/>
      <c r="AW163" s="709"/>
      <c r="AX163" s="709"/>
      <c r="AY163" s="709"/>
      <c r="AZ163" s="709"/>
      <c r="BA163" s="709"/>
      <c r="BB163" s="709"/>
      <c r="BC163" s="709"/>
      <c r="BD163" s="709"/>
      <c r="BE163" s="709"/>
      <c r="BF163" s="709"/>
      <c r="BG163" s="709"/>
      <c r="BH163" s="709"/>
      <c r="BI163" s="709"/>
      <c r="BJ163" s="709"/>
      <c r="BK163" s="709"/>
      <c r="BL163" s="709"/>
      <c r="BM163" s="709"/>
      <c r="BN163" s="709"/>
      <c r="BO163" s="709"/>
      <c r="BP163" s="709"/>
      <c r="BQ163" s="709"/>
      <c r="BR163" s="709"/>
      <c r="BS163" s="709"/>
      <c r="BT163" s="709"/>
      <c r="BU163" s="709"/>
      <c r="BV163" s="709"/>
      <c r="BW163" s="709"/>
      <c r="BX163" s="709"/>
      <c r="BY163" s="709"/>
      <c r="BZ163" s="709"/>
      <c r="CA163" s="709"/>
      <c r="CB163" s="709"/>
      <c r="CC163" s="709"/>
      <c r="CD163" s="709"/>
      <c r="CE163" s="709"/>
      <c r="CF163" s="709"/>
      <c r="CG163" s="709"/>
      <c r="CH163" s="709"/>
      <c r="CI163" s="709"/>
      <c r="CJ163" s="709"/>
      <c r="CK163" s="709"/>
      <c r="CL163" s="709"/>
      <c r="CM163" s="709"/>
      <c r="CN163" s="709"/>
      <c r="CO163" s="709"/>
      <c r="CP163" s="709"/>
      <c r="CQ163" s="709"/>
      <c r="CR163" s="709"/>
      <c r="CS163" s="709"/>
      <c r="CT163" s="709"/>
      <c r="CU163" s="709"/>
      <c r="CV163" s="709"/>
      <c r="CW163" s="709"/>
      <c r="CX163" s="709"/>
      <c r="CY163" s="709"/>
      <c r="CZ163" s="709"/>
      <c r="DA163" s="709"/>
      <c r="DB163" s="709"/>
      <c r="DC163" s="709"/>
      <c r="DD163" s="709"/>
      <c r="DE163" s="709"/>
      <c r="DF163" s="709"/>
      <c r="DG163" s="709"/>
      <c r="DH163" s="709"/>
      <c r="DI163" s="709"/>
      <c r="DJ163" s="709"/>
      <c r="DK163" s="709"/>
    </row>
    <row r="164" ht="9.0" customHeight="1">
      <c r="A164" s="512"/>
      <c r="B164" s="709"/>
      <c r="C164" s="709"/>
      <c r="D164" s="709"/>
      <c r="E164" s="709"/>
      <c r="F164" s="709"/>
      <c r="G164" s="709"/>
      <c r="H164" s="709"/>
      <c r="I164" s="709"/>
      <c r="J164" s="709"/>
      <c r="K164" s="709"/>
      <c r="L164" s="709"/>
      <c r="M164" s="709"/>
      <c r="N164" s="709"/>
      <c r="O164" s="709"/>
      <c r="P164" s="709"/>
      <c r="Q164" s="709"/>
      <c r="R164" s="709"/>
      <c r="S164" s="709"/>
      <c r="T164" s="709"/>
      <c r="U164" s="709"/>
      <c r="V164" s="709"/>
      <c r="W164" s="709"/>
      <c r="X164" s="709"/>
      <c r="Y164" s="709"/>
      <c r="Z164" s="709"/>
      <c r="AA164" s="709"/>
      <c r="AB164" s="709"/>
      <c r="AC164" s="709"/>
      <c r="AD164" s="709"/>
      <c r="AE164" s="709"/>
      <c r="AF164" s="709"/>
      <c r="AG164" s="709"/>
      <c r="AH164" s="709"/>
      <c r="AI164" s="709"/>
      <c r="AJ164" s="709"/>
      <c r="AK164" s="709"/>
      <c r="AL164" s="709"/>
      <c r="AM164" s="709"/>
      <c r="AN164" s="709"/>
      <c r="AO164" s="709"/>
      <c r="AP164" s="709"/>
      <c r="AQ164" s="709"/>
      <c r="AR164" s="709"/>
      <c r="AS164" s="709"/>
      <c r="AT164" s="709"/>
      <c r="AU164" s="709"/>
      <c r="AV164" s="709"/>
      <c r="AW164" s="709"/>
      <c r="AX164" s="709"/>
      <c r="AY164" s="709"/>
      <c r="AZ164" s="709"/>
      <c r="BA164" s="709"/>
      <c r="BB164" s="709"/>
      <c r="BC164" s="709"/>
      <c r="BD164" s="709"/>
      <c r="BE164" s="709"/>
      <c r="BF164" s="709"/>
      <c r="BG164" s="709"/>
      <c r="BH164" s="709"/>
      <c r="BI164" s="709"/>
      <c r="BJ164" s="709"/>
      <c r="BK164" s="709"/>
      <c r="BL164" s="709"/>
      <c r="BM164" s="709"/>
      <c r="BN164" s="709"/>
      <c r="BO164" s="709"/>
      <c r="BP164" s="709"/>
      <c r="BQ164" s="709"/>
      <c r="BR164" s="709"/>
      <c r="BS164" s="709"/>
      <c r="BT164" s="709"/>
      <c r="BU164" s="709"/>
      <c r="BV164" s="709"/>
      <c r="BW164" s="709"/>
      <c r="BX164" s="709"/>
      <c r="BY164" s="709"/>
      <c r="BZ164" s="709"/>
      <c r="CA164" s="709"/>
      <c r="CB164" s="709"/>
      <c r="CC164" s="709"/>
      <c r="CD164" s="709"/>
      <c r="CE164" s="709"/>
      <c r="CF164" s="709"/>
      <c r="CG164" s="709"/>
      <c r="CH164" s="709"/>
      <c r="CI164" s="709"/>
      <c r="CJ164" s="709"/>
      <c r="CK164" s="709"/>
      <c r="CL164" s="709"/>
      <c r="CM164" s="709"/>
      <c r="CN164" s="709"/>
      <c r="CO164" s="709"/>
      <c r="CP164" s="709"/>
      <c r="CQ164" s="709"/>
      <c r="CR164" s="709"/>
      <c r="CS164" s="709"/>
      <c r="CT164" s="709"/>
      <c r="CU164" s="709"/>
      <c r="CV164" s="709"/>
      <c r="CW164" s="709"/>
      <c r="CX164" s="709"/>
      <c r="CY164" s="709"/>
      <c r="CZ164" s="709"/>
      <c r="DA164" s="709"/>
      <c r="DB164" s="709"/>
      <c r="DC164" s="709"/>
      <c r="DD164" s="709"/>
      <c r="DE164" s="709"/>
      <c r="DF164" s="709"/>
      <c r="DG164" s="709"/>
      <c r="DH164" s="709"/>
      <c r="DI164" s="709"/>
      <c r="DJ164" s="709"/>
      <c r="DK164" s="709"/>
    </row>
    <row r="165" ht="9.0" customHeight="1">
      <c r="A165" s="512"/>
      <c r="B165" s="709"/>
      <c r="C165" s="709"/>
      <c r="D165" s="709"/>
      <c r="E165" s="709"/>
      <c r="F165" s="709"/>
      <c r="G165" s="709"/>
      <c r="H165" s="709"/>
      <c r="I165" s="709"/>
      <c r="J165" s="709"/>
      <c r="K165" s="709"/>
      <c r="L165" s="709"/>
      <c r="M165" s="709"/>
      <c r="N165" s="709"/>
      <c r="O165" s="709"/>
      <c r="P165" s="709"/>
      <c r="Q165" s="709"/>
      <c r="R165" s="709"/>
      <c r="S165" s="709"/>
      <c r="T165" s="709"/>
      <c r="U165" s="709"/>
      <c r="V165" s="709"/>
      <c r="W165" s="709"/>
      <c r="X165" s="709"/>
      <c r="Y165" s="709"/>
      <c r="Z165" s="709"/>
      <c r="AA165" s="709"/>
      <c r="AB165" s="709"/>
      <c r="AC165" s="709"/>
      <c r="AD165" s="709"/>
      <c r="AE165" s="709"/>
      <c r="AF165" s="709"/>
      <c r="AG165" s="709"/>
      <c r="AH165" s="709"/>
      <c r="AI165" s="709"/>
      <c r="AJ165" s="709"/>
      <c r="AK165" s="709"/>
      <c r="AL165" s="709"/>
      <c r="AM165" s="709"/>
      <c r="AN165" s="709"/>
      <c r="AO165" s="709"/>
      <c r="AP165" s="709"/>
      <c r="AQ165" s="709"/>
      <c r="AR165" s="709"/>
      <c r="AS165" s="709"/>
      <c r="AT165" s="709"/>
      <c r="AU165" s="709"/>
      <c r="AV165" s="709"/>
      <c r="AW165" s="709"/>
      <c r="AX165" s="709"/>
      <c r="AY165" s="709"/>
      <c r="AZ165" s="709"/>
      <c r="BA165" s="709"/>
      <c r="BB165" s="709"/>
      <c r="BC165" s="709"/>
      <c r="BD165" s="709"/>
      <c r="BE165" s="709"/>
      <c r="BF165" s="709"/>
      <c r="BG165" s="709"/>
      <c r="BH165" s="709"/>
      <c r="BI165" s="709"/>
      <c r="BJ165" s="709"/>
      <c r="BK165" s="709"/>
      <c r="BL165" s="709"/>
      <c r="BM165" s="709"/>
      <c r="BN165" s="709"/>
      <c r="BO165" s="709"/>
      <c r="BP165" s="709"/>
      <c r="BQ165" s="709"/>
      <c r="BR165" s="709"/>
      <c r="BS165" s="709"/>
      <c r="BT165" s="709"/>
      <c r="BU165" s="709"/>
      <c r="BV165" s="709"/>
      <c r="BW165" s="709"/>
      <c r="BX165" s="709"/>
      <c r="BY165" s="709"/>
      <c r="BZ165" s="709"/>
      <c r="CA165" s="709"/>
      <c r="CB165" s="709"/>
      <c r="CC165" s="709"/>
      <c r="CD165" s="709"/>
      <c r="CE165" s="709"/>
      <c r="CF165" s="709"/>
      <c r="CG165" s="709"/>
      <c r="CH165" s="709"/>
      <c r="CI165" s="709"/>
      <c r="CJ165" s="709"/>
      <c r="CK165" s="709"/>
      <c r="CL165" s="709"/>
      <c r="CM165" s="709"/>
      <c r="CN165" s="709"/>
      <c r="CO165" s="709"/>
      <c r="CP165" s="709"/>
      <c r="CQ165" s="709"/>
      <c r="CR165" s="709"/>
      <c r="CS165" s="709"/>
      <c r="CT165" s="709"/>
      <c r="CU165" s="709"/>
      <c r="CV165" s="709"/>
      <c r="CW165" s="709"/>
      <c r="CX165" s="709"/>
      <c r="CY165" s="709"/>
      <c r="CZ165" s="709"/>
      <c r="DA165" s="709"/>
      <c r="DB165" s="709"/>
      <c r="DC165" s="709"/>
      <c r="DD165" s="709"/>
      <c r="DE165" s="709"/>
      <c r="DF165" s="709"/>
      <c r="DG165" s="709"/>
      <c r="DH165" s="709"/>
      <c r="DI165" s="709"/>
      <c r="DJ165" s="709"/>
      <c r="DK165" s="709"/>
    </row>
    <row r="166" ht="9.0" customHeight="1">
      <c r="A166" s="512"/>
      <c r="B166" s="709"/>
      <c r="C166" s="709"/>
      <c r="D166" s="709"/>
      <c r="E166" s="709"/>
      <c r="F166" s="709"/>
      <c r="G166" s="709"/>
      <c r="H166" s="709"/>
      <c r="I166" s="709"/>
      <c r="J166" s="709"/>
      <c r="K166" s="709"/>
      <c r="L166" s="709"/>
      <c r="M166" s="709"/>
      <c r="N166" s="709"/>
      <c r="O166" s="709"/>
      <c r="P166" s="709"/>
      <c r="Q166" s="709"/>
      <c r="R166" s="709"/>
      <c r="S166" s="709"/>
      <c r="T166" s="709"/>
      <c r="U166" s="709"/>
      <c r="V166" s="709"/>
      <c r="W166" s="709"/>
      <c r="X166" s="709"/>
      <c r="Y166" s="709"/>
      <c r="Z166" s="709"/>
      <c r="AA166" s="709"/>
      <c r="AB166" s="709"/>
      <c r="AC166" s="709"/>
      <c r="AD166" s="709"/>
      <c r="AE166" s="709"/>
      <c r="AF166" s="709"/>
      <c r="AG166" s="709"/>
      <c r="AH166" s="709"/>
      <c r="AI166" s="709"/>
      <c r="AJ166" s="709"/>
      <c r="AK166" s="709"/>
      <c r="AL166" s="709"/>
      <c r="AM166" s="709"/>
      <c r="AN166" s="709"/>
      <c r="AO166" s="709"/>
      <c r="AP166" s="709"/>
      <c r="AQ166" s="709"/>
      <c r="AR166" s="709"/>
      <c r="AS166" s="709"/>
      <c r="AT166" s="709"/>
      <c r="AU166" s="709"/>
      <c r="AV166" s="709"/>
      <c r="AW166" s="709"/>
      <c r="AX166" s="709"/>
      <c r="AY166" s="709"/>
      <c r="AZ166" s="709"/>
      <c r="BA166" s="709"/>
      <c r="BB166" s="709"/>
      <c r="BC166" s="709"/>
      <c r="BD166" s="709"/>
      <c r="BE166" s="709"/>
      <c r="BF166" s="709"/>
      <c r="BG166" s="709"/>
      <c r="BH166" s="709"/>
      <c r="BI166" s="709"/>
      <c r="BJ166" s="709"/>
      <c r="BK166" s="709"/>
      <c r="BL166" s="709"/>
      <c r="BM166" s="709"/>
      <c r="BN166" s="709"/>
      <c r="BO166" s="709"/>
      <c r="BP166" s="709"/>
      <c r="BQ166" s="709"/>
      <c r="BR166" s="709"/>
      <c r="BS166" s="709"/>
      <c r="BT166" s="709"/>
      <c r="BU166" s="709"/>
      <c r="BV166" s="709"/>
      <c r="BW166" s="709"/>
      <c r="BX166" s="709"/>
      <c r="BY166" s="709"/>
      <c r="BZ166" s="709"/>
      <c r="CA166" s="709"/>
      <c r="CB166" s="709"/>
      <c r="CC166" s="709"/>
      <c r="CD166" s="709"/>
      <c r="CE166" s="709"/>
      <c r="CF166" s="709"/>
      <c r="CG166" s="709"/>
      <c r="CH166" s="709"/>
      <c r="CI166" s="709"/>
      <c r="CJ166" s="709"/>
      <c r="CK166" s="709"/>
      <c r="CL166" s="709"/>
      <c r="CM166" s="709"/>
      <c r="CN166" s="709"/>
      <c r="CO166" s="709"/>
      <c r="CP166" s="709"/>
      <c r="CQ166" s="709"/>
      <c r="CR166" s="709"/>
      <c r="CS166" s="709"/>
      <c r="CT166" s="709"/>
      <c r="CU166" s="709"/>
      <c r="CV166" s="709"/>
      <c r="CW166" s="709"/>
      <c r="CX166" s="709"/>
      <c r="CY166" s="709"/>
      <c r="CZ166" s="709"/>
      <c r="DA166" s="709"/>
      <c r="DB166" s="709"/>
      <c r="DC166" s="709"/>
      <c r="DD166" s="709"/>
      <c r="DE166" s="709"/>
      <c r="DF166" s="709"/>
      <c r="DG166" s="709"/>
      <c r="DH166" s="709"/>
      <c r="DI166" s="709"/>
      <c r="DJ166" s="709"/>
      <c r="DK166" s="709"/>
    </row>
    <row r="167" ht="9.0" customHeight="1">
      <c r="A167" s="512"/>
      <c r="B167" s="709"/>
      <c r="C167" s="709"/>
      <c r="D167" s="709"/>
      <c r="E167" s="709"/>
      <c r="F167" s="709"/>
      <c r="G167" s="709"/>
      <c r="H167" s="709"/>
      <c r="I167" s="709"/>
      <c r="J167" s="709"/>
      <c r="K167" s="709"/>
      <c r="L167" s="709"/>
      <c r="M167" s="709"/>
      <c r="N167" s="709"/>
      <c r="O167" s="709"/>
      <c r="P167" s="709"/>
      <c r="Q167" s="709"/>
      <c r="R167" s="709"/>
      <c r="S167" s="709"/>
      <c r="T167" s="709"/>
      <c r="U167" s="709"/>
      <c r="V167" s="709"/>
      <c r="W167" s="709"/>
      <c r="X167" s="709"/>
      <c r="Y167" s="709"/>
      <c r="Z167" s="709"/>
      <c r="AA167" s="709"/>
      <c r="AB167" s="709"/>
      <c r="AC167" s="709"/>
      <c r="AD167" s="709"/>
      <c r="AE167" s="709"/>
      <c r="AF167" s="709"/>
      <c r="AG167" s="709"/>
      <c r="AH167" s="709"/>
      <c r="AI167" s="709"/>
      <c r="AJ167" s="709"/>
      <c r="AK167" s="709"/>
      <c r="AL167" s="709"/>
      <c r="AM167" s="709"/>
      <c r="AN167" s="709"/>
      <c r="AO167" s="709"/>
      <c r="AP167" s="709"/>
      <c r="AQ167" s="709"/>
      <c r="AR167" s="709"/>
      <c r="AS167" s="709"/>
      <c r="AT167" s="709"/>
      <c r="AU167" s="709"/>
      <c r="AV167" s="709"/>
      <c r="AW167" s="709"/>
      <c r="AX167" s="709"/>
      <c r="AY167" s="709"/>
      <c r="AZ167" s="709"/>
      <c r="BA167" s="709"/>
      <c r="BB167" s="709"/>
      <c r="BC167" s="709"/>
      <c r="BD167" s="709"/>
      <c r="BE167" s="709"/>
      <c r="BF167" s="709"/>
      <c r="BG167" s="709"/>
      <c r="BH167" s="709"/>
      <c r="BI167" s="709"/>
      <c r="BJ167" s="709"/>
      <c r="BK167" s="709"/>
      <c r="BL167" s="709"/>
      <c r="BM167" s="709"/>
      <c r="BN167" s="709"/>
      <c r="BO167" s="709"/>
      <c r="BP167" s="709"/>
      <c r="BQ167" s="709"/>
      <c r="BR167" s="709"/>
      <c r="BS167" s="709"/>
      <c r="BT167" s="709"/>
      <c r="BU167" s="709"/>
      <c r="BV167" s="709"/>
      <c r="BW167" s="709"/>
      <c r="BX167" s="709"/>
      <c r="BY167" s="709"/>
      <c r="BZ167" s="709"/>
      <c r="CA167" s="709"/>
      <c r="CB167" s="709"/>
      <c r="CC167" s="709"/>
      <c r="CD167" s="709"/>
      <c r="CE167" s="709"/>
      <c r="CF167" s="709"/>
      <c r="CG167" s="709"/>
      <c r="CH167" s="709"/>
      <c r="CI167" s="709"/>
      <c r="CJ167" s="709"/>
      <c r="CK167" s="709"/>
      <c r="CL167" s="709"/>
      <c r="CM167" s="709"/>
      <c r="CN167" s="709"/>
      <c r="CO167" s="709"/>
      <c r="CP167" s="709"/>
      <c r="CQ167" s="709"/>
      <c r="CR167" s="709"/>
      <c r="CS167" s="709"/>
      <c r="CT167" s="709"/>
      <c r="CU167" s="709"/>
      <c r="CV167" s="709"/>
      <c r="CW167" s="709"/>
      <c r="CX167" s="709"/>
      <c r="CY167" s="709"/>
      <c r="CZ167" s="709"/>
      <c r="DA167" s="709"/>
      <c r="DB167" s="709"/>
      <c r="DC167" s="709"/>
      <c r="DD167" s="709"/>
      <c r="DE167" s="709"/>
      <c r="DF167" s="709"/>
      <c r="DG167" s="709"/>
      <c r="DH167" s="709"/>
      <c r="DI167" s="709"/>
      <c r="DJ167" s="709"/>
      <c r="DK167" s="709"/>
    </row>
    <row r="168" ht="9.0" customHeight="1">
      <c r="A168" s="512"/>
      <c r="B168" s="709"/>
      <c r="C168" s="709"/>
      <c r="D168" s="709"/>
      <c r="E168" s="709"/>
      <c r="F168" s="709"/>
      <c r="G168" s="709"/>
      <c r="H168" s="709"/>
      <c r="I168" s="709"/>
      <c r="J168" s="709"/>
      <c r="K168" s="709"/>
      <c r="L168" s="709"/>
      <c r="M168" s="709"/>
      <c r="N168" s="709"/>
      <c r="O168" s="709"/>
      <c r="P168" s="709"/>
      <c r="Q168" s="709"/>
      <c r="R168" s="709"/>
      <c r="S168" s="709"/>
      <c r="T168" s="709"/>
      <c r="U168" s="709"/>
      <c r="V168" s="709"/>
      <c r="W168" s="709"/>
      <c r="X168" s="709"/>
      <c r="Y168" s="709"/>
      <c r="Z168" s="709"/>
      <c r="AA168" s="709"/>
      <c r="AB168" s="709"/>
      <c r="AC168" s="709"/>
      <c r="AD168" s="709"/>
      <c r="AE168" s="709"/>
      <c r="AF168" s="709"/>
      <c r="AG168" s="709"/>
      <c r="AH168" s="709"/>
      <c r="AI168" s="709"/>
      <c r="AJ168" s="709"/>
      <c r="AK168" s="709"/>
      <c r="AL168" s="709"/>
      <c r="AM168" s="709"/>
      <c r="AN168" s="709"/>
      <c r="AO168" s="709"/>
      <c r="AP168" s="709"/>
      <c r="AQ168" s="709"/>
      <c r="AR168" s="709"/>
      <c r="AS168" s="709"/>
      <c r="AT168" s="709"/>
      <c r="AU168" s="709"/>
      <c r="AV168" s="709"/>
      <c r="AW168" s="709"/>
      <c r="AX168" s="709"/>
      <c r="AY168" s="709"/>
      <c r="AZ168" s="709"/>
      <c r="BA168" s="709"/>
      <c r="BB168" s="709"/>
      <c r="BC168" s="709"/>
      <c r="BD168" s="709"/>
      <c r="BE168" s="709"/>
      <c r="BF168" s="709"/>
      <c r="BG168" s="709"/>
      <c r="BH168" s="709"/>
      <c r="BI168" s="709"/>
      <c r="BJ168" s="709"/>
      <c r="BK168" s="709"/>
      <c r="BL168" s="709"/>
      <c r="BM168" s="709"/>
      <c r="BN168" s="709"/>
      <c r="BO168" s="709"/>
      <c r="BP168" s="709"/>
      <c r="BQ168" s="709"/>
      <c r="BR168" s="709"/>
      <c r="BS168" s="709"/>
      <c r="BT168" s="709"/>
      <c r="BU168" s="709"/>
      <c r="BV168" s="709"/>
      <c r="BW168" s="709"/>
      <c r="BX168" s="709"/>
      <c r="BY168" s="709"/>
      <c r="BZ168" s="709"/>
      <c r="CA168" s="709"/>
      <c r="CB168" s="709"/>
      <c r="CC168" s="709"/>
      <c r="CD168" s="709"/>
      <c r="CE168" s="709"/>
      <c r="CF168" s="709"/>
      <c r="CG168" s="709"/>
      <c r="CH168" s="709"/>
      <c r="CI168" s="709"/>
      <c r="CJ168" s="709"/>
      <c r="CK168" s="709"/>
      <c r="CL168" s="709"/>
      <c r="CM168" s="709"/>
      <c r="CN168" s="709"/>
      <c r="CO168" s="709"/>
      <c r="CP168" s="709"/>
      <c r="CQ168" s="709"/>
      <c r="CR168" s="709"/>
      <c r="CS168" s="709"/>
      <c r="CT168" s="709"/>
      <c r="CU168" s="709"/>
      <c r="CV168" s="709"/>
      <c r="CW168" s="709"/>
      <c r="CX168" s="709"/>
      <c r="CY168" s="709"/>
      <c r="CZ168" s="709"/>
      <c r="DA168" s="709"/>
      <c r="DB168" s="709"/>
      <c r="DC168" s="709"/>
      <c r="DD168" s="709"/>
      <c r="DE168" s="709"/>
      <c r="DF168" s="709"/>
      <c r="DG168" s="709"/>
      <c r="DH168" s="709"/>
      <c r="DI168" s="709"/>
      <c r="DJ168" s="709"/>
      <c r="DK168" s="709"/>
    </row>
    <row r="169" ht="9.0" customHeight="1">
      <c r="A169" s="512"/>
      <c r="B169" s="709"/>
      <c r="C169" s="709"/>
      <c r="D169" s="709"/>
      <c r="E169" s="709"/>
      <c r="F169" s="709"/>
      <c r="G169" s="709"/>
      <c r="H169" s="709"/>
      <c r="I169" s="709"/>
      <c r="J169" s="709"/>
      <c r="K169" s="709"/>
      <c r="L169" s="709"/>
      <c r="M169" s="709"/>
      <c r="N169" s="709"/>
      <c r="O169" s="709"/>
      <c r="P169" s="709"/>
      <c r="Q169" s="709"/>
      <c r="R169" s="709"/>
      <c r="S169" s="709"/>
      <c r="T169" s="709"/>
      <c r="U169" s="709"/>
      <c r="V169" s="709"/>
      <c r="W169" s="709"/>
      <c r="X169" s="709"/>
      <c r="Y169" s="709"/>
      <c r="Z169" s="709"/>
      <c r="AA169" s="709"/>
      <c r="AB169" s="709"/>
      <c r="AC169" s="709"/>
      <c r="AD169" s="709"/>
      <c r="AE169" s="709"/>
      <c r="AF169" s="709"/>
      <c r="AG169" s="709"/>
      <c r="AH169" s="709"/>
      <c r="AI169" s="709"/>
      <c r="AJ169" s="709"/>
      <c r="AK169" s="709"/>
      <c r="AL169" s="709"/>
      <c r="AM169" s="709"/>
      <c r="AN169" s="709"/>
      <c r="AO169" s="709"/>
      <c r="AP169" s="709"/>
      <c r="AQ169" s="709"/>
      <c r="AR169" s="709"/>
      <c r="AS169" s="709"/>
      <c r="AT169" s="709"/>
      <c r="AU169" s="709"/>
      <c r="AV169" s="709"/>
      <c r="AW169" s="709"/>
      <c r="AX169" s="709"/>
      <c r="AY169" s="709"/>
      <c r="AZ169" s="709"/>
      <c r="BA169" s="709"/>
      <c r="BB169" s="709"/>
      <c r="BC169" s="709"/>
      <c r="BD169" s="709"/>
      <c r="BE169" s="709"/>
      <c r="BF169" s="709"/>
      <c r="BG169" s="709"/>
      <c r="BH169" s="709"/>
      <c r="BI169" s="709"/>
      <c r="BJ169" s="709"/>
      <c r="BK169" s="709"/>
      <c r="BL169" s="709"/>
      <c r="BM169" s="709"/>
      <c r="BN169" s="709"/>
      <c r="BO169" s="709"/>
      <c r="BP169" s="709"/>
      <c r="BQ169" s="709"/>
      <c r="BR169" s="709"/>
      <c r="BS169" s="709"/>
      <c r="BT169" s="709"/>
      <c r="BU169" s="709"/>
      <c r="BV169" s="709"/>
      <c r="BW169" s="709"/>
      <c r="BX169" s="709"/>
      <c r="BY169" s="709"/>
      <c r="BZ169" s="709"/>
      <c r="CA169" s="709"/>
      <c r="CB169" s="709"/>
      <c r="CC169" s="709"/>
      <c r="CD169" s="709"/>
      <c r="CE169" s="709"/>
      <c r="CF169" s="709"/>
      <c r="CG169" s="709"/>
      <c r="CH169" s="709"/>
      <c r="CI169" s="709"/>
      <c r="CJ169" s="709"/>
      <c r="CK169" s="709"/>
      <c r="CL169" s="709"/>
      <c r="CM169" s="709"/>
      <c r="CN169" s="709"/>
      <c r="CO169" s="709"/>
      <c r="CP169" s="709"/>
      <c r="CQ169" s="709"/>
      <c r="CR169" s="709"/>
      <c r="CS169" s="709"/>
      <c r="CT169" s="709"/>
      <c r="CU169" s="709"/>
      <c r="CV169" s="709"/>
      <c r="CW169" s="709"/>
      <c r="CX169" s="709"/>
      <c r="CY169" s="709"/>
      <c r="CZ169" s="709"/>
      <c r="DA169" s="709"/>
      <c r="DB169" s="709"/>
      <c r="DC169" s="709"/>
      <c r="DD169" s="709"/>
      <c r="DE169" s="709"/>
      <c r="DF169" s="709"/>
      <c r="DG169" s="709"/>
      <c r="DH169" s="709"/>
      <c r="DI169" s="709"/>
      <c r="DJ169" s="709"/>
      <c r="DK169" s="709"/>
    </row>
    <row r="170" ht="9.0" customHeight="1">
      <c r="A170" s="512"/>
      <c r="B170" s="709"/>
      <c r="C170" s="709"/>
      <c r="D170" s="709"/>
      <c r="E170" s="709"/>
      <c r="F170" s="709"/>
      <c r="G170" s="709"/>
      <c r="H170" s="709"/>
      <c r="I170" s="709"/>
      <c r="J170" s="709"/>
      <c r="K170" s="709"/>
      <c r="L170" s="709"/>
      <c r="M170" s="709"/>
      <c r="N170" s="709"/>
      <c r="O170" s="709"/>
      <c r="P170" s="709"/>
      <c r="Q170" s="709"/>
      <c r="R170" s="709"/>
      <c r="S170" s="709"/>
      <c r="T170" s="709"/>
      <c r="U170" s="709"/>
      <c r="V170" s="709"/>
      <c r="W170" s="709"/>
      <c r="X170" s="709"/>
      <c r="Y170" s="709"/>
      <c r="Z170" s="709"/>
      <c r="AA170" s="709"/>
      <c r="AB170" s="709"/>
      <c r="AC170" s="709"/>
      <c r="AD170" s="709"/>
      <c r="AE170" s="709"/>
      <c r="AF170" s="709"/>
      <c r="AG170" s="709"/>
      <c r="AH170" s="709"/>
      <c r="AI170" s="709"/>
      <c r="AJ170" s="709"/>
      <c r="AK170" s="709"/>
      <c r="AL170" s="709"/>
      <c r="AM170" s="709"/>
      <c r="AN170" s="709"/>
      <c r="AO170" s="709"/>
      <c r="AP170" s="709"/>
      <c r="AQ170" s="709"/>
      <c r="AR170" s="709"/>
      <c r="AS170" s="709"/>
      <c r="AT170" s="709"/>
      <c r="AU170" s="709"/>
      <c r="AV170" s="709"/>
      <c r="AW170" s="709"/>
      <c r="AX170" s="709"/>
      <c r="AY170" s="709"/>
      <c r="AZ170" s="709"/>
      <c r="BA170" s="709"/>
      <c r="BB170" s="709"/>
      <c r="BC170" s="709"/>
      <c r="BD170" s="709"/>
      <c r="BE170" s="709"/>
      <c r="BF170" s="709"/>
      <c r="BG170" s="709"/>
      <c r="BH170" s="709"/>
      <c r="BI170" s="709"/>
      <c r="BJ170" s="709"/>
      <c r="BK170" s="709"/>
      <c r="BL170" s="709"/>
      <c r="BM170" s="709"/>
      <c r="BN170" s="709"/>
      <c r="BO170" s="709"/>
      <c r="BP170" s="709"/>
      <c r="BQ170" s="709"/>
      <c r="BR170" s="709"/>
      <c r="BS170" s="709"/>
      <c r="BT170" s="709"/>
      <c r="BU170" s="709"/>
      <c r="BV170" s="709"/>
      <c r="BW170" s="709"/>
      <c r="BX170" s="709"/>
      <c r="BY170" s="709"/>
      <c r="BZ170" s="709"/>
      <c r="CA170" s="709"/>
      <c r="CB170" s="709"/>
      <c r="CC170" s="709"/>
      <c r="CD170" s="709"/>
      <c r="CE170" s="709"/>
      <c r="CF170" s="709"/>
      <c r="CG170" s="709"/>
      <c r="CH170" s="709"/>
      <c r="CI170" s="709"/>
      <c r="CJ170" s="709"/>
      <c r="CK170" s="709"/>
      <c r="CL170" s="709"/>
      <c r="CM170" s="709"/>
      <c r="CN170" s="709"/>
      <c r="CO170" s="709"/>
      <c r="CP170" s="709"/>
      <c r="CQ170" s="709"/>
      <c r="CR170" s="709"/>
      <c r="CS170" s="709"/>
      <c r="CT170" s="709"/>
      <c r="CU170" s="709"/>
      <c r="CV170" s="709"/>
      <c r="CW170" s="709"/>
      <c r="CX170" s="709"/>
      <c r="CY170" s="709"/>
      <c r="CZ170" s="709"/>
      <c r="DA170" s="709"/>
      <c r="DB170" s="709"/>
      <c r="DC170" s="709"/>
      <c r="DD170" s="709"/>
      <c r="DE170" s="709"/>
      <c r="DF170" s="709"/>
      <c r="DG170" s="709"/>
      <c r="DH170" s="709"/>
      <c r="DI170" s="709"/>
      <c r="DJ170" s="709"/>
      <c r="DK170" s="709"/>
    </row>
    <row r="171" ht="9.0" customHeight="1">
      <c r="A171" s="512"/>
      <c r="B171" s="709"/>
      <c r="C171" s="709"/>
      <c r="D171" s="709"/>
      <c r="E171" s="709"/>
      <c r="F171" s="709"/>
      <c r="G171" s="709"/>
      <c r="H171" s="709"/>
      <c r="I171" s="709"/>
      <c r="J171" s="709"/>
      <c r="K171" s="709"/>
      <c r="L171" s="709"/>
      <c r="M171" s="709"/>
      <c r="N171" s="709"/>
      <c r="O171" s="709"/>
      <c r="P171" s="709"/>
      <c r="Q171" s="709"/>
      <c r="R171" s="709"/>
      <c r="S171" s="709"/>
      <c r="T171" s="709"/>
      <c r="U171" s="709"/>
      <c r="V171" s="709"/>
      <c r="W171" s="709"/>
      <c r="X171" s="709"/>
      <c r="Y171" s="709"/>
      <c r="Z171" s="709"/>
      <c r="AA171" s="709"/>
      <c r="AB171" s="709"/>
      <c r="AC171" s="709"/>
      <c r="AD171" s="709"/>
      <c r="AE171" s="709"/>
      <c r="AF171" s="709"/>
      <c r="AG171" s="709"/>
      <c r="AH171" s="709"/>
      <c r="AI171" s="709"/>
      <c r="AJ171" s="709"/>
      <c r="AK171" s="709"/>
      <c r="AL171" s="709"/>
      <c r="AM171" s="709"/>
      <c r="AN171" s="709"/>
      <c r="AO171" s="709"/>
      <c r="AP171" s="709"/>
      <c r="AQ171" s="709"/>
      <c r="AR171" s="709"/>
      <c r="AS171" s="709"/>
      <c r="AT171" s="709"/>
      <c r="AU171" s="709"/>
      <c r="AV171" s="709"/>
      <c r="AW171" s="709"/>
      <c r="AX171" s="709"/>
      <c r="AY171" s="709"/>
      <c r="AZ171" s="709"/>
      <c r="BA171" s="709"/>
      <c r="BB171" s="709"/>
      <c r="BC171" s="709"/>
      <c r="BD171" s="709"/>
      <c r="BE171" s="709"/>
      <c r="BF171" s="709"/>
      <c r="BG171" s="709"/>
      <c r="BH171" s="709"/>
      <c r="BI171" s="709"/>
      <c r="BJ171" s="709"/>
      <c r="BK171" s="709"/>
      <c r="BL171" s="709"/>
      <c r="BM171" s="709"/>
      <c r="BN171" s="709"/>
      <c r="BO171" s="709"/>
      <c r="BP171" s="709"/>
      <c r="BQ171" s="709"/>
      <c r="BR171" s="709"/>
      <c r="BS171" s="709"/>
      <c r="BT171" s="709"/>
      <c r="BU171" s="709"/>
      <c r="BV171" s="709"/>
      <c r="BW171" s="709"/>
      <c r="BX171" s="709"/>
      <c r="BY171" s="709"/>
      <c r="BZ171" s="709"/>
      <c r="CA171" s="709"/>
      <c r="CB171" s="709"/>
      <c r="CC171" s="709"/>
      <c r="CD171" s="709"/>
      <c r="CE171" s="709"/>
      <c r="CF171" s="709"/>
      <c r="CG171" s="709"/>
      <c r="CH171" s="709"/>
      <c r="CI171" s="709"/>
      <c r="CJ171" s="709"/>
      <c r="CK171" s="709"/>
      <c r="CL171" s="709"/>
      <c r="CM171" s="709"/>
      <c r="CN171" s="709"/>
      <c r="CO171" s="709"/>
      <c r="CP171" s="709"/>
      <c r="CQ171" s="709"/>
      <c r="CR171" s="709"/>
      <c r="CS171" s="709"/>
      <c r="CT171" s="709"/>
      <c r="CU171" s="709"/>
      <c r="CV171" s="709"/>
      <c r="CW171" s="709"/>
      <c r="CX171" s="709"/>
      <c r="CY171" s="709"/>
      <c r="CZ171" s="709"/>
      <c r="DA171" s="709"/>
      <c r="DB171" s="709"/>
      <c r="DC171" s="709"/>
      <c r="DD171" s="709"/>
      <c r="DE171" s="709"/>
      <c r="DF171" s="709"/>
      <c r="DG171" s="709"/>
      <c r="DH171" s="709"/>
      <c r="DI171" s="709"/>
      <c r="DJ171" s="709"/>
      <c r="DK171" s="709"/>
    </row>
    <row r="172" ht="9.0" customHeight="1">
      <c r="A172" s="512"/>
      <c r="B172" s="709"/>
      <c r="C172" s="709"/>
      <c r="D172" s="709"/>
      <c r="E172" s="709"/>
      <c r="F172" s="709"/>
      <c r="G172" s="709"/>
      <c r="H172" s="709"/>
      <c r="I172" s="709"/>
      <c r="J172" s="709"/>
      <c r="K172" s="709"/>
      <c r="L172" s="709"/>
      <c r="M172" s="709"/>
      <c r="N172" s="709"/>
      <c r="O172" s="709"/>
      <c r="P172" s="709"/>
      <c r="Q172" s="709"/>
      <c r="R172" s="709"/>
      <c r="S172" s="709"/>
      <c r="T172" s="709"/>
      <c r="U172" s="709"/>
      <c r="V172" s="709"/>
      <c r="W172" s="709"/>
      <c r="X172" s="709"/>
      <c r="Y172" s="709"/>
      <c r="Z172" s="709"/>
      <c r="AA172" s="709"/>
      <c r="AB172" s="709"/>
      <c r="AC172" s="709"/>
      <c r="AD172" s="709"/>
      <c r="AE172" s="709"/>
      <c r="AF172" s="709"/>
      <c r="AG172" s="709"/>
      <c r="AH172" s="709"/>
      <c r="AI172" s="709"/>
      <c r="AJ172" s="709"/>
      <c r="AK172" s="709"/>
      <c r="AL172" s="709"/>
      <c r="AM172" s="709"/>
      <c r="AN172" s="709"/>
      <c r="AO172" s="709"/>
      <c r="AP172" s="709"/>
      <c r="AQ172" s="709"/>
      <c r="AR172" s="709"/>
      <c r="AS172" s="709"/>
      <c r="AT172" s="709"/>
      <c r="AU172" s="709"/>
      <c r="AV172" s="709"/>
      <c r="AW172" s="709"/>
      <c r="AX172" s="709"/>
      <c r="AY172" s="709"/>
      <c r="AZ172" s="709"/>
      <c r="BA172" s="709"/>
      <c r="BB172" s="709"/>
      <c r="BC172" s="709"/>
      <c r="BD172" s="709"/>
      <c r="BE172" s="709"/>
      <c r="BF172" s="709"/>
      <c r="BG172" s="709"/>
      <c r="BH172" s="709"/>
      <c r="BI172" s="709"/>
      <c r="BJ172" s="709"/>
      <c r="BK172" s="709"/>
      <c r="BL172" s="709"/>
      <c r="BM172" s="709"/>
      <c r="BN172" s="709"/>
      <c r="BO172" s="709"/>
      <c r="BP172" s="709"/>
      <c r="BQ172" s="709"/>
      <c r="BR172" s="709"/>
      <c r="BS172" s="709"/>
      <c r="BT172" s="709"/>
      <c r="BU172" s="709"/>
      <c r="BV172" s="709"/>
      <c r="BW172" s="709"/>
      <c r="BX172" s="709"/>
      <c r="BY172" s="709"/>
      <c r="BZ172" s="709"/>
      <c r="CA172" s="709"/>
      <c r="CB172" s="709"/>
      <c r="CC172" s="709"/>
      <c r="CD172" s="709"/>
      <c r="CE172" s="709"/>
      <c r="CF172" s="709"/>
      <c r="CG172" s="709"/>
      <c r="CH172" s="709"/>
      <c r="CI172" s="709"/>
      <c r="CJ172" s="709"/>
      <c r="CK172" s="709"/>
      <c r="CL172" s="709"/>
      <c r="CM172" s="709"/>
      <c r="CN172" s="709"/>
      <c r="CO172" s="709"/>
      <c r="CP172" s="709"/>
      <c r="CQ172" s="709"/>
      <c r="CR172" s="709"/>
      <c r="CS172" s="709"/>
      <c r="CT172" s="709"/>
      <c r="CU172" s="709"/>
      <c r="CV172" s="709"/>
      <c r="CW172" s="709"/>
      <c r="CX172" s="709"/>
      <c r="CY172" s="709"/>
      <c r="CZ172" s="709"/>
      <c r="DA172" s="709"/>
      <c r="DB172" s="709"/>
      <c r="DC172" s="709"/>
      <c r="DD172" s="709"/>
      <c r="DE172" s="709"/>
      <c r="DF172" s="709"/>
      <c r="DG172" s="709"/>
      <c r="DH172" s="709"/>
      <c r="DI172" s="709"/>
      <c r="DJ172" s="709"/>
      <c r="DK172" s="709"/>
    </row>
    <row r="173" ht="9.0" customHeight="1">
      <c r="A173" s="512"/>
      <c r="B173" s="709"/>
      <c r="C173" s="709"/>
      <c r="D173" s="709"/>
      <c r="E173" s="709"/>
      <c r="F173" s="709"/>
      <c r="G173" s="709"/>
      <c r="H173" s="709"/>
      <c r="I173" s="709"/>
      <c r="J173" s="709"/>
      <c r="K173" s="709"/>
      <c r="L173" s="709"/>
      <c r="M173" s="709"/>
      <c r="N173" s="709"/>
      <c r="O173" s="709"/>
      <c r="P173" s="709"/>
      <c r="Q173" s="709"/>
      <c r="R173" s="709"/>
      <c r="S173" s="709"/>
      <c r="T173" s="709"/>
      <c r="U173" s="709"/>
      <c r="V173" s="709"/>
      <c r="W173" s="709"/>
      <c r="X173" s="709"/>
      <c r="Y173" s="709"/>
      <c r="Z173" s="709"/>
      <c r="AA173" s="709"/>
      <c r="AB173" s="709"/>
      <c r="AC173" s="709"/>
      <c r="AD173" s="709"/>
      <c r="AE173" s="709"/>
      <c r="AF173" s="709"/>
      <c r="AG173" s="709"/>
      <c r="AH173" s="709"/>
      <c r="AI173" s="709"/>
      <c r="AJ173" s="709"/>
      <c r="AK173" s="709"/>
      <c r="AL173" s="709"/>
      <c r="AM173" s="709"/>
      <c r="AN173" s="709"/>
      <c r="AO173" s="709"/>
      <c r="AP173" s="709"/>
      <c r="AQ173" s="709"/>
      <c r="AR173" s="709"/>
      <c r="AS173" s="709"/>
      <c r="AT173" s="709"/>
      <c r="AU173" s="709"/>
      <c r="AV173" s="709"/>
      <c r="AW173" s="709"/>
      <c r="AX173" s="709"/>
      <c r="AY173" s="709"/>
      <c r="AZ173" s="709"/>
      <c r="BA173" s="709"/>
      <c r="BB173" s="709"/>
      <c r="BC173" s="709"/>
      <c r="BD173" s="709"/>
      <c r="BE173" s="709"/>
      <c r="BF173" s="709"/>
      <c r="BG173" s="709"/>
      <c r="BH173" s="709"/>
      <c r="BI173" s="709"/>
      <c r="BJ173" s="709"/>
      <c r="BK173" s="709"/>
      <c r="BL173" s="709"/>
      <c r="BM173" s="709"/>
      <c r="BN173" s="709"/>
      <c r="BO173" s="709"/>
      <c r="BP173" s="709"/>
      <c r="BQ173" s="709"/>
      <c r="BR173" s="709"/>
      <c r="BS173" s="709"/>
      <c r="BT173" s="709"/>
      <c r="BU173" s="709"/>
      <c r="BV173" s="709"/>
      <c r="BW173" s="709"/>
      <c r="BX173" s="709"/>
      <c r="BY173" s="709"/>
      <c r="BZ173" s="709"/>
      <c r="CA173" s="709"/>
      <c r="CB173" s="709"/>
      <c r="CC173" s="709"/>
      <c r="CD173" s="709"/>
      <c r="CE173" s="709"/>
      <c r="CF173" s="709"/>
      <c r="CG173" s="709"/>
      <c r="CH173" s="709"/>
      <c r="CI173" s="709"/>
      <c r="CJ173" s="709"/>
      <c r="CK173" s="709"/>
      <c r="CL173" s="709"/>
      <c r="CM173" s="709"/>
      <c r="CN173" s="709"/>
      <c r="CO173" s="709"/>
      <c r="CP173" s="709"/>
      <c r="CQ173" s="709"/>
      <c r="CR173" s="709"/>
      <c r="CS173" s="709"/>
      <c r="CT173" s="709"/>
      <c r="CU173" s="709"/>
      <c r="CV173" s="709"/>
      <c r="CW173" s="709"/>
      <c r="CX173" s="709"/>
      <c r="CY173" s="709"/>
      <c r="CZ173" s="709"/>
      <c r="DA173" s="709"/>
      <c r="DB173" s="709"/>
      <c r="DC173" s="709"/>
      <c r="DD173" s="709"/>
      <c r="DE173" s="709"/>
      <c r="DF173" s="709"/>
      <c r="DG173" s="709"/>
      <c r="DH173" s="709"/>
      <c r="DI173" s="709"/>
      <c r="DJ173" s="709"/>
      <c r="DK173" s="709"/>
    </row>
    <row r="174" ht="9.0" customHeight="1">
      <c r="A174" s="512"/>
      <c r="B174" s="709"/>
      <c r="C174" s="709"/>
      <c r="D174" s="709"/>
      <c r="E174" s="709"/>
      <c r="F174" s="709"/>
      <c r="G174" s="709"/>
      <c r="H174" s="709"/>
      <c r="I174" s="709"/>
      <c r="J174" s="709"/>
      <c r="K174" s="709"/>
      <c r="L174" s="709"/>
      <c r="M174" s="709"/>
      <c r="N174" s="709"/>
      <c r="O174" s="709"/>
      <c r="P174" s="709"/>
      <c r="Q174" s="709"/>
      <c r="R174" s="709"/>
      <c r="S174" s="709"/>
      <c r="T174" s="709"/>
      <c r="U174" s="709"/>
      <c r="V174" s="709"/>
      <c r="W174" s="709"/>
      <c r="X174" s="709"/>
      <c r="Y174" s="709"/>
      <c r="Z174" s="709"/>
      <c r="AA174" s="709"/>
      <c r="AB174" s="709"/>
      <c r="AC174" s="709"/>
      <c r="AD174" s="709"/>
      <c r="AE174" s="709"/>
      <c r="AF174" s="709"/>
      <c r="AG174" s="709"/>
      <c r="AH174" s="709"/>
      <c r="AI174" s="709"/>
      <c r="AJ174" s="709"/>
      <c r="AK174" s="709"/>
      <c r="AL174" s="709"/>
      <c r="AM174" s="709"/>
      <c r="AN174" s="709"/>
      <c r="AO174" s="709"/>
      <c r="AP174" s="709"/>
      <c r="AQ174" s="709"/>
      <c r="AR174" s="709"/>
      <c r="AS174" s="709"/>
      <c r="AT174" s="709"/>
      <c r="AU174" s="709"/>
      <c r="AV174" s="709"/>
      <c r="AW174" s="709"/>
      <c r="AX174" s="709"/>
      <c r="AY174" s="709"/>
      <c r="AZ174" s="709"/>
      <c r="BA174" s="709"/>
      <c r="BB174" s="709"/>
      <c r="BC174" s="709"/>
      <c r="BD174" s="709"/>
      <c r="BE174" s="709"/>
      <c r="BF174" s="709"/>
      <c r="BG174" s="709"/>
      <c r="BH174" s="709"/>
      <c r="BI174" s="709"/>
      <c r="BJ174" s="709"/>
      <c r="BK174" s="709"/>
      <c r="BL174" s="709"/>
      <c r="BM174" s="709"/>
      <c r="BN174" s="709"/>
      <c r="BO174" s="709"/>
      <c r="BP174" s="709"/>
      <c r="BQ174" s="709"/>
      <c r="BR174" s="709"/>
      <c r="BS174" s="709"/>
      <c r="BT174" s="709"/>
      <c r="BU174" s="709"/>
      <c r="BV174" s="709"/>
      <c r="BW174" s="709"/>
      <c r="BX174" s="709"/>
      <c r="BY174" s="709"/>
      <c r="BZ174" s="709"/>
      <c r="CA174" s="709"/>
      <c r="CB174" s="709"/>
      <c r="CC174" s="709"/>
      <c r="CD174" s="709"/>
      <c r="CE174" s="709"/>
      <c r="CF174" s="709"/>
      <c r="CG174" s="709"/>
      <c r="CH174" s="709"/>
      <c r="CI174" s="709"/>
      <c r="CJ174" s="709"/>
      <c r="CK174" s="709"/>
      <c r="CL174" s="709"/>
      <c r="CM174" s="709"/>
      <c r="CN174" s="709"/>
      <c r="CO174" s="709"/>
      <c r="CP174" s="709"/>
      <c r="CQ174" s="709"/>
      <c r="CR174" s="709"/>
      <c r="CS174" s="709"/>
      <c r="CT174" s="709"/>
      <c r="CU174" s="709"/>
      <c r="CV174" s="709"/>
      <c r="CW174" s="709"/>
      <c r="CX174" s="709"/>
      <c r="CY174" s="709"/>
      <c r="CZ174" s="709"/>
      <c r="DA174" s="709"/>
      <c r="DB174" s="709"/>
      <c r="DC174" s="709"/>
      <c r="DD174" s="709"/>
      <c r="DE174" s="709"/>
      <c r="DF174" s="709"/>
      <c r="DG174" s="709"/>
      <c r="DH174" s="709"/>
      <c r="DI174" s="709"/>
      <c r="DJ174" s="709"/>
      <c r="DK174" s="709"/>
    </row>
    <row r="175" ht="9.0" customHeight="1">
      <c r="A175" s="512"/>
      <c r="B175" s="709"/>
      <c r="C175" s="709"/>
      <c r="D175" s="709"/>
      <c r="E175" s="709"/>
      <c r="F175" s="709"/>
      <c r="G175" s="709"/>
      <c r="H175" s="709"/>
      <c r="I175" s="709"/>
      <c r="J175" s="709"/>
      <c r="K175" s="709"/>
      <c r="L175" s="709"/>
      <c r="M175" s="709"/>
      <c r="N175" s="709"/>
      <c r="O175" s="709"/>
      <c r="P175" s="709"/>
      <c r="Q175" s="709"/>
      <c r="R175" s="709"/>
      <c r="S175" s="709"/>
      <c r="T175" s="709"/>
      <c r="U175" s="709"/>
      <c r="V175" s="709"/>
      <c r="W175" s="709"/>
      <c r="X175" s="709"/>
      <c r="Y175" s="709"/>
      <c r="Z175" s="709"/>
      <c r="AA175" s="709"/>
      <c r="AB175" s="709"/>
      <c r="AC175" s="709"/>
      <c r="AD175" s="709"/>
      <c r="AE175" s="709"/>
      <c r="AF175" s="709"/>
      <c r="AG175" s="709"/>
      <c r="AH175" s="709"/>
      <c r="AI175" s="709"/>
      <c r="AJ175" s="709"/>
      <c r="AK175" s="709"/>
      <c r="AL175" s="709"/>
      <c r="AM175" s="709"/>
      <c r="AN175" s="709"/>
      <c r="AO175" s="709"/>
      <c r="AP175" s="709"/>
      <c r="AQ175" s="709"/>
      <c r="AR175" s="709"/>
      <c r="AS175" s="709"/>
      <c r="AT175" s="709"/>
      <c r="AU175" s="709"/>
      <c r="AV175" s="709"/>
      <c r="AW175" s="709"/>
      <c r="AX175" s="709"/>
      <c r="AY175" s="709"/>
      <c r="AZ175" s="709"/>
      <c r="BA175" s="709"/>
      <c r="BB175" s="709"/>
      <c r="BC175" s="709"/>
      <c r="BD175" s="709"/>
      <c r="BE175" s="709"/>
      <c r="BF175" s="709"/>
      <c r="BG175" s="709"/>
      <c r="BH175" s="709"/>
      <c r="BI175" s="709"/>
      <c r="BJ175" s="709"/>
      <c r="BK175" s="709"/>
      <c r="BL175" s="709"/>
      <c r="BM175" s="709"/>
      <c r="BN175" s="709"/>
      <c r="BO175" s="709"/>
      <c r="BP175" s="709"/>
      <c r="BQ175" s="709"/>
      <c r="BR175" s="709"/>
      <c r="BS175" s="709"/>
      <c r="BT175" s="709"/>
      <c r="BU175" s="709"/>
      <c r="BV175" s="709"/>
      <c r="BW175" s="709"/>
      <c r="BX175" s="709"/>
      <c r="BY175" s="709"/>
      <c r="BZ175" s="709"/>
      <c r="CA175" s="709"/>
      <c r="CB175" s="709"/>
      <c r="CC175" s="709"/>
      <c r="CD175" s="709"/>
      <c r="CE175" s="709"/>
      <c r="CF175" s="709"/>
      <c r="CG175" s="709"/>
      <c r="CH175" s="709"/>
      <c r="CI175" s="709"/>
      <c r="CJ175" s="709"/>
      <c r="CK175" s="709"/>
      <c r="CL175" s="709"/>
      <c r="CM175" s="709"/>
      <c r="CN175" s="709"/>
      <c r="CO175" s="709"/>
      <c r="CP175" s="709"/>
      <c r="CQ175" s="709"/>
      <c r="CR175" s="709"/>
      <c r="CS175" s="709"/>
      <c r="CT175" s="709"/>
      <c r="CU175" s="709"/>
      <c r="CV175" s="709"/>
      <c r="CW175" s="709"/>
      <c r="CX175" s="709"/>
      <c r="CY175" s="709"/>
      <c r="CZ175" s="709"/>
      <c r="DA175" s="709"/>
      <c r="DB175" s="709"/>
      <c r="DC175" s="709"/>
      <c r="DD175" s="709"/>
      <c r="DE175" s="709"/>
      <c r="DF175" s="709"/>
      <c r="DG175" s="709"/>
      <c r="DH175" s="709"/>
      <c r="DI175" s="709"/>
      <c r="DJ175" s="709"/>
      <c r="DK175" s="709"/>
    </row>
    <row r="176" ht="9.0" customHeight="1">
      <c r="A176" s="512"/>
      <c r="B176" s="709"/>
      <c r="C176" s="709"/>
      <c r="D176" s="709"/>
      <c r="E176" s="709"/>
      <c r="F176" s="709"/>
      <c r="G176" s="709"/>
      <c r="H176" s="709"/>
      <c r="I176" s="709"/>
      <c r="J176" s="709"/>
      <c r="K176" s="709"/>
      <c r="L176" s="709"/>
      <c r="M176" s="709"/>
      <c r="N176" s="709"/>
      <c r="O176" s="709"/>
      <c r="P176" s="709"/>
      <c r="Q176" s="709"/>
      <c r="R176" s="709"/>
      <c r="S176" s="709"/>
      <c r="T176" s="709"/>
      <c r="U176" s="709"/>
      <c r="V176" s="709"/>
      <c r="W176" s="709"/>
      <c r="X176" s="709"/>
      <c r="Y176" s="709"/>
      <c r="Z176" s="709"/>
      <c r="AA176" s="709"/>
      <c r="AB176" s="709"/>
      <c r="AC176" s="709"/>
      <c r="AD176" s="709"/>
      <c r="AE176" s="709"/>
      <c r="AF176" s="709"/>
      <c r="AG176" s="709"/>
      <c r="AH176" s="709"/>
      <c r="AI176" s="709"/>
      <c r="AJ176" s="709"/>
      <c r="AK176" s="709"/>
      <c r="AL176" s="709"/>
      <c r="AM176" s="709"/>
      <c r="AN176" s="709"/>
      <c r="AO176" s="709"/>
      <c r="AP176" s="709"/>
      <c r="AQ176" s="709"/>
      <c r="AR176" s="709"/>
      <c r="AS176" s="709"/>
      <c r="AT176" s="709"/>
      <c r="AU176" s="709"/>
      <c r="AV176" s="709"/>
      <c r="AW176" s="709"/>
      <c r="AX176" s="709"/>
      <c r="AY176" s="709"/>
      <c r="AZ176" s="709"/>
      <c r="BA176" s="709"/>
      <c r="BB176" s="709"/>
      <c r="BC176" s="709"/>
      <c r="BD176" s="709"/>
      <c r="BE176" s="709"/>
      <c r="BF176" s="709"/>
      <c r="BG176" s="709"/>
      <c r="BH176" s="709"/>
      <c r="BI176" s="709"/>
      <c r="BJ176" s="709"/>
      <c r="BK176" s="709"/>
      <c r="BL176" s="709"/>
      <c r="BM176" s="709"/>
      <c r="BN176" s="709"/>
      <c r="BO176" s="709"/>
      <c r="BP176" s="709"/>
      <c r="BQ176" s="709"/>
      <c r="BR176" s="709"/>
      <c r="BS176" s="709"/>
      <c r="BT176" s="709"/>
      <c r="BU176" s="709"/>
      <c r="BV176" s="709"/>
      <c r="BW176" s="709"/>
      <c r="BX176" s="709"/>
      <c r="BY176" s="709"/>
      <c r="BZ176" s="709"/>
      <c r="CA176" s="709"/>
      <c r="CB176" s="709"/>
      <c r="CC176" s="709"/>
      <c r="CD176" s="709"/>
      <c r="CE176" s="709"/>
      <c r="CF176" s="709"/>
      <c r="CG176" s="709"/>
      <c r="CH176" s="709"/>
      <c r="CI176" s="709"/>
      <c r="CJ176" s="709"/>
      <c r="CK176" s="709"/>
      <c r="CL176" s="709"/>
      <c r="CM176" s="709"/>
      <c r="CN176" s="709"/>
      <c r="CO176" s="709"/>
      <c r="CP176" s="709"/>
      <c r="CQ176" s="709"/>
      <c r="CR176" s="709"/>
      <c r="CS176" s="709"/>
      <c r="CT176" s="709"/>
      <c r="CU176" s="709"/>
      <c r="CV176" s="709"/>
      <c r="CW176" s="709"/>
      <c r="CX176" s="709"/>
      <c r="CY176" s="709"/>
      <c r="CZ176" s="709"/>
      <c r="DA176" s="709"/>
      <c r="DB176" s="709"/>
      <c r="DC176" s="709"/>
      <c r="DD176" s="709"/>
      <c r="DE176" s="709"/>
      <c r="DF176" s="709"/>
      <c r="DG176" s="709"/>
      <c r="DH176" s="709"/>
      <c r="DI176" s="709"/>
      <c r="DJ176" s="709"/>
      <c r="DK176" s="709"/>
    </row>
    <row r="177" ht="9.0" customHeight="1">
      <c r="A177" s="512"/>
      <c r="B177" s="709"/>
      <c r="C177" s="709"/>
      <c r="D177" s="709"/>
      <c r="E177" s="709"/>
      <c r="F177" s="709"/>
      <c r="G177" s="709"/>
      <c r="H177" s="709"/>
      <c r="I177" s="709"/>
      <c r="J177" s="709"/>
      <c r="K177" s="709"/>
      <c r="L177" s="709"/>
      <c r="M177" s="709"/>
      <c r="N177" s="709"/>
      <c r="O177" s="709"/>
      <c r="P177" s="709"/>
      <c r="Q177" s="709"/>
      <c r="R177" s="709"/>
      <c r="S177" s="709"/>
      <c r="T177" s="709"/>
      <c r="U177" s="709"/>
      <c r="V177" s="709"/>
      <c r="W177" s="709"/>
      <c r="X177" s="709"/>
      <c r="Y177" s="709"/>
      <c r="Z177" s="709"/>
      <c r="AA177" s="709"/>
      <c r="AB177" s="709"/>
      <c r="AC177" s="709"/>
      <c r="AD177" s="709"/>
      <c r="AE177" s="709"/>
      <c r="AF177" s="709"/>
      <c r="AG177" s="709"/>
      <c r="AH177" s="709"/>
      <c r="AI177" s="709"/>
      <c r="AJ177" s="709"/>
      <c r="AK177" s="709"/>
      <c r="AL177" s="709"/>
      <c r="AM177" s="709"/>
      <c r="AN177" s="709"/>
      <c r="AO177" s="709"/>
      <c r="AP177" s="709"/>
      <c r="AQ177" s="709"/>
      <c r="AR177" s="709"/>
      <c r="AS177" s="709"/>
      <c r="AT177" s="709"/>
      <c r="AU177" s="709"/>
      <c r="AV177" s="709"/>
      <c r="AW177" s="709"/>
      <c r="AX177" s="709"/>
      <c r="AY177" s="709"/>
      <c r="AZ177" s="709"/>
      <c r="BA177" s="709"/>
      <c r="BB177" s="709"/>
      <c r="BC177" s="709"/>
      <c r="BD177" s="709"/>
      <c r="BE177" s="709"/>
      <c r="BF177" s="709"/>
      <c r="BG177" s="709"/>
      <c r="BH177" s="709"/>
      <c r="BI177" s="709"/>
      <c r="BJ177" s="709"/>
      <c r="BK177" s="709"/>
      <c r="BL177" s="709"/>
      <c r="BM177" s="709"/>
      <c r="BN177" s="709"/>
      <c r="BO177" s="709"/>
      <c r="BP177" s="709"/>
      <c r="BQ177" s="709"/>
      <c r="BR177" s="709"/>
      <c r="BS177" s="709"/>
      <c r="BT177" s="709"/>
      <c r="BU177" s="709"/>
      <c r="BV177" s="709"/>
      <c r="BW177" s="709"/>
      <c r="BX177" s="709"/>
      <c r="BY177" s="709"/>
      <c r="BZ177" s="709"/>
      <c r="CA177" s="709"/>
      <c r="CB177" s="709"/>
      <c r="CC177" s="709"/>
      <c r="CD177" s="709"/>
      <c r="CE177" s="709"/>
      <c r="CF177" s="709"/>
      <c r="CG177" s="709"/>
      <c r="CH177" s="709"/>
      <c r="CI177" s="709"/>
      <c r="CJ177" s="709"/>
      <c r="CK177" s="709"/>
      <c r="CL177" s="709"/>
      <c r="CM177" s="709"/>
      <c r="CN177" s="709"/>
      <c r="CO177" s="709"/>
      <c r="CP177" s="709"/>
      <c r="CQ177" s="709"/>
      <c r="CR177" s="709"/>
      <c r="CS177" s="709"/>
      <c r="CT177" s="709"/>
      <c r="CU177" s="709"/>
      <c r="CV177" s="709"/>
      <c r="CW177" s="709"/>
      <c r="CX177" s="709"/>
      <c r="CY177" s="709"/>
      <c r="CZ177" s="709"/>
      <c r="DA177" s="709"/>
      <c r="DB177" s="709"/>
      <c r="DC177" s="709"/>
      <c r="DD177" s="709"/>
      <c r="DE177" s="709"/>
      <c r="DF177" s="709"/>
      <c r="DG177" s="709"/>
      <c r="DH177" s="709"/>
      <c r="DI177" s="709"/>
      <c r="DJ177" s="709"/>
      <c r="DK177" s="709"/>
    </row>
    <row r="178" ht="9.0" customHeight="1">
      <c r="A178" s="512"/>
      <c r="B178" s="709"/>
      <c r="C178" s="709"/>
      <c r="D178" s="709"/>
      <c r="E178" s="709"/>
      <c r="F178" s="709"/>
      <c r="G178" s="709"/>
      <c r="H178" s="709"/>
      <c r="I178" s="709"/>
      <c r="J178" s="709"/>
      <c r="K178" s="709"/>
      <c r="L178" s="709"/>
      <c r="M178" s="709"/>
      <c r="N178" s="709"/>
      <c r="O178" s="709"/>
      <c r="P178" s="709"/>
      <c r="Q178" s="709"/>
      <c r="R178" s="709"/>
      <c r="S178" s="709"/>
      <c r="T178" s="709"/>
      <c r="U178" s="709"/>
      <c r="V178" s="709"/>
      <c r="W178" s="709"/>
      <c r="X178" s="709"/>
      <c r="Y178" s="709"/>
      <c r="Z178" s="709"/>
      <c r="AA178" s="709"/>
      <c r="AB178" s="709"/>
      <c r="AC178" s="709"/>
      <c r="AD178" s="709"/>
      <c r="AE178" s="709"/>
      <c r="AF178" s="709"/>
      <c r="AG178" s="709"/>
      <c r="AH178" s="709"/>
      <c r="AI178" s="709"/>
      <c r="AJ178" s="709"/>
      <c r="AK178" s="709"/>
      <c r="AL178" s="709"/>
      <c r="AM178" s="709"/>
      <c r="AN178" s="709"/>
      <c r="AO178" s="709"/>
      <c r="AP178" s="709"/>
      <c r="AQ178" s="709"/>
      <c r="AR178" s="709"/>
      <c r="AS178" s="709"/>
      <c r="AT178" s="709"/>
      <c r="AU178" s="709"/>
      <c r="AV178" s="709"/>
      <c r="AW178" s="709"/>
      <c r="AX178" s="709"/>
      <c r="AY178" s="709"/>
      <c r="AZ178" s="709"/>
      <c r="BA178" s="709"/>
      <c r="BB178" s="709"/>
      <c r="BC178" s="709"/>
      <c r="BD178" s="709"/>
      <c r="BE178" s="709"/>
      <c r="BF178" s="709"/>
      <c r="BG178" s="709"/>
      <c r="BH178" s="709"/>
      <c r="BI178" s="709"/>
      <c r="BJ178" s="709"/>
      <c r="BK178" s="709"/>
      <c r="BL178" s="709"/>
      <c r="BM178" s="709"/>
      <c r="BN178" s="709"/>
      <c r="BO178" s="709"/>
      <c r="BP178" s="709"/>
      <c r="BQ178" s="709"/>
      <c r="BR178" s="709"/>
      <c r="BS178" s="709"/>
      <c r="BT178" s="709"/>
      <c r="BU178" s="709"/>
      <c r="BV178" s="709"/>
      <c r="BW178" s="709"/>
      <c r="BX178" s="709"/>
      <c r="BY178" s="709"/>
      <c r="BZ178" s="709"/>
      <c r="CA178" s="709"/>
      <c r="CB178" s="709"/>
      <c r="CC178" s="709"/>
      <c r="CD178" s="709"/>
      <c r="CE178" s="709"/>
      <c r="CF178" s="709"/>
      <c r="CG178" s="709"/>
      <c r="CH178" s="709"/>
      <c r="CI178" s="709"/>
      <c r="CJ178" s="709"/>
      <c r="CK178" s="709"/>
      <c r="CL178" s="709"/>
      <c r="CM178" s="709"/>
      <c r="CN178" s="709"/>
      <c r="CO178" s="709"/>
      <c r="CP178" s="709"/>
      <c r="CQ178" s="709"/>
      <c r="CR178" s="709"/>
      <c r="CS178" s="709"/>
      <c r="CT178" s="709"/>
      <c r="CU178" s="709"/>
      <c r="CV178" s="709"/>
      <c r="CW178" s="709"/>
      <c r="CX178" s="709"/>
      <c r="CY178" s="709"/>
      <c r="CZ178" s="709"/>
      <c r="DA178" s="709"/>
      <c r="DB178" s="709"/>
      <c r="DC178" s="709"/>
      <c r="DD178" s="709"/>
      <c r="DE178" s="709"/>
      <c r="DF178" s="709"/>
      <c r="DG178" s="709"/>
      <c r="DH178" s="709"/>
      <c r="DI178" s="709"/>
      <c r="DJ178" s="709"/>
      <c r="DK178" s="709"/>
    </row>
    <row r="179" ht="9.0" customHeight="1">
      <c r="A179" s="512"/>
      <c r="B179" s="709"/>
      <c r="C179" s="709"/>
      <c r="D179" s="709"/>
      <c r="E179" s="709"/>
      <c r="F179" s="709"/>
      <c r="G179" s="709"/>
      <c r="H179" s="709"/>
      <c r="I179" s="709"/>
      <c r="J179" s="709"/>
      <c r="K179" s="709"/>
      <c r="L179" s="709"/>
      <c r="M179" s="709"/>
      <c r="N179" s="709"/>
      <c r="O179" s="709"/>
      <c r="P179" s="709"/>
      <c r="Q179" s="709"/>
      <c r="R179" s="709"/>
      <c r="S179" s="709"/>
      <c r="T179" s="709"/>
      <c r="U179" s="709"/>
      <c r="V179" s="709"/>
      <c r="W179" s="709"/>
      <c r="X179" s="709"/>
      <c r="Y179" s="709"/>
      <c r="Z179" s="709"/>
      <c r="AA179" s="709"/>
      <c r="AB179" s="709"/>
      <c r="AC179" s="709"/>
      <c r="AD179" s="709"/>
      <c r="AE179" s="709"/>
      <c r="AF179" s="709"/>
      <c r="AG179" s="709"/>
      <c r="AH179" s="709"/>
      <c r="AI179" s="709"/>
      <c r="AJ179" s="709"/>
      <c r="AK179" s="709"/>
      <c r="AL179" s="709"/>
      <c r="AM179" s="709"/>
      <c r="AN179" s="709"/>
      <c r="AO179" s="709"/>
      <c r="AP179" s="709"/>
      <c r="AQ179" s="709"/>
      <c r="AR179" s="709"/>
      <c r="AS179" s="709"/>
      <c r="AT179" s="709"/>
      <c r="AU179" s="709"/>
      <c r="AV179" s="709"/>
      <c r="AW179" s="709"/>
      <c r="AX179" s="709"/>
      <c r="AY179" s="709"/>
      <c r="AZ179" s="709"/>
      <c r="BA179" s="709"/>
      <c r="BB179" s="709"/>
      <c r="BC179" s="709"/>
      <c r="BD179" s="709"/>
      <c r="BE179" s="709"/>
      <c r="BF179" s="709"/>
      <c r="BG179" s="709"/>
      <c r="BH179" s="709"/>
      <c r="BI179" s="709"/>
      <c r="BJ179" s="709"/>
      <c r="BK179" s="709"/>
      <c r="BL179" s="709"/>
      <c r="BM179" s="709"/>
      <c r="BN179" s="709"/>
      <c r="BO179" s="709"/>
      <c r="BP179" s="709"/>
      <c r="BQ179" s="709"/>
      <c r="BR179" s="709"/>
      <c r="BS179" s="709"/>
      <c r="BT179" s="709"/>
      <c r="BU179" s="709"/>
      <c r="BV179" s="709"/>
      <c r="BW179" s="709"/>
      <c r="BX179" s="709"/>
      <c r="BY179" s="709"/>
      <c r="BZ179" s="709"/>
      <c r="CA179" s="709"/>
      <c r="CB179" s="709"/>
      <c r="CC179" s="709"/>
      <c r="CD179" s="709"/>
      <c r="CE179" s="709"/>
      <c r="CF179" s="709"/>
      <c r="CG179" s="709"/>
      <c r="CH179" s="709"/>
      <c r="CI179" s="709"/>
      <c r="CJ179" s="709"/>
      <c r="CK179" s="709"/>
      <c r="CL179" s="709"/>
      <c r="CM179" s="709"/>
      <c r="CN179" s="709"/>
      <c r="CO179" s="709"/>
      <c r="CP179" s="709"/>
      <c r="CQ179" s="709"/>
      <c r="CR179" s="709"/>
      <c r="CS179" s="709"/>
      <c r="CT179" s="709"/>
      <c r="CU179" s="709"/>
      <c r="CV179" s="709"/>
      <c r="CW179" s="709"/>
      <c r="CX179" s="709"/>
      <c r="CY179" s="709"/>
      <c r="CZ179" s="709"/>
      <c r="DA179" s="709"/>
      <c r="DB179" s="709"/>
      <c r="DC179" s="709"/>
      <c r="DD179" s="709"/>
      <c r="DE179" s="709"/>
      <c r="DF179" s="709"/>
      <c r="DG179" s="709"/>
      <c r="DH179" s="709"/>
      <c r="DI179" s="709"/>
      <c r="DJ179" s="709"/>
      <c r="DK179" s="709"/>
    </row>
    <row r="180" ht="9.0" customHeight="1">
      <c r="A180" s="512"/>
      <c r="B180" s="709"/>
      <c r="C180" s="709"/>
      <c r="D180" s="709"/>
      <c r="E180" s="709"/>
      <c r="F180" s="709"/>
      <c r="G180" s="709"/>
      <c r="H180" s="709"/>
      <c r="I180" s="709"/>
      <c r="J180" s="709"/>
      <c r="K180" s="709"/>
      <c r="L180" s="709"/>
      <c r="M180" s="709"/>
      <c r="N180" s="709"/>
      <c r="O180" s="709"/>
      <c r="P180" s="709"/>
      <c r="Q180" s="709"/>
      <c r="R180" s="709"/>
      <c r="S180" s="709"/>
      <c r="T180" s="709"/>
      <c r="U180" s="709"/>
      <c r="V180" s="709"/>
      <c r="W180" s="709"/>
      <c r="X180" s="709"/>
      <c r="Y180" s="709"/>
      <c r="Z180" s="709"/>
      <c r="AA180" s="709"/>
      <c r="AB180" s="709"/>
      <c r="AC180" s="709"/>
      <c r="AD180" s="709"/>
      <c r="AE180" s="709"/>
      <c r="AF180" s="709"/>
      <c r="AG180" s="709"/>
      <c r="AH180" s="709"/>
      <c r="AI180" s="709"/>
      <c r="AJ180" s="709"/>
      <c r="AK180" s="709"/>
      <c r="AL180" s="709"/>
      <c r="AM180" s="709"/>
      <c r="AN180" s="709"/>
      <c r="AO180" s="709"/>
      <c r="AP180" s="709"/>
      <c r="AQ180" s="709"/>
      <c r="AR180" s="709"/>
      <c r="AS180" s="709"/>
      <c r="AT180" s="709"/>
      <c r="AU180" s="709"/>
      <c r="AV180" s="709"/>
      <c r="AW180" s="709"/>
      <c r="AX180" s="709"/>
      <c r="AY180" s="709"/>
      <c r="AZ180" s="709"/>
      <c r="BA180" s="709"/>
      <c r="BB180" s="709"/>
      <c r="BC180" s="709"/>
      <c r="BD180" s="709"/>
      <c r="BE180" s="709"/>
      <c r="BF180" s="709"/>
      <c r="BG180" s="709"/>
      <c r="BH180" s="709"/>
      <c r="BI180" s="709"/>
      <c r="BJ180" s="709"/>
      <c r="BK180" s="709"/>
      <c r="BL180" s="709"/>
      <c r="BM180" s="709"/>
      <c r="BN180" s="709"/>
      <c r="BO180" s="709"/>
      <c r="BP180" s="709"/>
      <c r="BQ180" s="709"/>
      <c r="BR180" s="709"/>
      <c r="BS180" s="709"/>
      <c r="BT180" s="709"/>
      <c r="BU180" s="709"/>
      <c r="BV180" s="709"/>
      <c r="BW180" s="709"/>
      <c r="BX180" s="709"/>
      <c r="BY180" s="709"/>
      <c r="BZ180" s="709"/>
      <c r="CA180" s="709"/>
      <c r="CB180" s="709"/>
      <c r="CC180" s="709"/>
      <c r="CD180" s="709"/>
      <c r="CE180" s="709"/>
      <c r="CF180" s="709"/>
      <c r="CG180" s="709"/>
      <c r="CH180" s="709"/>
      <c r="CI180" s="709"/>
      <c r="CJ180" s="709"/>
      <c r="CK180" s="709"/>
      <c r="CL180" s="709"/>
      <c r="CM180" s="709"/>
      <c r="CN180" s="709"/>
      <c r="CO180" s="709"/>
      <c r="CP180" s="709"/>
      <c r="CQ180" s="709"/>
      <c r="CR180" s="709"/>
      <c r="CS180" s="709"/>
      <c r="CT180" s="709"/>
      <c r="CU180" s="709"/>
      <c r="CV180" s="709"/>
      <c r="CW180" s="709"/>
      <c r="CX180" s="709"/>
      <c r="CY180" s="709"/>
      <c r="CZ180" s="709"/>
      <c r="DA180" s="709"/>
      <c r="DB180" s="709"/>
      <c r="DC180" s="709"/>
      <c r="DD180" s="709"/>
      <c r="DE180" s="709"/>
      <c r="DF180" s="709"/>
      <c r="DG180" s="709"/>
      <c r="DH180" s="709"/>
      <c r="DI180" s="709"/>
      <c r="DJ180" s="709"/>
      <c r="DK180" s="709"/>
    </row>
    <row r="181" ht="9.0" customHeight="1">
      <c r="A181" s="512"/>
      <c r="B181" s="709"/>
      <c r="C181" s="709"/>
      <c r="D181" s="709"/>
      <c r="E181" s="709"/>
      <c r="F181" s="709"/>
      <c r="G181" s="709"/>
      <c r="H181" s="709"/>
      <c r="I181" s="709"/>
      <c r="J181" s="709"/>
      <c r="K181" s="709"/>
      <c r="L181" s="709"/>
      <c r="M181" s="709"/>
      <c r="N181" s="709"/>
      <c r="O181" s="709"/>
      <c r="P181" s="709"/>
      <c r="Q181" s="709"/>
      <c r="R181" s="709"/>
      <c r="S181" s="709"/>
      <c r="T181" s="709"/>
      <c r="U181" s="709"/>
      <c r="V181" s="709"/>
      <c r="W181" s="709"/>
      <c r="X181" s="709"/>
      <c r="Y181" s="709"/>
      <c r="Z181" s="709"/>
      <c r="AA181" s="709"/>
      <c r="AB181" s="709"/>
      <c r="AC181" s="709"/>
      <c r="AD181" s="709"/>
      <c r="AE181" s="709"/>
      <c r="AF181" s="709"/>
      <c r="AG181" s="709"/>
      <c r="AH181" s="709"/>
      <c r="AI181" s="709"/>
      <c r="AJ181" s="709"/>
      <c r="AK181" s="709"/>
      <c r="AL181" s="709"/>
      <c r="AM181" s="709"/>
      <c r="AN181" s="709"/>
      <c r="AO181" s="709"/>
      <c r="AP181" s="709"/>
      <c r="AQ181" s="709"/>
      <c r="AR181" s="709"/>
      <c r="AS181" s="709"/>
      <c r="AT181" s="709"/>
      <c r="AU181" s="709"/>
      <c r="AV181" s="709"/>
      <c r="AW181" s="709"/>
      <c r="AX181" s="709"/>
      <c r="AY181" s="709"/>
      <c r="AZ181" s="709"/>
      <c r="BA181" s="709"/>
      <c r="BB181" s="709"/>
      <c r="BC181" s="709"/>
      <c r="BD181" s="709"/>
      <c r="BE181" s="709"/>
      <c r="BF181" s="709"/>
      <c r="BG181" s="709"/>
      <c r="BH181" s="709"/>
      <c r="BI181" s="709"/>
      <c r="BJ181" s="709"/>
      <c r="BK181" s="709"/>
      <c r="BL181" s="709"/>
      <c r="BM181" s="709"/>
      <c r="BN181" s="709"/>
      <c r="BO181" s="709"/>
      <c r="BP181" s="709"/>
      <c r="BQ181" s="709"/>
      <c r="BR181" s="709"/>
      <c r="BS181" s="709"/>
      <c r="BT181" s="709"/>
      <c r="BU181" s="709"/>
      <c r="BV181" s="709"/>
      <c r="BW181" s="709"/>
      <c r="BX181" s="709"/>
      <c r="BY181" s="709"/>
      <c r="BZ181" s="709"/>
      <c r="CA181" s="709"/>
      <c r="CB181" s="709"/>
      <c r="CC181" s="709"/>
      <c r="CD181" s="709"/>
      <c r="CE181" s="709"/>
      <c r="CF181" s="709"/>
      <c r="CG181" s="709"/>
      <c r="CH181" s="709"/>
      <c r="CI181" s="709"/>
      <c r="CJ181" s="709"/>
      <c r="CK181" s="709"/>
      <c r="CL181" s="709"/>
      <c r="CM181" s="709"/>
      <c r="CN181" s="709"/>
      <c r="CO181" s="709"/>
      <c r="CP181" s="709"/>
      <c r="CQ181" s="709"/>
      <c r="CR181" s="709"/>
      <c r="CS181" s="709"/>
      <c r="CT181" s="709"/>
      <c r="CU181" s="709"/>
      <c r="CV181" s="709"/>
      <c r="CW181" s="709"/>
      <c r="CX181" s="709"/>
      <c r="CY181" s="709"/>
      <c r="CZ181" s="709"/>
      <c r="DA181" s="709"/>
      <c r="DB181" s="709"/>
      <c r="DC181" s="709"/>
      <c r="DD181" s="709"/>
      <c r="DE181" s="709"/>
      <c r="DF181" s="709"/>
      <c r="DG181" s="709"/>
      <c r="DH181" s="709"/>
      <c r="DI181" s="709"/>
      <c r="DJ181" s="709"/>
      <c r="DK181" s="709"/>
    </row>
    <row r="182" ht="9.0" customHeight="1">
      <c r="A182" s="512"/>
      <c r="B182" s="709"/>
      <c r="C182" s="709"/>
      <c r="D182" s="709"/>
      <c r="E182" s="709"/>
      <c r="F182" s="709"/>
      <c r="G182" s="709"/>
      <c r="H182" s="709"/>
      <c r="I182" s="709"/>
      <c r="J182" s="709"/>
      <c r="K182" s="709"/>
      <c r="L182" s="709"/>
      <c r="M182" s="709"/>
      <c r="N182" s="709"/>
      <c r="O182" s="709"/>
      <c r="P182" s="709"/>
      <c r="Q182" s="709"/>
      <c r="R182" s="709"/>
      <c r="S182" s="709"/>
      <c r="T182" s="709"/>
      <c r="U182" s="709"/>
      <c r="V182" s="709"/>
      <c r="W182" s="709"/>
      <c r="X182" s="709"/>
      <c r="Y182" s="709"/>
      <c r="Z182" s="709"/>
      <c r="AA182" s="709"/>
      <c r="AB182" s="709"/>
      <c r="AC182" s="709"/>
      <c r="AD182" s="709"/>
      <c r="AE182" s="709"/>
      <c r="AF182" s="709"/>
      <c r="AG182" s="709"/>
      <c r="AH182" s="709"/>
      <c r="AI182" s="709"/>
      <c r="AJ182" s="709"/>
      <c r="AK182" s="709"/>
      <c r="AL182" s="709"/>
      <c r="AM182" s="709"/>
      <c r="AN182" s="709"/>
      <c r="AO182" s="709"/>
      <c r="AP182" s="709"/>
      <c r="AQ182" s="709"/>
      <c r="AR182" s="709"/>
      <c r="AS182" s="709"/>
      <c r="AT182" s="709"/>
      <c r="AU182" s="709"/>
      <c r="AV182" s="709"/>
      <c r="AW182" s="709"/>
      <c r="AX182" s="709"/>
      <c r="AY182" s="709"/>
      <c r="AZ182" s="709"/>
      <c r="BA182" s="709"/>
      <c r="BB182" s="709"/>
      <c r="BC182" s="709"/>
      <c r="BD182" s="709"/>
      <c r="BE182" s="709"/>
      <c r="BF182" s="709"/>
      <c r="BG182" s="709"/>
      <c r="BH182" s="709"/>
      <c r="BI182" s="709"/>
      <c r="BJ182" s="709"/>
      <c r="BK182" s="709"/>
      <c r="BL182" s="709"/>
      <c r="BM182" s="709"/>
      <c r="BN182" s="709"/>
      <c r="BO182" s="709"/>
      <c r="BP182" s="709"/>
      <c r="BQ182" s="709"/>
      <c r="BR182" s="709"/>
      <c r="BS182" s="709"/>
      <c r="BT182" s="709"/>
      <c r="BU182" s="709"/>
      <c r="BV182" s="709"/>
      <c r="BW182" s="709"/>
      <c r="BX182" s="709"/>
      <c r="BY182" s="709"/>
      <c r="BZ182" s="709"/>
      <c r="CA182" s="709"/>
      <c r="CB182" s="709"/>
      <c r="CC182" s="709"/>
      <c r="CD182" s="709"/>
      <c r="CE182" s="709"/>
      <c r="CF182" s="709"/>
      <c r="CG182" s="709"/>
      <c r="CH182" s="709"/>
      <c r="CI182" s="709"/>
      <c r="CJ182" s="709"/>
      <c r="CK182" s="709"/>
      <c r="CL182" s="709"/>
      <c r="CM182" s="709"/>
      <c r="CN182" s="709"/>
      <c r="CO182" s="709"/>
      <c r="CP182" s="709"/>
      <c r="CQ182" s="709"/>
      <c r="CR182" s="709"/>
      <c r="CS182" s="709"/>
      <c r="CT182" s="709"/>
      <c r="CU182" s="709"/>
      <c r="CV182" s="709"/>
      <c r="CW182" s="709"/>
      <c r="CX182" s="709"/>
      <c r="CY182" s="709"/>
      <c r="CZ182" s="709"/>
      <c r="DA182" s="709"/>
      <c r="DB182" s="709"/>
      <c r="DC182" s="709"/>
      <c r="DD182" s="709"/>
      <c r="DE182" s="709"/>
      <c r="DF182" s="709"/>
      <c r="DG182" s="709"/>
      <c r="DH182" s="709"/>
      <c r="DI182" s="709"/>
      <c r="DJ182" s="709"/>
      <c r="DK182" s="709"/>
    </row>
    <row r="183" ht="9.0" customHeight="1">
      <c r="A183" s="512"/>
      <c r="B183" s="709"/>
      <c r="C183" s="709"/>
      <c r="D183" s="709"/>
      <c r="E183" s="709"/>
      <c r="F183" s="709"/>
      <c r="G183" s="709"/>
      <c r="H183" s="709"/>
      <c r="I183" s="709"/>
      <c r="J183" s="709"/>
      <c r="K183" s="709"/>
      <c r="L183" s="709"/>
      <c r="M183" s="709"/>
      <c r="N183" s="709"/>
      <c r="O183" s="709"/>
      <c r="P183" s="709"/>
      <c r="Q183" s="709"/>
      <c r="R183" s="709"/>
      <c r="S183" s="709"/>
      <c r="T183" s="709"/>
      <c r="U183" s="709"/>
      <c r="V183" s="709"/>
      <c r="W183" s="709"/>
      <c r="X183" s="709"/>
      <c r="Y183" s="709"/>
      <c r="Z183" s="709"/>
      <c r="AA183" s="709"/>
      <c r="AB183" s="709"/>
      <c r="AC183" s="709"/>
      <c r="AD183" s="709"/>
      <c r="AE183" s="709"/>
      <c r="AF183" s="709"/>
      <c r="AG183" s="709"/>
      <c r="AH183" s="709"/>
      <c r="AI183" s="709"/>
      <c r="AJ183" s="709"/>
      <c r="AK183" s="709"/>
      <c r="AL183" s="709"/>
      <c r="AM183" s="709"/>
      <c r="AN183" s="709"/>
      <c r="AO183" s="709"/>
      <c r="AP183" s="709"/>
      <c r="AQ183" s="709"/>
      <c r="AR183" s="709"/>
      <c r="AS183" s="709"/>
      <c r="AT183" s="709"/>
      <c r="AU183" s="709"/>
      <c r="AV183" s="709"/>
      <c r="AW183" s="709"/>
      <c r="AX183" s="709"/>
      <c r="AY183" s="709"/>
      <c r="AZ183" s="709"/>
      <c r="BA183" s="709"/>
      <c r="BB183" s="709"/>
      <c r="BC183" s="709"/>
      <c r="BD183" s="709"/>
      <c r="BE183" s="709"/>
      <c r="BF183" s="709"/>
      <c r="BG183" s="709"/>
      <c r="BH183" s="709"/>
      <c r="BI183" s="709"/>
      <c r="BJ183" s="709"/>
      <c r="BK183" s="709"/>
      <c r="BL183" s="709"/>
      <c r="BM183" s="709"/>
      <c r="BN183" s="709"/>
      <c r="BO183" s="709"/>
      <c r="BP183" s="709"/>
      <c r="BQ183" s="709"/>
      <c r="BR183" s="709"/>
      <c r="BS183" s="709"/>
      <c r="BT183" s="709"/>
      <c r="BU183" s="709"/>
      <c r="BV183" s="709"/>
      <c r="BW183" s="709"/>
      <c r="BX183" s="709"/>
      <c r="BY183" s="709"/>
      <c r="BZ183" s="709"/>
      <c r="CA183" s="709"/>
      <c r="CB183" s="709"/>
      <c r="CC183" s="709"/>
      <c r="CD183" s="709"/>
      <c r="CE183" s="709"/>
      <c r="CF183" s="709"/>
      <c r="CG183" s="709"/>
      <c r="CH183" s="709"/>
      <c r="CI183" s="709"/>
      <c r="CJ183" s="709"/>
      <c r="CK183" s="709"/>
      <c r="CL183" s="709"/>
      <c r="CM183" s="709"/>
      <c r="CN183" s="709"/>
      <c r="CO183" s="709"/>
      <c r="CP183" s="709"/>
      <c r="CQ183" s="709"/>
      <c r="CR183" s="709"/>
      <c r="CS183" s="709"/>
      <c r="CT183" s="709"/>
      <c r="CU183" s="709"/>
      <c r="CV183" s="709"/>
      <c r="CW183" s="709"/>
      <c r="CX183" s="709"/>
      <c r="CY183" s="709"/>
      <c r="CZ183" s="709"/>
      <c r="DA183" s="709"/>
      <c r="DB183" s="709"/>
      <c r="DC183" s="709"/>
      <c r="DD183" s="709"/>
      <c r="DE183" s="709"/>
      <c r="DF183" s="709"/>
      <c r="DG183" s="709"/>
      <c r="DH183" s="709"/>
      <c r="DI183" s="709"/>
      <c r="DJ183" s="709"/>
      <c r="DK183" s="709"/>
    </row>
    <row r="184" ht="9.0" customHeight="1">
      <c r="A184" s="512"/>
      <c r="B184" s="709"/>
      <c r="C184" s="709"/>
      <c r="D184" s="709"/>
      <c r="E184" s="709"/>
      <c r="F184" s="709"/>
      <c r="G184" s="709"/>
      <c r="H184" s="709"/>
      <c r="I184" s="709"/>
      <c r="J184" s="709"/>
      <c r="K184" s="709"/>
      <c r="L184" s="709"/>
      <c r="M184" s="709"/>
      <c r="N184" s="709"/>
      <c r="O184" s="709"/>
      <c r="P184" s="709"/>
      <c r="Q184" s="709"/>
      <c r="R184" s="709"/>
      <c r="S184" s="709"/>
      <c r="T184" s="709"/>
      <c r="U184" s="709"/>
      <c r="V184" s="709"/>
      <c r="W184" s="709"/>
      <c r="X184" s="709"/>
      <c r="Y184" s="709"/>
      <c r="Z184" s="709"/>
      <c r="AA184" s="709"/>
      <c r="AB184" s="709"/>
      <c r="AC184" s="709"/>
      <c r="AD184" s="709"/>
      <c r="AE184" s="709"/>
      <c r="AF184" s="709"/>
      <c r="AG184" s="709"/>
      <c r="AH184" s="709"/>
      <c r="AI184" s="709"/>
      <c r="AJ184" s="709"/>
      <c r="AK184" s="709"/>
      <c r="AL184" s="709"/>
      <c r="AM184" s="709"/>
      <c r="AN184" s="709"/>
      <c r="AO184" s="709"/>
      <c r="AP184" s="709"/>
      <c r="AQ184" s="709"/>
      <c r="AR184" s="709"/>
      <c r="AS184" s="709"/>
      <c r="AT184" s="709"/>
      <c r="AU184" s="709"/>
      <c r="AV184" s="709"/>
      <c r="AW184" s="709"/>
      <c r="AX184" s="709"/>
      <c r="AY184" s="709"/>
      <c r="AZ184" s="709"/>
      <c r="BA184" s="709"/>
      <c r="BB184" s="709"/>
      <c r="BC184" s="709"/>
      <c r="BD184" s="709"/>
      <c r="BE184" s="709"/>
      <c r="BF184" s="709"/>
      <c r="BG184" s="709"/>
      <c r="BH184" s="709"/>
      <c r="BI184" s="709"/>
      <c r="BJ184" s="709"/>
      <c r="BK184" s="709"/>
      <c r="BL184" s="709"/>
      <c r="BM184" s="709"/>
      <c r="BN184" s="709"/>
      <c r="BO184" s="709"/>
      <c r="BP184" s="709"/>
      <c r="BQ184" s="709"/>
      <c r="BR184" s="709"/>
      <c r="BS184" s="709"/>
      <c r="BT184" s="709"/>
      <c r="BU184" s="709"/>
      <c r="BV184" s="709"/>
      <c r="BW184" s="709"/>
      <c r="BX184" s="709"/>
      <c r="BY184" s="709"/>
      <c r="BZ184" s="709"/>
      <c r="CA184" s="709"/>
      <c r="CB184" s="709"/>
      <c r="CC184" s="709"/>
      <c r="CD184" s="709"/>
      <c r="CE184" s="709"/>
      <c r="CF184" s="709"/>
      <c r="CG184" s="709"/>
      <c r="CH184" s="709"/>
      <c r="CI184" s="709"/>
      <c r="CJ184" s="709"/>
      <c r="CK184" s="709"/>
      <c r="CL184" s="709"/>
      <c r="CM184" s="709"/>
      <c r="CN184" s="709"/>
      <c r="CO184" s="709"/>
      <c r="CP184" s="709"/>
      <c r="CQ184" s="709"/>
      <c r="CR184" s="709"/>
      <c r="CS184" s="709"/>
      <c r="CT184" s="709"/>
      <c r="CU184" s="709"/>
      <c r="CV184" s="709"/>
      <c r="CW184" s="709"/>
      <c r="CX184" s="709"/>
      <c r="CY184" s="709"/>
      <c r="CZ184" s="709"/>
      <c r="DA184" s="709"/>
      <c r="DB184" s="709"/>
      <c r="DC184" s="709"/>
      <c r="DD184" s="709"/>
      <c r="DE184" s="709"/>
      <c r="DF184" s="709"/>
      <c r="DG184" s="709"/>
      <c r="DH184" s="709"/>
      <c r="DI184" s="709"/>
      <c r="DJ184" s="709"/>
      <c r="DK184" s="709"/>
    </row>
    <row r="185" ht="9.0" customHeight="1">
      <c r="A185" s="685"/>
      <c r="B185" s="686"/>
      <c r="C185" s="686"/>
      <c r="D185" s="686"/>
      <c r="E185" s="686"/>
      <c r="F185" s="686"/>
      <c r="G185" s="686"/>
      <c r="H185" s="686"/>
      <c r="I185" s="686"/>
      <c r="J185" s="686"/>
      <c r="K185" s="686"/>
      <c r="L185" s="686"/>
      <c r="M185" s="686"/>
      <c r="N185" s="686"/>
      <c r="O185" s="686"/>
      <c r="P185" s="686"/>
      <c r="Q185" s="686"/>
      <c r="R185" s="686"/>
      <c r="S185" s="686"/>
      <c r="T185" s="686"/>
      <c r="U185" s="686"/>
      <c r="V185" s="686"/>
      <c r="W185" s="686"/>
      <c r="X185" s="686"/>
      <c r="Y185" s="686"/>
      <c r="Z185" s="686"/>
      <c r="AA185" s="686"/>
      <c r="AB185" s="686"/>
      <c r="AC185" s="686"/>
      <c r="AD185" s="686"/>
      <c r="AE185" s="686"/>
      <c r="AF185" s="686"/>
      <c r="AG185" s="686"/>
      <c r="AH185" s="686"/>
      <c r="AI185" s="686"/>
      <c r="AJ185" s="686"/>
      <c r="AK185" s="686"/>
      <c r="AL185" s="686"/>
      <c r="AM185" s="686"/>
      <c r="AN185" s="686"/>
      <c r="AO185" s="686"/>
      <c r="AP185" s="686"/>
      <c r="AQ185" s="686"/>
      <c r="AR185" s="686"/>
      <c r="AS185" s="686"/>
      <c r="AT185" s="686"/>
      <c r="AU185" s="686"/>
      <c r="AV185" s="686"/>
      <c r="AW185" s="686"/>
      <c r="AX185" s="686"/>
      <c r="AY185" s="686"/>
      <c r="AZ185" s="686"/>
      <c r="BA185" s="686"/>
      <c r="BB185" s="686"/>
      <c r="BC185" s="686"/>
      <c r="BD185" s="686"/>
      <c r="BE185" s="686"/>
      <c r="BF185" s="686"/>
      <c r="BG185" s="686"/>
      <c r="BH185" s="686"/>
      <c r="BI185" s="686"/>
      <c r="BJ185" s="686"/>
      <c r="BK185" s="686"/>
      <c r="BL185" s="686"/>
      <c r="BM185" s="686"/>
      <c r="BN185" s="686"/>
      <c r="BO185" s="686"/>
      <c r="BP185" s="686"/>
      <c r="BQ185" s="686"/>
      <c r="BR185" s="686"/>
      <c r="BS185" s="686"/>
      <c r="BT185" s="686"/>
      <c r="BU185" s="686"/>
      <c r="BV185" s="686"/>
      <c r="BW185" s="686"/>
      <c r="BX185" s="686"/>
      <c r="BY185" s="686"/>
      <c r="BZ185" s="686"/>
      <c r="CA185" s="686"/>
      <c r="CB185" s="686"/>
      <c r="CC185" s="686"/>
      <c r="CD185" s="686"/>
      <c r="CE185" s="686"/>
      <c r="CF185" s="686"/>
      <c r="CG185" s="686"/>
      <c r="CH185" s="686"/>
      <c r="CI185" s="686"/>
      <c r="CJ185" s="686"/>
      <c r="CK185" s="686"/>
      <c r="CL185" s="686"/>
      <c r="CM185" s="686"/>
      <c r="CN185" s="686"/>
      <c r="CO185" s="686"/>
      <c r="CP185" s="686"/>
      <c r="CQ185" s="686"/>
      <c r="CR185" s="686"/>
      <c r="CS185" s="686"/>
      <c r="CT185" s="686"/>
      <c r="CU185" s="686"/>
      <c r="CV185" s="686"/>
      <c r="CW185" s="686"/>
      <c r="CX185" s="686"/>
      <c r="CY185" s="686"/>
      <c r="CZ185" s="686"/>
      <c r="DA185" s="686"/>
      <c r="DB185" s="686"/>
      <c r="DC185" s="686"/>
      <c r="DD185" s="686"/>
      <c r="DE185" s="686"/>
      <c r="DF185" s="686"/>
      <c r="DG185" s="686"/>
      <c r="DH185" s="686"/>
      <c r="DI185" s="686"/>
      <c r="DJ185" s="686"/>
      <c r="DK185" s="686"/>
    </row>
  </sheetData>
  <mergeCells count="289">
    <mergeCell ref="C59:K61"/>
    <mergeCell ref="L59:AK61"/>
    <mergeCell ref="AO59:AW61"/>
    <mergeCell ref="AX59:BW61"/>
    <mergeCell ref="CA59:CI61"/>
    <mergeCell ref="CJ59:DI61"/>
    <mergeCell ref="AO50:AV52"/>
    <mergeCell ref="AO53:AV55"/>
    <mergeCell ref="C56:G58"/>
    <mergeCell ref="H56:Q58"/>
    <mergeCell ref="R56:W58"/>
    <mergeCell ref="X56:AK58"/>
    <mergeCell ref="AO56:AS58"/>
    <mergeCell ref="C65:K67"/>
    <mergeCell ref="C68:K70"/>
    <mergeCell ref="L68:AK70"/>
    <mergeCell ref="AX68:BW70"/>
    <mergeCell ref="CJ68:DI70"/>
    <mergeCell ref="C62:K64"/>
    <mergeCell ref="L62:AK64"/>
    <mergeCell ref="AX62:BW64"/>
    <mergeCell ref="CJ62:DI64"/>
    <mergeCell ref="L65:AK67"/>
    <mergeCell ref="AX65:BW67"/>
    <mergeCell ref="CJ65:DI67"/>
    <mergeCell ref="V71:AB73"/>
    <mergeCell ref="V74:AB78"/>
    <mergeCell ref="BP71:BV73"/>
    <mergeCell ref="BP74:BV78"/>
    <mergeCell ref="CA93:CH95"/>
    <mergeCell ref="CF96:CO98"/>
    <mergeCell ref="CP96:CU98"/>
    <mergeCell ref="CV96:DI98"/>
    <mergeCell ref="AX108:BW110"/>
    <mergeCell ref="CA108:CI110"/>
    <mergeCell ref="CJ108:DI110"/>
    <mergeCell ref="BH111:BN113"/>
    <mergeCell ref="BP111:BV113"/>
    <mergeCell ref="DB111:DH113"/>
    <mergeCell ref="DB114:DH118"/>
    <mergeCell ref="CP136:CU138"/>
    <mergeCell ref="CV136:DI138"/>
    <mergeCell ref="CJ139:DI141"/>
    <mergeCell ref="CJ142:DI144"/>
    <mergeCell ref="CJ145:DI147"/>
    <mergeCell ref="CJ148:DI150"/>
    <mergeCell ref="CT151:CZ153"/>
    <mergeCell ref="DB151:DH153"/>
    <mergeCell ref="CA114:CR118"/>
    <mergeCell ref="CA122:DI122"/>
    <mergeCell ref="CA123:DI126"/>
    <mergeCell ref="CA127:DI129"/>
    <mergeCell ref="CI130:DI132"/>
    <mergeCell ref="CI133:DI135"/>
    <mergeCell ref="BJ136:BW138"/>
    <mergeCell ref="AX145:BW147"/>
    <mergeCell ref="AX148:BW150"/>
    <mergeCell ref="CA148:CI150"/>
    <mergeCell ref="BP151:BV153"/>
    <mergeCell ref="CA154:CR158"/>
    <mergeCell ref="CT154:CZ158"/>
    <mergeCell ref="DB154:DH158"/>
    <mergeCell ref="CA136:CE138"/>
    <mergeCell ref="CF136:CO138"/>
    <mergeCell ref="AX139:BW141"/>
    <mergeCell ref="CA139:CI141"/>
    <mergeCell ref="AX142:BW144"/>
    <mergeCell ref="CA142:CI144"/>
    <mergeCell ref="CA145:CI147"/>
    <mergeCell ref="AO127:BW129"/>
    <mergeCell ref="AO130:AV132"/>
    <mergeCell ref="AW130:BW132"/>
    <mergeCell ref="AO102:AW104"/>
    <mergeCell ref="AO105:AW107"/>
    <mergeCell ref="AO114:BF118"/>
    <mergeCell ref="BH114:BN118"/>
    <mergeCell ref="BP114:BV118"/>
    <mergeCell ref="AO122:BW122"/>
    <mergeCell ref="AO123:BW126"/>
    <mergeCell ref="C122:AK122"/>
    <mergeCell ref="C123:AK126"/>
    <mergeCell ref="C127:AK129"/>
    <mergeCell ref="C130:J132"/>
    <mergeCell ref="K130:AK132"/>
    <mergeCell ref="C133:J135"/>
    <mergeCell ref="K133:AK135"/>
    <mergeCell ref="C136:G138"/>
    <mergeCell ref="H136:Q138"/>
    <mergeCell ref="R136:W138"/>
    <mergeCell ref="X136:AK138"/>
    <mergeCell ref="AO136:AS138"/>
    <mergeCell ref="AT136:BC138"/>
    <mergeCell ref="BD136:BI138"/>
    <mergeCell ref="AO142:AW144"/>
    <mergeCell ref="AO145:AW147"/>
    <mergeCell ref="AO148:AW150"/>
    <mergeCell ref="C139:K141"/>
    <mergeCell ref="L139:AK141"/>
    <mergeCell ref="AO139:AW141"/>
    <mergeCell ref="C142:K144"/>
    <mergeCell ref="L142:AK144"/>
    <mergeCell ref="C145:K147"/>
    <mergeCell ref="L145:AK147"/>
    <mergeCell ref="AD154:AJ158"/>
    <mergeCell ref="AO154:BF158"/>
    <mergeCell ref="BP154:BV158"/>
    <mergeCell ref="C148:K150"/>
    <mergeCell ref="L148:AK150"/>
    <mergeCell ref="V151:AB153"/>
    <mergeCell ref="AD151:AJ153"/>
    <mergeCell ref="BH151:BN153"/>
    <mergeCell ref="C154:T158"/>
    <mergeCell ref="V154:AB158"/>
    <mergeCell ref="BH154:BN158"/>
    <mergeCell ref="AD74:AJ78"/>
    <mergeCell ref="AO74:BF78"/>
    <mergeCell ref="AO62:AW64"/>
    <mergeCell ref="AO65:AW67"/>
    <mergeCell ref="AO68:AW70"/>
    <mergeCell ref="AD71:AJ73"/>
    <mergeCell ref="BH71:BN73"/>
    <mergeCell ref="C74:T78"/>
    <mergeCell ref="BH74:BN78"/>
    <mergeCell ref="C82:AK82"/>
    <mergeCell ref="AO82:BW82"/>
    <mergeCell ref="C83:AK86"/>
    <mergeCell ref="AO83:BW86"/>
    <mergeCell ref="C87:AK89"/>
    <mergeCell ref="AO87:BW89"/>
    <mergeCell ref="C90:J92"/>
    <mergeCell ref="AW90:BW92"/>
    <mergeCell ref="K90:AK92"/>
    <mergeCell ref="AO90:AV92"/>
    <mergeCell ref="C93:J95"/>
    <mergeCell ref="K93:AK95"/>
    <mergeCell ref="AO93:AV95"/>
    <mergeCell ref="AW93:BW95"/>
    <mergeCell ref="C96:G98"/>
    <mergeCell ref="BJ96:BW98"/>
    <mergeCell ref="CT111:CZ113"/>
    <mergeCell ref="CT114:CZ118"/>
    <mergeCell ref="CA130:CH132"/>
    <mergeCell ref="C102:K104"/>
    <mergeCell ref="C105:K107"/>
    <mergeCell ref="V111:AB113"/>
    <mergeCell ref="AD111:AJ113"/>
    <mergeCell ref="C114:T118"/>
    <mergeCell ref="V114:AB118"/>
    <mergeCell ref="AD114:AJ118"/>
    <mergeCell ref="AO133:AV135"/>
    <mergeCell ref="AW133:BW135"/>
    <mergeCell ref="CA133:CH135"/>
    <mergeCell ref="CA19:CI21"/>
    <mergeCell ref="CA22:CI24"/>
    <mergeCell ref="C19:K21"/>
    <mergeCell ref="L19:AK21"/>
    <mergeCell ref="AX19:BW21"/>
    <mergeCell ref="CJ19:DI21"/>
    <mergeCell ref="L22:AK24"/>
    <mergeCell ref="AX22:BW24"/>
    <mergeCell ref="CJ22:DI24"/>
    <mergeCell ref="AO3:BW6"/>
    <mergeCell ref="AO7:BW9"/>
    <mergeCell ref="AW10:BW12"/>
    <mergeCell ref="CA10:CH12"/>
    <mergeCell ref="CI10:DI12"/>
    <mergeCell ref="AW13:BW15"/>
    <mergeCell ref="CA13:CH15"/>
    <mergeCell ref="CI13:DI15"/>
    <mergeCell ref="B1:DK1"/>
    <mergeCell ref="C2:AK2"/>
    <mergeCell ref="AO2:BW2"/>
    <mergeCell ref="CA2:DI2"/>
    <mergeCell ref="C3:AK6"/>
    <mergeCell ref="CA3:DI6"/>
    <mergeCell ref="CA7:DI9"/>
    <mergeCell ref="C7:AK9"/>
    <mergeCell ref="C10:J12"/>
    <mergeCell ref="K10:AK12"/>
    <mergeCell ref="AO10:AV12"/>
    <mergeCell ref="C13:J15"/>
    <mergeCell ref="K13:AK15"/>
    <mergeCell ref="AO13:AV15"/>
    <mergeCell ref="BJ16:BW18"/>
    <mergeCell ref="CA16:CE18"/>
    <mergeCell ref="CF16:CO18"/>
    <mergeCell ref="CP16:CU18"/>
    <mergeCell ref="CV16:DI18"/>
    <mergeCell ref="C16:G18"/>
    <mergeCell ref="H16:Q18"/>
    <mergeCell ref="R16:W18"/>
    <mergeCell ref="X16:AK18"/>
    <mergeCell ref="AO16:AS18"/>
    <mergeCell ref="AT16:BC18"/>
    <mergeCell ref="BD16:BI18"/>
    <mergeCell ref="AO19:AW21"/>
    <mergeCell ref="AO22:AW24"/>
    <mergeCell ref="AO25:AW27"/>
    <mergeCell ref="CA25:CI27"/>
    <mergeCell ref="CA28:CI30"/>
    <mergeCell ref="CA50:CH52"/>
    <mergeCell ref="CA53:CH55"/>
    <mergeCell ref="C50:J52"/>
    <mergeCell ref="K50:AK52"/>
    <mergeCell ref="AW50:BW52"/>
    <mergeCell ref="CI50:DI52"/>
    <mergeCell ref="C53:J55"/>
    <mergeCell ref="K53:AK55"/>
    <mergeCell ref="AW53:BW55"/>
    <mergeCell ref="CI53:DI55"/>
    <mergeCell ref="C22:K24"/>
    <mergeCell ref="C25:K27"/>
    <mergeCell ref="L25:AK27"/>
    <mergeCell ref="AX25:BW27"/>
    <mergeCell ref="CJ25:DI27"/>
    <mergeCell ref="C28:K30"/>
    <mergeCell ref="AX28:BW30"/>
    <mergeCell ref="CJ28:DI30"/>
    <mergeCell ref="L28:AK30"/>
    <mergeCell ref="AO28:AW30"/>
    <mergeCell ref="AD31:AJ33"/>
    <mergeCell ref="BH31:BN33"/>
    <mergeCell ref="BP31:BV33"/>
    <mergeCell ref="CT31:CZ33"/>
    <mergeCell ref="DB31:DH33"/>
    <mergeCell ref="CA34:CR38"/>
    <mergeCell ref="CT34:CZ38"/>
    <mergeCell ref="DB34:DH38"/>
    <mergeCell ref="V31:AB33"/>
    <mergeCell ref="C34:T38"/>
    <mergeCell ref="V34:AB38"/>
    <mergeCell ref="AD34:AJ38"/>
    <mergeCell ref="AO34:BF38"/>
    <mergeCell ref="BH34:BN38"/>
    <mergeCell ref="BP34:BV38"/>
    <mergeCell ref="CA43:DI46"/>
    <mergeCell ref="CA47:DI49"/>
    <mergeCell ref="C42:AK42"/>
    <mergeCell ref="AO42:BW42"/>
    <mergeCell ref="CA42:DI42"/>
    <mergeCell ref="C43:AK46"/>
    <mergeCell ref="AO43:BW46"/>
    <mergeCell ref="C47:AK49"/>
    <mergeCell ref="AO47:BW49"/>
    <mergeCell ref="AT56:BC58"/>
    <mergeCell ref="BD56:BI58"/>
    <mergeCell ref="BJ56:BW58"/>
    <mergeCell ref="CA56:CE58"/>
    <mergeCell ref="CF56:CO58"/>
    <mergeCell ref="CP56:CU58"/>
    <mergeCell ref="CV56:DI58"/>
    <mergeCell ref="CA62:CI64"/>
    <mergeCell ref="CA65:CI67"/>
    <mergeCell ref="CA68:CI70"/>
    <mergeCell ref="CT71:CZ73"/>
    <mergeCell ref="DB71:DH73"/>
    <mergeCell ref="CT74:CZ78"/>
    <mergeCell ref="DB74:DH78"/>
    <mergeCell ref="CJ99:DI101"/>
    <mergeCell ref="CJ102:DI104"/>
    <mergeCell ref="CJ105:DI107"/>
    <mergeCell ref="CA74:CR78"/>
    <mergeCell ref="CA82:DI82"/>
    <mergeCell ref="CA83:DI86"/>
    <mergeCell ref="CA87:DI89"/>
    <mergeCell ref="CA90:CH92"/>
    <mergeCell ref="CI90:DI92"/>
    <mergeCell ref="CI93:DI95"/>
    <mergeCell ref="X96:AK98"/>
    <mergeCell ref="AO96:AS98"/>
    <mergeCell ref="C108:K110"/>
    <mergeCell ref="L108:AK110"/>
    <mergeCell ref="AO108:AW110"/>
    <mergeCell ref="H96:Q98"/>
    <mergeCell ref="R96:W98"/>
    <mergeCell ref="C99:K101"/>
    <mergeCell ref="L99:AK101"/>
    <mergeCell ref="AO99:AW101"/>
    <mergeCell ref="L102:AK104"/>
    <mergeCell ref="L105:AK107"/>
    <mergeCell ref="CA102:CI104"/>
    <mergeCell ref="CA105:CI107"/>
    <mergeCell ref="AT96:BC98"/>
    <mergeCell ref="BD96:BI98"/>
    <mergeCell ref="CA96:CE98"/>
    <mergeCell ref="AX99:BW101"/>
    <mergeCell ref="CA99:CI101"/>
    <mergeCell ref="AX102:BW104"/>
    <mergeCell ref="AX105:BW107"/>
  </mergeCells>
  <dataValidations>
    <dataValidation type="list" allowBlank="1" showErrorMessage="1" sqref="H16 AT16 CF16 H56 AT56 CF56 H96 AT96 CF96 H136 AT136 CF136">
      <formula1>calculations!$B$147:$B$151</formula1>
    </dataValidation>
    <dataValidation type="list" allowBlank="1" showErrorMessage="1" sqref="K13 AW13 CI13 K53 AW53 CI53 K93 AW93 CI93 K133 AW133 CI133">
      <formula1>calculations!$C$146:$G$146</formula1>
    </dataValidation>
  </dataValidations>
  <printOptions gridLines="1" horizontalCentered="1" verticalCentered="1"/>
  <pageMargins bottom="0.0" footer="0.0" header="0.0" left="0.0" right="0.0" top="0.0"/>
  <pageSetup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5"/>
    <col customWidth="1" min="2" max="3" width="10.88"/>
    <col customWidth="1" min="4" max="5" width="25.88"/>
    <col customWidth="1" min="6" max="6" width="10.88"/>
  </cols>
  <sheetData>
    <row r="1">
      <c r="A1" s="710" t="s">
        <v>364</v>
      </c>
      <c r="B1" s="136"/>
      <c r="C1" s="136"/>
      <c r="D1" s="136"/>
      <c r="E1" s="136"/>
      <c r="F1" s="136"/>
      <c r="G1" s="97"/>
      <c r="H1" s="97"/>
      <c r="I1" s="97"/>
      <c r="J1" s="97"/>
      <c r="K1" s="97"/>
      <c r="L1" s="97"/>
      <c r="M1" s="97"/>
      <c r="N1" s="97"/>
      <c r="O1" s="97"/>
      <c r="P1" s="97"/>
      <c r="Q1" s="97"/>
      <c r="R1" s="97"/>
      <c r="S1" s="97"/>
      <c r="T1" s="97"/>
      <c r="U1" s="97"/>
      <c r="V1" s="97"/>
      <c r="W1" s="97"/>
      <c r="X1" s="97"/>
      <c r="Y1" s="97"/>
    </row>
    <row r="2" ht="18.75" customHeight="1">
      <c r="A2" s="711"/>
      <c r="B2" s="712" t="s">
        <v>365</v>
      </c>
      <c r="C2" s="712" t="s">
        <v>366</v>
      </c>
      <c r="D2" s="712" t="s">
        <v>367</v>
      </c>
      <c r="E2" s="712" t="s">
        <v>368</v>
      </c>
      <c r="F2" s="712" t="s">
        <v>369</v>
      </c>
      <c r="G2" s="97"/>
      <c r="H2" s="97"/>
      <c r="I2" s="97"/>
      <c r="J2" s="97"/>
      <c r="K2" s="97"/>
      <c r="L2" s="97"/>
      <c r="M2" s="97"/>
      <c r="N2" s="97"/>
      <c r="O2" s="97"/>
      <c r="P2" s="97"/>
      <c r="Q2" s="97"/>
      <c r="R2" s="97"/>
      <c r="S2" s="97"/>
      <c r="T2" s="97"/>
      <c r="U2" s="97"/>
      <c r="V2" s="97"/>
      <c r="W2" s="97"/>
      <c r="X2" s="97"/>
      <c r="Y2" s="97"/>
    </row>
    <row r="3" ht="18.75" customHeight="1">
      <c r="A3" s="713" t="s">
        <v>370</v>
      </c>
      <c r="B3" s="714"/>
      <c r="C3" s="715" t="s">
        <v>371</v>
      </c>
      <c r="D3" s="714"/>
      <c r="E3" s="715" t="s">
        <v>372</v>
      </c>
      <c r="F3" s="714"/>
      <c r="G3" s="97"/>
      <c r="H3" s="97"/>
      <c r="I3" s="97"/>
      <c r="J3" s="97"/>
      <c r="K3" s="97"/>
      <c r="L3" s="97"/>
      <c r="M3" s="97"/>
      <c r="N3" s="97"/>
      <c r="O3" s="97"/>
      <c r="P3" s="97"/>
      <c r="Q3" s="97"/>
      <c r="R3" s="97"/>
      <c r="S3" s="97"/>
      <c r="T3" s="97"/>
      <c r="U3" s="97"/>
      <c r="V3" s="97"/>
      <c r="W3" s="97"/>
      <c r="X3" s="97"/>
      <c r="Y3" s="97"/>
    </row>
    <row r="4" ht="18.75" customHeight="1">
      <c r="A4" s="716" t="s">
        <v>373</v>
      </c>
      <c r="B4" s="717"/>
      <c r="C4" s="718" t="s">
        <v>371</v>
      </c>
      <c r="D4" s="717"/>
      <c r="E4" s="717"/>
      <c r="F4" s="717"/>
      <c r="G4" s="97"/>
      <c r="H4" s="97"/>
      <c r="I4" s="97"/>
      <c r="J4" s="97"/>
      <c r="K4" s="97"/>
      <c r="L4" s="97"/>
      <c r="M4" s="97"/>
      <c r="N4" s="97"/>
      <c r="O4" s="97"/>
      <c r="P4" s="97"/>
      <c r="Q4" s="97"/>
      <c r="R4" s="97"/>
      <c r="S4" s="97"/>
      <c r="T4" s="97"/>
      <c r="U4" s="97"/>
      <c r="V4" s="97"/>
      <c r="W4" s="97"/>
      <c r="X4" s="97"/>
      <c r="Y4" s="97"/>
    </row>
    <row r="5" ht="18.75" customHeight="1">
      <c r="A5" s="713" t="s">
        <v>374</v>
      </c>
      <c r="B5" s="715" t="s">
        <v>371</v>
      </c>
      <c r="C5" s="714"/>
      <c r="D5" s="715" t="s">
        <v>375</v>
      </c>
      <c r="E5" s="714"/>
      <c r="F5" s="714"/>
      <c r="G5" s="97"/>
      <c r="H5" s="97"/>
      <c r="I5" s="97"/>
      <c r="J5" s="97"/>
      <c r="K5" s="97"/>
      <c r="L5" s="97"/>
      <c r="M5" s="97"/>
      <c r="N5" s="97"/>
      <c r="O5" s="97"/>
      <c r="P5" s="97"/>
      <c r="Q5" s="97"/>
      <c r="R5" s="97"/>
      <c r="S5" s="97"/>
      <c r="T5" s="97"/>
      <c r="U5" s="97"/>
      <c r="V5" s="97"/>
      <c r="W5" s="97"/>
      <c r="X5" s="97"/>
      <c r="Y5" s="97"/>
    </row>
    <row r="6" ht="18.75" customHeight="1">
      <c r="A6" s="716" t="s">
        <v>376</v>
      </c>
      <c r="B6" s="718" t="s">
        <v>371</v>
      </c>
      <c r="C6" s="717"/>
      <c r="D6" s="718" t="s">
        <v>377</v>
      </c>
      <c r="E6" s="717"/>
      <c r="F6" s="717"/>
      <c r="G6" s="97"/>
      <c r="H6" s="97"/>
      <c r="I6" s="97"/>
      <c r="J6" s="97"/>
      <c r="K6" s="97"/>
      <c r="L6" s="97"/>
      <c r="M6" s="97"/>
      <c r="N6" s="97"/>
      <c r="O6" s="97"/>
      <c r="P6" s="97"/>
      <c r="Q6" s="97"/>
      <c r="R6" s="97"/>
      <c r="S6" s="97"/>
      <c r="T6" s="97"/>
      <c r="U6" s="97"/>
      <c r="V6" s="97"/>
      <c r="W6" s="97"/>
      <c r="X6" s="97"/>
      <c r="Y6" s="97"/>
    </row>
    <row r="7" ht="18.75" customHeight="1">
      <c r="A7" s="713" t="s">
        <v>378</v>
      </c>
      <c r="B7" s="714"/>
      <c r="C7" s="715" t="s">
        <v>371</v>
      </c>
      <c r="D7" s="714"/>
      <c r="E7" s="715" t="s">
        <v>379</v>
      </c>
      <c r="F7" s="714"/>
      <c r="G7" s="97"/>
      <c r="H7" s="97"/>
      <c r="I7" s="97"/>
      <c r="J7" s="97"/>
      <c r="K7" s="97"/>
      <c r="L7" s="97"/>
      <c r="M7" s="97"/>
      <c r="N7" s="97"/>
      <c r="O7" s="97"/>
      <c r="P7" s="97"/>
      <c r="Q7" s="97"/>
      <c r="R7" s="97"/>
      <c r="S7" s="97"/>
      <c r="T7" s="97"/>
      <c r="U7" s="97"/>
      <c r="V7" s="97"/>
      <c r="W7" s="97"/>
      <c r="X7" s="97"/>
      <c r="Y7" s="97"/>
    </row>
    <row r="8" ht="18.75" customHeight="1">
      <c r="A8" s="716" t="s">
        <v>380</v>
      </c>
      <c r="B8" s="718" t="s">
        <v>371</v>
      </c>
      <c r="C8" s="717"/>
      <c r="D8" s="717"/>
      <c r="E8" s="718" t="s">
        <v>381</v>
      </c>
      <c r="F8" s="718" t="s">
        <v>371</v>
      </c>
      <c r="G8" s="97"/>
      <c r="H8" s="97"/>
      <c r="I8" s="97"/>
      <c r="J8" s="97"/>
      <c r="K8" s="97"/>
      <c r="L8" s="97"/>
      <c r="M8" s="97"/>
      <c r="N8" s="97"/>
      <c r="O8" s="97"/>
      <c r="P8" s="97"/>
      <c r="Q8" s="97"/>
      <c r="R8" s="97"/>
      <c r="S8" s="97"/>
      <c r="T8" s="97"/>
      <c r="U8" s="97"/>
      <c r="V8" s="97"/>
      <c r="W8" s="97"/>
      <c r="X8" s="97"/>
      <c r="Y8" s="97"/>
    </row>
    <row r="9" ht="18.75" customHeight="1">
      <c r="A9" s="713" t="s">
        <v>382</v>
      </c>
      <c r="B9" s="715" t="s">
        <v>371</v>
      </c>
      <c r="C9" s="714"/>
      <c r="D9" s="714"/>
      <c r="E9" s="715" t="s">
        <v>383</v>
      </c>
      <c r="F9" s="714"/>
      <c r="G9" s="97"/>
      <c r="H9" s="97"/>
      <c r="I9" s="97"/>
      <c r="J9" s="97"/>
      <c r="K9" s="97"/>
      <c r="L9" s="97"/>
      <c r="M9" s="97"/>
      <c r="N9" s="97"/>
      <c r="O9" s="97"/>
      <c r="P9" s="97"/>
      <c r="Q9" s="97"/>
      <c r="R9" s="97"/>
      <c r="S9" s="97"/>
      <c r="T9" s="97"/>
      <c r="U9" s="97"/>
      <c r="V9" s="97"/>
      <c r="W9" s="97"/>
      <c r="X9" s="97"/>
      <c r="Y9" s="97"/>
    </row>
    <row r="10" ht="18.75" customHeight="1">
      <c r="A10" s="716" t="s">
        <v>384</v>
      </c>
      <c r="B10" s="718" t="s">
        <v>371</v>
      </c>
      <c r="C10" s="717"/>
      <c r="D10" s="718" t="s">
        <v>385</v>
      </c>
      <c r="E10" s="717"/>
      <c r="F10" s="717"/>
      <c r="G10" s="97"/>
      <c r="H10" s="97"/>
      <c r="I10" s="97"/>
      <c r="J10" s="97"/>
      <c r="K10" s="97"/>
      <c r="L10" s="97"/>
      <c r="M10" s="97"/>
      <c r="N10" s="97"/>
      <c r="O10" s="97"/>
      <c r="P10" s="97"/>
      <c r="Q10" s="97"/>
      <c r="R10" s="97"/>
      <c r="S10" s="97"/>
      <c r="T10" s="97"/>
      <c r="U10" s="97"/>
      <c r="V10" s="97"/>
      <c r="W10" s="97"/>
      <c r="X10" s="97"/>
      <c r="Y10" s="97"/>
    </row>
    <row r="11" ht="18.75" customHeight="1">
      <c r="A11" s="713" t="s">
        <v>386</v>
      </c>
      <c r="B11" s="715" t="s">
        <v>371</v>
      </c>
      <c r="C11" s="714"/>
      <c r="D11" s="714"/>
      <c r="E11" s="715" t="s">
        <v>381</v>
      </c>
      <c r="F11" s="714"/>
      <c r="G11" s="97"/>
      <c r="H11" s="97"/>
      <c r="I11" s="97"/>
      <c r="J11" s="97"/>
      <c r="K11" s="97"/>
      <c r="L11" s="97"/>
      <c r="M11" s="97"/>
      <c r="N11" s="97"/>
      <c r="O11" s="97"/>
      <c r="P11" s="97"/>
      <c r="Q11" s="97"/>
      <c r="R11" s="97"/>
      <c r="S11" s="97"/>
      <c r="T11" s="97"/>
      <c r="U11" s="97"/>
      <c r="V11" s="97"/>
      <c r="W11" s="97"/>
      <c r="X11" s="97"/>
      <c r="Y11" s="97"/>
    </row>
    <row r="12" ht="18.75" customHeight="1">
      <c r="A12" s="716" t="s">
        <v>387</v>
      </c>
      <c r="B12" s="718" t="s">
        <v>371</v>
      </c>
      <c r="C12" s="718" t="s">
        <v>371</v>
      </c>
      <c r="D12" s="717"/>
      <c r="E12" s="717"/>
      <c r="F12" s="717"/>
      <c r="G12" s="97"/>
      <c r="H12" s="97"/>
      <c r="I12" s="97"/>
      <c r="J12" s="97"/>
      <c r="K12" s="97"/>
      <c r="L12" s="97"/>
      <c r="M12" s="97"/>
      <c r="N12" s="97"/>
      <c r="O12" s="97"/>
      <c r="P12" s="97"/>
      <c r="Q12" s="97"/>
      <c r="R12" s="97"/>
      <c r="S12" s="97"/>
      <c r="T12" s="97"/>
      <c r="U12" s="97"/>
      <c r="V12" s="97"/>
      <c r="W12" s="97"/>
      <c r="X12" s="97"/>
      <c r="Y12" s="97"/>
    </row>
    <row r="13" ht="18.75" customHeight="1">
      <c r="A13" s="713" t="s">
        <v>388</v>
      </c>
      <c r="B13" s="715" t="s">
        <v>371</v>
      </c>
      <c r="C13" s="715" t="s">
        <v>371</v>
      </c>
      <c r="D13" s="714"/>
      <c r="E13" s="714"/>
      <c r="F13" s="714"/>
      <c r="G13" s="97"/>
      <c r="H13" s="97"/>
      <c r="I13" s="97"/>
      <c r="J13" s="97"/>
      <c r="K13" s="97"/>
      <c r="L13" s="97"/>
      <c r="M13" s="97"/>
      <c r="N13" s="97"/>
      <c r="O13" s="97"/>
      <c r="P13" s="97"/>
      <c r="Q13" s="97"/>
      <c r="R13" s="97"/>
      <c r="S13" s="97"/>
      <c r="T13" s="97"/>
      <c r="U13" s="97"/>
      <c r="V13" s="97"/>
      <c r="W13" s="97"/>
      <c r="X13" s="97"/>
      <c r="Y13" s="97"/>
    </row>
    <row r="14" ht="18.75" customHeight="1">
      <c r="A14" s="716" t="s">
        <v>389</v>
      </c>
      <c r="B14" s="718" t="s">
        <v>371</v>
      </c>
      <c r="C14" s="718" t="s">
        <v>371</v>
      </c>
      <c r="D14" s="717"/>
      <c r="E14" s="717"/>
      <c r="F14" s="717"/>
      <c r="G14" s="97"/>
      <c r="H14" s="97"/>
      <c r="I14" s="97"/>
      <c r="J14" s="97"/>
      <c r="K14" s="97"/>
      <c r="L14" s="97"/>
      <c r="M14" s="97"/>
      <c r="N14" s="97"/>
      <c r="O14" s="97"/>
      <c r="P14" s="97"/>
      <c r="Q14" s="97"/>
      <c r="R14" s="97"/>
      <c r="S14" s="97"/>
      <c r="T14" s="97"/>
      <c r="U14" s="97"/>
      <c r="V14" s="97"/>
      <c r="W14" s="97"/>
      <c r="X14" s="97"/>
      <c r="Y14" s="97"/>
    </row>
    <row r="15" ht="18.75" customHeight="1">
      <c r="A15" s="713" t="s">
        <v>390</v>
      </c>
      <c r="B15" s="715" t="s">
        <v>371</v>
      </c>
      <c r="C15" s="715" t="s">
        <v>371</v>
      </c>
      <c r="D15" s="714"/>
      <c r="E15" s="714"/>
      <c r="F15" s="714"/>
      <c r="G15" s="97"/>
      <c r="H15" s="97"/>
      <c r="I15" s="97"/>
      <c r="J15" s="97"/>
      <c r="K15" s="97"/>
      <c r="L15" s="97"/>
      <c r="M15" s="97"/>
      <c r="N15" s="97"/>
      <c r="O15" s="97"/>
      <c r="P15" s="97"/>
      <c r="Q15" s="97"/>
      <c r="R15" s="97"/>
      <c r="S15" s="97"/>
      <c r="T15" s="97"/>
      <c r="U15" s="97"/>
      <c r="V15" s="97"/>
      <c r="W15" s="97"/>
      <c r="X15" s="97"/>
      <c r="Y15" s="97"/>
    </row>
    <row r="16" ht="18.75" customHeight="1">
      <c r="A16" s="716" t="s">
        <v>391</v>
      </c>
      <c r="B16" s="718" t="s">
        <v>371</v>
      </c>
      <c r="C16" s="717"/>
      <c r="D16" s="718" t="s">
        <v>392</v>
      </c>
      <c r="E16" s="717"/>
      <c r="F16" s="717"/>
      <c r="G16" s="97"/>
      <c r="H16" s="97"/>
      <c r="I16" s="97"/>
      <c r="J16" s="97"/>
      <c r="K16" s="97"/>
      <c r="L16" s="97"/>
      <c r="M16" s="97"/>
      <c r="N16" s="97"/>
      <c r="O16" s="97"/>
      <c r="P16" s="97"/>
      <c r="Q16" s="97"/>
      <c r="R16" s="97"/>
      <c r="S16" s="97"/>
      <c r="T16" s="97"/>
      <c r="U16" s="97"/>
      <c r="V16" s="97"/>
      <c r="W16" s="97"/>
      <c r="X16" s="97"/>
      <c r="Y16" s="97"/>
    </row>
    <row r="17" ht="18.75" customHeight="1">
      <c r="A17" s="713" t="s">
        <v>393</v>
      </c>
      <c r="B17" s="715" t="s">
        <v>371</v>
      </c>
      <c r="C17" s="714"/>
      <c r="D17" s="715" t="s">
        <v>385</v>
      </c>
      <c r="E17" s="714"/>
      <c r="F17" s="714"/>
      <c r="G17" s="97"/>
      <c r="H17" s="97"/>
      <c r="I17" s="97"/>
      <c r="J17" s="97"/>
      <c r="K17" s="97"/>
      <c r="L17" s="97"/>
      <c r="M17" s="97"/>
      <c r="N17" s="97"/>
      <c r="O17" s="97"/>
      <c r="P17" s="97"/>
      <c r="Q17" s="97"/>
      <c r="R17" s="97"/>
      <c r="S17" s="97"/>
      <c r="T17" s="97"/>
      <c r="U17" s="97"/>
      <c r="V17" s="97"/>
      <c r="W17" s="97"/>
      <c r="X17" s="97"/>
      <c r="Y17" s="97"/>
    </row>
    <row r="18" ht="18.75" customHeight="1">
      <c r="A18" s="716" t="s">
        <v>394</v>
      </c>
      <c r="B18" s="717"/>
      <c r="C18" s="718" t="s">
        <v>371</v>
      </c>
      <c r="D18" s="717"/>
      <c r="E18" s="718" t="s">
        <v>379</v>
      </c>
      <c r="F18" s="717"/>
      <c r="G18" s="97"/>
      <c r="H18" s="97"/>
      <c r="I18" s="97"/>
      <c r="J18" s="97"/>
      <c r="K18" s="97"/>
      <c r="L18" s="97"/>
      <c r="M18" s="97"/>
      <c r="N18" s="97"/>
      <c r="O18" s="97"/>
      <c r="P18" s="97"/>
      <c r="Q18" s="97"/>
      <c r="R18" s="97"/>
      <c r="S18" s="97"/>
      <c r="T18" s="97"/>
      <c r="U18" s="97"/>
      <c r="V18" s="97"/>
      <c r="W18" s="97"/>
      <c r="X18" s="97"/>
      <c r="Y18" s="97"/>
    </row>
    <row r="19" ht="18.75" customHeight="1">
      <c r="A19" s="713" t="s">
        <v>395</v>
      </c>
      <c r="B19" s="715" t="s">
        <v>371</v>
      </c>
      <c r="C19" s="715" t="s">
        <v>371</v>
      </c>
      <c r="D19" s="715" t="s">
        <v>396</v>
      </c>
      <c r="E19" s="714"/>
      <c r="F19" s="714"/>
      <c r="G19" s="97"/>
      <c r="H19" s="97"/>
      <c r="I19" s="97"/>
      <c r="J19" s="97"/>
      <c r="K19" s="97"/>
      <c r="L19" s="97"/>
      <c r="M19" s="97"/>
      <c r="N19" s="97"/>
      <c r="O19" s="97"/>
      <c r="P19" s="97"/>
      <c r="Q19" s="97"/>
      <c r="R19" s="97"/>
      <c r="S19" s="97"/>
      <c r="T19" s="97"/>
      <c r="U19" s="97"/>
      <c r="V19" s="97"/>
      <c r="W19" s="97"/>
      <c r="X19" s="97"/>
      <c r="Y19" s="97"/>
    </row>
    <row r="20" ht="18.75" customHeight="1">
      <c r="A20" s="716" t="s">
        <v>397</v>
      </c>
      <c r="B20" s="718" t="s">
        <v>371</v>
      </c>
      <c r="C20" s="717"/>
      <c r="D20" s="718" t="s">
        <v>98</v>
      </c>
      <c r="E20" s="717"/>
      <c r="F20" s="718" t="s">
        <v>371</v>
      </c>
      <c r="G20" s="97"/>
      <c r="H20" s="97"/>
      <c r="I20" s="97"/>
      <c r="J20" s="97"/>
      <c r="K20" s="97"/>
      <c r="L20" s="97"/>
      <c r="M20" s="97"/>
      <c r="N20" s="97"/>
      <c r="O20" s="97"/>
      <c r="P20" s="97"/>
      <c r="Q20" s="97"/>
      <c r="R20" s="97"/>
      <c r="S20" s="97"/>
      <c r="T20" s="97"/>
      <c r="U20" s="97"/>
      <c r="V20" s="97"/>
      <c r="W20" s="97"/>
      <c r="X20" s="97"/>
      <c r="Y20" s="97"/>
    </row>
    <row r="21" ht="18.75" customHeight="1">
      <c r="A21" s="713" t="s">
        <v>398</v>
      </c>
      <c r="B21" s="715" t="s">
        <v>371</v>
      </c>
      <c r="C21" s="715" t="s">
        <v>371</v>
      </c>
      <c r="D21" s="714"/>
      <c r="E21" s="715" t="s">
        <v>399</v>
      </c>
      <c r="F21" s="714"/>
      <c r="G21" s="97"/>
      <c r="H21" s="97"/>
      <c r="I21" s="97"/>
      <c r="J21" s="97"/>
      <c r="K21" s="97"/>
      <c r="L21" s="97"/>
      <c r="M21" s="97"/>
      <c r="N21" s="97"/>
      <c r="O21" s="97"/>
      <c r="P21" s="97"/>
      <c r="Q21" s="97"/>
      <c r="R21" s="97"/>
      <c r="S21" s="97"/>
      <c r="T21" s="97"/>
      <c r="U21" s="97"/>
      <c r="V21" s="97"/>
      <c r="W21" s="97"/>
      <c r="X21" s="97"/>
      <c r="Y21" s="97"/>
    </row>
    <row r="22" ht="18.75" customHeight="1">
      <c r="A22" s="716" t="s">
        <v>400</v>
      </c>
      <c r="B22" s="718" t="s">
        <v>371</v>
      </c>
      <c r="C22" s="717"/>
      <c r="D22" s="718" t="s">
        <v>98</v>
      </c>
      <c r="E22" s="717"/>
      <c r="F22" s="717"/>
      <c r="G22" s="97"/>
      <c r="H22" s="97"/>
      <c r="I22" s="97"/>
      <c r="J22" s="97"/>
      <c r="K22" s="97"/>
      <c r="L22" s="97"/>
      <c r="M22" s="97"/>
      <c r="N22" s="97"/>
      <c r="O22" s="97"/>
      <c r="P22" s="97"/>
      <c r="Q22" s="97"/>
      <c r="R22" s="97"/>
      <c r="S22" s="97"/>
      <c r="T22" s="97"/>
      <c r="U22" s="97"/>
      <c r="V22" s="97"/>
      <c r="W22" s="97"/>
      <c r="X22" s="97"/>
      <c r="Y22" s="97"/>
    </row>
    <row r="23" ht="18.75" customHeight="1">
      <c r="A23" s="713" t="s">
        <v>332</v>
      </c>
      <c r="B23" s="715" t="s">
        <v>371</v>
      </c>
      <c r="C23" s="714"/>
      <c r="D23" s="715" t="s">
        <v>401</v>
      </c>
      <c r="E23" s="714"/>
      <c r="F23" s="714"/>
      <c r="G23" s="97"/>
      <c r="H23" s="97"/>
      <c r="I23" s="97"/>
      <c r="J23" s="97"/>
      <c r="K23" s="97"/>
      <c r="L23" s="97"/>
      <c r="M23" s="97"/>
      <c r="N23" s="97"/>
      <c r="O23" s="97"/>
      <c r="P23" s="97"/>
      <c r="Q23" s="97"/>
      <c r="R23" s="97"/>
      <c r="S23" s="97"/>
      <c r="T23" s="97"/>
      <c r="U23" s="97"/>
      <c r="V23" s="97"/>
      <c r="W23" s="97"/>
      <c r="X23" s="97"/>
      <c r="Y23" s="97"/>
    </row>
    <row r="24" ht="18.75" customHeight="1">
      <c r="A24" s="716" t="s">
        <v>402</v>
      </c>
      <c r="B24" s="718" t="s">
        <v>371</v>
      </c>
      <c r="C24" s="717"/>
      <c r="D24" s="718" t="s">
        <v>403</v>
      </c>
      <c r="E24" s="718" t="s">
        <v>383</v>
      </c>
      <c r="F24" s="717"/>
      <c r="G24" s="97"/>
      <c r="H24" s="97"/>
      <c r="I24" s="97"/>
      <c r="J24" s="97"/>
      <c r="K24" s="97"/>
      <c r="L24" s="97"/>
      <c r="M24" s="97"/>
      <c r="N24" s="97"/>
      <c r="O24" s="97"/>
      <c r="P24" s="97"/>
      <c r="Q24" s="97"/>
      <c r="R24" s="97"/>
      <c r="S24" s="97"/>
      <c r="T24" s="97"/>
      <c r="U24" s="97"/>
      <c r="V24" s="97"/>
      <c r="W24" s="97"/>
      <c r="X24" s="97"/>
      <c r="Y24" s="97"/>
    </row>
    <row r="25" ht="18.75" customHeight="1">
      <c r="A25" s="713" t="s">
        <v>404</v>
      </c>
      <c r="B25" s="715" t="s">
        <v>371</v>
      </c>
      <c r="C25" s="714"/>
      <c r="D25" s="715" t="s">
        <v>385</v>
      </c>
      <c r="E25" s="714"/>
      <c r="F25" s="714"/>
      <c r="G25" s="97"/>
      <c r="H25" s="97"/>
      <c r="I25" s="97"/>
      <c r="J25" s="97"/>
      <c r="K25" s="97"/>
      <c r="L25" s="97"/>
      <c r="M25" s="97"/>
      <c r="N25" s="97"/>
      <c r="O25" s="97"/>
      <c r="P25" s="97"/>
      <c r="Q25" s="97"/>
      <c r="R25" s="97"/>
      <c r="S25" s="97"/>
      <c r="T25" s="97"/>
      <c r="U25" s="97"/>
      <c r="V25" s="97"/>
      <c r="W25" s="97"/>
      <c r="X25" s="97"/>
      <c r="Y25" s="97"/>
    </row>
    <row r="26" ht="18.75" customHeight="1">
      <c r="A26" s="716" t="s">
        <v>405</v>
      </c>
      <c r="B26" s="718" t="s">
        <v>371</v>
      </c>
      <c r="C26" s="717"/>
      <c r="D26" s="717"/>
      <c r="E26" s="718" t="s">
        <v>381</v>
      </c>
      <c r="F26" s="718" t="s">
        <v>371</v>
      </c>
      <c r="G26" s="97"/>
      <c r="H26" s="97"/>
      <c r="I26" s="97"/>
      <c r="J26" s="97"/>
      <c r="K26" s="97"/>
      <c r="L26" s="97"/>
      <c r="M26" s="97"/>
      <c r="N26" s="97"/>
      <c r="O26" s="97"/>
      <c r="P26" s="97"/>
      <c r="Q26" s="97"/>
      <c r="R26" s="97"/>
      <c r="S26" s="97"/>
      <c r="T26" s="97"/>
      <c r="U26" s="97"/>
      <c r="V26" s="97"/>
      <c r="W26" s="97"/>
      <c r="X26" s="97"/>
      <c r="Y26" s="97"/>
    </row>
    <row r="27" ht="18.75" customHeight="1">
      <c r="A27" s="713" t="s">
        <v>406</v>
      </c>
      <c r="B27" s="714"/>
      <c r="C27" s="715" t="s">
        <v>371</v>
      </c>
      <c r="D27" s="714"/>
      <c r="E27" s="714"/>
      <c r="F27" s="714"/>
      <c r="G27" s="97"/>
      <c r="H27" s="97"/>
      <c r="I27" s="97"/>
      <c r="J27" s="97"/>
      <c r="K27" s="97"/>
      <c r="L27" s="97"/>
      <c r="M27" s="97"/>
      <c r="N27" s="97"/>
      <c r="O27" s="97"/>
      <c r="P27" s="97"/>
      <c r="Q27" s="97"/>
      <c r="R27" s="97"/>
      <c r="S27" s="97"/>
      <c r="T27" s="97"/>
      <c r="U27" s="97"/>
      <c r="V27" s="97"/>
      <c r="W27" s="97"/>
      <c r="X27" s="97"/>
      <c r="Y27" s="97"/>
    </row>
    <row r="28" ht="18.75" customHeight="1">
      <c r="A28" s="716" t="s">
        <v>407</v>
      </c>
      <c r="B28" s="717"/>
      <c r="C28" s="718" t="s">
        <v>371</v>
      </c>
      <c r="D28" s="717"/>
      <c r="E28" s="717"/>
      <c r="F28" s="718" t="s">
        <v>371</v>
      </c>
      <c r="G28" s="97"/>
      <c r="H28" s="97"/>
      <c r="I28" s="97"/>
      <c r="J28" s="97"/>
      <c r="K28" s="97"/>
      <c r="L28" s="97"/>
      <c r="M28" s="97"/>
      <c r="N28" s="97"/>
      <c r="O28" s="97"/>
      <c r="P28" s="97"/>
      <c r="Q28" s="97"/>
      <c r="R28" s="97"/>
      <c r="S28" s="97"/>
      <c r="T28" s="97"/>
      <c r="U28" s="97"/>
      <c r="V28" s="97"/>
      <c r="W28" s="97"/>
      <c r="X28" s="97"/>
      <c r="Y28" s="97"/>
    </row>
    <row r="29" ht="18.75" customHeight="1">
      <c r="A29" s="713" t="s">
        <v>408</v>
      </c>
      <c r="B29" s="715" t="s">
        <v>371</v>
      </c>
      <c r="C29" s="714"/>
      <c r="D29" s="715" t="s">
        <v>385</v>
      </c>
      <c r="E29" s="715" t="s">
        <v>409</v>
      </c>
      <c r="F29" s="714"/>
      <c r="G29" s="97"/>
      <c r="H29" s="97"/>
      <c r="I29" s="97"/>
      <c r="J29" s="97"/>
      <c r="K29" s="97"/>
      <c r="L29" s="97"/>
      <c r="M29" s="97"/>
      <c r="N29" s="97"/>
      <c r="O29" s="97"/>
      <c r="P29" s="97"/>
      <c r="Q29" s="97"/>
      <c r="R29" s="97"/>
      <c r="S29" s="97"/>
      <c r="T29" s="97"/>
      <c r="U29" s="97"/>
      <c r="V29" s="97"/>
      <c r="W29" s="97"/>
      <c r="X29" s="97"/>
      <c r="Y29" s="97"/>
    </row>
    <row r="30" ht="18.75" customHeight="1">
      <c r="A30" s="716" t="s">
        <v>410</v>
      </c>
      <c r="B30" s="718" t="s">
        <v>371</v>
      </c>
      <c r="C30" s="717"/>
      <c r="D30" s="718" t="s">
        <v>385</v>
      </c>
      <c r="E30" s="717"/>
      <c r="F30" s="717"/>
      <c r="G30" s="97"/>
      <c r="H30" s="97"/>
      <c r="I30" s="97"/>
      <c r="J30" s="97"/>
      <c r="K30" s="97"/>
      <c r="L30" s="97"/>
      <c r="M30" s="97"/>
      <c r="N30" s="97"/>
      <c r="O30" s="97"/>
      <c r="P30" s="97"/>
      <c r="Q30" s="97"/>
      <c r="R30" s="97"/>
      <c r="S30" s="97"/>
      <c r="T30" s="97"/>
      <c r="U30" s="97"/>
      <c r="V30" s="97"/>
      <c r="W30" s="97"/>
      <c r="X30" s="97"/>
      <c r="Y30" s="97"/>
    </row>
    <row r="31" ht="18.75" customHeight="1">
      <c r="A31" s="713" t="s">
        <v>411</v>
      </c>
      <c r="B31" s="715" t="s">
        <v>371</v>
      </c>
      <c r="C31" s="715" t="s">
        <v>371</v>
      </c>
      <c r="D31" s="714"/>
      <c r="E31" s="715" t="s">
        <v>409</v>
      </c>
      <c r="F31" s="714"/>
      <c r="G31" s="97"/>
      <c r="H31" s="97"/>
      <c r="I31" s="97"/>
      <c r="J31" s="97"/>
      <c r="K31" s="97"/>
      <c r="L31" s="97"/>
      <c r="M31" s="97"/>
      <c r="N31" s="97"/>
      <c r="O31" s="97"/>
      <c r="P31" s="97"/>
      <c r="Q31" s="97"/>
      <c r="R31" s="97"/>
      <c r="S31" s="97"/>
      <c r="T31" s="97"/>
      <c r="U31" s="97"/>
      <c r="V31" s="97"/>
      <c r="W31" s="97"/>
      <c r="X31" s="97"/>
      <c r="Y31" s="97"/>
    </row>
    <row r="32" ht="18.75" customHeight="1">
      <c r="A32" s="716" t="s">
        <v>412</v>
      </c>
      <c r="B32" s="717"/>
      <c r="C32" s="718" t="s">
        <v>371</v>
      </c>
      <c r="D32" s="717"/>
      <c r="E32" s="717"/>
      <c r="F32" s="718" t="s">
        <v>371</v>
      </c>
      <c r="G32" s="97"/>
      <c r="H32" s="97"/>
      <c r="I32" s="97"/>
      <c r="J32" s="97"/>
      <c r="K32" s="97"/>
      <c r="L32" s="97"/>
      <c r="M32" s="97"/>
      <c r="N32" s="97"/>
      <c r="O32" s="97"/>
      <c r="P32" s="97"/>
      <c r="Q32" s="97"/>
      <c r="R32" s="97"/>
      <c r="S32" s="97"/>
      <c r="T32" s="97"/>
      <c r="U32" s="97"/>
      <c r="V32" s="97"/>
      <c r="W32" s="97"/>
      <c r="X32" s="97"/>
      <c r="Y32" s="97"/>
    </row>
    <row r="33" ht="18.75" customHeight="1">
      <c r="A33" s="713" t="s">
        <v>413</v>
      </c>
      <c r="B33" s="715" t="s">
        <v>371</v>
      </c>
      <c r="C33" s="714"/>
      <c r="D33" s="714"/>
      <c r="E33" s="714"/>
      <c r="F33" s="714"/>
      <c r="G33" s="97"/>
      <c r="H33" s="97"/>
      <c r="I33" s="97"/>
      <c r="J33" s="97"/>
      <c r="K33" s="97"/>
      <c r="L33" s="97"/>
      <c r="M33" s="97"/>
      <c r="N33" s="97"/>
      <c r="O33" s="97"/>
      <c r="P33" s="97"/>
      <c r="Q33" s="97"/>
      <c r="R33" s="97"/>
      <c r="S33" s="97"/>
      <c r="T33" s="97"/>
      <c r="U33" s="97"/>
      <c r="V33" s="97"/>
      <c r="W33" s="97"/>
      <c r="X33" s="97"/>
      <c r="Y33" s="97"/>
    </row>
    <row r="34" ht="18.75" customHeight="1">
      <c r="A34" s="716" t="s">
        <v>414</v>
      </c>
      <c r="B34" s="718" t="s">
        <v>371</v>
      </c>
      <c r="C34" s="717"/>
      <c r="D34" s="717"/>
      <c r="E34" s="717"/>
      <c r="F34" s="718" t="s">
        <v>371</v>
      </c>
      <c r="G34" s="97"/>
      <c r="H34" s="97"/>
      <c r="I34" s="97"/>
      <c r="J34" s="97"/>
      <c r="K34" s="97"/>
      <c r="L34" s="97"/>
      <c r="M34" s="97"/>
      <c r="N34" s="97"/>
      <c r="O34" s="97"/>
      <c r="P34" s="97"/>
      <c r="Q34" s="97"/>
      <c r="R34" s="97"/>
      <c r="S34" s="97"/>
      <c r="T34" s="97"/>
      <c r="U34" s="97"/>
      <c r="V34" s="97"/>
      <c r="W34" s="97"/>
      <c r="X34" s="97"/>
      <c r="Y34" s="97"/>
    </row>
    <row r="35" ht="18.75" customHeight="1">
      <c r="A35" s="713" t="s">
        <v>415</v>
      </c>
      <c r="B35" s="715" t="s">
        <v>371</v>
      </c>
      <c r="C35" s="714"/>
      <c r="D35" s="715" t="s">
        <v>416</v>
      </c>
      <c r="E35" s="714"/>
      <c r="F35" s="714"/>
      <c r="G35" s="97"/>
      <c r="H35" s="97"/>
      <c r="I35" s="97"/>
      <c r="J35" s="97"/>
      <c r="K35" s="97"/>
      <c r="L35" s="97"/>
      <c r="M35" s="97"/>
      <c r="N35" s="97"/>
      <c r="O35" s="97"/>
      <c r="P35" s="97"/>
      <c r="Q35" s="97"/>
      <c r="R35" s="97"/>
      <c r="S35" s="97"/>
      <c r="T35" s="97"/>
      <c r="U35" s="97"/>
      <c r="V35" s="97"/>
      <c r="W35" s="97"/>
      <c r="X35" s="97"/>
      <c r="Y35" s="97"/>
    </row>
    <row r="36" ht="18.75" customHeight="1">
      <c r="A36" s="716" t="s">
        <v>417</v>
      </c>
      <c r="B36" s="718" t="s">
        <v>371</v>
      </c>
      <c r="C36" s="718" t="s">
        <v>371</v>
      </c>
      <c r="D36" s="717"/>
      <c r="E36" s="717"/>
      <c r="F36" s="717"/>
      <c r="G36" s="97"/>
      <c r="H36" s="97"/>
      <c r="I36" s="97"/>
      <c r="J36" s="97"/>
      <c r="K36" s="97"/>
      <c r="L36" s="97"/>
      <c r="M36" s="97"/>
      <c r="N36" s="97"/>
      <c r="O36" s="97"/>
      <c r="P36" s="97"/>
      <c r="Q36" s="97"/>
      <c r="R36" s="97"/>
      <c r="S36" s="97"/>
      <c r="T36" s="97"/>
      <c r="U36" s="97"/>
      <c r="V36" s="97"/>
      <c r="W36" s="97"/>
      <c r="X36" s="97"/>
      <c r="Y36" s="97"/>
    </row>
    <row r="37" ht="18.75" customHeight="1">
      <c r="A37" s="713" t="s">
        <v>418</v>
      </c>
      <c r="B37" s="714"/>
      <c r="C37" s="715" t="s">
        <v>371</v>
      </c>
      <c r="D37" s="714"/>
      <c r="E37" s="715" t="s">
        <v>372</v>
      </c>
      <c r="F37" s="714"/>
      <c r="G37" s="97"/>
      <c r="H37" s="97"/>
      <c r="I37" s="97"/>
      <c r="J37" s="97"/>
      <c r="K37" s="97"/>
      <c r="L37" s="97"/>
      <c r="M37" s="97"/>
      <c r="N37" s="97"/>
      <c r="O37" s="97"/>
      <c r="P37" s="97"/>
      <c r="Q37" s="97"/>
      <c r="R37" s="97"/>
      <c r="S37" s="97"/>
      <c r="T37" s="97"/>
      <c r="U37" s="97"/>
      <c r="V37" s="97"/>
      <c r="W37" s="97"/>
      <c r="X37" s="97"/>
      <c r="Y37" s="97"/>
    </row>
    <row r="38" ht="18.75" customHeight="1">
      <c r="A38" s="716" t="s">
        <v>419</v>
      </c>
      <c r="B38" s="717"/>
      <c r="C38" s="718" t="s">
        <v>371</v>
      </c>
      <c r="D38" s="717"/>
      <c r="E38" s="718" t="s">
        <v>379</v>
      </c>
      <c r="F38" s="717"/>
      <c r="G38" s="97"/>
      <c r="H38" s="97"/>
      <c r="I38" s="97"/>
      <c r="J38" s="97"/>
      <c r="K38" s="97"/>
      <c r="L38" s="97"/>
      <c r="M38" s="97"/>
      <c r="N38" s="97"/>
      <c r="O38" s="97"/>
      <c r="P38" s="97"/>
      <c r="Q38" s="97"/>
      <c r="R38" s="97"/>
      <c r="S38" s="97"/>
      <c r="T38" s="97"/>
      <c r="U38" s="97"/>
      <c r="V38" s="97"/>
      <c r="W38" s="97"/>
      <c r="X38" s="97"/>
      <c r="Y38" s="97"/>
    </row>
    <row r="39" ht="18.75" customHeight="1">
      <c r="A39" s="713" t="s">
        <v>420</v>
      </c>
      <c r="B39" s="715" t="s">
        <v>371</v>
      </c>
      <c r="C39" s="714"/>
      <c r="D39" s="714"/>
      <c r="E39" s="714"/>
      <c r="F39" s="714"/>
      <c r="G39" s="97"/>
      <c r="H39" s="97"/>
      <c r="I39" s="97"/>
      <c r="J39" s="97"/>
      <c r="K39" s="97"/>
      <c r="L39" s="97"/>
      <c r="M39" s="97"/>
      <c r="N39" s="97"/>
      <c r="O39" s="97"/>
      <c r="P39" s="97"/>
      <c r="Q39" s="97"/>
      <c r="R39" s="97"/>
      <c r="S39" s="97"/>
      <c r="T39" s="97"/>
      <c r="U39" s="97"/>
      <c r="V39" s="97"/>
      <c r="W39" s="97"/>
      <c r="X39" s="97"/>
      <c r="Y39" s="97"/>
    </row>
    <row r="40" ht="18.75" customHeight="1">
      <c r="A40" s="716" t="s">
        <v>421</v>
      </c>
      <c r="B40" s="717"/>
      <c r="C40" s="718" t="s">
        <v>371</v>
      </c>
      <c r="D40" s="717"/>
      <c r="E40" s="717"/>
      <c r="F40" s="717"/>
      <c r="G40" s="97"/>
      <c r="H40" s="97"/>
      <c r="I40" s="97"/>
      <c r="J40" s="97"/>
      <c r="K40" s="97"/>
      <c r="L40" s="97"/>
      <c r="M40" s="97"/>
      <c r="N40" s="97"/>
      <c r="O40" s="97"/>
      <c r="P40" s="97"/>
      <c r="Q40" s="97"/>
      <c r="R40" s="97"/>
      <c r="S40" s="97"/>
      <c r="T40" s="97"/>
      <c r="U40" s="97"/>
      <c r="V40" s="97"/>
      <c r="W40" s="97"/>
      <c r="X40" s="97"/>
      <c r="Y40" s="97"/>
    </row>
    <row r="41" ht="18.75" customHeight="1">
      <c r="A41" s="713" t="s">
        <v>422</v>
      </c>
      <c r="B41" s="715" t="s">
        <v>371</v>
      </c>
      <c r="C41" s="714"/>
      <c r="D41" s="715" t="s">
        <v>423</v>
      </c>
      <c r="E41" s="714"/>
      <c r="F41" s="714"/>
      <c r="G41" s="97"/>
      <c r="H41" s="97"/>
      <c r="I41" s="97"/>
      <c r="J41" s="97"/>
      <c r="K41" s="97"/>
      <c r="L41" s="97"/>
      <c r="M41" s="97"/>
      <c r="N41" s="97"/>
      <c r="O41" s="97"/>
      <c r="P41" s="97"/>
      <c r="Q41" s="97"/>
      <c r="R41" s="97"/>
      <c r="S41" s="97"/>
      <c r="T41" s="97"/>
      <c r="U41" s="97"/>
      <c r="V41" s="97"/>
      <c r="W41" s="97"/>
      <c r="X41" s="97"/>
      <c r="Y41" s="97"/>
    </row>
    <row r="42" ht="18.75" customHeight="1">
      <c r="A42" s="716" t="s">
        <v>424</v>
      </c>
      <c r="B42" s="718" t="s">
        <v>371</v>
      </c>
      <c r="C42" s="717"/>
      <c r="D42" s="718" t="s">
        <v>425</v>
      </c>
      <c r="E42" s="717"/>
      <c r="F42" s="717"/>
      <c r="G42" s="97"/>
      <c r="H42" s="97"/>
      <c r="I42" s="97"/>
      <c r="J42" s="97"/>
      <c r="K42" s="97"/>
      <c r="L42" s="97"/>
      <c r="M42" s="97"/>
      <c r="N42" s="97"/>
      <c r="O42" s="97"/>
      <c r="P42" s="97"/>
      <c r="Q42" s="97"/>
      <c r="R42" s="97"/>
      <c r="S42" s="97"/>
      <c r="T42" s="97"/>
      <c r="U42" s="97"/>
      <c r="V42" s="97"/>
      <c r="W42" s="97"/>
      <c r="X42" s="97"/>
      <c r="Y42" s="97"/>
    </row>
    <row r="43" ht="18.75" customHeight="1">
      <c r="A43" s="713" t="s">
        <v>426</v>
      </c>
      <c r="B43" s="715" t="s">
        <v>371</v>
      </c>
      <c r="C43" s="715" t="s">
        <v>371</v>
      </c>
      <c r="D43" s="715" t="s">
        <v>98</v>
      </c>
      <c r="E43" s="714"/>
      <c r="F43" s="714"/>
      <c r="G43" s="97"/>
      <c r="H43" s="97"/>
      <c r="I43" s="97"/>
      <c r="J43" s="97"/>
      <c r="K43" s="97"/>
      <c r="L43" s="97"/>
      <c r="M43" s="97"/>
      <c r="N43" s="97"/>
      <c r="O43" s="97"/>
      <c r="P43" s="97"/>
      <c r="Q43" s="97"/>
      <c r="R43" s="97"/>
      <c r="S43" s="97"/>
      <c r="T43" s="97"/>
      <c r="U43" s="97"/>
      <c r="V43" s="97"/>
      <c r="W43" s="97"/>
      <c r="X43" s="97"/>
      <c r="Y43" s="97"/>
    </row>
    <row r="44" ht="18.75" customHeight="1">
      <c r="A44" s="716" t="s">
        <v>427</v>
      </c>
      <c r="B44" s="718" t="s">
        <v>371</v>
      </c>
      <c r="C44" s="718" t="s">
        <v>371</v>
      </c>
      <c r="D44" s="717"/>
      <c r="E44" s="717"/>
      <c r="F44" s="717"/>
      <c r="G44" s="97"/>
      <c r="H44" s="97"/>
      <c r="I44" s="97"/>
      <c r="J44" s="97"/>
      <c r="K44" s="97"/>
      <c r="L44" s="97"/>
      <c r="M44" s="97"/>
      <c r="N44" s="97"/>
      <c r="O44" s="97"/>
      <c r="P44" s="97"/>
      <c r="Q44" s="97"/>
      <c r="R44" s="97"/>
      <c r="S44" s="97"/>
      <c r="T44" s="97"/>
      <c r="U44" s="97"/>
      <c r="V44" s="97"/>
      <c r="W44" s="97"/>
      <c r="X44" s="97"/>
      <c r="Y44" s="97"/>
    </row>
    <row r="45" ht="18.75" customHeight="1">
      <c r="A45" s="713" t="s">
        <v>428</v>
      </c>
      <c r="B45" s="715" t="s">
        <v>371</v>
      </c>
      <c r="C45" s="714"/>
      <c r="D45" s="715" t="s">
        <v>385</v>
      </c>
      <c r="E45" s="715" t="s">
        <v>372</v>
      </c>
      <c r="F45" s="714"/>
      <c r="G45" s="97"/>
      <c r="H45" s="97"/>
      <c r="I45" s="97"/>
      <c r="J45" s="97"/>
      <c r="K45" s="97"/>
      <c r="L45" s="97"/>
      <c r="M45" s="97"/>
      <c r="N45" s="97"/>
      <c r="O45" s="97"/>
      <c r="P45" s="97"/>
      <c r="Q45" s="97"/>
      <c r="R45" s="97"/>
      <c r="S45" s="97"/>
      <c r="T45" s="97"/>
      <c r="U45" s="97"/>
      <c r="V45" s="97"/>
      <c r="W45" s="97"/>
      <c r="X45" s="97"/>
      <c r="Y45" s="97"/>
    </row>
    <row r="46" ht="18.75" customHeight="1">
      <c r="A46" s="719" t="s">
        <v>429</v>
      </c>
      <c r="B46" s="720"/>
      <c r="C46" s="721" t="s">
        <v>371</v>
      </c>
      <c r="D46" s="720"/>
      <c r="E46" s="720"/>
      <c r="F46" s="720"/>
      <c r="G46" s="97"/>
      <c r="H46" s="97"/>
      <c r="I46" s="97"/>
      <c r="J46" s="97"/>
      <c r="K46" s="97"/>
      <c r="L46" s="97"/>
      <c r="M46" s="97"/>
      <c r="N46" s="97"/>
      <c r="O46" s="97"/>
      <c r="P46" s="97"/>
      <c r="Q46" s="97"/>
      <c r="R46" s="97"/>
      <c r="S46" s="97"/>
      <c r="T46" s="97"/>
      <c r="U46" s="97"/>
      <c r="V46" s="97"/>
      <c r="W46" s="97"/>
      <c r="X46" s="97"/>
      <c r="Y46" s="97"/>
    </row>
    <row r="47">
      <c r="A47" s="97"/>
      <c r="B47" s="200"/>
      <c r="C47" s="200"/>
      <c r="D47" s="200"/>
      <c r="E47" s="200"/>
      <c r="F47" s="200"/>
      <c r="G47" s="97"/>
      <c r="H47" s="97"/>
      <c r="I47" s="97"/>
      <c r="J47" s="97"/>
      <c r="K47" s="97"/>
      <c r="L47" s="97"/>
      <c r="M47" s="97"/>
      <c r="N47" s="97"/>
      <c r="O47" s="97"/>
      <c r="P47" s="97"/>
      <c r="Q47" s="97"/>
      <c r="R47" s="97"/>
      <c r="S47" s="97"/>
      <c r="T47" s="97"/>
      <c r="U47" s="97"/>
      <c r="V47" s="97"/>
      <c r="W47" s="97"/>
      <c r="X47" s="97"/>
      <c r="Y47" s="97"/>
    </row>
    <row r="48">
      <c r="A48" s="97"/>
      <c r="B48" s="200"/>
      <c r="C48" s="200"/>
      <c r="D48" s="200"/>
      <c r="E48" s="200"/>
      <c r="F48" s="200"/>
      <c r="G48" s="97"/>
      <c r="H48" s="97"/>
      <c r="I48" s="97"/>
      <c r="J48" s="97"/>
      <c r="K48" s="97"/>
      <c r="L48" s="97"/>
      <c r="M48" s="97"/>
      <c r="N48" s="97"/>
      <c r="O48" s="97"/>
      <c r="P48" s="97"/>
      <c r="Q48" s="97"/>
      <c r="R48" s="97"/>
      <c r="S48" s="97"/>
      <c r="T48" s="97"/>
      <c r="U48" s="97"/>
      <c r="V48" s="97"/>
      <c r="W48" s="97"/>
      <c r="X48" s="97"/>
      <c r="Y48" s="97"/>
    </row>
    <row r="49">
      <c r="A49" s="97"/>
      <c r="B49" s="200"/>
      <c r="C49" s="200"/>
      <c r="D49" s="200"/>
      <c r="E49" s="200"/>
      <c r="F49" s="200"/>
      <c r="G49" s="97"/>
      <c r="H49" s="97"/>
      <c r="I49" s="97"/>
      <c r="J49" s="97"/>
      <c r="K49" s="97"/>
      <c r="L49" s="97"/>
      <c r="M49" s="97"/>
      <c r="N49" s="97"/>
      <c r="O49" s="97"/>
      <c r="P49" s="97"/>
      <c r="Q49" s="97"/>
      <c r="R49" s="97"/>
      <c r="S49" s="97"/>
      <c r="T49" s="97"/>
      <c r="U49" s="97"/>
      <c r="V49" s="97"/>
      <c r="W49" s="97"/>
      <c r="X49" s="97"/>
      <c r="Y49" s="97"/>
    </row>
    <row r="50">
      <c r="A50" s="97"/>
      <c r="B50" s="200"/>
      <c r="C50" s="200"/>
      <c r="D50" s="200"/>
      <c r="E50" s="200"/>
      <c r="F50" s="200"/>
      <c r="G50" s="97"/>
      <c r="H50" s="97"/>
      <c r="I50" s="97"/>
      <c r="J50" s="97"/>
      <c r="K50" s="97"/>
      <c r="L50" s="97"/>
      <c r="M50" s="97"/>
      <c r="N50" s="97"/>
      <c r="O50" s="97"/>
      <c r="P50" s="97"/>
      <c r="Q50" s="97"/>
      <c r="R50" s="97"/>
      <c r="S50" s="97"/>
      <c r="T50" s="97"/>
      <c r="U50" s="97"/>
      <c r="V50" s="97"/>
      <c r="W50" s="97"/>
      <c r="X50" s="97"/>
      <c r="Y50" s="97"/>
    </row>
    <row r="51">
      <c r="A51" s="97"/>
      <c r="B51" s="200"/>
      <c r="C51" s="200"/>
      <c r="D51" s="200"/>
      <c r="E51" s="200"/>
      <c r="F51" s="200"/>
      <c r="G51" s="97"/>
      <c r="H51" s="97"/>
      <c r="I51" s="97"/>
      <c r="J51" s="97"/>
      <c r="K51" s="97"/>
      <c r="L51" s="97"/>
      <c r="M51" s="97"/>
      <c r="N51" s="97"/>
      <c r="O51" s="97"/>
      <c r="P51" s="97"/>
      <c r="Q51" s="97"/>
      <c r="R51" s="97"/>
      <c r="S51" s="97"/>
      <c r="T51" s="97"/>
      <c r="U51" s="97"/>
      <c r="V51" s="97"/>
      <c r="W51" s="97"/>
      <c r="X51" s="97"/>
      <c r="Y51" s="97"/>
    </row>
    <row r="52">
      <c r="A52" s="97"/>
      <c r="B52" s="200"/>
      <c r="C52" s="200"/>
      <c r="D52" s="200"/>
      <c r="E52" s="200"/>
      <c r="F52" s="200"/>
      <c r="G52" s="97"/>
      <c r="H52" s="97"/>
      <c r="I52" s="97"/>
      <c r="J52" s="97"/>
      <c r="K52" s="97"/>
      <c r="L52" s="97"/>
      <c r="M52" s="97"/>
      <c r="N52" s="97"/>
      <c r="O52" s="97"/>
      <c r="P52" s="97"/>
      <c r="Q52" s="97"/>
      <c r="R52" s="97"/>
      <c r="S52" s="97"/>
      <c r="T52" s="97"/>
      <c r="U52" s="97"/>
      <c r="V52" s="97"/>
      <c r="W52" s="97"/>
      <c r="X52" s="97"/>
      <c r="Y52" s="97"/>
    </row>
    <row r="53">
      <c r="A53" s="97"/>
      <c r="B53" s="200"/>
      <c r="C53" s="200"/>
      <c r="D53" s="200"/>
      <c r="E53" s="200"/>
      <c r="F53" s="200"/>
      <c r="G53" s="97"/>
      <c r="H53" s="97"/>
      <c r="I53" s="97"/>
      <c r="J53" s="97"/>
      <c r="K53" s="97"/>
      <c r="L53" s="97"/>
      <c r="M53" s="97"/>
      <c r="N53" s="97"/>
      <c r="O53" s="97"/>
      <c r="P53" s="97"/>
      <c r="Q53" s="97"/>
      <c r="R53" s="97"/>
      <c r="S53" s="97"/>
      <c r="T53" s="97"/>
      <c r="U53" s="97"/>
      <c r="V53" s="97"/>
      <c r="W53" s="97"/>
      <c r="X53" s="97"/>
      <c r="Y53" s="97"/>
    </row>
    <row r="54">
      <c r="A54" s="97"/>
      <c r="B54" s="200"/>
      <c r="C54" s="200"/>
      <c r="D54" s="200"/>
      <c r="E54" s="200"/>
      <c r="F54" s="200"/>
      <c r="G54" s="97"/>
      <c r="H54" s="97"/>
      <c r="I54" s="97"/>
      <c r="J54" s="97"/>
      <c r="K54" s="97"/>
      <c r="L54" s="97"/>
      <c r="M54" s="97"/>
      <c r="N54" s="97"/>
      <c r="O54" s="97"/>
      <c r="P54" s="97"/>
      <c r="Q54" s="97"/>
      <c r="R54" s="97"/>
      <c r="S54" s="97"/>
      <c r="T54" s="97"/>
      <c r="U54" s="97"/>
      <c r="V54" s="97"/>
      <c r="W54" s="97"/>
      <c r="X54" s="97"/>
      <c r="Y54" s="97"/>
    </row>
    <row r="55">
      <c r="A55" s="97"/>
      <c r="B55" s="200"/>
      <c r="C55" s="200"/>
      <c r="D55" s="200"/>
      <c r="E55" s="200"/>
      <c r="F55" s="200"/>
      <c r="G55" s="97"/>
      <c r="H55" s="97"/>
      <c r="I55" s="97"/>
      <c r="J55" s="97"/>
      <c r="K55" s="97"/>
      <c r="L55" s="97"/>
      <c r="M55" s="97"/>
      <c r="N55" s="97"/>
      <c r="O55" s="97"/>
      <c r="P55" s="97"/>
      <c r="Q55" s="97"/>
      <c r="R55" s="97"/>
      <c r="S55" s="97"/>
      <c r="T55" s="97"/>
      <c r="U55" s="97"/>
      <c r="V55" s="97"/>
      <c r="W55" s="97"/>
      <c r="X55" s="97"/>
      <c r="Y55" s="97"/>
    </row>
    <row r="56">
      <c r="A56" s="97"/>
      <c r="B56" s="200"/>
      <c r="C56" s="200"/>
      <c r="D56" s="200"/>
      <c r="E56" s="200"/>
      <c r="F56" s="200"/>
      <c r="G56" s="97"/>
      <c r="H56" s="97"/>
      <c r="I56" s="97"/>
      <c r="J56" s="97"/>
      <c r="K56" s="97"/>
      <c r="L56" s="97"/>
      <c r="M56" s="97"/>
      <c r="N56" s="97"/>
      <c r="O56" s="97"/>
      <c r="P56" s="97"/>
      <c r="Q56" s="97"/>
      <c r="R56" s="97"/>
      <c r="S56" s="97"/>
      <c r="T56" s="97"/>
      <c r="U56" s="97"/>
      <c r="V56" s="97"/>
      <c r="W56" s="97"/>
      <c r="X56" s="97"/>
      <c r="Y56" s="97"/>
    </row>
    <row r="57">
      <c r="A57" s="97"/>
      <c r="B57" s="200"/>
      <c r="C57" s="200"/>
      <c r="D57" s="200"/>
      <c r="E57" s="200"/>
      <c r="F57" s="200"/>
      <c r="G57" s="97"/>
      <c r="H57" s="97"/>
      <c r="I57" s="97"/>
      <c r="J57" s="97"/>
      <c r="K57" s="97"/>
      <c r="L57" s="97"/>
      <c r="M57" s="97"/>
      <c r="N57" s="97"/>
      <c r="O57" s="97"/>
      <c r="P57" s="97"/>
      <c r="Q57" s="97"/>
      <c r="R57" s="97"/>
      <c r="S57" s="97"/>
      <c r="T57" s="97"/>
      <c r="U57" s="97"/>
      <c r="V57" s="97"/>
      <c r="W57" s="97"/>
      <c r="X57" s="97"/>
      <c r="Y57" s="97"/>
    </row>
    <row r="58">
      <c r="A58" s="97"/>
      <c r="B58" s="200"/>
      <c r="C58" s="200"/>
      <c r="D58" s="200"/>
      <c r="E58" s="200"/>
      <c r="F58" s="200"/>
      <c r="G58" s="97"/>
      <c r="H58" s="97"/>
      <c r="I58" s="97"/>
      <c r="J58" s="97"/>
      <c r="K58" s="97"/>
      <c r="L58" s="97"/>
      <c r="M58" s="97"/>
      <c r="N58" s="97"/>
      <c r="O58" s="97"/>
      <c r="P58" s="97"/>
      <c r="Q58" s="97"/>
      <c r="R58" s="97"/>
      <c r="S58" s="97"/>
      <c r="T58" s="97"/>
      <c r="U58" s="97"/>
      <c r="V58" s="97"/>
      <c r="W58" s="97"/>
      <c r="X58" s="97"/>
      <c r="Y58" s="97"/>
    </row>
    <row r="59">
      <c r="A59" s="97"/>
      <c r="B59" s="200"/>
      <c r="C59" s="200"/>
      <c r="D59" s="200"/>
      <c r="E59" s="200"/>
      <c r="F59" s="200"/>
      <c r="G59" s="97"/>
      <c r="H59" s="97"/>
      <c r="I59" s="97"/>
      <c r="J59" s="97"/>
      <c r="K59" s="97"/>
      <c r="L59" s="97"/>
      <c r="M59" s="97"/>
      <c r="N59" s="97"/>
      <c r="O59" s="97"/>
      <c r="P59" s="97"/>
      <c r="Q59" s="97"/>
      <c r="R59" s="97"/>
      <c r="S59" s="97"/>
      <c r="T59" s="97"/>
      <c r="U59" s="97"/>
      <c r="V59" s="97"/>
      <c r="W59" s="97"/>
      <c r="X59" s="97"/>
      <c r="Y59" s="97"/>
    </row>
    <row r="60">
      <c r="A60" s="97"/>
      <c r="B60" s="200"/>
      <c r="C60" s="200"/>
      <c r="D60" s="200"/>
      <c r="E60" s="200"/>
      <c r="F60" s="200"/>
      <c r="G60" s="97"/>
      <c r="H60" s="97"/>
      <c r="I60" s="97"/>
      <c r="J60" s="97"/>
      <c r="K60" s="97"/>
      <c r="L60" s="97"/>
      <c r="M60" s="97"/>
      <c r="N60" s="97"/>
      <c r="O60" s="97"/>
      <c r="P60" s="97"/>
      <c r="Q60" s="97"/>
      <c r="R60" s="97"/>
      <c r="S60" s="97"/>
      <c r="T60" s="97"/>
      <c r="U60" s="97"/>
      <c r="V60" s="97"/>
      <c r="W60" s="97"/>
      <c r="X60" s="97"/>
      <c r="Y60" s="97"/>
    </row>
    <row r="61">
      <c r="A61" s="97"/>
      <c r="B61" s="200"/>
      <c r="C61" s="200"/>
      <c r="D61" s="200"/>
      <c r="E61" s="200"/>
      <c r="F61" s="200"/>
      <c r="G61" s="97"/>
      <c r="H61" s="97"/>
      <c r="I61" s="97"/>
      <c r="J61" s="97"/>
      <c r="K61" s="97"/>
      <c r="L61" s="97"/>
      <c r="M61" s="97"/>
      <c r="N61" s="97"/>
      <c r="O61" s="97"/>
      <c r="P61" s="97"/>
      <c r="Q61" s="97"/>
      <c r="R61" s="97"/>
      <c r="S61" s="97"/>
      <c r="T61" s="97"/>
      <c r="U61" s="97"/>
      <c r="V61" s="97"/>
      <c r="W61" s="97"/>
      <c r="X61" s="97"/>
      <c r="Y61" s="97"/>
    </row>
    <row r="62">
      <c r="A62" s="97"/>
      <c r="B62" s="200"/>
      <c r="C62" s="200"/>
      <c r="D62" s="200"/>
      <c r="E62" s="200"/>
      <c r="F62" s="200"/>
      <c r="G62" s="97"/>
      <c r="H62" s="97"/>
      <c r="I62" s="97"/>
      <c r="J62" s="97"/>
      <c r="K62" s="97"/>
      <c r="L62" s="97"/>
      <c r="M62" s="97"/>
      <c r="N62" s="97"/>
      <c r="O62" s="97"/>
      <c r="P62" s="97"/>
      <c r="Q62" s="97"/>
      <c r="R62" s="97"/>
      <c r="S62" s="97"/>
      <c r="T62" s="97"/>
      <c r="U62" s="97"/>
      <c r="V62" s="97"/>
      <c r="W62" s="97"/>
      <c r="X62" s="97"/>
      <c r="Y62" s="97"/>
    </row>
    <row r="63">
      <c r="A63" s="97"/>
      <c r="B63" s="200"/>
      <c r="C63" s="200"/>
      <c r="D63" s="200"/>
      <c r="E63" s="200"/>
      <c r="F63" s="200"/>
      <c r="G63" s="97"/>
      <c r="H63" s="97"/>
      <c r="I63" s="97"/>
      <c r="J63" s="97"/>
      <c r="K63" s="97"/>
      <c r="L63" s="97"/>
      <c r="M63" s="97"/>
      <c r="N63" s="97"/>
      <c r="O63" s="97"/>
      <c r="P63" s="97"/>
      <c r="Q63" s="97"/>
      <c r="R63" s="97"/>
      <c r="S63" s="97"/>
      <c r="T63" s="97"/>
      <c r="U63" s="97"/>
      <c r="V63" s="97"/>
      <c r="W63" s="97"/>
      <c r="X63" s="97"/>
      <c r="Y63" s="97"/>
    </row>
    <row r="64">
      <c r="A64" s="97"/>
      <c r="B64" s="200"/>
      <c r="C64" s="200"/>
      <c r="D64" s="200"/>
      <c r="E64" s="200"/>
      <c r="F64" s="200"/>
      <c r="G64" s="97"/>
      <c r="H64" s="97"/>
      <c r="I64" s="97"/>
      <c r="J64" s="97"/>
      <c r="K64" s="97"/>
      <c r="L64" s="97"/>
      <c r="M64" s="97"/>
      <c r="N64" s="97"/>
      <c r="O64" s="97"/>
      <c r="P64" s="97"/>
      <c r="Q64" s="97"/>
      <c r="R64" s="97"/>
      <c r="S64" s="97"/>
      <c r="T64" s="97"/>
      <c r="U64" s="97"/>
      <c r="V64" s="97"/>
      <c r="W64" s="97"/>
      <c r="X64" s="97"/>
      <c r="Y64" s="97"/>
    </row>
    <row r="65">
      <c r="A65" s="97"/>
      <c r="B65" s="200"/>
      <c r="C65" s="200"/>
      <c r="D65" s="200"/>
      <c r="E65" s="200"/>
      <c r="F65" s="200"/>
      <c r="G65" s="97"/>
      <c r="H65" s="97"/>
      <c r="I65" s="97"/>
      <c r="J65" s="97"/>
      <c r="K65" s="97"/>
      <c r="L65" s="97"/>
      <c r="M65" s="97"/>
      <c r="N65" s="97"/>
      <c r="O65" s="97"/>
      <c r="P65" s="97"/>
      <c r="Q65" s="97"/>
      <c r="R65" s="97"/>
      <c r="S65" s="97"/>
      <c r="T65" s="97"/>
      <c r="U65" s="97"/>
      <c r="V65" s="97"/>
      <c r="W65" s="97"/>
      <c r="X65" s="97"/>
      <c r="Y65" s="97"/>
    </row>
    <row r="66">
      <c r="A66" s="97"/>
      <c r="B66" s="200"/>
      <c r="C66" s="200"/>
      <c r="D66" s="200"/>
      <c r="E66" s="200"/>
      <c r="F66" s="200"/>
      <c r="G66" s="97"/>
      <c r="H66" s="97"/>
      <c r="I66" s="97"/>
      <c r="J66" s="97"/>
      <c r="K66" s="97"/>
      <c r="L66" s="97"/>
      <c r="M66" s="97"/>
      <c r="N66" s="97"/>
      <c r="O66" s="97"/>
      <c r="P66" s="97"/>
      <c r="Q66" s="97"/>
      <c r="R66" s="97"/>
      <c r="S66" s="97"/>
      <c r="T66" s="97"/>
      <c r="U66" s="97"/>
      <c r="V66" s="97"/>
      <c r="W66" s="97"/>
      <c r="X66" s="97"/>
      <c r="Y66" s="97"/>
    </row>
    <row r="67">
      <c r="A67" s="97"/>
      <c r="B67" s="200"/>
      <c r="C67" s="200"/>
      <c r="D67" s="200"/>
      <c r="E67" s="200"/>
      <c r="F67" s="200"/>
      <c r="G67" s="97"/>
      <c r="H67" s="97"/>
      <c r="I67" s="97"/>
      <c r="J67" s="97"/>
      <c r="K67" s="97"/>
      <c r="L67" s="97"/>
      <c r="M67" s="97"/>
      <c r="N67" s="97"/>
      <c r="O67" s="97"/>
      <c r="P67" s="97"/>
      <c r="Q67" s="97"/>
      <c r="R67" s="97"/>
      <c r="S67" s="97"/>
      <c r="T67" s="97"/>
      <c r="U67" s="97"/>
      <c r="V67" s="97"/>
      <c r="W67" s="97"/>
      <c r="X67" s="97"/>
      <c r="Y67" s="97"/>
    </row>
    <row r="68">
      <c r="A68" s="97"/>
      <c r="B68" s="200"/>
      <c r="C68" s="200"/>
      <c r="D68" s="200"/>
      <c r="E68" s="200"/>
      <c r="F68" s="200"/>
      <c r="G68" s="97"/>
      <c r="H68" s="97"/>
      <c r="I68" s="97"/>
      <c r="J68" s="97"/>
      <c r="K68" s="97"/>
      <c r="L68" s="97"/>
      <c r="M68" s="97"/>
      <c r="N68" s="97"/>
      <c r="O68" s="97"/>
      <c r="P68" s="97"/>
      <c r="Q68" s="97"/>
      <c r="R68" s="97"/>
      <c r="S68" s="97"/>
      <c r="T68" s="97"/>
      <c r="U68" s="97"/>
      <c r="V68" s="97"/>
      <c r="W68" s="97"/>
      <c r="X68" s="97"/>
      <c r="Y68" s="97"/>
    </row>
    <row r="69">
      <c r="A69" s="97"/>
      <c r="B69" s="200"/>
      <c r="C69" s="200"/>
      <c r="D69" s="200"/>
      <c r="E69" s="200"/>
      <c r="F69" s="200"/>
      <c r="G69" s="97"/>
      <c r="H69" s="97"/>
      <c r="I69" s="97"/>
      <c r="J69" s="97"/>
      <c r="K69" s="97"/>
      <c r="L69" s="97"/>
      <c r="M69" s="97"/>
      <c r="N69" s="97"/>
      <c r="O69" s="97"/>
      <c r="P69" s="97"/>
      <c r="Q69" s="97"/>
      <c r="R69" s="97"/>
      <c r="S69" s="97"/>
      <c r="T69" s="97"/>
      <c r="U69" s="97"/>
      <c r="V69" s="97"/>
      <c r="W69" s="97"/>
      <c r="X69" s="97"/>
      <c r="Y69" s="97"/>
    </row>
    <row r="70">
      <c r="A70" s="97"/>
      <c r="B70" s="200"/>
      <c r="C70" s="200"/>
      <c r="D70" s="200"/>
      <c r="E70" s="200"/>
      <c r="F70" s="200"/>
      <c r="G70" s="97"/>
      <c r="H70" s="97"/>
      <c r="I70" s="97"/>
      <c r="J70" s="97"/>
      <c r="K70" s="97"/>
      <c r="L70" s="97"/>
      <c r="M70" s="97"/>
      <c r="N70" s="97"/>
      <c r="O70" s="97"/>
      <c r="P70" s="97"/>
      <c r="Q70" s="97"/>
      <c r="R70" s="97"/>
      <c r="S70" s="97"/>
      <c r="T70" s="97"/>
      <c r="U70" s="97"/>
      <c r="V70" s="97"/>
      <c r="W70" s="97"/>
      <c r="X70" s="97"/>
      <c r="Y70" s="97"/>
    </row>
    <row r="71">
      <c r="A71" s="97"/>
      <c r="B71" s="200"/>
      <c r="C71" s="200"/>
      <c r="D71" s="200"/>
      <c r="E71" s="200"/>
      <c r="F71" s="200"/>
      <c r="G71" s="97"/>
      <c r="H71" s="97"/>
      <c r="I71" s="97"/>
      <c r="J71" s="97"/>
      <c r="K71" s="97"/>
      <c r="L71" s="97"/>
      <c r="M71" s="97"/>
      <c r="N71" s="97"/>
      <c r="O71" s="97"/>
      <c r="P71" s="97"/>
      <c r="Q71" s="97"/>
      <c r="R71" s="97"/>
      <c r="S71" s="97"/>
      <c r="T71" s="97"/>
      <c r="U71" s="97"/>
      <c r="V71" s="97"/>
      <c r="W71" s="97"/>
      <c r="X71" s="97"/>
      <c r="Y71" s="97"/>
    </row>
    <row r="72">
      <c r="A72" s="97"/>
      <c r="B72" s="200"/>
      <c r="C72" s="200"/>
      <c r="D72" s="200"/>
      <c r="E72" s="200"/>
      <c r="F72" s="200"/>
      <c r="G72" s="97"/>
      <c r="H72" s="97"/>
      <c r="I72" s="97"/>
      <c r="J72" s="97"/>
      <c r="K72" s="97"/>
      <c r="L72" s="97"/>
      <c r="M72" s="97"/>
      <c r="N72" s="97"/>
      <c r="O72" s="97"/>
      <c r="P72" s="97"/>
      <c r="Q72" s="97"/>
      <c r="R72" s="97"/>
      <c r="S72" s="97"/>
      <c r="T72" s="97"/>
      <c r="U72" s="97"/>
      <c r="V72" s="97"/>
      <c r="W72" s="97"/>
      <c r="X72" s="97"/>
      <c r="Y72" s="97"/>
    </row>
    <row r="73">
      <c r="A73" s="97"/>
      <c r="B73" s="200"/>
      <c r="C73" s="200"/>
      <c r="D73" s="200"/>
      <c r="E73" s="200"/>
      <c r="F73" s="200"/>
      <c r="G73" s="97"/>
      <c r="H73" s="97"/>
      <c r="I73" s="97"/>
      <c r="J73" s="97"/>
      <c r="K73" s="97"/>
      <c r="L73" s="97"/>
      <c r="M73" s="97"/>
      <c r="N73" s="97"/>
      <c r="O73" s="97"/>
      <c r="P73" s="97"/>
      <c r="Q73" s="97"/>
      <c r="R73" s="97"/>
      <c r="S73" s="97"/>
      <c r="T73" s="97"/>
      <c r="U73" s="97"/>
      <c r="V73" s="97"/>
      <c r="W73" s="97"/>
      <c r="X73" s="97"/>
      <c r="Y73" s="97"/>
    </row>
    <row r="74">
      <c r="A74" s="97"/>
      <c r="B74" s="200"/>
      <c r="C74" s="200"/>
      <c r="D74" s="200"/>
      <c r="E74" s="200"/>
      <c r="F74" s="200"/>
      <c r="G74" s="97"/>
      <c r="H74" s="97"/>
      <c r="I74" s="97"/>
      <c r="J74" s="97"/>
      <c r="K74" s="97"/>
      <c r="L74" s="97"/>
      <c r="M74" s="97"/>
      <c r="N74" s="97"/>
      <c r="O74" s="97"/>
      <c r="P74" s="97"/>
      <c r="Q74" s="97"/>
      <c r="R74" s="97"/>
      <c r="S74" s="97"/>
      <c r="T74" s="97"/>
      <c r="U74" s="97"/>
      <c r="V74" s="97"/>
      <c r="W74" s="97"/>
      <c r="X74" s="97"/>
      <c r="Y74" s="97"/>
    </row>
    <row r="75">
      <c r="A75" s="97"/>
      <c r="B75" s="200"/>
      <c r="C75" s="200"/>
      <c r="D75" s="200"/>
      <c r="E75" s="200"/>
      <c r="F75" s="200"/>
      <c r="G75" s="97"/>
      <c r="H75" s="97"/>
      <c r="I75" s="97"/>
      <c r="J75" s="97"/>
      <c r="K75" s="97"/>
      <c r="L75" s="97"/>
      <c r="M75" s="97"/>
      <c r="N75" s="97"/>
      <c r="O75" s="97"/>
      <c r="P75" s="97"/>
      <c r="Q75" s="97"/>
      <c r="R75" s="97"/>
      <c r="S75" s="97"/>
      <c r="T75" s="97"/>
      <c r="U75" s="97"/>
      <c r="V75" s="97"/>
      <c r="W75" s="97"/>
      <c r="X75" s="97"/>
      <c r="Y75" s="97"/>
    </row>
    <row r="76">
      <c r="A76" s="97"/>
      <c r="B76" s="200"/>
      <c r="C76" s="200"/>
      <c r="D76" s="200"/>
      <c r="E76" s="200"/>
      <c r="F76" s="200"/>
      <c r="G76" s="97"/>
      <c r="H76" s="97"/>
      <c r="I76" s="97"/>
      <c r="J76" s="97"/>
      <c r="K76" s="97"/>
      <c r="L76" s="97"/>
      <c r="M76" s="97"/>
      <c r="N76" s="97"/>
      <c r="O76" s="97"/>
      <c r="P76" s="97"/>
      <c r="Q76" s="97"/>
      <c r="R76" s="97"/>
      <c r="S76" s="97"/>
      <c r="T76" s="97"/>
      <c r="U76" s="97"/>
      <c r="V76" s="97"/>
      <c r="W76" s="97"/>
      <c r="X76" s="97"/>
      <c r="Y76" s="97"/>
    </row>
    <row r="77">
      <c r="A77" s="97"/>
      <c r="B77" s="200"/>
      <c r="C77" s="200"/>
      <c r="D77" s="200"/>
      <c r="E77" s="200"/>
      <c r="F77" s="200"/>
      <c r="G77" s="97"/>
      <c r="H77" s="97"/>
      <c r="I77" s="97"/>
      <c r="J77" s="97"/>
      <c r="K77" s="97"/>
      <c r="L77" s="97"/>
      <c r="M77" s="97"/>
      <c r="N77" s="97"/>
      <c r="O77" s="97"/>
      <c r="P77" s="97"/>
      <c r="Q77" s="97"/>
      <c r="R77" s="97"/>
      <c r="S77" s="97"/>
      <c r="T77" s="97"/>
      <c r="U77" s="97"/>
      <c r="V77" s="97"/>
      <c r="W77" s="97"/>
      <c r="X77" s="97"/>
      <c r="Y77" s="97"/>
    </row>
    <row r="78">
      <c r="A78" s="97"/>
      <c r="B78" s="200"/>
      <c r="C78" s="200"/>
      <c r="D78" s="200"/>
      <c r="E78" s="200"/>
      <c r="F78" s="200"/>
      <c r="G78" s="97"/>
      <c r="H78" s="97"/>
      <c r="I78" s="97"/>
      <c r="J78" s="97"/>
      <c r="K78" s="97"/>
      <c r="L78" s="97"/>
      <c r="M78" s="97"/>
      <c r="N78" s="97"/>
      <c r="O78" s="97"/>
      <c r="P78" s="97"/>
      <c r="Q78" s="97"/>
      <c r="R78" s="97"/>
      <c r="S78" s="97"/>
      <c r="T78" s="97"/>
      <c r="U78" s="97"/>
      <c r="V78" s="97"/>
      <c r="W78" s="97"/>
      <c r="X78" s="97"/>
      <c r="Y78" s="97"/>
    </row>
    <row r="79">
      <c r="A79" s="97"/>
      <c r="B79" s="200"/>
      <c r="C79" s="200"/>
      <c r="D79" s="200"/>
      <c r="E79" s="200"/>
      <c r="F79" s="200"/>
      <c r="G79" s="97"/>
      <c r="H79" s="97"/>
      <c r="I79" s="97"/>
      <c r="J79" s="97"/>
      <c r="K79" s="97"/>
      <c r="L79" s="97"/>
      <c r="M79" s="97"/>
      <c r="N79" s="97"/>
      <c r="O79" s="97"/>
      <c r="P79" s="97"/>
      <c r="Q79" s="97"/>
      <c r="R79" s="97"/>
      <c r="S79" s="97"/>
      <c r="T79" s="97"/>
      <c r="U79" s="97"/>
      <c r="V79" s="97"/>
      <c r="W79" s="97"/>
      <c r="X79" s="97"/>
      <c r="Y79" s="97"/>
    </row>
    <row r="80">
      <c r="A80" s="97"/>
      <c r="B80" s="200"/>
      <c r="C80" s="200"/>
      <c r="D80" s="200"/>
      <c r="E80" s="200"/>
      <c r="F80" s="200"/>
      <c r="G80" s="97"/>
      <c r="H80" s="97"/>
      <c r="I80" s="97"/>
      <c r="J80" s="97"/>
      <c r="K80" s="97"/>
      <c r="L80" s="97"/>
      <c r="M80" s="97"/>
      <c r="N80" s="97"/>
      <c r="O80" s="97"/>
      <c r="P80" s="97"/>
      <c r="Q80" s="97"/>
      <c r="R80" s="97"/>
      <c r="S80" s="97"/>
      <c r="T80" s="97"/>
      <c r="U80" s="97"/>
      <c r="V80" s="97"/>
      <c r="W80" s="97"/>
      <c r="X80" s="97"/>
      <c r="Y80" s="97"/>
    </row>
    <row r="81">
      <c r="A81" s="97"/>
      <c r="B81" s="200"/>
      <c r="C81" s="200"/>
      <c r="D81" s="200"/>
      <c r="E81" s="200"/>
      <c r="F81" s="200"/>
      <c r="G81" s="97"/>
      <c r="H81" s="97"/>
      <c r="I81" s="97"/>
      <c r="J81" s="97"/>
      <c r="K81" s="97"/>
      <c r="L81" s="97"/>
      <c r="M81" s="97"/>
      <c r="N81" s="97"/>
      <c r="O81" s="97"/>
      <c r="P81" s="97"/>
      <c r="Q81" s="97"/>
      <c r="R81" s="97"/>
      <c r="S81" s="97"/>
      <c r="T81" s="97"/>
      <c r="U81" s="97"/>
      <c r="V81" s="97"/>
      <c r="W81" s="97"/>
      <c r="X81" s="97"/>
      <c r="Y81" s="97"/>
    </row>
    <row r="82">
      <c r="A82" s="97"/>
      <c r="B82" s="200"/>
      <c r="C82" s="200"/>
      <c r="D82" s="200"/>
      <c r="E82" s="200"/>
      <c r="F82" s="200"/>
      <c r="G82" s="97"/>
      <c r="H82" s="97"/>
      <c r="I82" s="97"/>
      <c r="J82" s="97"/>
      <c r="K82" s="97"/>
      <c r="L82" s="97"/>
      <c r="M82" s="97"/>
      <c r="N82" s="97"/>
      <c r="O82" s="97"/>
      <c r="P82" s="97"/>
      <c r="Q82" s="97"/>
      <c r="R82" s="97"/>
      <c r="S82" s="97"/>
      <c r="T82" s="97"/>
      <c r="U82" s="97"/>
      <c r="V82" s="97"/>
      <c r="W82" s="97"/>
      <c r="X82" s="97"/>
      <c r="Y82" s="97"/>
    </row>
    <row r="83">
      <c r="A83" s="97"/>
      <c r="B83" s="200"/>
      <c r="C83" s="200"/>
      <c r="D83" s="200"/>
      <c r="E83" s="200"/>
      <c r="F83" s="200"/>
      <c r="G83" s="97"/>
      <c r="H83" s="97"/>
      <c r="I83" s="97"/>
      <c r="J83" s="97"/>
      <c r="K83" s="97"/>
      <c r="L83" s="97"/>
      <c r="M83" s="97"/>
      <c r="N83" s="97"/>
      <c r="O83" s="97"/>
      <c r="P83" s="97"/>
      <c r="Q83" s="97"/>
      <c r="R83" s="97"/>
      <c r="S83" s="97"/>
      <c r="T83" s="97"/>
      <c r="U83" s="97"/>
      <c r="V83" s="97"/>
      <c r="W83" s="97"/>
      <c r="X83" s="97"/>
      <c r="Y83" s="97"/>
    </row>
    <row r="84">
      <c r="A84" s="97"/>
      <c r="B84" s="200"/>
      <c r="C84" s="200"/>
      <c r="D84" s="200"/>
      <c r="E84" s="200"/>
      <c r="F84" s="200"/>
      <c r="G84" s="97"/>
      <c r="H84" s="97"/>
      <c r="I84" s="97"/>
      <c r="J84" s="97"/>
      <c r="K84" s="97"/>
      <c r="L84" s="97"/>
      <c r="M84" s="97"/>
      <c r="N84" s="97"/>
      <c r="O84" s="97"/>
      <c r="P84" s="97"/>
      <c r="Q84" s="97"/>
      <c r="R84" s="97"/>
      <c r="S84" s="97"/>
      <c r="T84" s="97"/>
      <c r="U84" s="97"/>
      <c r="V84" s="97"/>
      <c r="W84" s="97"/>
      <c r="X84" s="97"/>
      <c r="Y84" s="97"/>
    </row>
    <row r="85">
      <c r="A85" s="97"/>
      <c r="B85" s="200"/>
      <c r="C85" s="200"/>
      <c r="D85" s="200"/>
      <c r="E85" s="200"/>
      <c r="F85" s="200"/>
      <c r="G85" s="97"/>
      <c r="H85" s="97"/>
      <c r="I85" s="97"/>
      <c r="J85" s="97"/>
      <c r="K85" s="97"/>
      <c r="L85" s="97"/>
      <c r="M85" s="97"/>
      <c r="N85" s="97"/>
      <c r="O85" s="97"/>
      <c r="P85" s="97"/>
      <c r="Q85" s="97"/>
      <c r="R85" s="97"/>
      <c r="S85" s="97"/>
      <c r="T85" s="97"/>
      <c r="U85" s="97"/>
      <c r="V85" s="97"/>
      <c r="W85" s="97"/>
      <c r="X85" s="97"/>
      <c r="Y85" s="97"/>
    </row>
    <row r="86">
      <c r="A86" s="97"/>
      <c r="B86" s="200"/>
      <c r="C86" s="200"/>
      <c r="D86" s="200"/>
      <c r="E86" s="200"/>
      <c r="F86" s="200"/>
      <c r="G86" s="97"/>
      <c r="H86" s="97"/>
      <c r="I86" s="97"/>
      <c r="J86" s="97"/>
      <c r="K86" s="97"/>
      <c r="L86" s="97"/>
      <c r="M86" s="97"/>
      <c r="N86" s="97"/>
      <c r="O86" s="97"/>
      <c r="P86" s="97"/>
      <c r="Q86" s="97"/>
      <c r="R86" s="97"/>
      <c r="S86" s="97"/>
      <c r="T86" s="97"/>
      <c r="U86" s="97"/>
      <c r="V86" s="97"/>
      <c r="W86" s="97"/>
      <c r="X86" s="97"/>
      <c r="Y86" s="97"/>
    </row>
    <row r="87">
      <c r="A87" s="97"/>
      <c r="B87" s="200"/>
      <c r="C87" s="200"/>
      <c r="D87" s="200"/>
      <c r="E87" s="200"/>
      <c r="F87" s="200"/>
      <c r="G87" s="97"/>
      <c r="H87" s="97"/>
      <c r="I87" s="97"/>
      <c r="J87" s="97"/>
      <c r="K87" s="97"/>
      <c r="L87" s="97"/>
      <c r="M87" s="97"/>
      <c r="N87" s="97"/>
      <c r="O87" s="97"/>
      <c r="P87" s="97"/>
      <c r="Q87" s="97"/>
      <c r="R87" s="97"/>
      <c r="S87" s="97"/>
      <c r="T87" s="97"/>
      <c r="U87" s="97"/>
      <c r="V87" s="97"/>
      <c r="W87" s="97"/>
      <c r="X87" s="97"/>
      <c r="Y87" s="97"/>
    </row>
    <row r="88">
      <c r="A88" s="97"/>
      <c r="B88" s="200"/>
      <c r="C88" s="200"/>
      <c r="D88" s="200"/>
      <c r="E88" s="200"/>
      <c r="F88" s="200"/>
      <c r="G88" s="97"/>
      <c r="H88" s="97"/>
      <c r="I88" s="97"/>
      <c r="J88" s="97"/>
      <c r="K88" s="97"/>
      <c r="L88" s="97"/>
      <c r="M88" s="97"/>
      <c r="N88" s="97"/>
      <c r="O88" s="97"/>
      <c r="P88" s="97"/>
      <c r="Q88" s="97"/>
      <c r="R88" s="97"/>
      <c r="S88" s="97"/>
      <c r="T88" s="97"/>
      <c r="U88" s="97"/>
      <c r="V88" s="97"/>
      <c r="W88" s="97"/>
      <c r="X88" s="97"/>
      <c r="Y88" s="97"/>
    </row>
    <row r="89">
      <c r="A89" s="97"/>
      <c r="B89" s="200"/>
      <c r="C89" s="200"/>
      <c r="D89" s="200"/>
      <c r="E89" s="200"/>
      <c r="F89" s="200"/>
      <c r="G89" s="97"/>
      <c r="H89" s="97"/>
      <c r="I89" s="97"/>
      <c r="J89" s="97"/>
      <c r="K89" s="97"/>
      <c r="L89" s="97"/>
      <c r="M89" s="97"/>
      <c r="N89" s="97"/>
      <c r="O89" s="97"/>
      <c r="P89" s="97"/>
      <c r="Q89" s="97"/>
      <c r="R89" s="97"/>
      <c r="S89" s="97"/>
      <c r="T89" s="97"/>
      <c r="U89" s="97"/>
      <c r="V89" s="97"/>
      <c r="W89" s="97"/>
      <c r="X89" s="97"/>
      <c r="Y89" s="97"/>
    </row>
    <row r="90">
      <c r="A90" s="97"/>
      <c r="B90" s="200"/>
      <c r="C90" s="200"/>
      <c r="D90" s="200"/>
      <c r="E90" s="200"/>
      <c r="F90" s="200"/>
      <c r="G90" s="97"/>
      <c r="H90" s="97"/>
      <c r="I90" s="97"/>
      <c r="J90" s="97"/>
      <c r="K90" s="97"/>
      <c r="L90" s="97"/>
      <c r="M90" s="97"/>
      <c r="N90" s="97"/>
      <c r="O90" s="97"/>
      <c r="P90" s="97"/>
      <c r="Q90" s="97"/>
      <c r="R90" s="97"/>
      <c r="S90" s="97"/>
      <c r="T90" s="97"/>
      <c r="U90" s="97"/>
      <c r="V90" s="97"/>
      <c r="W90" s="97"/>
      <c r="X90" s="97"/>
      <c r="Y90" s="97"/>
    </row>
    <row r="91">
      <c r="A91" s="97"/>
      <c r="B91" s="200"/>
      <c r="C91" s="200"/>
      <c r="D91" s="200"/>
      <c r="E91" s="200"/>
      <c r="F91" s="200"/>
      <c r="G91" s="97"/>
      <c r="H91" s="97"/>
      <c r="I91" s="97"/>
      <c r="J91" s="97"/>
      <c r="K91" s="97"/>
      <c r="L91" s="97"/>
      <c r="M91" s="97"/>
      <c r="N91" s="97"/>
      <c r="O91" s="97"/>
      <c r="P91" s="97"/>
      <c r="Q91" s="97"/>
      <c r="R91" s="97"/>
      <c r="S91" s="97"/>
      <c r="T91" s="97"/>
      <c r="U91" s="97"/>
      <c r="V91" s="97"/>
      <c r="W91" s="97"/>
      <c r="X91" s="97"/>
      <c r="Y91" s="97"/>
    </row>
    <row r="92">
      <c r="A92" s="97"/>
      <c r="B92" s="200"/>
      <c r="C92" s="200"/>
      <c r="D92" s="200"/>
      <c r="E92" s="200"/>
      <c r="F92" s="200"/>
      <c r="G92" s="97"/>
      <c r="H92" s="97"/>
      <c r="I92" s="97"/>
      <c r="J92" s="97"/>
      <c r="K92" s="97"/>
      <c r="L92" s="97"/>
      <c r="M92" s="97"/>
      <c r="N92" s="97"/>
      <c r="O92" s="97"/>
      <c r="P92" s="97"/>
      <c r="Q92" s="97"/>
      <c r="R92" s="97"/>
      <c r="S92" s="97"/>
      <c r="T92" s="97"/>
      <c r="U92" s="97"/>
      <c r="V92" s="97"/>
      <c r="W92" s="97"/>
      <c r="X92" s="97"/>
      <c r="Y92" s="97"/>
    </row>
    <row r="93">
      <c r="A93" s="97"/>
      <c r="B93" s="200"/>
      <c r="C93" s="200"/>
      <c r="D93" s="200"/>
      <c r="E93" s="200"/>
      <c r="F93" s="200"/>
      <c r="G93" s="97"/>
      <c r="H93" s="97"/>
      <c r="I93" s="97"/>
      <c r="J93" s="97"/>
      <c r="K93" s="97"/>
      <c r="L93" s="97"/>
      <c r="M93" s="97"/>
      <c r="N93" s="97"/>
      <c r="O93" s="97"/>
      <c r="P93" s="97"/>
      <c r="Q93" s="97"/>
      <c r="R93" s="97"/>
      <c r="S93" s="97"/>
      <c r="T93" s="97"/>
      <c r="U93" s="97"/>
      <c r="V93" s="97"/>
      <c r="W93" s="97"/>
      <c r="X93" s="97"/>
      <c r="Y93" s="97"/>
    </row>
    <row r="94">
      <c r="A94" s="97"/>
      <c r="B94" s="200"/>
      <c r="C94" s="200"/>
      <c r="D94" s="200"/>
      <c r="E94" s="200"/>
      <c r="F94" s="200"/>
      <c r="G94" s="97"/>
      <c r="H94" s="97"/>
      <c r="I94" s="97"/>
      <c r="J94" s="97"/>
      <c r="K94" s="97"/>
      <c r="L94" s="97"/>
      <c r="M94" s="97"/>
      <c r="N94" s="97"/>
      <c r="O94" s="97"/>
      <c r="P94" s="97"/>
      <c r="Q94" s="97"/>
      <c r="R94" s="97"/>
      <c r="S94" s="97"/>
      <c r="T94" s="97"/>
      <c r="U94" s="97"/>
      <c r="V94" s="97"/>
      <c r="W94" s="97"/>
      <c r="X94" s="97"/>
      <c r="Y94" s="97"/>
    </row>
    <row r="95">
      <c r="A95" s="97"/>
      <c r="B95" s="200"/>
      <c r="C95" s="200"/>
      <c r="D95" s="200"/>
      <c r="E95" s="200"/>
      <c r="F95" s="200"/>
      <c r="G95" s="97"/>
      <c r="H95" s="97"/>
      <c r="I95" s="97"/>
      <c r="J95" s="97"/>
      <c r="K95" s="97"/>
      <c r="L95" s="97"/>
      <c r="M95" s="97"/>
      <c r="N95" s="97"/>
      <c r="O95" s="97"/>
      <c r="P95" s="97"/>
      <c r="Q95" s="97"/>
      <c r="R95" s="97"/>
      <c r="S95" s="97"/>
      <c r="T95" s="97"/>
      <c r="U95" s="97"/>
      <c r="V95" s="97"/>
      <c r="W95" s="97"/>
      <c r="X95" s="97"/>
      <c r="Y95" s="97"/>
    </row>
    <row r="96">
      <c r="A96" s="97"/>
      <c r="B96" s="200"/>
      <c r="C96" s="200"/>
      <c r="D96" s="200"/>
      <c r="E96" s="200"/>
      <c r="F96" s="200"/>
      <c r="G96" s="97"/>
      <c r="H96" s="97"/>
      <c r="I96" s="97"/>
      <c r="J96" s="97"/>
      <c r="K96" s="97"/>
      <c r="L96" s="97"/>
      <c r="M96" s="97"/>
      <c r="N96" s="97"/>
      <c r="O96" s="97"/>
      <c r="P96" s="97"/>
      <c r="Q96" s="97"/>
      <c r="R96" s="97"/>
      <c r="S96" s="97"/>
      <c r="T96" s="97"/>
      <c r="U96" s="97"/>
      <c r="V96" s="97"/>
      <c r="W96" s="97"/>
      <c r="X96" s="97"/>
      <c r="Y96" s="97"/>
    </row>
    <row r="97">
      <c r="A97" s="97"/>
      <c r="B97" s="200"/>
      <c r="C97" s="200"/>
      <c r="D97" s="200"/>
      <c r="E97" s="200"/>
      <c r="F97" s="200"/>
      <c r="G97" s="97"/>
      <c r="H97" s="97"/>
      <c r="I97" s="97"/>
      <c r="J97" s="97"/>
      <c r="K97" s="97"/>
      <c r="L97" s="97"/>
      <c r="M97" s="97"/>
      <c r="N97" s="97"/>
      <c r="O97" s="97"/>
      <c r="P97" s="97"/>
      <c r="Q97" s="97"/>
      <c r="R97" s="97"/>
      <c r="S97" s="97"/>
      <c r="T97" s="97"/>
      <c r="U97" s="97"/>
      <c r="V97" s="97"/>
      <c r="W97" s="97"/>
      <c r="X97" s="97"/>
      <c r="Y97" s="97"/>
    </row>
    <row r="98">
      <c r="A98" s="97"/>
      <c r="B98" s="200"/>
      <c r="C98" s="200"/>
      <c r="D98" s="200"/>
      <c r="E98" s="200"/>
      <c r="F98" s="200"/>
      <c r="G98" s="97"/>
      <c r="H98" s="97"/>
      <c r="I98" s="97"/>
      <c r="J98" s="97"/>
      <c r="K98" s="97"/>
      <c r="L98" s="97"/>
      <c r="M98" s="97"/>
      <c r="N98" s="97"/>
      <c r="O98" s="97"/>
      <c r="P98" s="97"/>
      <c r="Q98" s="97"/>
      <c r="R98" s="97"/>
      <c r="S98" s="97"/>
      <c r="T98" s="97"/>
      <c r="U98" s="97"/>
      <c r="V98" s="97"/>
      <c r="W98" s="97"/>
      <c r="X98" s="97"/>
      <c r="Y98" s="97"/>
    </row>
    <row r="99">
      <c r="A99" s="97"/>
      <c r="B99" s="200"/>
      <c r="C99" s="200"/>
      <c r="D99" s="200"/>
      <c r="E99" s="200"/>
      <c r="F99" s="200"/>
      <c r="G99" s="97"/>
      <c r="H99" s="97"/>
      <c r="I99" s="97"/>
      <c r="J99" s="97"/>
      <c r="K99" s="97"/>
      <c r="L99" s="97"/>
      <c r="M99" s="97"/>
      <c r="N99" s="97"/>
      <c r="O99" s="97"/>
      <c r="P99" s="97"/>
      <c r="Q99" s="97"/>
      <c r="R99" s="97"/>
      <c r="S99" s="97"/>
      <c r="T99" s="97"/>
      <c r="U99" s="97"/>
      <c r="V99" s="97"/>
      <c r="W99" s="97"/>
      <c r="X99" s="97"/>
      <c r="Y99" s="97"/>
    </row>
    <row r="100">
      <c r="A100" s="97"/>
      <c r="B100" s="200"/>
      <c r="C100" s="200"/>
      <c r="D100" s="200"/>
      <c r="E100" s="200"/>
      <c r="F100" s="200"/>
      <c r="G100" s="97"/>
      <c r="H100" s="97"/>
      <c r="I100" s="97"/>
      <c r="J100" s="97"/>
      <c r="K100" s="97"/>
      <c r="L100" s="97"/>
      <c r="M100" s="97"/>
      <c r="N100" s="97"/>
      <c r="O100" s="97"/>
      <c r="P100" s="97"/>
      <c r="Q100" s="97"/>
      <c r="R100" s="97"/>
      <c r="S100" s="97"/>
      <c r="T100" s="97"/>
      <c r="U100" s="97"/>
      <c r="V100" s="97"/>
      <c r="W100" s="97"/>
      <c r="X100" s="97"/>
      <c r="Y100" s="97"/>
    </row>
    <row r="101">
      <c r="A101" s="97"/>
      <c r="B101" s="200"/>
      <c r="C101" s="200"/>
      <c r="D101" s="200"/>
      <c r="E101" s="200"/>
      <c r="F101" s="200"/>
      <c r="G101" s="97"/>
      <c r="H101" s="97"/>
      <c r="I101" s="97"/>
      <c r="J101" s="97"/>
      <c r="K101" s="97"/>
      <c r="L101" s="97"/>
      <c r="M101" s="97"/>
      <c r="N101" s="97"/>
      <c r="O101" s="97"/>
      <c r="P101" s="97"/>
      <c r="Q101" s="97"/>
      <c r="R101" s="97"/>
      <c r="S101" s="97"/>
      <c r="T101" s="97"/>
      <c r="U101" s="97"/>
      <c r="V101" s="97"/>
      <c r="W101" s="97"/>
      <c r="X101" s="97"/>
      <c r="Y101" s="97"/>
    </row>
    <row r="102">
      <c r="A102" s="97"/>
      <c r="B102" s="200"/>
      <c r="C102" s="200"/>
      <c r="D102" s="200"/>
      <c r="E102" s="200"/>
      <c r="F102" s="200"/>
      <c r="G102" s="97"/>
      <c r="H102" s="97"/>
      <c r="I102" s="97"/>
      <c r="J102" s="97"/>
      <c r="K102" s="97"/>
      <c r="L102" s="97"/>
      <c r="M102" s="97"/>
      <c r="N102" s="97"/>
      <c r="O102" s="97"/>
      <c r="P102" s="97"/>
      <c r="Q102" s="97"/>
      <c r="R102" s="97"/>
      <c r="S102" s="97"/>
      <c r="T102" s="97"/>
      <c r="U102" s="97"/>
      <c r="V102" s="97"/>
      <c r="W102" s="97"/>
      <c r="X102" s="97"/>
      <c r="Y102" s="97"/>
    </row>
    <row r="103">
      <c r="A103" s="97"/>
      <c r="B103" s="200"/>
      <c r="C103" s="200"/>
      <c r="D103" s="200"/>
      <c r="E103" s="200"/>
      <c r="F103" s="200"/>
      <c r="G103" s="97"/>
      <c r="H103" s="97"/>
      <c r="I103" s="97"/>
      <c r="J103" s="97"/>
      <c r="K103" s="97"/>
      <c r="L103" s="97"/>
      <c r="M103" s="97"/>
      <c r="N103" s="97"/>
      <c r="O103" s="97"/>
      <c r="P103" s="97"/>
      <c r="Q103" s="97"/>
      <c r="R103" s="97"/>
      <c r="S103" s="97"/>
      <c r="T103" s="97"/>
      <c r="U103" s="97"/>
      <c r="V103" s="97"/>
      <c r="W103" s="97"/>
      <c r="X103" s="97"/>
      <c r="Y103" s="97"/>
    </row>
    <row r="104">
      <c r="A104" s="97"/>
      <c r="B104" s="200"/>
      <c r="C104" s="200"/>
      <c r="D104" s="200"/>
      <c r="E104" s="200"/>
      <c r="F104" s="200"/>
      <c r="G104" s="97"/>
      <c r="H104" s="97"/>
      <c r="I104" s="97"/>
      <c r="J104" s="97"/>
      <c r="K104" s="97"/>
      <c r="L104" s="97"/>
      <c r="M104" s="97"/>
      <c r="N104" s="97"/>
      <c r="O104" s="97"/>
      <c r="P104" s="97"/>
      <c r="Q104" s="97"/>
      <c r="R104" s="97"/>
      <c r="S104" s="97"/>
      <c r="T104" s="97"/>
      <c r="U104" s="97"/>
      <c r="V104" s="97"/>
      <c r="W104" s="97"/>
      <c r="X104" s="97"/>
      <c r="Y104" s="97"/>
    </row>
    <row r="105">
      <c r="A105" s="97"/>
      <c r="B105" s="200"/>
      <c r="C105" s="200"/>
      <c r="D105" s="200"/>
      <c r="E105" s="200"/>
      <c r="F105" s="200"/>
      <c r="G105" s="97"/>
      <c r="H105" s="97"/>
      <c r="I105" s="97"/>
      <c r="J105" s="97"/>
      <c r="K105" s="97"/>
      <c r="L105" s="97"/>
      <c r="M105" s="97"/>
      <c r="N105" s="97"/>
      <c r="O105" s="97"/>
      <c r="P105" s="97"/>
      <c r="Q105" s="97"/>
      <c r="R105" s="97"/>
      <c r="S105" s="97"/>
      <c r="T105" s="97"/>
      <c r="U105" s="97"/>
      <c r="V105" s="97"/>
      <c r="W105" s="97"/>
      <c r="X105" s="97"/>
      <c r="Y105" s="97"/>
    </row>
    <row r="106">
      <c r="A106" s="97"/>
      <c r="B106" s="200"/>
      <c r="C106" s="200"/>
      <c r="D106" s="200"/>
      <c r="E106" s="200"/>
      <c r="F106" s="200"/>
      <c r="G106" s="97"/>
      <c r="H106" s="97"/>
      <c r="I106" s="97"/>
      <c r="J106" s="97"/>
      <c r="K106" s="97"/>
      <c r="L106" s="97"/>
      <c r="M106" s="97"/>
      <c r="N106" s="97"/>
      <c r="O106" s="97"/>
      <c r="P106" s="97"/>
      <c r="Q106" s="97"/>
      <c r="R106" s="97"/>
      <c r="S106" s="97"/>
      <c r="T106" s="97"/>
      <c r="U106" s="97"/>
      <c r="V106" s="97"/>
      <c r="W106" s="97"/>
      <c r="X106" s="97"/>
      <c r="Y106" s="97"/>
    </row>
    <row r="107">
      <c r="A107" s="97"/>
      <c r="B107" s="200"/>
      <c r="C107" s="200"/>
      <c r="D107" s="200"/>
      <c r="E107" s="200"/>
      <c r="F107" s="200"/>
      <c r="G107" s="97"/>
      <c r="H107" s="97"/>
      <c r="I107" s="97"/>
      <c r="J107" s="97"/>
      <c r="K107" s="97"/>
      <c r="L107" s="97"/>
      <c r="M107" s="97"/>
      <c r="N107" s="97"/>
      <c r="O107" s="97"/>
      <c r="P107" s="97"/>
      <c r="Q107" s="97"/>
      <c r="R107" s="97"/>
      <c r="S107" s="97"/>
      <c r="T107" s="97"/>
      <c r="U107" s="97"/>
      <c r="V107" s="97"/>
      <c r="W107" s="97"/>
      <c r="X107" s="97"/>
      <c r="Y107" s="97"/>
    </row>
    <row r="108">
      <c r="A108" s="97"/>
      <c r="B108" s="200"/>
      <c r="C108" s="200"/>
      <c r="D108" s="200"/>
      <c r="E108" s="200"/>
      <c r="F108" s="200"/>
      <c r="G108" s="97"/>
      <c r="H108" s="97"/>
      <c r="I108" s="97"/>
      <c r="J108" s="97"/>
      <c r="K108" s="97"/>
      <c r="L108" s="97"/>
      <c r="M108" s="97"/>
      <c r="N108" s="97"/>
      <c r="O108" s="97"/>
      <c r="P108" s="97"/>
      <c r="Q108" s="97"/>
      <c r="R108" s="97"/>
      <c r="S108" s="97"/>
      <c r="T108" s="97"/>
      <c r="U108" s="97"/>
      <c r="V108" s="97"/>
      <c r="W108" s="97"/>
      <c r="X108" s="97"/>
      <c r="Y108" s="97"/>
    </row>
    <row r="109">
      <c r="A109" s="97"/>
      <c r="B109" s="200"/>
      <c r="C109" s="200"/>
      <c r="D109" s="200"/>
      <c r="E109" s="200"/>
      <c r="F109" s="200"/>
      <c r="G109" s="97"/>
      <c r="H109" s="97"/>
      <c r="I109" s="97"/>
      <c r="J109" s="97"/>
      <c r="K109" s="97"/>
      <c r="L109" s="97"/>
      <c r="M109" s="97"/>
      <c r="N109" s="97"/>
      <c r="O109" s="97"/>
      <c r="P109" s="97"/>
      <c r="Q109" s="97"/>
      <c r="R109" s="97"/>
      <c r="S109" s="97"/>
      <c r="T109" s="97"/>
      <c r="U109" s="97"/>
      <c r="V109" s="97"/>
      <c r="W109" s="97"/>
      <c r="X109" s="97"/>
      <c r="Y109" s="97"/>
    </row>
    <row r="110">
      <c r="A110" s="97"/>
      <c r="B110" s="200"/>
      <c r="C110" s="200"/>
      <c r="D110" s="200"/>
      <c r="E110" s="200"/>
      <c r="F110" s="200"/>
      <c r="G110" s="97"/>
      <c r="H110" s="97"/>
      <c r="I110" s="97"/>
      <c r="J110" s="97"/>
      <c r="K110" s="97"/>
      <c r="L110" s="97"/>
      <c r="M110" s="97"/>
      <c r="N110" s="97"/>
      <c r="O110" s="97"/>
      <c r="P110" s="97"/>
      <c r="Q110" s="97"/>
      <c r="R110" s="97"/>
      <c r="S110" s="97"/>
      <c r="T110" s="97"/>
      <c r="U110" s="97"/>
      <c r="V110" s="97"/>
      <c r="W110" s="97"/>
      <c r="X110" s="97"/>
      <c r="Y110" s="97"/>
    </row>
    <row r="111">
      <c r="A111" s="97"/>
      <c r="B111" s="200"/>
      <c r="C111" s="200"/>
      <c r="D111" s="200"/>
      <c r="E111" s="200"/>
      <c r="F111" s="200"/>
      <c r="G111" s="97"/>
      <c r="H111" s="97"/>
      <c r="I111" s="97"/>
      <c r="J111" s="97"/>
      <c r="K111" s="97"/>
      <c r="L111" s="97"/>
      <c r="M111" s="97"/>
      <c r="N111" s="97"/>
      <c r="O111" s="97"/>
      <c r="P111" s="97"/>
      <c r="Q111" s="97"/>
      <c r="R111" s="97"/>
      <c r="S111" s="97"/>
      <c r="T111" s="97"/>
      <c r="U111" s="97"/>
      <c r="V111" s="97"/>
      <c r="W111" s="97"/>
      <c r="X111" s="97"/>
      <c r="Y111" s="97"/>
    </row>
    <row r="112">
      <c r="A112" s="97"/>
      <c r="B112" s="200"/>
      <c r="C112" s="200"/>
      <c r="D112" s="200"/>
      <c r="E112" s="200"/>
      <c r="F112" s="200"/>
      <c r="G112" s="97"/>
      <c r="H112" s="97"/>
      <c r="I112" s="97"/>
      <c r="J112" s="97"/>
      <c r="K112" s="97"/>
      <c r="L112" s="97"/>
      <c r="M112" s="97"/>
      <c r="N112" s="97"/>
      <c r="O112" s="97"/>
      <c r="P112" s="97"/>
      <c r="Q112" s="97"/>
      <c r="R112" s="97"/>
      <c r="S112" s="97"/>
      <c r="T112" s="97"/>
      <c r="U112" s="97"/>
      <c r="V112" s="97"/>
      <c r="W112" s="97"/>
      <c r="X112" s="97"/>
      <c r="Y112" s="97"/>
    </row>
    <row r="113">
      <c r="A113" s="97"/>
      <c r="B113" s="200"/>
      <c r="C113" s="200"/>
      <c r="D113" s="200"/>
      <c r="E113" s="200"/>
      <c r="F113" s="200"/>
      <c r="G113" s="97"/>
      <c r="H113" s="97"/>
      <c r="I113" s="97"/>
      <c r="J113" s="97"/>
      <c r="K113" s="97"/>
      <c r="L113" s="97"/>
      <c r="M113" s="97"/>
      <c r="N113" s="97"/>
      <c r="O113" s="97"/>
      <c r="P113" s="97"/>
      <c r="Q113" s="97"/>
      <c r="R113" s="97"/>
      <c r="S113" s="97"/>
      <c r="T113" s="97"/>
      <c r="U113" s="97"/>
      <c r="V113" s="97"/>
      <c r="W113" s="97"/>
      <c r="X113" s="97"/>
      <c r="Y113" s="97"/>
    </row>
    <row r="114">
      <c r="A114" s="97"/>
      <c r="B114" s="200"/>
      <c r="C114" s="200"/>
      <c r="D114" s="200"/>
      <c r="E114" s="200"/>
      <c r="F114" s="200"/>
      <c r="G114" s="97"/>
      <c r="H114" s="97"/>
      <c r="I114" s="97"/>
      <c r="J114" s="97"/>
      <c r="K114" s="97"/>
      <c r="L114" s="97"/>
      <c r="M114" s="97"/>
      <c r="N114" s="97"/>
      <c r="O114" s="97"/>
      <c r="P114" s="97"/>
      <c r="Q114" s="97"/>
      <c r="R114" s="97"/>
      <c r="S114" s="97"/>
      <c r="T114" s="97"/>
      <c r="U114" s="97"/>
      <c r="V114" s="97"/>
      <c r="W114" s="97"/>
      <c r="X114" s="97"/>
      <c r="Y114" s="97"/>
    </row>
    <row r="115">
      <c r="A115" s="97"/>
      <c r="B115" s="200"/>
      <c r="C115" s="200"/>
      <c r="D115" s="200"/>
      <c r="E115" s="200"/>
      <c r="F115" s="200"/>
      <c r="G115" s="97"/>
      <c r="H115" s="97"/>
      <c r="I115" s="97"/>
      <c r="J115" s="97"/>
      <c r="K115" s="97"/>
      <c r="L115" s="97"/>
      <c r="M115" s="97"/>
      <c r="N115" s="97"/>
      <c r="O115" s="97"/>
      <c r="P115" s="97"/>
      <c r="Q115" s="97"/>
      <c r="R115" s="97"/>
      <c r="S115" s="97"/>
      <c r="T115" s="97"/>
      <c r="U115" s="97"/>
      <c r="V115" s="97"/>
      <c r="W115" s="97"/>
      <c r="X115" s="97"/>
      <c r="Y115" s="97"/>
    </row>
    <row r="116">
      <c r="A116" s="97"/>
      <c r="B116" s="200"/>
      <c r="C116" s="200"/>
      <c r="D116" s="200"/>
      <c r="E116" s="200"/>
      <c r="F116" s="200"/>
      <c r="G116" s="97"/>
      <c r="H116" s="97"/>
      <c r="I116" s="97"/>
      <c r="J116" s="97"/>
      <c r="K116" s="97"/>
      <c r="L116" s="97"/>
      <c r="M116" s="97"/>
      <c r="N116" s="97"/>
      <c r="O116" s="97"/>
      <c r="P116" s="97"/>
      <c r="Q116" s="97"/>
      <c r="R116" s="97"/>
      <c r="S116" s="97"/>
      <c r="T116" s="97"/>
      <c r="U116" s="97"/>
      <c r="V116" s="97"/>
      <c r="W116" s="97"/>
      <c r="X116" s="97"/>
      <c r="Y116" s="97"/>
    </row>
    <row r="117">
      <c r="A117" s="97"/>
      <c r="B117" s="200"/>
      <c r="C117" s="200"/>
      <c r="D117" s="200"/>
      <c r="E117" s="200"/>
      <c r="F117" s="200"/>
      <c r="G117" s="97"/>
      <c r="H117" s="97"/>
      <c r="I117" s="97"/>
      <c r="J117" s="97"/>
      <c r="K117" s="97"/>
      <c r="L117" s="97"/>
      <c r="M117" s="97"/>
      <c r="N117" s="97"/>
      <c r="O117" s="97"/>
      <c r="P117" s="97"/>
      <c r="Q117" s="97"/>
      <c r="R117" s="97"/>
      <c r="S117" s="97"/>
      <c r="T117" s="97"/>
      <c r="U117" s="97"/>
      <c r="V117" s="97"/>
      <c r="W117" s="97"/>
      <c r="X117" s="97"/>
      <c r="Y117" s="97"/>
    </row>
    <row r="118">
      <c r="A118" s="97"/>
      <c r="B118" s="200"/>
      <c r="C118" s="200"/>
      <c r="D118" s="200"/>
      <c r="E118" s="200"/>
      <c r="F118" s="200"/>
      <c r="G118" s="97"/>
      <c r="H118" s="97"/>
      <c r="I118" s="97"/>
      <c r="J118" s="97"/>
      <c r="K118" s="97"/>
      <c r="L118" s="97"/>
      <c r="M118" s="97"/>
      <c r="N118" s="97"/>
      <c r="O118" s="97"/>
      <c r="P118" s="97"/>
      <c r="Q118" s="97"/>
      <c r="R118" s="97"/>
      <c r="S118" s="97"/>
      <c r="T118" s="97"/>
      <c r="U118" s="97"/>
      <c r="V118" s="97"/>
      <c r="W118" s="97"/>
      <c r="X118" s="97"/>
      <c r="Y118" s="97"/>
    </row>
    <row r="119">
      <c r="A119" s="97"/>
      <c r="B119" s="200"/>
      <c r="C119" s="200"/>
      <c r="D119" s="200"/>
      <c r="E119" s="200"/>
      <c r="F119" s="200"/>
      <c r="G119" s="97"/>
      <c r="H119" s="97"/>
      <c r="I119" s="97"/>
      <c r="J119" s="97"/>
      <c r="K119" s="97"/>
      <c r="L119" s="97"/>
      <c r="M119" s="97"/>
      <c r="N119" s="97"/>
      <c r="O119" s="97"/>
      <c r="P119" s="97"/>
      <c r="Q119" s="97"/>
      <c r="R119" s="97"/>
      <c r="S119" s="97"/>
      <c r="T119" s="97"/>
      <c r="U119" s="97"/>
      <c r="V119" s="97"/>
      <c r="W119" s="97"/>
      <c r="X119" s="97"/>
      <c r="Y119" s="97"/>
    </row>
    <row r="120">
      <c r="A120" s="97"/>
      <c r="B120" s="200"/>
      <c r="C120" s="200"/>
      <c r="D120" s="200"/>
      <c r="E120" s="200"/>
      <c r="F120" s="200"/>
      <c r="G120" s="97"/>
      <c r="H120" s="97"/>
      <c r="I120" s="97"/>
      <c r="J120" s="97"/>
      <c r="K120" s="97"/>
      <c r="L120" s="97"/>
      <c r="M120" s="97"/>
      <c r="N120" s="97"/>
      <c r="O120" s="97"/>
      <c r="P120" s="97"/>
      <c r="Q120" s="97"/>
      <c r="R120" s="97"/>
      <c r="S120" s="97"/>
      <c r="T120" s="97"/>
      <c r="U120" s="97"/>
      <c r="V120" s="97"/>
      <c r="W120" s="97"/>
      <c r="X120" s="97"/>
      <c r="Y120" s="97"/>
    </row>
    <row r="121">
      <c r="A121" s="97"/>
      <c r="B121" s="200"/>
      <c r="C121" s="200"/>
      <c r="D121" s="200"/>
      <c r="E121" s="200"/>
      <c r="F121" s="200"/>
      <c r="G121" s="97"/>
      <c r="H121" s="97"/>
      <c r="I121" s="97"/>
      <c r="J121" s="97"/>
      <c r="K121" s="97"/>
      <c r="L121" s="97"/>
      <c r="M121" s="97"/>
      <c r="N121" s="97"/>
      <c r="O121" s="97"/>
      <c r="P121" s="97"/>
      <c r="Q121" s="97"/>
      <c r="R121" s="97"/>
      <c r="S121" s="97"/>
      <c r="T121" s="97"/>
      <c r="U121" s="97"/>
      <c r="V121" s="97"/>
      <c r="W121" s="97"/>
      <c r="X121" s="97"/>
      <c r="Y121" s="97"/>
    </row>
    <row r="122">
      <c r="A122" s="97"/>
      <c r="B122" s="200"/>
      <c r="C122" s="200"/>
      <c r="D122" s="200"/>
      <c r="E122" s="200"/>
      <c r="F122" s="200"/>
      <c r="G122" s="97"/>
      <c r="H122" s="97"/>
      <c r="I122" s="97"/>
      <c r="J122" s="97"/>
      <c r="K122" s="97"/>
      <c r="L122" s="97"/>
      <c r="M122" s="97"/>
      <c r="N122" s="97"/>
      <c r="O122" s="97"/>
      <c r="P122" s="97"/>
      <c r="Q122" s="97"/>
      <c r="R122" s="97"/>
      <c r="S122" s="97"/>
      <c r="T122" s="97"/>
      <c r="U122" s="97"/>
      <c r="V122" s="97"/>
      <c r="W122" s="97"/>
      <c r="X122" s="97"/>
      <c r="Y122" s="97"/>
    </row>
    <row r="123">
      <c r="A123" s="97"/>
      <c r="B123" s="200"/>
      <c r="C123" s="200"/>
      <c r="D123" s="200"/>
      <c r="E123" s="200"/>
      <c r="F123" s="200"/>
      <c r="G123" s="97"/>
      <c r="H123" s="97"/>
      <c r="I123" s="97"/>
      <c r="J123" s="97"/>
      <c r="K123" s="97"/>
      <c r="L123" s="97"/>
      <c r="M123" s="97"/>
      <c r="N123" s="97"/>
      <c r="O123" s="97"/>
      <c r="P123" s="97"/>
      <c r="Q123" s="97"/>
      <c r="R123" s="97"/>
      <c r="S123" s="97"/>
      <c r="T123" s="97"/>
      <c r="U123" s="97"/>
      <c r="V123" s="97"/>
      <c r="W123" s="97"/>
      <c r="X123" s="97"/>
      <c r="Y123" s="97"/>
    </row>
    <row r="124">
      <c r="A124" s="97"/>
      <c r="B124" s="200"/>
      <c r="C124" s="200"/>
      <c r="D124" s="200"/>
      <c r="E124" s="200"/>
      <c r="F124" s="200"/>
      <c r="G124" s="97"/>
      <c r="H124" s="97"/>
      <c r="I124" s="97"/>
      <c r="J124" s="97"/>
      <c r="K124" s="97"/>
      <c r="L124" s="97"/>
      <c r="M124" s="97"/>
      <c r="N124" s="97"/>
      <c r="O124" s="97"/>
      <c r="P124" s="97"/>
      <c r="Q124" s="97"/>
      <c r="R124" s="97"/>
      <c r="S124" s="97"/>
      <c r="T124" s="97"/>
      <c r="U124" s="97"/>
      <c r="V124" s="97"/>
      <c r="W124" s="97"/>
      <c r="X124" s="97"/>
      <c r="Y124" s="97"/>
    </row>
    <row r="125">
      <c r="A125" s="97"/>
      <c r="B125" s="200"/>
      <c r="C125" s="200"/>
      <c r="D125" s="200"/>
      <c r="E125" s="200"/>
      <c r="F125" s="200"/>
      <c r="G125" s="97"/>
      <c r="H125" s="97"/>
      <c r="I125" s="97"/>
      <c r="J125" s="97"/>
      <c r="K125" s="97"/>
      <c r="L125" s="97"/>
      <c r="M125" s="97"/>
      <c r="N125" s="97"/>
      <c r="O125" s="97"/>
      <c r="P125" s="97"/>
      <c r="Q125" s="97"/>
      <c r="R125" s="97"/>
      <c r="S125" s="97"/>
      <c r="T125" s="97"/>
      <c r="U125" s="97"/>
      <c r="V125" s="97"/>
      <c r="W125" s="97"/>
      <c r="X125" s="97"/>
      <c r="Y125" s="97"/>
    </row>
    <row r="126">
      <c r="A126" s="97"/>
      <c r="B126" s="200"/>
      <c r="C126" s="200"/>
      <c r="D126" s="200"/>
      <c r="E126" s="200"/>
      <c r="F126" s="200"/>
      <c r="G126" s="97"/>
      <c r="H126" s="97"/>
      <c r="I126" s="97"/>
      <c r="J126" s="97"/>
      <c r="K126" s="97"/>
      <c r="L126" s="97"/>
      <c r="M126" s="97"/>
      <c r="N126" s="97"/>
      <c r="O126" s="97"/>
      <c r="P126" s="97"/>
      <c r="Q126" s="97"/>
      <c r="R126" s="97"/>
      <c r="S126" s="97"/>
      <c r="T126" s="97"/>
      <c r="U126" s="97"/>
      <c r="V126" s="97"/>
      <c r="W126" s="97"/>
      <c r="X126" s="97"/>
      <c r="Y126" s="97"/>
    </row>
    <row r="127">
      <c r="A127" s="97"/>
      <c r="B127" s="200"/>
      <c r="C127" s="200"/>
      <c r="D127" s="200"/>
      <c r="E127" s="200"/>
      <c r="F127" s="200"/>
      <c r="G127" s="97"/>
      <c r="H127" s="97"/>
      <c r="I127" s="97"/>
      <c r="J127" s="97"/>
      <c r="K127" s="97"/>
      <c r="L127" s="97"/>
      <c r="M127" s="97"/>
      <c r="N127" s="97"/>
      <c r="O127" s="97"/>
      <c r="P127" s="97"/>
      <c r="Q127" s="97"/>
      <c r="R127" s="97"/>
      <c r="S127" s="97"/>
      <c r="T127" s="97"/>
      <c r="U127" s="97"/>
      <c r="V127" s="97"/>
      <c r="W127" s="97"/>
      <c r="X127" s="97"/>
      <c r="Y127" s="97"/>
    </row>
    <row r="128">
      <c r="A128" s="97"/>
      <c r="B128" s="200"/>
      <c r="C128" s="200"/>
      <c r="D128" s="200"/>
      <c r="E128" s="200"/>
      <c r="F128" s="200"/>
      <c r="G128" s="97"/>
      <c r="H128" s="97"/>
      <c r="I128" s="97"/>
      <c r="J128" s="97"/>
      <c r="K128" s="97"/>
      <c r="L128" s="97"/>
      <c r="M128" s="97"/>
      <c r="N128" s="97"/>
      <c r="O128" s="97"/>
      <c r="P128" s="97"/>
      <c r="Q128" s="97"/>
      <c r="R128" s="97"/>
      <c r="S128" s="97"/>
      <c r="T128" s="97"/>
      <c r="U128" s="97"/>
      <c r="V128" s="97"/>
      <c r="W128" s="97"/>
      <c r="X128" s="97"/>
      <c r="Y128" s="97"/>
    </row>
    <row r="129">
      <c r="A129" s="97"/>
      <c r="B129" s="200"/>
      <c r="C129" s="200"/>
      <c r="D129" s="200"/>
      <c r="E129" s="200"/>
      <c r="F129" s="200"/>
      <c r="G129" s="97"/>
      <c r="H129" s="97"/>
      <c r="I129" s="97"/>
      <c r="J129" s="97"/>
      <c r="K129" s="97"/>
      <c r="L129" s="97"/>
      <c r="M129" s="97"/>
      <c r="N129" s="97"/>
      <c r="O129" s="97"/>
      <c r="P129" s="97"/>
      <c r="Q129" s="97"/>
      <c r="R129" s="97"/>
      <c r="S129" s="97"/>
      <c r="T129" s="97"/>
      <c r="U129" s="97"/>
      <c r="V129" s="97"/>
      <c r="W129" s="97"/>
      <c r="X129" s="97"/>
      <c r="Y129" s="97"/>
    </row>
    <row r="130">
      <c r="A130" s="97"/>
      <c r="B130" s="200"/>
      <c r="C130" s="200"/>
      <c r="D130" s="200"/>
      <c r="E130" s="200"/>
      <c r="F130" s="200"/>
      <c r="G130" s="97"/>
      <c r="H130" s="97"/>
      <c r="I130" s="97"/>
      <c r="J130" s="97"/>
      <c r="K130" s="97"/>
      <c r="L130" s="97"/>
      <c r="M130" s="97"/>
      <c r="N130" s="97"/>
      <c r="O130" s="97"/>
      <c r="P130" s="97"/>
      <c r="Q130" s="97"/>
      <c r="R130" s="97"/>
      <c r="S130" s="97"/>
      <c r="T130" s="97"/>
      <c r="U130" s="97"/>
      <c r="V130" s="97"/>
      <c r="W130" s="97"/>
      <c r="X130" s="97"/>
      <c r="Y130" s="97"/>
    </row>
    <row r="131">
      <c r="A131" s="97"/>
      <c r="B131" s="200"/>
      <c r="C131" s="200"/>
      <c r="D131" s="200"/>
      <c r="E131" s="200"/>
      <c r="F131" s="200"/>
      <c r="G131" s="97"/>
      <c r="H131" s="97"/>
      <c r="I131" s="97"/>
      <c r="J131" s="97"/>
      <c r="K131" s="97"/>
      <c r="L131" s="97"/>
      <c r="M131" s="97"/>
      <c r="N131" s="97"/>
      <c r="O131" s="97"/>
      <c r="P131" s="97"/>
      <c r="Q131" s="97"/>
      <c r="R131" s="97"/>
      <c r="S131" s="97"/>
      <c r="T131" s="97"/>
      <c r="U131" s="97"/>
      <c r="V131" s="97"/>
      <c r="W131" s="97"/>
      <c r="X131" s="97"/>
      <c r="Y131" s="97"/>
    </row>
    <row r="132">
      <c r="A132" s="97"/>
      <c r="B132" s="200"/>
      <c r="C132" s="200"/>
      <c r="D132" s="200"/>
      <c r="E132" s="200"/>
      <c r="F132" s="200"/>
      <c r="G132" s="97"/>
      <c r="H132" s="97"/>
      <c r="I132" s="97"/>
      <c r="J132" s="97"/>
      <c r="K132" s="97"/>
      <c r="L132" s="97"/>
      <c r="M132" s="97"/>
      <c r="N132" s="97"/>
      <c r="O132" s="97"/>
      <c r="P132" s="97"/>
      <c r="Q132" s="97"/>
      <c r="R132" s="97"/>
      <c r="S132" s="97"/>
      <c r="T132" s="97"/>
      <c r="U132" s="97"/>
      <c r="V132" s="97"/>
      <c r="W132" s="97"/>
      <c r="X132" s="97"/>
      <c r="Y132" s="97"/>
    </row>
    <row r="133">
      <c r="A133" s="97"/>
      <c r="B133" s="200"/>
      <c r="C133" s="200"/>
      <c r="D133" s="200"/>
      <c r="E133" s="200"/>
      <c r="F133" s="200"/>
      <c r="G133" s="97"/>
      <c r="H133" s="97"/>
      <c r="I133" s="97"/>
      <c r="J133" s="97"/>
      <c r="K133" s="97"/>
      <c r="L133" s="97"/>
      <c r="M133" s="97"/>
      <c r="N133" s="97"/>
      <c r="O133" s="97"/>
      <c r="P133" s="97"/>
      <c r="Q133" s="97"/>
      <c r="R133" s="97"/>
      <c r="S133" s="97"/>
      <c r="T133" s="97"/>
      <c r="U133" s="97"/>
      <c r="V133" s="97"/>
      <c r="W133" s="97"/>
      <c r="X133" s="97"/>
      <c r="Y133" s="97"/>
    </row>
    <row r="134">
      <c r="A134" s="97"/>
      <c r="B134" s="200"/>
      <c r="C134" s="200"/>
      <c r="D134" s="200"/>
      <c r="E134" s="200"/>
      <c r="F134" s="200"/>
      <c r="G134" s="97"/>
      <c r="H134" s="97"/>
      <c r="I134" s="97"/>
      <c r="J134" s="97"/>
      <c r="K134" s="97"/>
      <c r="L134" s="97"/>
      <c r="M134" s="97"/>
      <c r="N134" s="97"/>
      <c r="O134" s="97"/>
      <c r="P134" s="97"/>
      <c r="Q134" s="97"/>
      <c r="R134" s="97"/>
      <c r="S134" s="97"/>
      <c r="T134" s="97"/>
      <c r="U134" s="97"/>
      <c r="V134" s="97"/>
      <c r="W134" s="97"/>
      <c r="X134" s="97"/>
      <c r="Y134" s="97"/>
    </row>
    <row r="135">
      <c r="A135" s="97"/>
      <c r="B135" s="200"/>
      <c r="C135" s="200"/>
      <c r="D135" s="200"/>
      <c r="E135" s="200"/>
      <c r="F135" s="200"/>
      <c r="G135" s="97"/>
      <c r="H135" s="97"/>
      <c r="I135" s="97"/>
      <c r="J135" s="97"/>
      <c r="K135" s="97"/>
      <c r="L135" s="97"/>
      <c r="M135" s="97"/>
      <c r="N135" s="97"/>
      <c r="O135" s="97"/>
      <c r="P135" s="97"/>
      <c r="Q135" s="97"/>
      <c r="R135" s="97"/>
      <c r="S135" s="97"/>
      <c r="T135" s="97"/>
      <c r="U135" s="97"/>
      <c r="V135" s="97"/>
      <c r="W135" s="97"/>
      <c r="X135" s="97"/>
      <c r="Y135" s="97"/>
    </row>
    <row r="136">
      <c r="A136" s="97"/>
      <c r="B136" s="200"/>
      <c r="C136" s="200"/>
      <c r="D136" s="200"/>
      <c r="E136" s="200"/>
      <c r="F136" s="200"/>
      <c r="G136" s="97"/>
      <c r="H136" s="97"/>
      <c r="I136" s="97"/>
      <c r="J136" s="97"/>
      <c r="K136" s="97"/>
      <c r="L136" s="97"/>
      <c r="M136" s="97"/>
      <c r="N136" s="97"/>
      <c r="O136" s="97"/>
      <c r="P136" s="97"/>
      <c r="Q136" s="97"/>
      <c r="R136" s="97"/>
      <c r="S136" s="97"/>
      <c r="T136" s="97"/>
      <c r="U136" s="97"/>
      <c r="V136" s="97"/>
      <c r="W136" s="97"/>
      <c r="X136" s="97"/>
      <c r="Y136" s="97"/>
    </row>
    <row r="137">
      <c r="A137" s="97"/>
      <c r="B137" s="200"/>
      <c r="C137" s="200"/>
      <c r="D137" s="200"/>
      <c r="E137" s="200"/>
      <c r="F137" s="200"/>
      <c r="G137" s="97"/>
      <c r="H137" s="97"/>
      <c r="I137" s="97"/>
      <c r="J137" s="97"/>
      <c r="K137" s="97"/>
      <c r="L137" s="97"/>
      <c r="M137" s="97"/>
      <c r="N137" s="97"/>
      <c r="O137" s="97"/>
      <c r="P137" s="97"/>
      <c r="Q137" s="97"/>
      <c r="R137" s="97"/>
      <c r="S137" s="97"/>
      <c r="T137" s="97"/>
      <c r="U137" s="97"/>
      <c r="V137" s="97"/>
      <c r="W137" s="97"/>
      <c r="X137" s="97"/>
      <c r="Y137" s="97"/>
    </row>
    <row r="138">
      <c r="A138" s="97"/>
      <c r="B138" s="200"/>
      <c r="C138" s="200"/>
      <c r="D138" s="200"/>
      <c r="E138" s="200"/>
      <c r="F138" s="200"/>
      <c r="G138" s="97"/>
      <c r="H138" s="97"/>
      <c r="I138" s="97"/>
      <c r="J138" s="97"/>
      <c r="K138" s="97"/>
      <c r="L138" s="97"/>
      <c r="M138" s="97"/>
      <c r="N138" s="97"/>
      <c r="O138" s="97"/>
      <c r="P138" s="97"/>
      <c r="Q138" s="97"/>
      <c r="R138" s="97"/>
      <c r="S138" s="97"/>
      <c r="T138" s="97"/>
      <c r="U138" s="97"/>
      <c r="V138" s="97"/>
      <c r="W138" s="97"/>
      <c r="X138" s="97"/>
      <c r="Y138" s="97"/>
    </row>
    <row r="139">
      <c r="A139" s="97"/>
      <c r="B139" s="200"/>
      <c r="C139" s="200"/>
      <c r="D139" s="200"/>
      <c r="E139" s="200"/>
      <c r="F139" s="200"/>
      <c r="G139" s="97"/>
      <c r="H139" s="97"/>
      <c r="I139" s="97"/>
      <c r="J139" s="97"/>
      <c r="K139" s="97"/>
      <c r="L139" s="97"/>
      <c r="M139" s="97"/>
      <c r="N139" s="97"/>
      <c r="O139" s="97"/>
      <c r="P139" s="97"/>
      <c r="Q139" s="97"/>
      <c r="R139" s="97"/>
      <c r="S139" s="97"/>
      <c r="T139" s="97"/>
      <c r="U139" s="97"/>
      <c r="V139" s="97"/>
      <c r="W139" s="97"/>
      <c r="X139" s="97"/>
      <c r="Y139" s="97"/>
    </row>
    <row r="140">
      <c r="A140" s="97"/>
      <c r="B140" s="200"/>
      <c r="C140" s="200"/>
      <c r="D140" s="200"/>
      <c r="E140" s="200"/>
      <c r="F140" s="200"/>
      <c r="G140" s="97"/>
      <c r="H140" s="97"/>
      <c r="I140" s="97"/>
      <c r="J140" s="97"/>
      <c r="K140" s="97"/>
      <c r="L140" s="97"/>
      <c r="M140" s="97"/>
      <c r="N140" s="97"/>
      <c r="O140" s="97"/>
      <c r="P140" s="97"/>
      <c r="Q140" s="97"/>
      <c r="R140" s="97"/>
      <c r="S140" s="97"/>
      <c r="T140" s="97"/>
      <c r="U140" s="97"/>
      <c r="V140" s="97"/>
      <c r="W140" s="97"/>
      <c r="X140" s="97"/>
      <c r="Y140" s="97"/>
    </row>
    <row r="141">
      <c r="A141" s="97"/>
      <c r="B141" s="200"/>
      <c r="C141" s="200"/>
      <c r="D141" s="200"/>
      <c r="E141" s="200"/>
      <c r="F141" s="200"/>
      <c r="G141" s="97"/>
      <c r="H141" s="97"/>
      <c r="I141" s="97"/>
      <c r="J141" s="97"/>
      <c r="K141" s="97"/>
      <c r="L141" s="97"/>
      <c r="M141" s="97"/>
      <c r="N141" s="97"/>
      <c r="O141" s="97"/>
      <c r="P141" s="97"/>
      <c r="Q141" s="97"/>
      <c r="R141" s="97"/>
      <c r="S141" s="97"/>
      <c r="T141" s="97"/>
      <c r="U141" s="97"/>
      <c r="V141" s="97"/>
      <c r="W141" s="97"/>
      <c r="X141" s="97"/>
      <c r="Y141" s="97"/>
    </row>
    <row r="142">
      <c r="A142" s="97"/>
      <c r="B142" s="200"/>
      <c r="C142" s="200"/>
      <c r="D142" s="200"/>
      <c r="E142" s="200"/>
      <c r="F142" s="200"/>
      <c r="G142" s="97"/>
      <c r="H142" s="97"/>
      <c r="I142" s="97"/>
      <c r="J142" s="97"/>
      <c r="K142" s="97"/>
      <c r="L142" s="97"/>
      <c r="M142" s="97"/>
      <c r="N142" s="97"/>
      <c r="O142" s="97"/>
      <c r="P142" s="97"/>
      <c r="Q142" s="97"/>
      <c r="R142" s="97"/>
      <c r="S142" s="97"/>
      <c r="T142" s="97"/>
      <c r="U142" s="97"/>
      <c r="V142" s="97"/>
      <c r="W142" s="97"/>
      <c r="X142" s="97"/>
      <c r="Y142" s="97"/>
    </row>
    <row r="143">
      <c r="A143" s="97"/>
      <c r="B143" s="200"/>
      <c r="C143" s="200"/>
      <c r="D143" s="200"/>
      <c r="E143" s="200"/>
      <c r="F143" s="200"/>
      <c r="G143" s="97"/>
      <c r="H143" s="97"/>
      <c r="I143" s="97"/>
      <c r="J143" s="97"/>
      <c r="K143" s="97"/>
      <c r="L143" s="97"/>
      <c r="M143" s="97"/>
      <c r="N143" s="97"/>
      <c r="O143" s="97"/>
      <c r="P143" s="97"/>
      <c r="Q143" s="97"/>
      <c r="R143" s="97"/>
      <c r="S143" s="97"/>
      <c r="T143" s="97"/>
      <c r="U143" s="97"/>
      <c r="V143" s="97"/>
      <c r="W143" s="97"/>
      <c r="X143" s="97"/>
      <c r="Y143" s="97"/>
    </row>
    <row r="144">
      <c r="A144" s="97"/>
      <c r="B144" s="200"/>
      <c r="C144" s="200"/>
      <c r="D144" s="200"/>
      <c r="E144" s="200"/>
      <c r="F144" s="200"/>
      <c r="G144" s="97"/>
      <c r="H144" s="97"/>
      <c r="I144" s="97"/>
      <c r="J144" s="97"/>
      <c r="K144" s="97"/>
      <c r="L144" s="97"/>
      <c r="M144" s="97"/>
      <c r="N144" s="97"/>
      <c r="O144" s="97"/>
      <c r="P144" s="97"/>
      <c r="Q144" s="97"/>
      <c r="R144" s="97"/>
      <c r="S144" s="97"/>
      <c r="T144" s="97"/>
      <c r="U144" s="97"/>
      <c r="V144" s="97"/>
      <c r="W144" s="97"/>
      <c r="X144" s="97"/>
      <c r="Y144" s="97"/>
    </row>
    <row r="145">
      <c r="A145" s="97"/>
      <c r="B145" s="200"/>
      <c r="C145" s="200"/>
      <c r="D145" s="200"/>
      <c r="E145" s="200"/>
      <c r="F145" s="200"/>
      <c r="G145" s="97"/>
      <c r="H145" s="97"/>
      <c r="I145" s="97"/>
      <c r="J145" s="97"/>
      <c r="K145" s="97"/>
      <c r="L145" s="97"/>
      <c r="M145" s="97"/>
      <c r="N145" s="97"/>
      <c r="O145" s="97"/>
      <c r="P145" s="97"/>
      <c r="Q145" s="97"/>
      <c r="R145" s="97"/>
      <c r="S145" s="97"/>
      <c r="T145" s="97"/>
      <c r="U145" s="97"/>
      <c r="V145" s="97"/>
      <c r="W145" s="97"/>
      <c r="X145" s="97"/>
      <c r="Y145" s="97"/>
    </row>
    <row r="146">
      <c r="A146" s="97"/>
      <c r="B146" s="200"/>
      <c r="C146" s="200"/>
      <c r="D146" s="200"/>
      <c r="E146" s="200"/>
      <c r="F146" s="200"/>
      <c r="G146" s="97"/>
      <c r="H146" s="97"/>
      <c r="I146" s="97"/>
      <c r="J146" s="97"/>
      <c r="K146" s="97"/>
      <c r="L146" s="97"/>
      <c r="M146" s="97"/>
      <c r="N146" s="97"/>
      <c r="O146" s="97"/>
      <c r="P146" s="97"/>
      <c r="Q146" s="97"/>
      <c r="R146" s="97"/>
      <c r="S146" s="97"/>
      <c r="T146" s="97"/>
      <c r="U146" s="97"/>
      <c r="V146" s="97"/>
      <c r="W146" s="97"/>
      <c r="X146" s="97"/>
      <c r="Y146" s="97"/>
    </row>
    <row r="147">
      <c r="A147" s="97"/>
      <c r="B147" s="200"/>
      <c r="C147" s="200"/>
      <c r="D147" s="200"/>
      <c r="E147" s="200"/>
      <c r="F147" s="200"/>
      <c r="G147" s="97"/>
      <c r="H147" s="97"/>
      <c r="I147" s="97"/>
      <c r="J147" s="97"/>
      <c r="K147" s="97"/>
      <c r="L147" s="97"/>
      <c r="M147" s="97"/>
      <c r="N147" s="97"/>
      <c r="O147" s="97"/>
      <c r="P147" s="97"/>
      <c r="Q147" s="97"/>
      <c r="R147" s="97"/>
      <c r="S147" s="97"/>
      <c r="T147" s="97"/>
      <c r="U147" s="97"/>
      <c r="V147" s="97"/>
      <c r="W147" s="97"/>
      <c r="X147" s="97"/>
      <c r="Y147" s="97"/>
    </row>
    <row r="148">
      <c r="A148" s="97"/>
      <c r="B148" s="200"/>
      <c r="C148" s="200"/>
      <c r="D148" s="200"/>
      <c r="E148" s="200"/>
      <c r="F148" s="200"/>
      <c r="G148" s="97"/>
      <c r="H148" s="97"/>
      <c r="I148" s="97"/>
      <c r="J148" s="97"/>
      <c r="K148" s="97"/>
      <c r="L148" s="97"/>
      <c r="M148" s="97"/>
      <c r="N148" s="97"/>
      <c r="O148" s="97"/>
      <c r="P148" s="97"/>
      <c r="Q148" s="97"/>
      <c r="R148" s="97"/>
      <c r="S148" s="97"/>
      <c r="T148" s="97"/>
      <c r="U148" s="97"/>
      <c r="V148" s="97"/>
      <c r="W148" s="97"/>
      <c r="X148" s="97"/>
      <c r="Y148" s="97"/>
    </row>
    <row r="149">
      <c r="A149" s="97"/>
      <c r="B149" s="200"/>
      <c r="C149" s="200"/>
      <c r="D149" s="200"/>
      <c r="E149" s="200"/>
      <c r="F149" s="200"/>
      <c r="G149" s="97"/>
      <c r="H149" s="97"/>
      <c r="I149" s="97"/>
      <c r="J149" s="97"/>
      <c r="K149" s="97"/>
      <c r="L149" s="97"/>
      <c r="M149" s="97"/>
      <c r="N149" s="97"/>
      <c r="O149" s="97"/>
      <c r="P149" s="97"/>
      <c r="Q149" s="97"/>
      <c r="R149" s="97"/>
      <c r="S149" s="97"/>
      <c r="T149" s="97"/>
      <c r="U149" s="97"/>
      <c r="V149" s="97"/>
      <c r="W149" s="97"/>
      <c r="X149" s="97"/>
      <c r="Y149" s="97"/>
    </row>
    <row r="150">
      <c r="A150" s="97"/>
      <c r="B150" s="200"/>
      <c r="C150" s="200"/>
      <c r="D150" s="200"/>
      <c r="E150" s="200"/>
      <c r="F150" s="200"/>
      <c r="G150" s="97"/>
      <c r="H150" s="97"/>
      <c r="I150" s="97"/>
      <c r="J150" s="97"/>
      <c r="K150" s="97"/>
      <c r="L150" s="97"/>
      <c r="M150" s="97"/>
      <c r="N150" s="97"/>
      <c r="O150" s="97"/>
      <c r="P150" s="97"/>
      <c r="Q150" s="97"/>
      <c r="R150" s="97"/>
      <c r="S150" s="97"/>
      <c r="T150" s="97"/>
      <c r="U150" s="97"/>
      <c r="V150" s="97"/>
      <c r="W150" s="97"/>
      <c r="X150" s="97"/>
      <c r="Y150" s="97"/>
    </row>
    <row r="151">
      <c r="A151" s="97"/>
      <c r="B151" s="200"/>
      <c r="C151" s="200"/>
      <c r="D151" s="200"/>
      <c r="E151" s="200"/>
      <c r="F151" s="200"/>
      <c r="G151" s="97"/>
      <c r="H151" s="97"/>
      <c r="I151" s="97"/>
      <c r="J151" s="97"/>
      <c r="K151" s="97"/>
      <c r="L151" s="97"/>
      <c r="M151" s="97"/>
      <c r="N151" s="97"/>
      <c r="O151" s="97"/>
      <c r="P151" s="97"/>
      <c r="Q151" s="97"/>
      <c r="R151" s="97"/>
      <c r="S151" s="97"/>
      <c r="T151" s="97"/>
      <c r="U151" s="97"/>
      <c r="V151" s="97"/>
      <c r="W151" s="97"/>
      <c r="X151" s="97"/>
      <c r="Y151" s="97"/>
    </row>
    <row r="152">
      <c r="A152" s="97"/>
      <c r="B152" s="200"/>
      <c r="C152" s="200"/>
      <c r="D152" s="200"/>
      <c r="E152" s="200"/>
      <c r="F152" s="200"/>
      <c r="G152" s="97"/>
      <c r="H152" s="97"/>
      <c r="I152" s="97"/>
      <c r="J152" s="97"/>
      <c r="K152" s="97"/>
      <c r="L152" s="97"/>
      <c r="M152" s="97"/>
      <c r="N152" s="97"/>
      <c r="O152" s="97"/>
      <c r="P152" s="97"/>
      <c r="Q152" s="97"/>
      <c r="R152" s="97"/>
      <c r="S152" s="97"/>
      <c r="T152" s="97"/>
      <c r="U152" s="97"/>
      <c r="V152" s="97"/>
      <c r="W152" s="97"/>
      <c r="X152" s="97"/>
      <c r="Y152" s="97"/>
    </row>
    <row r="153">
      <c r="A153" s="97"/>
      <c r="B153" s="200"/>
      <c r="C153" s="200"/>
      <c r="D153" s="200"/>
      <c r="E153" s="200"/>
      <c r="F153" s="200"/>
      <c r="G153" s="97"/>
      <c r="H153" s="97"/>
      <c r="I153" s="97"/>
      <c r="J153" s="97"/>
      <c r="K153" s="97"/>
      <c r="L153" s="97"/>
      <c r="M153" s="97"/>
      <c r="N153" s="97"/>
      <c r="O153" s="97"/>
      <c r="P153" s="97"/>
      <c r="Q153" s="97"/>
      <c r="R153" s="97"/>
      <c r="S153" s="97"/>
      <c r="T153" s="97"/>
      <c r="U153" s="97"/>
      <c r="V153" s="97"/>
      <c r="W153" s="97"/>
      <c r="X153" s="97"/>
      <c r="Y153" s="97"/>
    </row>
    <row r="154">
      <c r="A154" s="97"/>
      <c r="B154" s="200"/>
      <c r="C154" s="200"/>
      <c r="D154" s="200"/>
      <c r="E154" s="200"/>
      <c r="F154" s="200"/>
      <c r="G154" s="97"/>
      <c r="H154" s="97"/>
      <c r="I154" s="97"/>
      <c r="J154" s="97"/>
      <c r="K154" s="97"/>
      <c r="L154" s="97"/>
      <c r="M154" s="97"/>
      <c r="N154" s="97"/>
      <c r="O154" s="97"/>
      <c r="P154" s="97"/>
      <c r="Q154" s="97"/>
      <c r="R154" s="97"/>
      <c r="S154" s="97"/>
      <c r="T154" s="97"/>
      <c r="U154" s="97"/>
      <c r="V154" s="97"/>
      <c r="W154" s="97"/>
      <c r="X154" s="97"/>
      <c r="Y154" s="97"/>
    </row>
    <row r="155">
      <c r="A155" s="97"/>
      <c r="B155" s="200"/>
      <c r="C155" s="200"/>
      <c r="D155" s="200"/>
      <c r="E155" s="200"/>
      <c r="F155" s="200"/>
      <c r="G155" s="97"/>
      <c r="H155" s="97"/>
      <c r="I155" s="97"/>
      <c r="J155" s="97"/>
      <c r="K155" s="97"/>
      <c r="L155" s="97"/>
      <c r="M155" s="97"/>
      <c r="N155" s="97"/>
      <c r="O155" s="97"/>
      <c r="P155" s="97"/>
      <c r="Q155" s="97"/>
      <c r="R155" s="97"/>
      <c r="S155" s="97"/>
      <c r="T155" s="97"/>
      <c r="U155" s="97"/>
      <c r="V155" s="97"/>
      <c r="W155" s="97"/>
      <c r="X155" s="97"/>
      <c r="Y155" s="97"/>
    </row>
    <row r="156">
      <c r="A156" s="97"/>
      <c r="B156" s="200"/>
      <c r="C156" s="200"/>
      <c r="D156" s="200"/>
      <c r="E156" s="200"/>
      <c r="F156" s="200"/>
      <c r="G156" s="97"/>
      <c r="H156" s="97"/>
      <c r="I156" s="97"/>
      <c r="J156" s="97"/>
      <c r="K156" s="97"/>
      <c r="L156" s="97"/>
      <c r="M156" s="97"/>
      <c r="N156" s="97"/>
      <c r="O156" s="97"/>
      <c r="P156" s="97"/>
      <c r="Q156" s="97"/>
      <c r="R156" s="97"/>
      <c r="S156" s="97"/>
      <c r="T156" s="97"/>
      <c r="U156" s="97"/>
      <c r="V156" s="97"/>
      <c r="W156" s="97"/>
      <c r="X156" s="97"/>
      <c r="Y156" s="97"/>
    </row>
    <row r="157">
      <c r="A157" s="97"/>
      <c r="B157" s="200"/>
      <c r="C157" s="200"/>
      <c r="D157" s="200"/>
      <c r="E157" s="200"/>
      <c r="F157" s="200"/>
      <c r="G157" s="97"/>
      <c r="H157" s="97"/>
      <c r="I157" s="97"/>
      <c r="J157" s="97"/>
      <c r="K157" s="97"/>
      <c r="L157" s="97"/>
      <c r="M157" s="97"/>
      <c r="N157" s="97"/>
      <c r="O157" s="97"/>
      <c r="P157" s="97"/>
      <c r="Q157" s="97"/>
      <c r="R157" s="97"/>
      <c r="S157" s="97"/>
      <c r="T157" s="97"/>
      <c r="U157" s="97"/>
      <c r="V157" s="97"/>
      <c r="W157" s="97"/>
      <c r="X157" s="97"/>
      <c r="Y157" s="97"/>
    </row>
    <row r="158">
      <c r="A158" s="97"/>
      <c r="B158" s="200"/>
      <c r="C158" s="200"/>
      <c r="D158" s="200"/>
      <c r="E158" s="200"/>
      <c r="F158" s="200"/>
      <c r="G158" s="97"/>
      <c r="H158" s="97"/>
      <c r="I158" s="97"/>
      <c r="J158" s="97"/>
      <c r="K158" s="97"/>
      <c r="L158" s="97"/>
      <c r="M158" s="97"/>
      <c r="N158" s="97"/>
      <c r="O158" s="97"/>
      <c r="P158" s="97"/>
      <c r="Q158" s="97"/>
      <c r="R158" s="97"/>
      <c r="S158" s="97"/>
      <c r="T158" s="97"/>
      <c r="U158" s="97"/>
      <c r="V158" s="97"/>
      <c r="W158" s="97"/>
      <c r="X158" s="97"/>
      <c r="Y158" s="97"/>
    </row>
    <row r="159">
      <c r="A159" s="97"/>
      <c r="B159" s="200"/>
      <c r="C159" s="200"/>
      <c r="D159" s="200"/>
      <c r="E159" s="200"/>
      <c r="F159" s="200"/>
      <c r="G159" s="97"/>
      <c r="H159" s="97"/>
      <c r="I159" s="97"/>
      <c r="J159" s="97"/>
      <c r="K159" s="97"/>
      <c r="L159" s="97"/>
      <c r="M159" s="97"/>
      <c r="N159" s="97"/>
      <c r="O159" s="97"/>
      <c r="P159" s="97"/>
      <c r="Q159" s="97"/>
      <c r="R159" s="97"/>
      <c r="S159" s="97"/>
      <c r="T159" s="97"/>
      <c r="U159" s="97"/>
      <c r="V159" s="97"/>
      <c r="W159" s="97"/>
      <c r="X159" s="97"/>
      <c r="Y159" s="97"/>
    </row>
    <row r="160">
      <c r="A160" s="97"/>
      <c r="B160" s="200"/>
      <c r="C160" s="200"/>
      <c r="D160" s="200"/>
      <c r="E160" s="200"/>
      <c r="F160" s="200"/>
      <c r="G160" s="97"/>
      <c r="H160" s="97"/>
      <c r="I160" s="97"/>
      <c r="J160" s="97"/>
      <c r="K160" s="97"/>
      <c r="L160" s="97"/>
      <c r="M160" s="97"/>
      <c r="N160" s="97"/>
      <c r="O160" s="97"/>
      <c r="P160" s="97"/>
      <c r="Q160" s="97"/>
      <c r="R160" s="97"/>
      <c r="S160" s="97"/>
      <c r="T160" s="97"/>
      <c r="U160" s="97"/>
      <c r="V160" s="97"/>
      <c r="W160" s="97"/>
      <c r="X160" s="97"/>
      <c r="Y160" s="97"/>
    </row>
    <row r="161">
      <c r="A161" s="97"/>
      <c r="B161" s="200"/>
      <c r="C161" s="200"/>
      <c r="D161" s="200"/>
      <c r="E161" s="200"/>
      <c r="F161" s="200"/>
      <c r="G161" s="97"/>
      <c r="H161" s="97"/>
      <c r="I161" s="97"/>
      <c r="J161" s="97"/>
      <c r="K161" s="97"/>
      <c r="L161" s="97"/>
      <c r="M161" s="97"/>
      <c r="N161" s="97"/>
      <c r="O161" s="97"/>
      <c r="P161" s="97"/>
      <c r="Q161" s="97"/>
      <c r="R161" s="97"/>
      <c r="S161" s="97"/>
      <c r="T161" s="97"/>
      <c r="U161" s="97"/>
      <c r="V161" s="97"/>
      <c r="W161" s="97"/>
      <c r="X161" s="97"/>
      <c r="Y161" s="97"/>
    </row>
    <row r="162">
      <c r="A162" s="97"/>
      <c r="B162" s="200"/>
      <c r="C162" s="200"/>
      <c r="D162" s="200"/>
      <c r="E162" s="200"/>
      <c r="F162" s="200"/>
      <c r="G162" s="97"/>
      <c r="H162" s="97"/>
      <c r="I162" s="97"/>
      <c r="J162" s="97"/>
      <c r="K162" s="97"/>
      <c r="L162" s="97"/>
      <c r="M162" s="97"/>
      <c r="N162" s="97"/>
      <c r="O162" s="97"/>
      <c r="P162" s="97"/>
      <c r="Q162" s="97"/>
      <c r="R162" s="97"/>
      <c r="S162" s="97"/>
      <c r="T162" s="97"/>
      <c r="U162" s="97"/>
      <c r="V162" s="97"/>
      <c r="W162" s="97"/>
      <c r="X162" s="97"/>
      <c r="Y162" s="97"/>
    </row>
    <row r="163">
      <c r="A163" s="97"/>
      <c r="B163" s="200"/>
      <c r="C163" s="200"/>
      <c r="D163" s="200"/>
      <c r="E163" s="200"/>
      <c r="F163" s="200"/>
      <c r="G163" s="97"/>
      <c r="H163" s="97"/>
      <c r="I163" s="97"/>
      <c r="J163" s="97"/>
      <c r="K163" s="97"/>
      <c r="L163" s="97"/>
      <c r="M163" s="97"/>
      <c r="N163" s="97"/>
      <c r="O163" s="97"/>
      <c r="P163" s="97"/>
      <c r="Q163" s="97"/>
      <c r="R163" s="97"/>
      <c r="S163" s="97"/>
      <c r="T163" s="97"/>
      <c r="U163" s="97"/>
      <c r="V163" s="97"/>
      <c r="W163" s="97"/>
      <c r="X163" s="97"/>
      <c r="Y163" s="97"/>
    </row>
    <row r="164">
      <c r="A164" s="97"/>
      <c r="B164" s="200"/>
      <c r="C164" s="200"/>
      <c r="D164" s="200"/>
      <c r="E164" s="200"/>
      <c r="F164" s="200"/>
      <c r="G164" s="97"/>
      <c r="H164" s="97"/>
      <c r="I164" s="97"/>
      <c r="J164" s="97"/>
      <c r="K164" s="97"/>
      <c r="L164" s="97"/>
      <c r="M164" s="97"/>
      <c r="N164" s="97"/>
      <c r="O164" s="97"/>
      <c r="P164" s="97"/>
      <c r="Q164" s="97"/>
      <c r="R164" s="97"/>
      <c r="S164" s="97"/>
      <c r="T164" s="97"/>
      <c r="U164" s="97"/>
      <c r="V164" s="97"/>
      <c r="W164" s="97"/>
      <c r="X164" s="97"/>
      <c r="Y164" s="97"/>
    </row>
    <row r="165">
      <c r="A165" s="97"/>
      <c r="B165" s="200"/>
      <c r="C165" s="200"/>
      <c r="D165" s="200"/>
      <c r="E165" s="200"/>
      <c r="F165" s="200"/>
      <c r="G165" s="97"/>
      <c r="H165" s="97"/>
      <c r="I165" s="97"/>
      <c r="J165" s="97"/>
      <c r="K165" s="97"/>
      <c r="L165" s="97"/>
      <c r="M165" s="97"/>
      <c r="N165" s="97"/>
      <c r="O165" s="97"/>
      <c r="P165" s="97"/>
      <c r="Q165" s="97"/>
      <c r="R165" s="97"/>
      <c r="S165" s="97"/>
      <c r="T165" s="97"/>
      <c r="U165" s="97"/>
      <c r="V165" s="97"/>
      <c r="W165" s="97"/>
      <c r="X165" s="97"/>
      <c r="Y165" s="97"/>
    </row>
    <row r="166">
      <c r="A166" s="97"/>
      <c r="B166" s="200"/>
      <c r="C166" s="200"/>
      <c r="D166" s="200"/>
      <c r="E166" s="200"/>
      <c r="F166" s="200"/>
      <c r="G166" s="97"/>
      <c r="H166" s="97"/>
      <c r="I166" s="97"/>
      <c r="J166" s="97"/>
      <c r="K166" s="97"/>
      <c r="L166" s="97"/>
      <c r="M166" s="97"/>
      <c r="N166" s="97"/>
      <c r="O166" s="97"/>
      <c r="P166" s="97"/>
      <c r="Q166" s="97"/>
      <c r="R166" s="97"/>
      <c r="S166" s="97"/>
      <c r="T166" s="97"/>
      <c r="U166" s="97"/>
      <c r="V166" s="97"/>
      <c r="W166" s="97"/>
      <c r="X166" s="97"/>
      <c r="Y166" s="97"/>
    </row>
    <row r="167">
      <c r="A167" s="97"/>
      <c r="B167" s="200"/>
      <c r="C167" s="200"/>
      <c r="D167" s="200"/>
      <c r="E167" s="200"/>
      <c r="F167" s="200"/>
      <c r="G167" s="97"/>
      <c r="H167" s="97"/>
      <c r="I167" s="97"/>
      <c r="J167" s="97"/>
      <c r="K167" s="97"/>
      <c r="L167" s="97"/>
      <c r="M167" s="97"/>
      <c r="N167" s="97"/>
      <c r="O167" s="97"/>
      <c r="P167" s="97"/>
      <c r="Q167" s="97"/>
      <c r="R167" s="97"/>
      <c r="S167" s="97"/>
      <c r="T167" s="97"/>
      <c r="U167" s="97"/>
      <c r="V167" s="97"/>
      <c r="W167" s="97"/>
      <c r="X167" s="97"/>
      <c r="Y167" s="97"/>
    </row>
    <row r="168">
      <c r="A168" s="97"/>
      <c r="B168" s="200"/>
      <c r="C168" s="200"/>
      <c r="D168" s="200"/>
      <c r="E168" s="200"/>
      <c r="F168" s="200"/>
      <c r="G168" s="97"/>
      <c r="H168" s="97"/>
      <c r="I168" s="97"/>
      <c r="J168" s="97"/>
      <c r="K168" s="97"/>
      <c r="L168" s="97"/>
      <c r="M168" s="97"/>
      <c r="N168" s="97"/>
      <c r="O168" s="97"/>
      <c r="P168" s="97"/>
      <c r="Q168" s="97"/>
      <c r="R168" s="97"/>
      <c r="S168" s="97"/>
      <c r="T168" s="97"/>
      <c r="U168" s="97"/>
      <c r="V168" s="97"/>
      <c r="W168" s="97"/>
      <c r="X168" s="97"/>
      <c r="Y168" s="97"/>
    </row>
    <row r="169">
      <c r="A169" s="97"/>
      <c r="B169" s="200"/>
      <c r="C169" s="200"/>
      <c r="D169" s="200"/>
      <c r="E169" s="200"/>
      <c r="F169" s="200"/>
      <c r="G169" s="97"/>
      <c r="H169" s="97"/>
      <c r="I169" s="97"/>
      <c r="J169" s="97"/>
      <c r="K169" s="97"/>
      <c r="L169" s="97"/>
      <c r="M169" s="97"/>
      <c r="N169" s="97"/>
      <c r="O169" s="97"/>
      <c r="P169" s="97"/>
      <c r="Q169" s="97"/>
      <c r="R169" s="97"/>
      <c r="S169" s="97"/>
      <c r="T169" s="97"/>
      <c r="U169" s="97"/>
      <c r="V169" s="97"/>
      <c r="W169" s="97"/>
      <c r="X169" s="97"/>
      <c r="Y169" s="97"/>
    </row>
    <row r="170">
      <c r="A170" s="97"/>
      <c r="B170" s="200"/>
      <c r="C170" s="200"/>
      <c r="D170" s="200"/>
      <c r="E170" s="200"/>
      <c r="F170" s="200"/>
      <c r="G170" s="97"/>
      <c r="H170" s="97"/>
      <c r="I170" s="97"/>
      <c r="J170" s="97"/>
      <c r="K170" s="97"/>
      <c r="L170" s="97"/>
      <c r="M170" s="97"/>
      <c r="N170" s="97"/>
      <c r="O170" s="97"/>
      <c r="P170" s="97"/>
      <c r="Q170" s="97"/>
      <c r="R170" s="97"/>
      <c r="S170" s="97"/>
      <c r="T170" s="97"/>
      <c r="U170" s="97"/>
      <c r="V170" s="97"/>
      <c r="W170" s="97"/>
      <c r="X170" s="97"/>
      <c r="Y170" s="97"/>
    </row>
    <row r="171">
      <c r="A171" s="97"/>
      <c r="B171" s="200"/>
      <c r="C171" s="200"/>
      <c r="D171" s="200"/>
      <c r="E171" s="200"/>
      <c r="F171" s="200"/>
      <c r="G171" s="97"/>
      <c r="H171" s="97"/>
      <c r="I171" s="97"/>
      <c r="J171" s="97"/>
      <c r="K171" s="97"/>
      <c r="L171" s="97"/>
      <c r="M171" s="97"/>
      <c r="N171" s="97"/>
      <c r="O171" s="97"/>
      <c r="P171" s="97"/>
      <c r="Q171" s="97"/>
      <c r="R171" s="97"/>
      <c r="S171" s="97"/>
      <c r="T171" s="97"/>
      <c r="U171" s="97"/>
      <c r="V171" s="97"/>
      <c r="W171" s="97"/>
      <c r="X171" s="97"/>
      <c r="Y171" s="97"/>
    </row>
    <row r="172">
      <c r="A172" s="97"/>
      <c r="B172" s="200"/>
      <c r="C172" s="200"/>
      <c r="D172" s="200"/>
      <c r="E172" s="200"/>
      <c r="F172" s="200"/>
      <c r="G172" s="97"/>
      <c r="H172" s="97"/>
      <c r="I172" s="97"/>
      <c r="J172" s="97"/>
      <c r="K172" s="97"/>
      <c r="L172" s="97"/>
      <c r="M172" s="97"/>
      <c r="N172" s="97"/>
      <c r="O172" s="97"/>
      <c r="P172" s="97"/>
      <c r="Q172" s="97"/>
      <c r="R172" s="97"/>
      <c r="S172" s="97"/>
      <c r="T172" s="97"/>
      <c r="U172" s="97"/>
      <c r="V172" s="97"/>
      <c r="W172" s="97"/>
      <c r="X172" s="97"/>
      <c r="Y172" s="97"/>
    </row>
    <row r="173">
      <c r="A173" s="97"/>
      <c r="B173" s="200"/>
      <c r="C173" s="200"/>
      <c r="D173" s="200"/>
      <c r="E173" s="200"/>
      <c r="F173" s="200"/>
      <c r="G173" s="97"/>
      <c r="H173" s="97"/>
      <c r="I173" s="97"/>
      <c r="J173" s="97"/>
      <c r="K173" s="97"/>
      <c r="L173" s="97"/>
      <c r="M173" s="97"/>
      <c r="N173" s="97"/>
      <c r="O173" s="97"/>
      <c r="P173" s="97"/>
      <c r="Q173" s="97"/>
      <c r="R173" s="97"/>
      <c r="S173" s="97"/>
      <c r="T173" s="97"/>
      <c r="U173" s="97"/>
      <c r="V173" s="97"/>
      <c r="W173" s="97"/>
      <c r="X173" s="97"/>
      <c r="Y173" s="97"/>
    </row>
    <row r="174">
      <c r="A174" s="97"/>
      <c r="B174" s="200"/>
      <c r="C174" s="200"/>
      <c r="D174" s="200"/>
      <c r="E174" s="200"/>
      <c r="F174" s="200"/>
      <c r="G174" s="97"/>
      <c r="H174" s="97"/>
      <c r="I174" s="97"/>
      <c r="J174" s="97"/>
      <c r="K174" s="97"/>
      <c r="L174" s="97"/>
      <c r="M174" s="97"/>
      <c r="N174" s="97"/>
      <c r="O174" s="97"/>
      <c r="P174" s="97"/>
      <c r="Q174" s="97"/>
      <c r="R174" s="97"/>
      <c r="S174" s="97"/>
      <c r="T174" s="97"/>
      <c r="U174" s="97"/>
      <c r="V174" s="97"/>
      <c r="W174" s="97"/>
      <c r="X174" s="97"/>
      <c r="Y174" s="97"/>
    </row>
    <row r="175">
      <c r="A175" s="97"/>
      <c r="B175" s="200"/>
      <c r="C175" s="200"/>
      <c r="D175" s="200"/>
      <c r="E175" s="200"/>
      <c r="F175" s="200"/>
      <c r="G175" s="97"/>
      <c r="H175" s="97"/>
      <c r="I175" s="97"/>
      <c r="J175" s="97"/>
      <c r="K175" s="97"/>
      <c r="L175" s="97"/>
      <c r="M175" s="97"/>
      <c r="N175" s="97"/>
      <c r="O175" s="97"/>
      <c r="P175" s="97"/>
      <c r="Q175" s="97"/>
      <c r="R175" s="97"/>
      <c r="S175" s="97"/>
      <c r="T175" s="97"/>
      <c r="U175" s="97"/>
      <c r="V175" s="97"/>
      <c r="W175" s="97"/>
      <c r="X175" s="97"/>
      <c r="Y175" s="97"/>
    </row>
    <row r="176">
      <c r="A176" s="97"/>
      <c r="B176" s="200"/>
      <c r="C176" s="200"/>
      <c r="D176" s="200"/>
      <c r="E176" s="200"/>
      <c r="F176" s="200"/>
      <c r="G176" s="97"/>
      <c r="H176" s="97"/>
      <c r="I176" s="97"/>
      <c r="J176" s="97"/>
      <c r="K176" s="97"/>
      <c r="L176" s="97"/>
      <c r="M176" s="97"/>
      <c r="N176" s="97"/>
      <c r="O176" s="97"/>
      <c r="P176" s="97"/>
      <c r="Q176" s="97"/>
      <c r="R176" s="97"/>
      <c r="S176" s="97"/>
      <c r="T176" s="97"/>
      <c r="U176" s="97"/>
      <c r="V176" s="97"/>
      <c r="W176" s="97"/>
      <c r="X176" s="97"/>
      <c r="Y176" s="97"/>
    </row>
    <row r="177">
      <c r="A177" s="97"/>
      <c r="B177" s="200"/>
      <c r="C177" s="200"/>
      <c r="D177" s="200"/>
      <c r="E177" s="200"/>
      <c r="F177" s="200"/>
      <c r="G177" s="97"/>
      <c r="H177" s="97"/>
      <c r="I177" s="97"/>
      <c r="J177" s="97"/>
      <c r="K177" s="97"/>
      <c r="L177" s="97"/>
      <c r="M177" s="97"/>
      <c r="N177" s="97"/>
      <c r="O177" s="97"/>
      <c r="P177" s="97"/>
      <c r="Q177" s="97"/>
      <c r="R177" s="97"/>
      <c r="S177" s="97"/>
      <c r="T177" s="97"/>
      <c r="U177" s="97"/>
      <c r="V177" s="97"/>
      <c r="W177" s="97"/>
      <c r="X177" s="97"/>
      <c r="Y177" s="97"/>
    </row>
    <row r="178">
      <c r="A178" s="97"/>
      <c r="B178" s="200"/>
      <c r="C178" s="200"/>
      <c r="D178" s="200"/>
      <c r="E178" s="200"/>
      <c r="F178" s="200"/>
      <c r="G178" s="97"/>
      <c r="H178" s="97"/>
      <c r="I178" s="97"/>
      <c r="J178" s="97"/>
      <c r="K178" s="97"/>
      <c r="L178" s="97"/>
      <c r="M178" s="97"/>
      <c r="N178" s="97"/>
      <c r="O178" s="97"/>
      <c r="P178" s="97"/>
      <c r="Q178" s="97"/>
      <c r="R178" s="97"/>
      <c r="S178" s="97"/>
      <c r="T178" s="97"/>
      <c r="U178" s="97"/>
      <c r="V178" s="97"/>
      <c r="W178" s="97"/>
      <c r="X178" s="97"/>
      <c r="Y178" s="97"/>
    </row>
    <row r="179">
      <c r="A179" s="97"/>
      <c r="B179" s="200"/>
      <c r="C179" s="200"/>
      <c r="D179" s="200"/>
      <c r="E179" s="200"/>
      <c r="F179" s="200"/>
      <c r="G179" s="97"/>
      <c r="H179" s="97"/>
      <c r="I179" s="97"/>
      <c r="J179" s="97"/>
      <c r="K179" s="97"/>
      <c r="L179" s="97"/>
      <c r="M179" s="97"/>
      <c r="N179" s="97"/>
      <c r="O179" s="97"/>
      <c r="P179" s="97"/>
      <c r="Q179" s="97"/>
      <c r="R179" s="97"/>
      <c r="S179" s="97"/>
      <c r="T179" s="97"/>
      <c r="U179" s="97"/>
      <c r="V179" s="97"/>
      <c r="W179" s="97"/>
      <c r="X179" s="97"/>
      <c r="Y179" s="97"/>
    </row>
    <row r="180">
      <c r="A180" s="97"/>
      <c r="B180" s="200"/>
      <c r="C180" s="200"/>
      <c r="D180" s="200"/>
      <c r="E180" s="200"/>
      <c r="F180" s="200"/>
      <c r="G180" s="97"/>
      <c r="H180" s="97"/>
      <c r="I180" s="97"/>
      <c r="J180" s="97"/>
      <c r="K180" s="97"/>
      <c r="L180" s="97"/>
      <c r="M180" s="97"/>
      <c r="N180" s="97"/>
      <c r="O180" s="97"/>
      <c r="P180" s="97"/>
      <c r="Q180" s="97"/>
      <c r="R180" s="97"/>
      <c r="S180" s="97"/>
      <c r="T180" s="97"/>
      <c r="U180" s="97"/>
      <c r="V180" s="97"/>
      <c r="W180" s="97"/>
      <c r="X180" s="97"/>
      <c r="Y180" s="97"/>
    </row>
    <row r="181">
      <c r="A181" s="97"/>
      <c r="B181" s="200"/>
      <c r="C181" s="200"/>
      <c r="D181" s="200"/>
      <c r="E181" s="200"/>
      <c r="F181" s="200"/>
      <c r="G181" s="97"/>
      <c r="H181" s="97"/>
      <c r="I181" s="97"/>
      <c r="J181" s="97"/>
      <c r="K181" s="97"/>
      <c r="L181" s="97"/>
      <c r="M181" s="97"/>
      <c r="N181" s="97"/>
      <c r="O181" s="97"/>
      <c r="P181" s="97"/>
      <c r="Q181" s="97"/>
      <c r="R181" s="97"/>
      <c r="S181" s="97"/>
      <c r="T181" s="97"/>
      <c r="U181" s="97"/>
      <c r="V181" s="97"/>
      <c r="W181" s="97"/>
      <c r="X181" s="97"/>
      <c r="Y181" s="97"/>
    </row>
    <row r="182">
      <c r="A182" s="97"/>
      <c r="B182" s="200"/>
      <c r="C182" s="200"/>
      <c r="D182" s="200"/>
      <c r="E182" s="200"/>
      <c r="F182" s="200"/>
      <c r="G182" s="97"/>
      <c r="H182" s="97"/>
      <c r="I182" s="97"/>
      <c r="J182" s="97"/>
      <c r="K182" s="97"/>
      <c r="L182" s="97"/>
      <c r="M182" s="97"/>
      <c r="N182" s="97"/>
      <c r="O182" s="97"/>
      <c r="P182" s="97"/>
      <c r="Q182" s="97"/>
      <c r="R182" s="97"/>
      <c r="S182" s="97"/>
      <c r="T182" s="97"/>
      <c r="U182" s="97"/>
      <c r="V182" s="97"/>
      <c r="W182" s="97"/>
      <c r="X182" s="97"/>
      <c r="Y182" s="97"/>
    </row>
    <row r="183">
      <c r="A183" s="97"/>
      <c r="B183" s="200"/>
      <c r="C183" s="200"/>
      <c r="D183" s="200"/>
      <c r="E183" s="200"/>
      <c r="F183" s="200"/>
      <c r="G183" s="97"/>
      <c r="H183" s="97"/>
      <c r="I183" s="97"/>
      <c r="J183" s="97"/>
      <c r="K183" s="97"/>
      <c r="L183" s="97"/>
      <c r="M183" s="97"/>
      <c r="N183" s="97"/>
      <c r="O183" s="97"/>
      <c r="P183" s="97"/>
      <c r="Q183" s="97"/>
      <c r="R183" s="97"/>
      <c r="S183" s="97"/>
      <c r="T183" s="97"/>
      <c r="U183" s="97"/>
      <c r="V183" s="97"/>
      <c r="W183" s="97"/>
      <c r="X183" s="97"/>
      <c r="Y183" s="97"/>
    </row>
    <row r="184">
      <c r="A184" s="97"/>
      <c r="B184" s="200"/>
      <c r="C184" s="200"/>
      <c r="D184" s="200"/>
      <c r="E184" s="200"/>
      <c r="F184" s="200"/>
      <c r="G184" s="97"/>
      <c r="H184" s="97"/>
      <c r="I184" s="97"/>
      <c r="J184" s="97"/>
      <c r="K184" s="97"/>
      <c r="L184" s="97"/>
      <c r="M184" s="97"/>
      <c r="N184" s="97"/>
      <c r="O184" s="97"/>
      <c r="P184" s="97"/>
      <c r="Q184" s="97"/>
      <c r="R184" s="97"/>
      <c r="S184" s="97"/>
      <c r="T184" s="97"/>
      <c r="U184" s="97"/>
      <c r="V184" s="97"/>
      <c r="W184" s="97"/>
      <c r="X184" s="97"/>
      <c r="Y184" s="97"/>
    </row>
    <row r="185">
      <c r="A185" s="97"/>
      <c r="B185" s="200"/>
      <c r="C185" s="200"/>
      <c r="D185" s="200"/>
      <c r="E185" s="200"/>
      <c r="F185" s="200"/>
      <c r="G185" s="97"/>
      <c r="H185" s="97"/>
      <c r="I185" s="97"/>
      <c r="J185" s="97"/>
      <c r="K185" s="97"/>
      <c r="L185" s="97"/>
      <c r="M185" s="97"/>
      <c r="N185" s="97"/>
      <c r="O185" s="97"/>
      <c r="P185" s="97"/>
      <c r="Q185" s="97"/>
      <c r="R185" s="97"/>
      <c r="S185" s="97"/>
      <c r="T185" s="97"/>
      <c r="U185" s="97"/>
      <c r="V185" s="97"/>
      <c r="W185" s="97"/>
      <c r="X185" s="97"/>
      <c r="Y185" s="97"/>
    </row>
    <row r="186">
      <c r="A186" s="97"/>
      <c r="B186" s="200"/>
      <c r="C186" s="200"/>
      <c r="D186" s="200"/>
      <c r="E186" s="200"/>
      <c r="F186" s="200"/>
      <c r="G186" s="97"/>
      <c r="H186" s="97"/>
      <c r="I186" s="97"/>
      <c r="J186" s="97"/>
      <c r="K186" s="97"/>
      <c r="L186" s="97"/>
      <c r="M186" s="97"/>
      <c r="N186" s="97"/>
      <c r="O186" s="97"/>
      <c r="P186" s="97"/>
      <c r="Q186" s="97"/>
      <c r="R186" s="97"/>
      <c r="S186" s="97"/>
      <c r="T186" s="97"/>
      <c r="U186" s="97"/>
      <c r="V186" s="97"/>
      <c r="W186" s="97"/>
      <c r="X186" s="97"/>
      <c r="Y186" s="97"/>
    </row>
    <row r="187">
      <c r="A187" s="97"/>
      <c r="B187" s="200"/>
      <c r="C187" s="200"/>
      <c r="D187" s="200"/>
      <c r="E187" s="200"/>
      <c r="F187" s="200"/>
      <c r="G187" s="97"/>
      <c r="H187" s="97"/>
      <c r="I187" s="97"/>
      <c r="J187" s="97"/>
      <c r="K187" s="97"/>
      <c r="L187" s="97"/>
      <c r="M187" s="97"/>
      <c r="N187" s="97"/>
      <c r="O187" s="97"/>
      <c r="P187" s="97"/>
      <c r="Q187" s="97"/>
      <c r="R187" s="97"/>
      <c r="S187" s="97"/>
      <c r="T187" s="97"/>
      <c r="U187" s="97"/>
      <c r="V187" s="97"/>
      <c r="W187" s="97"/>
      <c r="X187" s="97"/>
      <c r="Y187" s="97"/>
    </row>
    <row r="188">
      <c r="A188" s="97"/>
      <c r="B188" s="200"/>
      <c r="C188" s="200"/>
      <c r="D188" s="200"/>
      <c r="E188" s="200"/>
      <c r="F188" s="200"/>
      <c r="G188" s="97"/>
      <c r="H188" s="97"/>
      <c r="I188" s="97"/>
      <c r="J188" s="97"/>
      <c r="K188" s="97"/>
      <c r="L188" s="97"/>
      <c r="M188" s="97"/>
      <c r="N188" s="97"/>
      <c r="O188" s="97"/>
      <c r="P188" s="97"/>
      <c r="Q188" s="97"/>
      <c r="R188" s="97"/>
      <c r="S188" s="97"/>
      <c r="T188" s="97"/>
      <c r="U188" s="97"/>
      <c r="V188" s="97"/>
      <c r="W188" s="97"/>
      <c r="X188" s="97"/>
      <c r="Y188" s="97"/>
    </row>
    <row r="189">
      <c r="A189" s="97"/>
      <c r="B189" s="200"/>
      <c r="C189" s="200"/>
      <c r="D189" s="200"/>
      <c r="E189" s="200"/>
      <c r="F189" s="200"/>
      <c r="G189" s="97"/>
      <c r="H189" s="97"/>
      <c r="I189" s="97"/>
      <c r="J189" s="97"/>
      <c r="K189" s="97"/>
      <c r="L189" s="97"/>
      <c r="M189" s="97"/>
      <c r="N189" s="97"/>
      <c r="O189" s="97"/>
      <c r="P189" s="97"/>
      <c r="Q189" s="97"/>
      <c r="R189" s="97"/>
      <c r="S189" s="97"/>
      <c r="T189" s="97"/>
      <c r="U189" s="97"/>
      <c r="V189" s="97"/>
      <c r="W189" s="97"/>
      <c r="X189" s="97"/>
      <c r="Y189" s="97"/>
    </row>
    <row r="190">
      <c r="A190" s="97"/>
      <c r="B190" s="200"/>
      <c r="C190" s="200"/>
      <c r="D190" s="200"/>
      <c r="E190" s="200"/>
      <c r="F190" s="200"/>
      <c r="G190" s="97"/>
      <c r="H190" s="97"/>
      <c r="I190" s="97"/>
      <c r="J190" s="97"/>
      <c r="K190" s="97"/>
      <c r="L190" s="97"/>
      <c r="M190" s="97"/>
      <c r="N190" s="97"/>
      <c r="O190" s="97"/>
      <c r="P190" s="97"/>
      <c r="Q190" s="97"/>
      <c r="R190" s="97"/>
      <c r="S190" s="97"/>
      <c r="T190" s="97"/>
      <c r="U190" s="97"/>
      <c r="V190" s="97"/>
      <c r="W190" s="97"/>
      <c r="X190" s="97"/>
      <c r="Y190" s="97"/>
    </row>
    <row r="191">
      <c r="A191" s="97"/>
      <c r="B191" s="200"/>
      <c r="C191" s="200"/>
      <c r="D191" s="200"/>
      <c r="E191" s="200"/>
      <c r="F191" s="200"/>
      <c r="G191" s="97"/>
      <c r="H191" s="97"/>
      <c r="I191" s="97"/>
      <c r="J191" s="97"/>
      <c r="K191" s="97"/>
      <c r="L191" s="97"/>
      <c r="M191" s="97"/>
      <c r="N191" s="97"/>
      <c r="O191" s="97"/>
      <c r="P191" s="97"/>
      <c r="Q191" s="97"/>
      <c r="R191" s="97"/>
      <c r="S191" s="97"/>
      <c r="T191" s="97"/>
      <c r="U191" s="97"/>
      <c r="V191" s="97"/>
      <c r="W191" s="97"/>
      <c r="X191" s="97"/>
      <c r="Y191" s="97"/>
    </row>
    <row r="192">
      <c r="A192" s="97"/>
      <c r="B192" s="200"/>
      <c r="C192" s="200"/>
      <c r="D192" s="200"/>
      <c r="E192" s="200"/>
      <c r="F192" s="200"/>
      <c r="G192" s="97"/>
      <c r="H192" s="97"/>
      <c r="I192" s="97"/>
      <c r="J192" s="97"/>
      <c r="K192" s="97"/>
      <c r="L192" s="97"/>
      <c r="M192" s="97"/>
      <c r="N192" s="97"/>
      <c r="O192" s="97"/>
      <c r="P192" s="97"/>
      <c r="Q192" s="97"/>
      <c r="R192" s="97"/>
      <c r="S192" s="97"/>
      <c r="T192" s="97"/>
      <c r="U192" s="97"/>
      <c r="V192" s="97"/>
      <c r="W192" s="97"/>
      <c r="X192" s="97"/>
      <c r="Y192" s="97"/>
    </row>
    <row r="193">
      <c r="A193" s="97"/>
      <c r="B193" s="200"/>
      <c r="C193" s="200"/>
      <c r="D193" s="200"/>
      <c r="E193" s="200"/>
      <c r="F193" s="200"/>
      <c r="G193" s="97"/>
      <c r="H193" s="97"/>
      <c r="I193" s="97"/>
      <c r="J193" s="97"/>
      <c r="K193" s="97"/>
      <c r="L193" s="97"/>
      <c r="M193" s="97"/>
      <c r="N193" s="97"/>
      <c r="O193" s="97"/>
      <c r="P193" s="97"/>
      <c r="Q193" s="97"/>
      <c r="R193" s="97"/>
      <c r="S193" s="97"/>
      <c r="T193" s="97"/>
      <c r="U193" s="97"/>
      <c r="V193" s="97"/>
      <c r="W193" s="97"/>
      <c r="X193" s="97"/>
      <c r="Y193" s="97"/>
    </row>
    <row r="194">
      <c r="A194" s="97"/>
      <c r="B194" s="200"/>
      <c r="C194" s="200"/>
      <c r="D194" s="200"/>
      <c r="E194" s="200"/>
      <c r="F194" s="200"/>
      <c r="G194" s="97"/>
      <c r="H194" s="97"/>
      <c r="I194" s="97"/>
      <c r="J194" s="97"/>
      <c r="K194" s="97"/>
      <c r="L194" s="97"/>
      <c r="M194" s="97"/>
      <c r="N194" s="97"/>
      <c r="O194" s="97"/>
      <c r="P194" s="97"/>
      <c r="Q194" s="97"/>
      <c r="R194" s="97"/>
      <c r="S194" s="97"/>
      <c r="T194" s="97"/>
      <c r="U194" s="97"/>
      <c r="V194" s="97"/>
      <c r="W194" s="97"/>
      <c r="X194" s="97"/>
      <c r="Y194" s="97"/>
    </row>
    <row r="195">
      <c r="A195" s="97"/>
      <c r="B195" s="200"/>
      <c r="C195" s="200"/>
      <c r="D195" s="200"/>
      <c r="E195" s="200"/>
      <c r="F195" s="200"/>
      <c r="G195" s="97"/>
      <c r="H195" s="97"/>
      <c r="I195" s="97"/>
      <c r="J195" s="97"/>
      <c r="K195" s="97"/>
      <c r="L195" s="97"/>
      <c r="M195" s="97"/>
      <c r="N195" s="97"/>
      <c r="O195" s="97"/>
      <c r="P195" s="97"/>
      <c r="Q195" s="97"/>
      <c r="R195" s="97"/>
      <c r="S195" s="97"/>
      <c r="T195" s="97"/>
      <c r="U195" s="97"/>
      <c r="V195" s="97"/>
      <c r="W195" s="97"/>
      <c r="X195" s="97"/>
      <c r="Y195" s="97"/>
    </row>
    <row r="196">
      <c r="A196" s="97"/>
      <c r="B196" s="200"/>
      <c r="C196" s="200"/>
      <c r="D196" s="200"/>
      <c r="E196" s="200"/>
      <c r="F196" s="200"/>
      <c r="G196" s="97"/>
      <c r="H196" s="97"/>
      <c r="I196" s="97"/>
      <c r="J196" s="97"/>
      <c r="K196" s="97"/>
      <c r="L196" s="97"/>
      <c r="M196" s="97"/>
      <c r="N196" s="97"/>
      <c r="O196" s="97"/>
      <c r="P196" s="97"/>
      <c r="Q196" s="97"/>
      <c r="R196" s="97"/>
      <c r="S196" s="97"/>
      <c r="T196" s="97"/>
      <c r="U196" s="97"/>
      <c r="V196" s="97"/>
      <c r="W196" s="97"/>
      <c r="X196" s="97"/>
      <c r="Y196" s="97"/>
    </row>
    <row r="197">
      <c r="A197" s="97"/>
      <c r="B197" s="200"/>
      <c r="C197" s="200"/>
      <c r="D197" s="200"/>
      <c r="E197" s="200"/>
      <c r="F197" s="200"/>
      <c r="G197" s="97"/>
      <c r="H197" s="97"/>
      <c r="I197" s="97"/>
      <c r="J197" s="97"/>
      <c r="K197" s="97"/>
      <c r="L197" s="97"/>
      <c r="M197" s="97"/>
      <c r="N197" s="97"/>
      <c r="O197" s="97"/>
      <c r="P197" s="97"/>
      <c r="Q197" s="97"/>
      <c r="R197" s="97"/>
      <c r="S197" s="97"/>
      <c r="T197" s="97"/>
      <c r="U197" s="97"/>
      <c r="V197" s="97"/>
      <c r="W197" s="97"/>
      <c r="X197" s="97"/>
      <c r="Y197" s="97"/>
    </row>
    <row r="198">
      <c r="A198" s="97"/>
      <c r="B198" s="200"/>
      <c r="C198" s="200"/>
      <c r="D198" s="200"/>
      <c r="E198" s="200"/>
      <c r="F198" s="200"/>
      <c r="G198" s="97"/>
      <c r="H198" s="97"/>
      <c r="I198" s="97"/>
      <c r="J198" s="97"/>
      <c r="K198" s="97"/>
      <c r="L198" s="97"/>
      <c r="M198" s="97"/>
      <c r="N198" s="97"/>
      <c r="O198" s="97"/>
      <c r="P198" s="97"/>
      <c r="Q198" s="97"/>
      <c r="R198" s="97"/>
      <c r="S198" s="97"/>
      <c r="T198" s="97"/>
      <c r="U198" s="97"/>
      <c r="V198" s="97"/>
      <c r="W198" s="97"/>
      <c r="X198" s="97"/>
      <c r="Y198" s="97"/>
    </row>
    <row r="199">
      <c r="A199" s="97"/>
      <c r="B199" s="200"/>
      <c r="C199" s="200"/>
      <c r="D199" s="200"/>
      <c r="E199" s="200"/>
      <c r="F199" s="200"/>
      <c r="G199" s="97"/>
      <c r="H199" s="97"/>
      <c r="I199" s="97"/>
      <c r="J199" s="97"/>
      <c r="K199" s="97"/>
      <c r="L199" s="97"/>
      <c r="M199" s="97"/>
      <c r="N199" s="97"/>
      <c r="O199" s="97"/>
      <c r="P199" s="97"/>
      <c r="Q199" s="97"/>
      <c r="R199" s="97"/>
      <c r="S199" s="97"/>
      <c r="T199" s="97"/>
      <c r="U199" s="97"/>
      <c r="V199" s="97"/>
      <c r="W199" s="97"/>
      <c r="X199" s="97"/>
      <c r="Y199" s="97"/>
    </row>
    <row r="200">
      <c r="A200" s="97"/>
      <c r="B200" s="200"/>
      <c r="C200" s="200"/>
      <c r="D200" s="200"/>
      <c r="E200" s="200"/>
      <c r="F200" s="200"/>
      <c r="G200" s="97"/>
      <c r="H200" s="97"/>
      <c r="I200" s="97"/>
      <c r="J200" s="97"/>
      <c r="K200" s="97"/>
      <c r="L200" s="97"/>
      <c r="M200" s="97"/>
      <c r="N200" s="97"/>
      <c r="O200" s="97"/>
      <c r="P200" s="97"/>
      <c r="Q200" s="97"/>
      <c r="R200" s="97"/>
      <c r="S200" s="97"/>
      <c r="T200" s="97"/>
      <c r="U200" s="97"/>
      <c r="V200" s="97"/>
      <c r="W200" s="97"/>
      <c r="X200" s="97"/>
      <c r="Y200" s="97"/>
    </row>
    <row r="201">
      <c r="A201" s="97"/>
      <c r="B201" s="200"/>
      <c r="C201" s="200"/>
      <c r="D201" s="200"/>
      <c r="E201" s="200"/>
      <c r="F201" s="200"/>
      <c r="G201" s="97"/>
      <c r="H201" s="97"/>
      <c r="I201" s="97"/>
      <c r="J201" s="97"/>
      <c r="K201" s="97"/>
      <c r="L201" s="97"/>
      <c r="M201" s="97"/>
      <c r="N201" s="97"/>
      <c r="O201" s="97"/>
      <c r="P201" s="97"/>
      <c r="Q201" s="97"/>
      <c r="R201" s="97"/>
      <c r="S201" s="97"/>
      <c r="T201" s="97"/>
      <c r="U201" s="97"/>
      <c r="V201" s="97"/>
      <c r="W201" s="97"/>
      <c r="X201" s="97"/>
      <c r="Y201" s="97"/>
    </row>
    <row r="202">
      <c r="A202" s="97"/>
      <c r="B202" s="200"/>
      <c r="C202" s="200"/>
      <c r="D202" s="200"/>
      <c r="E202" s="200"/>
      <c r="F202" s="200"/>
      <c r="G202" s="97"/>
      <c r="H202" s="97"/>
      <c r="I202" s="97"/>
      <c r="J202" s="97"/>
      <c r="K202" s="97"/>
      <c r="L202" s="97"/>
      <c r="M202" s="97"/>
      <c r="N202" s="97"/>
      <c r="O202" s="97"/>
      <c r="P202" s="97"/>
      <c r="Q202" s="97"/>
      <c r="R202" s="97"/>
      <c r="S202" s="97"/>
      <c r="T202" s="97"/>
      <c r="U202" s="97"/>
      <c r="V202" s="97"/>
      <c r="W202" s="97"/>
      <c r="X202" s="97"/>
      <c r="Y202" s="97"/>
    </row>
    <row r="203">
      <c r="A203" s="97"/>
      <c r="B203" s="200"/>
      <c r="C203" s="200"/>
      <c r="D203" s="200"/>
      <c r="E203" s="200"/>
      <c r="F203" s="200"/>
      <c r="G203" s="97"/>
      <c r="H203" s="97"/>
      <c r="I203" s="97"/>
      <c r="J203" s="97"/>
      <c r="K203" s="97"/>
      <c r="L203" s="97"/>
      <c r="M203" s="97"/>
      <c r="N203" s="97"/>
      <c r="O203" s="97"/>
      <c r="P203" s="97"/>
      <c r="Q203" s="97"/>
      <c r="R203" s="97"/>
      <c r="S203" s="97"/>
      <c r="T203" s="97"/>
      <c r="U203" s="97"/>
      <c r="V203" s="97"/>
      <c r="W203" s="97"/>
      <c r="X203" s="97"/>
      <c r="Y203" s="97"/>
    </row>
    <row r="204">
      <c r="A204" s="97"/>
      <c r="B204" s="200"/>
      <c r="C204" s="200"/>
      <c r="D204" s="200"/>
      <c r="E204" s="200"/>
      <c r="F204" s="200"/>
      <c r="G204" s="97"/>
      <c r="H204" s="97"/>
      <c r="I204" s="97"/>
      <c r="J204" s="97"/>
      <c r="K204" s="97"/>
      <c r="L204" s="97"/>
      <c r="M204" s="97"/>
      <c r="N204" s="97"/>
      <c r="O204" s="97"/>
      <c r="P204" s="97"/>
      <c r="Q204" s="97"/>
      <c r="R204" s="97"/>
      <c r="S204" s="97"/>
      <c r="T204" s="97"/>
      <c r="U204" s="97"/>
      <c r="V204" s="97"/>
      <c r="W204" s="97"/>
      <c r="X204" s="97"/>
      <c r="Y204" s="97"/>
    </row>
    <row r="205">
      <c r="A205" s="97"/>
      <c r="B205" s="200"/>
      <c r="C205" s="200"/>
      <c r="D205" s="200"/>
      <c r="E205" s="200"/>
      <c r="F205" s="200"/>
      <c r="G205" s="97"/>
      <c r="H205" s="97"/>
      <c r="I205" s="97"/>
      <c r="J205" s="97"/>
      <c r="K205" s="97"/>
      <c r="L205" s="97"/>
      <c r="M205" s="97"/>
      <c r="N205" s="97"/>
      <c r="O205" s="97"/>
      <c r="P205" s="97"/>
      <c r="Q205" s="97"/>
      <c r="R205" s="97"/>
      <c r="S205" s="97"/>
      <c r="T205" s="97"/>
      <c r="U205" s="97"/>
      <c r="V205" s="97"/>
      <c r="W205" s="97"/>
      <c r="X205" s="97"/>
      <c r="Y205" s="97"/>
    </row>
    <row r="206">
      <c r="A206" s="97"/>
      <c r="B206" s="200"/>
      <c r="C206" s="200"/>
      <c r="D206" s="200"/>
      <c r="E206" s="200"/>
      <c r="F206" s="200"/>
      <c r="G206" s="97"/>
      <c r="H206" s="97"/>
      <c r="I206" s="97"/>
      <c r="J206" s="97"/>
      <c r="K206" s="97"/>
      <c r="L206" s="97"/>
      <c r="M206" s="97"/>
      <c r="N206" s="97"/>
      <c r="O206" s="97"/>
      <c r="P206" s="97"/>
      <c r="Q206" s="97"/>
      <c r="R206" s="97"/>
      <c r="S206" s="97"/>
      <c r="T206" s="97"/>
      <c r="U206" s="97"/>
      <c r="V206" s="97"/>
      <c r="W206" s="97"/>
      <c r="X206" s="97"/>
      <c r="Y206" s="97"/>
    </row>
    <row r="207">
      <c r="A207" s="97"/>
      <c r="B207" s="200"/>
      <c r="C207" s="200"/>
      <c r="D207" s="200"/>
      <c r="E207" s="200"/>
      <c r="F207" s="200"/>
      <c r="G207" s="97"/>
      <c r="H207" s="97"/>
      <c r="I207" s="97"/>
      <c r="J207" s="97"/>
      <c r="K207" s="97"/>
      <c r="L207" s="97"/>
      <c r="M207" s="97"/>
      <c r="N207" s="97"/>
      <c r="O207" s="97"/>
      <c r="P207" s="97"/>
      <c r="Q207" s="97"/>
      <c r="R207" s="97"/>
      <c r="S207" s="97"/>
      <c r="T207" s="97"/>
      <c r="U207" s="97"/>
      <c r="V207" s="97"/>
      <c r="W207" s="97"/>
      <c r="X207" s="97"/>
      <c r="Y207" s="97"/>
    </row>
    <row r="208">
      <c r="A208" s="97"/>
      <c r="B208" s="200"/>
      <c r="C208" s="200"/>
      <c r="D208" s="200"/>
      <c r="E208" s="200"/>
      <c r="F208" s="200"/>
      <c r="G208" s="97"/>
      <c r="H208" s="97"/>
      <c r="I208" s="97"/>
      <c r="J208" s="97"/>
      <c r="K208" s="97"/>
      <c r="L208" s="97"/>
      <c r="M208" s="97"/>
      <c r="N208" s="97"/>
      <c r="O208" s="97"/>
      <c r="P208" s="97"/>
      <c r="Q208" s="97"/>
      <c r="R208" s="97"/>
      <c r="S208" s="97"/>
      <c r="T208" s="97"/>
      <c r="U208" s="97"/>
      <c r="V208" s="97"/>
      <c r="W208" s="97"/>
      <c r="X208" s="97"/>
      <c r="Y208" s="97"/>
    </row>
    <row r="209">
      <c r="A209" s="97"/>
      <c r="B209" s="200"/>
      <c r="C209" s="200"/>
      <c r="D209" s="200"/>
      <c r="E209" s="200"/>
      <c r="F209" s="200"/>
      <c r="G209" s="97"/>
      <c r="H209" s="97"/>
      <c r="I209" s="97"/>
      <c r="J209" s="97"/>
      <c r="K209" s="97"/>
      <c r="L209" s="97"/>
      <c r="M209" s="97"/>
      <c r="N209" s="97"/>
      <c r="O209" s="97"/>
      <c r="P209" s="97"/>
      <c r="Q209" s="97"/>
      <c r="R209" s="97"/>
      <c r="S209" s="97"/>
      <c r="T209" s="97"/>
      <c r="U209" s="97"/>
      <c r="V209" s="97"/>
      <c r="W209" s="97"/>
      <c r="X209" s="97"/>
      <c r="Y209" s="97"/>
    </row>
    <row r="210">
      <c r="A210" s="97"/>
      <c r="B210" s="200"/>
      <c r="C210" s="200"/>
      <c r="D210" s="200"/>
      <c r="E210" s="200"/>
      <c r="F210" s="200"/>
      <c r="G210" s="97"/>
      <c r="H210" s="97"/>
      <c r="I210" s="97"/>
      <c r="J210" s="97"/>
      <c r="K210" s="97"/>
      <c r="L210" s="97"/>
      <c r="M210" s="97"/>
      <c r="N210" s="97"/>
      <c r="O210" s="97"/>
      <c r="P210" s="97"/>
      <c r="Q210" s="97"/>
      <c r="R210" s="97"/>
      <c r="S210" s="97"/>
      <c r="T210" s="97"/>
      <c r="U210" s="97"/>
      <c r="V210" s="97"/>
      <c r="W210" s="97"/>
      <c r="X210" s="97"/>
      <c r="Y210" s="97"/>
    </row>
    <row r="211">
      <c r="A211" s="97"/>
      <c r="B211" s="200"/>
      <c r="C211" s="200"/>
      <c r="D211" s="200"/>
      <c r="E211" s="200"/>
      <c r="F211" s="200"/>
      <c r="G211" s="97"/>
      <c r="H211" s="97"/>
      <c r="I211" s="97"/>
      <c r="J211" s="97"/>
      <c r="K211" s="97"/>
      <c r="L211" s="97"/>
      <c r="M211" s="97"/>
      <c r="N211" s="97"/>
      <c r="O211" s="97"/>
      <c r="P211" s="97"/>
      <c r="Q211" s="97"/>
      <c r="R211" s="97"/>
      <c r="S211" s="97"/>
      <c r="T211" s="97"/>
      <c r="U211" s="97"/>
      <c r="V211" s="97"/>
      <c r="W211" s="97"/>
      <c r="X211" s="97"/>
      <c r="Y211" s="97"/>
    </row>
    <row r="212">
      <c r="A212" s="97"/>
      <c r="B212" s="200"/>
      <c r="C212" s="200"/>
      <c r="D212" s="200"/>
      <c r="E212" s="200"/>
      <c r="F212" s="200"/>
      <c r="G212" s="97"/>
      <c r="H212" s="97"/>
      <c r="I212" s="97"/>
      <c r="J212" s="97"/>
      <c r="K212" s="97"/>
      <c r="L212" s="97"/>
      <c r="M212" s="97"/>
      <c r="N212" s="97"/>
      <c r="O212" s="97"/>
      <c r="P212" s="97"/>
      <c r="Q212" s="97"/>
      <c r="R212" s="97"/>
      <c r="S212" s="97"/>
      <c r="T212" s="97"/>
      <c r="U212" s="97"/>
      <c r="V212" s="97"/>
      <c r="W212" s="97"/>
      <c r="X212" s="97"/>
      <c r="Y212" s="97"/>
    </row>
    <row r="213">
      <c r="A213" s="97"/>
      <c r="B213" s="200"/>
      <c r="C213" s="200"/>
      <c r="D213" s="200"/>
      <c r="E213" s="200"/>
      <c r="F213" s="200"/>
      <c r="G213" s="97"/>
      <c r="H213" s="97"/>
      <c r="I213" s="97"/>
      <c r="J213" s="97"/>
      <c r="K213" s="97"/>
      <c r="L213" s="97"/>
      <c r="M213" s="97"/>
      <c r="N213" s="97"/>
      <c r="O213" s="97"/>
      <c r="P213" s="97"/>
      <c r="Q213" s="97"/>
      <c r="R213" s="97"/>
      <c r="S213" s="97"/>
      <c r="T213" s="97"/>
      <c r="U213" s="97"/>
      <c r="V213" s="97"/>
      <c r="W213" s="97"/>
      <c r="X213" s="97"/>
      <c r="Y213" s="97"/>
    </row>
    <row r="214">
      <c r="A214" s="97"/>
      <c r="B214" s="200"/>
      <c r="C214" s="200"/>
      <c r="D214" s="200"/>
      <c r="E214" s="200"/>
      <c r="F214" s="200"/>
      <c r="G214" s="97"/>
      <c r="H214" s="97"/>
      <c r="I214" s="97"/>
      <c r="J214" s="97"/>
      <c r="K214" s="97"/>
      <c r="L214" s="97"/>
      <c r="M214" s="97"/>
      <c r="N214" s="97"/>
      <c r="O214" s="97"/>
      <c r="P214" s="97"/>
      <c r="Q214" s="97"/>
      <c r="R214" s="97"/>
      <c r="S214" s="97"/>
      <c r="T214" s="97"/>
      <c r="U214" s="97"/>
      <c r="V214" s="97"/>
      <c r="W214" s="97"/>
      <c r="X214" s="97"/>
      <c r="Y214" s="97"/>
    </row>
    <row r="215">
      <c r="A215" s="97"/>
      <c r="B215" s="200"/>
      <c r="C215" s="200"/>
      <c r="D215" s="200"/>
      <c r="E215" s="200"/>
      <c r="F215" s="200"/>
      <c r="G215" s="97"/>
      <c r="H215" s="97"/>
      <c r="I215" s="97"/>
      <c r="J215" s="97"/>
      <c r="K215" s="97"/>
      <c r="L215" s="97"/>
      <c r="M215" s="97"/>
      <c r="N215" s="97"/>
      <c r="O215" s="97"/>
      <c r="P215" s="97"/>
      <c r="Q215" s="97"/>
      <c r="R215" s="97"/>
      <c r="S215" s="97"/>
      <c r="T215" s="97"/>
      <c r="U215" s="97"/>
      <c r="V215" s="97"/>
      <c r="W215" s="97"/>
      <c r="X215" s="97"/>
      <c r="Y215" s="97"/>
    </row>
    <row r="216">
      <c r="A216" s="97"/>
      <c r="B216" s="200"/>
      <c r="C216" s="200"/>
      <c r="D216" s="200"/>
      <c r="E216" s="200"/>
      <c r="F216" s="200"/>
      <c r="G216" s="97"/>
      <c r="H216" s="97"/>
      <c r="I216" s="97"/>
      <c r="J216" s="97"/>
      <c r="K216" s="97"/>
      <c r="L216" s="97"/>
      <c r="M216" s="97"/>
      <c r="N216" s="97"/>
      <c r="O216" s="97"/>
      <c r="P216" s="97"/>
      <c r="Q216" s="97"/>
      <c r="R216" s="97"/>
      <c r="S216" s="97"/>
      <c r="T216" s="97"/>
      <c r="U216" s="97"/>
      <c r="V216" s="97"/>
      <c r="W216" s="97"/>
      <c r="X216" s="97"/>
      <c r="Y216" s="97"/>
    </row>
    <row r="217">
      <c r="A217" s="97"/>
      <c r="B217" s="200"/>
      <c r="C217" s="200"/>
      <c r="D217" s="200"/>
      <c r="E217" s="200"/>
      <c r="F217" s="200"/>
      <c r="G217" s="97"/>
      <c r="H217" s="97"/>
      <c r="I217" s="97"/>
      <c r="J217" s="97"/>
      <c r="K217" s="97"/>
      <c r="L217" s="97"/>
      <c r="M217" s="97"/>
      <c r="N217" s="97"/>
      <c r="O217" s="97"/>
      <c r="P217" s="97"/>
      <c r="Q217" s="97"/>
      <c r="R217" s="97"/>
      <c r="S217" s="97"/>
      <c r="T217" s="97"/>
      <c r="U217" s="97"/>
      <c r="V217" s="97"/>
      <c r="W217" s="97"/>
      <c r="X217" s="97"/>
      <c r="Y217" s="97"/>
    </row>
    <row r="218">
      <c r="A218" s="97"/>
      <c r="B218" s="200"/>
      <c r="C218" s="200"/>
      <c r="D218" s="200"/>
      <c r="E218" s="200"/>
      <c r="F218" s="200"/>
      <c r="G218" s="97"/>
      <c r="H218" s="97"/>
      <c r="I218" s="97"/>
      <c r="J218" s="97"/>
      <c r="K218" s="97"/>
      <c r="L218" s="97"/>
      <c r="M218" s="97"/>
      <c r="N218" s="97"/>
      <c r="O218" s="97"/>
      <c r="P218" s="97"/>
      <c r="Q218" s="97"/>
      <c r="R218" s="97"/>
      <c r="S218" s="97"/>
      <c r="T218" s="97"/>
      <c r="U218" s="97"/>
      <c r="V218" s="97"/>
      <c r="W218" s="97"/>
      <c r="X218" s="97"/>
      <c r="Y218" s="97"/>
    </row>
    <row r="219">
      <c r="A219" s="97"/>
      <c r="B219" s="200"/>
      <c r="C219" s="200"/>
      <c r="D219" s="200"/>
      <c r="E219" s="200"/>
      <c r="F219" s="200"/>
      <c r="G219" s="97"/>
      <c r="H219" s="97"/>
      <c r="I219" s="97"/>
      <c r="J219" s="97"/>
      <c r="K219" s="97"/>
      <c r="L219" s="97"/>
      <c r="M219" s="97"/>
      <c r="N219" s="97"/>
      <c r="O219" s="97"/>
      <c r="P219" s="97"/>
      <c r="Q219" s="97"/>
      <c r="R219" s="97"/>
      <c r="S219" s="97"/>
      <c r="T219" s="97"/>
      <c r="U219" s="97"/>
      <c r="V219" s="97"/>
      <c r="W219" s="97"/>
      <c r="X219" s="97"/>
      <c r="Y219" s="97"/>
    </row>
    <row r="220">
      <c r="A220" s="97"/>
      <c r="B220" s="200"/>
      <c r="C220" s="200"/>
      <c r="D220" s="200"/>
      <c r="E220" s="200"/>
      <c r="F220" s="200"/>
      <c r="G220" s="97"/>
      <c r="H220" s="97"/>
      <c r="I220" s="97"/>
      <c r="J220" s="97"/>
      <c r="K220" s="97"/>
      <c r="L220" s="97"/>
      <c r="M220" s="97"/>
      <c r="N220" s="97"/>
      <c r="O220" s="97"/>
      <c r="P220" s="97"/>
      <c r="Q220" s="97"/>
      <c r="R220" s="97"/>
      <c r="S220" s="97"/>
      <c r="T220" s="97"/>
      <c r="U220" s="97"/>
      <c r="V220" s="97"/>
      <c r="W220" s="97"/>
      <c r="X220" s="97"/>
      <c r="Y220" s="97"/>
    </row>
    <row r="221">
      <c r="A221" s="97"/>
      <c r="B221" s="200"/>
      <c r="C221" s="200"/>
      <c r="D221" s="200"/>
      <c r="E221" s="200"/>
      <c r="F221" s="200"/>
      <c r="G221" s="97"/>
      <c r="H221" s="97"/>
      <c r="I221" s="97"/>
      <c r="J221" s="97"/>
      <c r="K221" s="97"/>
      <c r="L221" s="97"/>
      <c r="M221" s="97"/>
      <c r="N221" s="97"/>
      <c r="O221" s="97"/>
      <c r="P221" s="97"/>
      <c r="Q221" s="97"/>
      <c r="R221" s="97"/>
      <c r="S221" s="97"/>
      <c r="T221" s="97"/>
      <c r="U221" s="97"/>
      <c r="V221" s="97"/>
      <c r="W221" s="97"/>
      <c r="X221" s="97"/>
      <c r="Y221" s="97"/>
    </row>
    <row r="222">
      <c r="A222" s="97"/>
      <c r="B222" s="200"/>
      <c r="C222" s="200"/>
      <c r="D222" s="200"/>
      <c r="E222" s="200"/>
      <c r="F222" s="200"/>
      <c r="G222" s="97"/>
      <c r="H222" s="97"/>
      <c r="I222" s="97"/>
      <c r="J222" s="97"/>
      <c r="K222" s="97"/>
      <c r="L222" s="97"/>
      <c r="M222" s="97"/>
      <c r="N222" s="97"/>
      <c r="O222" s="97"/>
      <c r="P222" s="97"/>
      <c r="Q222" s="97"/>
      <c r="R222" s="97"/>
      <c r="S222" s="97"/>
      <c r="T222" s="97"/>
      <c r="U222" s="97"/>
      <c r="V222" s="97"/>
      <c r="W222" s="97"/>
      <c r="X222" s="97"/>
      <c r="Y222" s="97"/>
    </row>
    <row r="223">
      <c r="A223" s="97"/>
      <c r="B223" s="200"/>
      <c r="C223" s="200"/>
      <c r="D223" s="200"/>
      <c r="E223" s="200"/>
      <c r="F223" s="200"/>
      <c r="G223" s="97"/>
      <c r="H223" s="97"/>
      <c r="I223" s="97"/>
      <c r="J223" s="97"/>
      <c r="K223" s="97"/>
      <c r="L223" s="97"/>
      <c r="M223" s="97"/>
      <c r="N223" s="97"/>
      <c r="O223" s="97"/>
      <c r="P223" s="97"/>
      <c r="Q223" s="97"/>
      <c r="R223" s="97"/>
      <c r="S223" s="97"/>
      <c r="T223" s="97"/>
      <c r="U223" s="97"/>
      <c r="V223" s="97"/>
      <c r="W223" s="97"/>
      <c r="X223" s="97"/>
      <c r="Y223" s="97"/>
    </row>
    <row r="224">
      <c r="A224" s="97"/>
      <c r="B224" s="200"/>
      <c r="C224" s="200"/>
      <c r="D224" s="200"/>
      <c r="E224" s="200"/>
      <c r="F224" s="200"/>
      <c r="G224" s="97"/>
      <c r="H224" s="97"/>
      <c r="I224" s="97"/>
      <c r="J224" s="97"/>
      <c r="K224" s="97"/>
      <c r="L224" s="97"/>
      <c r="M224" s="97"/>
      <c r="N224" s="97"/>
      <c r="O224" s="97"/>
      <c r="P224" s="97"/>
      <c r="Q224" s="97"/>
      <c r="R224" s="97"/>
      <c r="S224" s="97"/>
      <c r="T224" s="97"/>
      <c r="U224" s="97"/>
      <c r="V224" s="97"/>
      <c r="W224" s="97"/>
      <c r="X224" s="97"/>
      <c r="Y224" s="97"/>
    </row>
    <row r="225">
      <c r="A225" s="97"/>
      <c r="B225" s="200"/>
      <c r="C225" s="200"/>
      <c r="D225" s="200"/>
      <c r="E225" s="200"/>
      <c r="F225" s="200"/>
      <c r="G225" s="97"/>
      <c r="H225" s="97"/>
      <c r="I225" s="97"/>
      <c r="J225" s="97"/>
      <c r="K225" s="97"/>
      <c r="L225" s="97"/>
      <c r="M225" s="97"/>
      <c r="N225" s="97"/>
      <c r="O225" s="97"/>
      <c r="P225" s="97"/>
      <c r="Q225" s="97"/>
      <c r="R225" s="97"/>
      <c r="S225" s="97"/>
      <c r="T225" s="97"/>
      <c r="U225" s="97"/>
      <c r="V225" s="97"/>
      <c r="W225" s="97"/>
      <c r="X225" s="97"/>
      <c r="Y225" s="97"/>
    </row>
    <row r="226">
      <c r="A226" s="97"/>
      <c r="B226" s="200"/>
      <c r="C226" s="200"/>
      <c r="D226" s="200"/>
      <c r="E226" s="200"/>
      <c r="F226" s="200"/>
      <c r="G226" s="97"/>
      <c r="H226" s="97"/>
      <c r="I226" s="97"/>
      <c r="J226" s="97"/>
      <c r="K226" s="97"/>
      <c r="L226" s="97"/>
      <c r="M226" s="97"/>
      <c r="N226" s="97"/>
      <c r="O226" s="97"/>
      <c r="P226" s="97"/>
      <c r="Q226" s="97"/>
      <c r="R226" s="97"/>
      <c r="S226" s="97"/>
      <c r="T226" s="97"/>
      <c r="U226" s="97"/>
      <c r="V226" s="97"/>
      <c r="W226" s="97"/>
      <c r="X226" s="97"/>
      <c r="Y226" s="97"/>
    </row>
    <row r="227">
      <c r="A227" s="97"/>
      <c r="B227" s="200"/>
      <c r="C227" s="200"/>
      <c r="D227" s="200"/>
      <c r="E227" s="200"/>
      <c r="F227" s="200"/>
      <c r="G227" s="97"/>
      <c r="H227" s="97"/>
      <c r="I227" s="97"/>
      <c r="J227" s="97"/>
      <c r="K227" s="97"/>
      <c r="L227" s="97"/>
      <c r="M227" s="97"/>
      <c r="N227" s="97"/>
      <c r="O227" s="97"/>
      <c r="P227" s="97"/>
      <c r="Q227" s="97"/>
      <c r="R227" s="97"/>
      <c r="S227" s="97"/>
      <c r="T227" s="97"/>
      <c r="U227" s="97"/>
      <c r="V227" s="97"/>
      <c r="W227" s="97"/>
      <c r="X227" s="97"/>
      <c r="Y227" s="97"/>
    </row>
    <row r="228">
      <c r="A228" s="97"/>
      <c r="B228" s="200"/>
      <c r="C228" s="200"/>
      <c r="D228" s="200"/>
      <c r="E228" s="200"/>
      <c r="F228" s="200"/>
      <c r="G228" s="97"/>
      <c r="H228" s="97"/>
      <c r="I228" s="97"/>
      <c r="J228" s="97"/>
      <c r="K228" s="97"/>
      <c r="L228" s="97"/>
      <c r="M228" s="97"/>
      <c r="N228" s="97"/>
      <c r="O228" s="97"/>
      <c r="P228" s="97"/>
      <c r="Q228" s="97"/>
      <c r="R228" s="97"/>
      <c r="S228" s="97"/>
      <c r="T228" s="97"/>
      <c r="U228" s="97"/>
      <c r="V228" s="97"/>
      <c r="W228" s="97"/>
      <c r="X228" s="97"/>
      <c r="Y228" s="97"/>
    </row>
    <row r="229">
      <c r="A229" s="97"/>
      <c r="B229" s="200"/>
      <c r="C229" s="200"/>
      <c r="D229" s="200"/>
      <c r="E229" s="200"/>
      <c r="F229" s="200"/>
      <c r="G229" s="97"/>
      <c r="H229" s="97"/>
      <c r="I229" s="97"/>
      <c r="J229" s="97"/>
      <c r="K229" s="97"/>
      <c r="L229" s="97"/>
      <c r="M229" s="97"/>
      <c r="N229" s="97"/>
      <c r="O229" s="97"/>
      <c r="P229" s="97"/>
      <c r="Q229" s="97"/>
      <c r="R229" s="97"/>
      <c r="S229" s="97"/>
      <c r="T229" s="97"/>
      <c r="U229" s="97"/>
      <c r="V229" s="97"/>
      <c r="W229" s="97"/>
      <c r="X229" s="97"/>
      <c r="Y229" s="97"/>
    </row>
    <row r="230">
      <c r="A230" s="97"/>
      <c r="B230" s="200"/>
      <c r="C230" s="200"/>
      <c r="D230" s="200"/>
      <c r="E230" s="200"/>
      <c r="F230" s="200"/>
      <c r="G230" s="97"/>
      <c r="H230" s="97"/>
      <c r="I230" s="97"/>
      <c r="J230" s="97"/>
      <c r="K230" s="97"/>
      <c r="L230" s="97"/>
      <c r="M230" s="97"/>
      <c r="N230" s="97"/>
      <c r="O230" s="97"/>
      <c r="P230" s="97"/>
      <c r="Q230" s="97"/>
      <c r="R230" s="97"/>
      <c r="S230" s="97"/>
      <c r="T230" s="97"/>
      <c r="U230" s="97"/>
      <c r="V230" s="97"/>
      <c r="W230" s="97"/>
      <c r="X230" s="97"/>
      <c r="Y230" s="97"/>
    </row>
    <row r="231">
      <c r="A231" s="97"/>
      <c r="B231" s="200"/>
      <c r="C231" s="200"/>
      <c r="D231" s="200"/>
      <c r="E231" s="200"/>
      <c r="F231" s="200"/>
      <c r="G231" s="97"/>
      <c r="H231" s="97"/>
      <c r="I231" s="97"/>
      <c r="J231" s="97"/>
      <c r="K231" s="97"/>
      <c r="L231" s="97"/>
      <c r="M231" s="97"/>
      <c r="N231" s="97"/>
      <c r="O231" s="97"/>
      <c r="P231" s="97"/>
      <c r="Q231" s="97"/>
      <c r="R231" s="97"/>
      <c r="S231" s="97"/>
      <c r="T231" s="97"/>
      <c r="U231" s="97"/>
      <c r="V231" s="97"/>
      <c r="W231" s="97"/>
      <c r="X231" s="97"/>
      <c r="Y231" s="97"/>
    </row>
    <row r="232">
      <c r="A232" s="97"/>
      <c r="B232" s="200"/>
      <c r="C232" s="200"/>
      <c r="D232" s="200"/>
      <c r="E232" s="200"/>
      <c r="F232" s="200"/>
      <c r="G232" s="97"/>
      <c r="H232" s="97"/>
      <c r="I232" s="97"/>
      <c r="J232" s="97"/>
      <c r="K232" s="97"/>
      <c r="L232" s="97"/>
      <c r="M232" s="97"/>
      <c r="N232" s="97"/>
      <c r="O232" s="97"/>
      <c r="P232" s="97"/>
      <c r="Q232" s="97"/>
      <c r="R232" s="97"/>
      <c r="S232" s="97"/>
      <c r="T232" s="97"/>
      <c r="U232" s="97"/>
      <c r="V232" s="97"/>
      <c r="W232" s="97"/>
      <c r="X232" s="97"/>
      <c r="Y232" s="97"/>
    </row>
    <row r="233">
      <c r="A233" s="97"/>
      <c r="B233" s="200"/>
      <c r="C233" s="200"/>
      <c r="D233" s="200"/>
      <c r="E233" s="200"/>
      <c r="F233" s="200"/>
      <c r="G233" s="97"/>
      <c r="H233" s="97"/>
      <c r="I233" s="97"/>
      <c r="J233" s="97"/>
      <c r="K233" s="97"/>
      <c r="L233" s="97"/>
      <c r="M233" s="97"/>
      <c r="N233" s="97"/>
      <c r="O233" s="97"/>
      <c r="P233" s="97"/>
      <c r="Q233" s="97"/>
      <c r="R233" s="97"/>
      <c r="S233" s="97"/>
      <c r="T233" s="97"/>
      <c r="U233" s="97"/>
      <c r="V233" s="97"/>
      <c r="W233" s="97"/>
      <c r="X233" s="97"/>
      <c r="Y233" s="97"/>
    </row>
    <row r="234">
      <c r="A234" s="97"/>
      <c r="B234" s="200"/>
      <c r="C234" s="200"/>
      <c r="D234" s="200"/>
      <c r="E234" s="200"/>
      <c r="F234" s="200"/>
      <c r="G234" s="97"/>
      <c r="H234" s="97"/>
      <c r="I234" s="97"/>
      <c r="J234" s="97"/>
      <c r="K234" s="97"/>
      <c r="L234" s="97"/>
      <c r="M234" s="97"/>
      <c r="N234" s="97"/>
      <c r="O234" s="97"/>
      <c r="P234" s="97"/>
      <c r="Q234" s="97"/>
      <c r="R234" s="97"/>
      <c r="S234" s="97"/>
      <c r="T234" s="97"/>
      <c r="U234" s="97"/>
      <c r="V234" s="97"/>
      <c r="W234" s="97"/>
      <c r="X234" s="97"/>
      <c r="Y234" s="97"/>
    </row>
    <row r="235">
      <c r="A235" s="97"/>
      <c r="B235" s="200"/>
      <c r="C235" s="200"/>
      <c r="D235" s="200"/>
      <c r="E235" s="200"/>
      <c r="F235" s="200"/>
      <c r="G235" s="97"/>
      <c r="H235" s="97"/>
      <c r="I235" s="97"/>
      <c r="J235" s="97"/>
      <c r="K235" s="97"/>
      <c r="L235" s="97"/>
      <c r="M235" s="97"/>
      <c r="N235" s="97"/>
      <c r="O235" s="97"/>
      <c r="P235" s="97"/>
      <c r="Q235" s="97"/>
      <c r="R235" s="97"/>
      <c r="S235" s="97"/>
      <c r="T235" s="97"/>
      <c r="U235" s="97"/>
      <c r="V235" s="97"/>
      <c r="W235" s="97"/>
      <c r="X235" s="97"/>
      <c r="Y235" s="97"/>
    </row>
    <row r="236">
      <c r="A236" s="97"/>
      <c r="B236" s="200"/>
      <c r="C236" s="200"/>
      <c r="D236" s="200"/>
      <c r="E236" s="200"/>
      <c r="F236" s="200"/>
      <c r="G236" s="97"/>
      <c r="H236" s="97"/>
      <c r="I236" s="97"/>
      <c r="J236" s="97"/>
      <c r="K236" s="97"/>
      <c r="L236" s="97"/>
      <c r="M236" s="97"/>
      <c r="N236" s="97"/>
      <c r="O236" s="97"/>
      <c r="P236" s="97"/>
      <c r="Q236" s="97"/>
      <c r="R236" s="97"/>
      <c r="S236" s="97"/>
      <c r="T236" s="97"/>
      <c r="U236" s="97"/>
      <c r="V236" s="97"/>
      <c r="W236" s="97"/>
      <c r="X236" s="97"/>
      <c r="Y236" s="97"/>
    </row>
    <row r="237">
      <c r="A237" s="97"/>
      <c r="B237" s="200"/>
      <c r="C237" s="200"/>
      <c r="D237" s="200"/>
      <c r="E237" s="200"/>
      <c r="F237" s="200"/>
      <c r="G237" s="97"/>
      <c r="H237" s="97"/>
      <c r="I237" s="97"/>
      <c r="J237" s="97"/>
      <c r="K237" s="97"/>
      <c r="L237" s="97"/>
      <c r="M237" s="97"/>
      <c r="N237" s="97"/>
      <c r="O237" s="97"/>
      <c r="P237" s="97"/>
      <c r="Q237" s="97"/>
      <c r="R237" s="97"/>
      <c r="S237" s="97"/>
      <c r="T237" s="97"/>
      <c r="U237" s="97"/>
      <c r="V237" s="97"/>
      <c r="W237" s="97"/>
      <c r="X237" s="97"/>
      <c r="Y237" s="97"/>
    </row>
    <row r="238">
      <c r="A238" s="97"/>
      <c r="B238" s="200"/>
      <c r="C238" s="200"/>
      <c r="D238" s="200"/>
      <c r="E238" s="200"/>
      <c r="F238" s="200"/>
      <c r="G238" s="97"/>
      <c r="H238" s="97"/>
      <c r="I238" s="97"/>
      <c r="J238" s="97"/>
      <c r="K238" s="97"/>
      <c r="L238" s="97"/>
      <c r="M238" s="97"/>
      <c r="N238" s="97"/>
      <c r="O238" s="97"/>
      <c r="P238" s="97"/>
      <c r="Q238" s="97"/>
      <c r="R238" s="97"/>
      <c r="S238" s="97"/>
      <c r="T238" s="97"/>
      <c r="U238" s="97"/>
      <c r="V238" s="97"/>
      <c r="W238" s="97"/>
      <c r="X238" s="97"/>
      <c r="Y238" s="97"/>
    </row>
    <row r="239">
      <c r="A239" s="97"/>
      <c r="B239" s="200"/>
      <c r="C239" s="200"/>
      <c r="D239" s="200"/>
      <c r="E239" s="200"/>
      <c r="F239" s="200"/>
      <c r="G239" s="97"/>
      <c r="H239" s="97"/>
      <c r="I239" s="97"/>
      <c r="J239" s="97"/>
      <c r="K239" s="97"/>
      <c r="L239" s="97"/>
      <c r="M239" s="97"/>
      <c r="N239" s="97"/>
      <c r="O239" s="97"/>
      <c r="P239" s="97"/>
      <c r="Q239" s="97"/>
      <c r="R239" s="97"/>
      <c r="S239" s="97"/>
      <c r="T239" s="97"/>
      <c r="U239" s="97"/>
      <c r="V239" s="97"/>
      <c r="W239" s="97"/>
      <c r="X239" s="97"/>
      <c r="Y239" s="97"/>
    </row>
    <row r="240">
      <c r="A240" s="97"/>
      <c r="B240" s="200"/>
      <c r="C240" s="200"/>
      <c r="D240" s="200"/>
      <c r="E240" s="200"/>
      <c r="F240" s="200"/>
      <c r="G240" s="97"/>
      <c r="H240" s="97"/>
      <c r="I240" s="97"/>
      <c r="J240" s="97"/>
      <c r="K240" s="97"/>
      <c r="L240" s="97"/>
      <c r="M240" s="97"/>
      <c r="N240" s="97"/>
      <c r="O240" s="97"/>
      <c r="P240" s="97"/>
      <c r="Q240" s="97"/>
      <c r="R240" s="97"/>
      <c r="S240" s="97"/>
      <c r="T240" s="97"/>
      <c r="U240" s="97"/>
      <c r="V240" s="97"/>
      <c r="W240" s="97"/>
      <c r="X240" s="97"/>
      <c r="Y240" s="97"/>
    </row>
    <row r="241">
      <c r="A241" s="97"/>
      <c r="B241" s="200"/>
      <c r="C241" s="200"/>
      <c r="D241" s="200"/>
      <c r="E241" s="200"/>
      <c r="F241" s="200"/>
      <c r="G241" s="97"/>
      <c r="H241" s="97"/>
      <c r="I241" s="97"/>
      <c r="J241" s="97"/>
      <c r="K241" s="97"/>
      <c r="L241" s="97"/>
      <c r="M241" s="97"/>
      <c r="N241" s="97"/>
      <c r="O241" s="97"/>
      <c r="P241" s="97"/>
      <c r="Q241" s="97"/>
      <c r="R241" s="97"/>
      <c r="S241" s="97"/>
      <c r="T241" s="97"/>
      <c r="U241" s="97"/>
      <c r="V241" s="97"/>
      <c r="W241" s="97"/>
      <c r="X241" s="97"/>
      <c r="Y241" s="97"/>
    </row>
    <row r="242">
      <c r="A242" s="97"/>
      <c r="B242" s="200"/>
      <c r="C242" s="200"/>
      <c r="D242" s="200"/>
      <c r="E242" s="200"/>
      <c r="F242" s="200"/>
      <c r="G242" s="97"/>
      <c r="H242" s="97"/>
      <c r="I242" s="97"/>
      <c r="J242" s="97"/>
      <c r="K242" s="97"/>
      <c r="L242" s="97"/>
      <c r="M242" s="97"/>
      <c r="N242" s="97"/>
      <c r="O242" s="97"/>
      <c r="P242" s="97"/>
      <c r="Q242" s="97"/>
      <c r="R242" s="97"/>
      <c r="S242" s="97"/>
      <c r="T242" s="97"/>
      <c r="U242" s="97"/>
      <c r="V242" s="97"/>
      <c r="W242" s="97"/>
      <c r="X242" s="97"/>
      <c r="Y242" s="97"/>
    </row>
    <row r="243">
      <c r="A243" s="97"/>
      <c r="B243" s="200"/>
      <c r="C243" s="200"/>
      <c r="D243" s="200"/>
      <c r="E243" s="200"/>
      <c r="F243" s="200"/>
      <c r="G243" s="97"/>
      <c r="H243" s="97"/>
      <c r="I243" s="97"/>
      <c r="J243" s="97"/>
      <c r="K243" s="97"/>
      <c r="L243" s="97"/>
      <c r="M243" s="97"/>
      <c r="N243" s="97"/>
      <c r="O243" s="97"/>
      <c r="P243" s="97"/>
      <c r="Q243" s="97"/>
      <c r="R243" s="97"/>
      <c r="S243" s="97"/>
      <c r="T243" s="97"/>
      <c r="U243" s="97"/>
      <c r="V243" s="97"/>
      <c r="W243" s="97"/>
      <c r="X243" s="97"/>
      <c r="Y243" s="97"/>
    </row>
    <row r="244">
      <c r="A244" s="97"/>
      <c r="B244" s="200"/>
      <c r="C244" s="200"/>
      <c r="D244" s="200"/>
      <c r="E244" s="200"/>
      <c r="F244" s="200"/>
      <c r="G244" s="97"/>
      <c r="H244" s="97"/>
      <c r="I244" s="97"/>
      <c r="J244" s="97"/>
      <c r="K244" s="97"/>
      <c r="L244" s="97"/>
      <c r="M244" s="97"/>
      <c r="N244" s="97"/>
      <c r="O244" s="97"/>
      <c r="P244" s="97"/>
      <c r="Q244" s="97"/>
      <c r="R244" s="97"/>
      <c r="S244" s="97"/>
      <c r="T244" s="97"/>
      <c r="U244" s="97"/>
      <c r="V244" s="97"/>
      <c r="W244" s="97"/>
      <c r="X244" s="97"/>
      <c r="Y244" s="97"/>
    </row>
    <row r="245">
      <c r="A245" s="97"/>
      <c r="B245" s="200"/>
      <c r="C245" s="200"/>
      <c r="D245" s="200"/>
      <c r="E245" s="200"/>
      <c r="F245" s="200"/>
      <c r="G245" s="97"/>
      <c r="H245" s="97"/>
      <c r="I245" s="97"/>
      <c r="J245" s="97"/>
      <c r="K245" s="97"/>
      <c r="L245" s="97"/>
      <c r="M245" s="97"/>
      <c r="N245" s="97"/>
      <c r="O245" s="97"/>
      <c r="P245" s="97"/>
      <c r="Q245" s="97"/>
      <c r="R245" s="97"/>
      <c r="S245" s="97"/>
      <c r="T245" s="97"/>
      <c r="U245" s="97"/>
      <c r="V245" s="97"/>
      <c r="W245" s="97"/>
      <c r="X245" s="97"/>
      <c r="Y245" s="97"/>
    </row>
    <row r="246">
      <c r="A246" s="97"/>
      <c r="B246" s="200"/>
      <c r="C246" s="200"/>
      <c r="D246" s="200"/>
      <c r="E246" s="200"/>
      <c r="F246" s="200"/>
      <c r="G246" s="97"/>
      <c r="H246" s="97"/>
      <c r="I246" s="97"/>
      <c r="J246" s="97"/>
      <c r="K246" s="97"/>
      <c r="L246" s="97"/>
      <c r="M246" s="97"/>
      <c r="N246" s="97"/>
      <c r="O246" s="97"/>
      <c r="P246" s="97"/>
      <c r="Q246" s="97"/>
      <c r="R246" s="97"/>
      <c r="S246" s="97"/>
      <c r="T246" s="97"/>
      <c r="U246" s="97"/>
      <c r="V246" s="97"/>
      <c r="W246" s="97"/>
      <c r="X246" s="97"/>
      <c r="Y246" s="97"/>
    </row>
    <row r="247">
      <c r="A247" s="97"/>
      <c r="B247" s="200"/>
      <c r="C247" s="200"/>
      <c r="D247" s="200"/>
      <c r="E247" s="200"/>
      <c r="F247" s="200"/>
      <c r="G247" s="97"/>
      <c r="H247" s="97"/>
      <c r="I247" s="97"/>
      <c r="J247" s="97"/>
      <c r="K247" s="97"/>
      <c r="L247" s="97"/>
      <c r="M247" s="97"/>
      <c r="N247" s="97"/>
      <c r="O247" s="97"/>
      <c r="P247" s="97"/>
      <c r="Q247" s="97"/>
      <c r="R247" s="97"/>
      <c r="S247" s="97"/>
      <c r="T247" s="97"/>
      <c r="U247" s="97"/>
      <c r="V247" s="97"/>
      <c r="W247" s="97"/>
      <c r="X247" s="97"/>
      <c r="Y247" s="97"/>
    </row>
    <row r="248">
      <c r="A248" s="97"/>
      <c r="B248" s="200"/>
      <c r="C248" s="200"/>
      <c r="D248" s="200"/>
      <c r="E248" s="200"/>
      <c r="F248" s="200"/>
      <c r="G248" s="97"/>
      <c r="H248" s="97"/>
      <c r="I248" s="97"/>
      <c r="J248" s="97"/>
      <c r="K248" s="97"/>
      <c r="L248" s="97"/>
      <c r="M248" s="97"/>
      <c r="N248" s="97"/>
      <c r="O248" s="97"/>
      <c r="P248" s="97"/>
      <c r="Q248" s="97"/>
      <c r="R248" s="97"/>
      <c r="S248" s="97"/>
      <c r="T248" s="97"/>
      <c r="U248" s="97"/>
      <c r="V248" s="97"/>
      <c r="W248" s="97"/>
      <c r="X248" s="97"/>
      <c r="Y248" s="97"/>
    </row>
    <row r="249">
      <c r="A249" s="97"/>
      <c r="B249" s="200"/>
      <c r="C249" s="200"/>
      <c r="D249" s="200"/>
      <c r="E249" s="200"/>
      <c r="F249" s="200"/>
      <c r="G249" s="97"/>
      <c r="H249" s="97"/>
      <c r="I249" s="97"/>
      <c r="J249" s="97"/>
      <c r="K249" s="97"/>
      <c r="L249" s="97"/>
      <c r="M249" s="97"/>
      <c r="N249" s="97"/>
      <c r="O249" s="97"/>
      <c r="P249" s="97"/>
      <c r="Q249" s="97"/>
      <c r="R249" s="97"/>
      <c r="S249" s="97"/>
      <c r="T249" s="97"/>
      <c r="U249" s="97"/>
      <c r="V249" s="97"/>
      <c r="W249" s="97"/>
      <c r="X249" s="97"/>
      <c r="Y249" s="97"/>
    </row>
    <row r="250">
      <c r="A250" s="97"/>
      <c r="B250" s="200"/>
      <c r="C250" s="200"/>
      <c r="D250" s="200"/>
      <c r="E250" s="200"/>
      <c r="F250" s="200"/>
      <c r="G250" s="97"/>
      <c r="H250" s="97"/>
      <c r="I250" s="97"/>
      <c r="J250" s="97"/>
      <c r="K250" s="97"/>
      <c r="L250" s="97"/>
      <c r="M250" s="97"/>
      <c r="N250" s="97"/>
      <c r="O250" s="97"/>
      <c r="P250" s="97"/>
      <c r="Q250" s="97"/>
      <c r="R250" s="97"/>
      <c r="S250" s="97"/>
      <c r="T250" s="97"/>
      <c r="U250" s="97"/>
      <c r="V250" s="97"/>
      <c r="W250" s="97"/>
      <c r="X250" s="97"/>
      <c r="Y250" s="97"/>
    </row>
    <row r="251">
      <c r="A251" s="97"/>
      <c r="B251" s="200"/>
      <c r="C251" s="200"/>
      <c r="D251" s="200"/>
      <c r="E251" s="200"/>
      <c r="F251" s="200"/>
      <c r="G251" s="97"/>
      <c r="H251" s="97"/>
      <c r="I251" s="97"/>
      <c r="J251" s="97"/>
      <c r="K251" s="97"/>
      <c r="L251" s="97"/>
      <c r="M251" s="97"/>
      <c r="N251" s="97"/>
      <c r="O251" s="97"/>
      <c r="P251" s="97"/>
      <c r="Q251" s="97"/>
      <c r="R251" s="97"/>
      <c r="S251" s="97"/>
      <c r="T251" s="97"/>
      <c r="U251" s="97"/>
      <c r="V251" s="97"/>
      <c r="W251" s="97"/>
      <c r="X251" s="97"/>
      <c r="Y251" s="97"/>
    </row>
    <row r="252">
      <c r="A252" s="97"/>
      <c r="B252" s="200"/>
      <c r="C252" s="200"/>
      <c r="D252" s="200"/>
      <c r="E252" s="200"/>
      <c r="F252" s="200"/>
      <c r="G252" s="97"/>
      <c r="H252" s="97"/>
      <c r="I252" s="97"/>
      <c r="J252" s="97"/>
      <c r="K252" s="97"/>
      <c r="L252" s="97"/>
      <c r="M252" s="97"/>
      <c r="N252" s="97"/>
      <c r="O252" s="97"/>
      <c r="P252" s="97"/>
      <c r="Q252" s="97"/>
      <c r="R252" s="97"/>
      <c r="S252" s="97"/>
      <c r="T252" s="97"/>
      <c r="U252" s="97"/>
      <c r="V252" s="97"/>
      <c r="W252" s="97"/>
      <c r="X252" s="97"/>
      <c r="Y252" s="97"/>
    </row>
    <row r="253">
      <c r="A253" s="97"/>
      <c r="B253" s="200"/>
      <c r="C253" s="200"/>
      <c r="D253" s="200"/>
      <c r="E253" s="200"/>
      <c r="F253" s="200"/>
      <c r="G253" s="97"/>
      <c r="H253" s="97"/>
      <c r="I253" s="97"/>
      <c r="J253" s="97"/>
      <c r="K253" s="97"/>
      <c r="L253" s="97"/>
      <c r="M253" s="97"/>
      <c r="N253" s="97"/>
      <c r="O253" s="97"/>
      <c r="P253" s="97"/>
      <c r="Q253" s="97"/>
      <c r="R253" s="97"/>
      <c r="S253" s="97"/>
      <c r="T253" s="97"/>
      <c r="U253" s="97"/>
      <c r="V253" s="97"/>
      <c r="W253" s="97"/>
      <c r="X253" s="97"/>
      <c r="Y253" s="97"/>
    </row>
    <row r="254">
      <c r="A254" s="97"/>
      <c r="B254" s="200"/>
      <c r="C254" s="200"/>
      <c r="D254" s="200"/>
      <c r="E254" s="200"/>
      <c r="F254" s="200"/>
      <c r="G254" s="97"/>
      <c r="H254" s="97"/>
      <c r="I254" s="97"/>
      <c r="J254" s="97"/>
      <c r="K254" s="97"/>
      <c r="L254" s="97"/>
      <c r="M254" s="97"/>
      <c r="N254" s="97"/>
      <c r="O254" s="97"/>
      <c r="P254" s="97"/>
      <c r="Q254" s="97"/>
      <c r="R254" s="97"/>
      <c r="S254" s="97"/>
      <c r="T254" s="97"/>
      <c r="U254" s="97"/>
      <c r="V254" s="97"/>
      <c r="W254" s="97"/>
      <c r="X254" s="97"/>
      <c r="Y254" s="97"/>
    </row>
    <row r="255">
      <c r="A255" s="97"/>
      <c r="B255" s="200"/>
      <c r="C255" s="200"/>
      <c r="D255" s="200"/>
      <c r="E255" s="200"/>
      <c r="F255" s="200"/>
      <c r="G255" s="97"/>
      <c r="H255" s="97"/>
      <c r="I255" s="97"/>
      <c r="J255" s="97"/>
      <c r="K255" s="97"/>
      <c r="L255" s="97"/>
      <c r="M255" s="97"/>
      <c r="N255" s="97"/>
      <c r="O255" s="97"/>
      <c r="P255" s="97"/>
      <c r="Q255" s="97"/>
      <c r="R255" s="97"/>
      <c r="S255" s="97"/>
      <c r="T255" s="97"/>
      <c r="U255" s="97"/>
      <c r="V255" s="97"/>
      <c r="W255" s="97"/>
      <c r="X255" s="97"/>
      <c r="Y255" s="97"/>
    </row>
    <row r="256">
      <c r="A256" s="97"/>
      <c r="B256" s="200"/>
      <c r="C256" s="200"/>
      <c r="D256" s="200"/>
      <c r="E256" s="200"/>
      <c r="F256" s="200"/>
      <c r="G256" s="97"/>
      <c r="H256" s="97"/>
      <c r="I256" s="97"/>
      <c r="J256" s="97"/>
      <c r="K256" s="97"/>
      <c r="L256" s="97"/>
      <c r="M256" s="97"/>
      <c r="N256" s="97"/>
      <c r="O256" s="97"/>
      <c r="P256" s="97"/>
      <c r="Q256" s="97"/>
      <c r="R256" s="97"/>
      <c r="S256" s="97"/>
      <c r="T256" s="97"/>
      <c r="U256" s="97"/>
      <c r="V256" s="97"/>
      <c r="W256" s="97"/>
      <c r="X256" s="97"/>
      <c r="Y256" s="97"/>
    </row>
    <row r="257">
      <c r="A257" s="97"/>
      <c r="B257" s="200"/>
      <c r="C257" s="200"/>
      <c r="D257" s="200"/>
      <c r="E257" s="200"/>
      <c r="F257" s="200"/>
      <c r="G257" s="97"/>
      <c r="H257" s="97"/>
      <c r="I257" s="97"/>
      <c r="J257" s="97"/>
      <c r="K257" s="97"/>
      <c r="L257" s="97"/>
      <c r="M257" s="97"/>
      <c r="N257" s="97"/>
      <c r="O257" s="97"/>
      <c r="P257" s="97"/>
      <c r="Q257" s="97"/>
      <c r="R257" s="97"/>
      <c r="S257" s="97"/>
      <c r="T257" s="97"/>
      <c r="U257" s="97"/>
      <c r="V257" s="97"/>
      <c r="W257" s="97"/>
      <c r="X257" s="97"/>
      <c r="Y257" s="97"/>
    </row>
    <row r="258">
      <c r="A258" s="97"/>
      <c r="B258" s="200"/>
      <c r="C258" s="200"/>
      <c r="D258" s="200"/>
      <c r="E258" s="200"/>
      <c r="F258" s="200"/>
      <c r="G258" s="97"/>
      <c r="H258" s="97"/>
      <c r="I258" s="97"/>
      <c r="J258" s="97"/>
      <c r="K258" s="97"/>
      <c r="L258" s="97"/>
      <c r="M258" s="97"/>
      <c r="N258" s="97"/>
      <c r="O258" s="97"/>
      <c r="P258" s="97"/>
      <c r="Q258" s="97"/>
      <c r="R258" s="97"/>
      <c r="S258" s="97"/>
      <c r="T258" s="97"/>
      <c r="U258" s="97"/>
      <c r="V258" s="97"/>
      <c r="W258" s="97"/>
      <c r="X258" s="97"/>
      <c r="Y258" s="97"/>
    </row>
    <row r="259">
      <c r="A259" s="97"/>
      <c r="B259" s="200"/>
      <c r="C259" s="200"/>
      <c r="D259" s="200"/>
      <c r="E259" s="200"/>
      <c r="F259" s="200"/>
      <c r="G259" s="97"/>
      <c r="H259" s="97"/>
      <c r="I259" s="97"/>
      <c r="J259" s="97"/>
      <c r="K259" s="97"/>
      <c r="L259" s="97"/>
      <c r="M259" s="97"/>
      <c r="N259" s="97"/>
      <c r="O259" s="97"/>
      <c r="P259" s="97"/>
      <c r="Q259" s="97"/>
      <c r="R259" s="97"/>
      <c r="S259" s="97"/>
      <c r="T259" s="97"/>
      <c r="U259" s="97"/>
      <c r="V259" s="97"/>
      <c r="W259" s="97"/>
      <c r="X259" s="97"/>
      <c r="Y259" s="97"/>
    </row>
    <row r="260">
      <c r="A260" s="97"/>
      <c r="B260" s="200"/>
      <c r="C260" s="200"/>
      <c r="D260" s="200"/>
      <c r="E260" s="200"/>
      <c r="F260" s="200"/>
      <c r="G260" s="97"/>
      <c r="H260" s="97"/>
      <c r="I260" s="97"/>
      <c r="J260" s="97"/>
      <c r="K260" s="97"/>
      <c r="L260" s="97"/>
      <c r="M260" s="97"/>
      <c r="N260" s="97"/>
      <c r="O260" s="97"/>
      <c r="P260" s="97"/>
      <c r="Q260" s="97"/>
      <c r="R260" s="97"/>
      <c r="S260" s="97"/>
      <c r="T260" s="97"/>
      <c r="U260" s="97"/>
      <c r="V260" s="97"/>
      <c r="W260" s="97"/>
      <c r="X260" s="97"/>
      <c r="Y260" s="97"/>
    </row>
    <row r="261">
      <c r="A261" s="97"/>
      <c r="B261" s="200"/>
      <c r="C261" s="200"/>
      <c r="D261" s="200"/>
      <c r="E261" s="200"/>
      <c r="F261" s="200"/>
      <c r="G261" s="97"/>
      <c r="H261" s="97"/>
      <c r="I261" s="97"/>
      <c r="J261" s="97"/>
      <c r="K261" s="97"/>
      <c r="L261" s="97"/>
      <c r="M261" s="97"/>
      <c r="N261" s="97"/>
      <c r="O261" s="97"/>
      <c r="P261" s="97"/>
      <c r="Q261" s="97"/>
      <c r="R261" s="97"/>
      <c r="S261" s="97"/>
      <c r="T261" s="97"/>
      <c r="U261" s="97"/>
      <c r="V261" s="97"/>
      <c r="W261" s="97"/>
      <c r="X261" s="97"/>
      <c r="Y261" s="97"/>
    </row>
    <row r="262">
      <c r="A262" s="97"/>
      <c r="B262" s="200"/>
      <c r="C262" s="200"/>
      <c r="D262" s="200"/>
      <c r="E262" s="200"/>
      <c r="F262" s="200"/>
      <c r="G262" s="97"/>
      <c r="H262" s="97"/>
      <c r="I262" s="97"/>
      <c r="J262" s="97"/>
      <c r="K262" s="97"/>
      <c r="L262" s="97"/>
      <c r="M262" s="97"/>
      <c r="N262" s="97"/>
      <c r="O262" s="97"/>
      <c r="P262" s="97"/>
      <c r="Q262" s="97"/>
      <c r="R262" s="97"/>
      <c r="S262" s="97"/>
      <c r="T262" s="97"/>
      <c r="U262" s="97"/>
      <c r="V262" s="97"/>
      <c r="W262" s="97"/>
      <c r="X262" s="97"/>
      <c r="Y262" s="97"/>
    </row>
    <row r="263">
      <c r="A263" s="97"/>
      <c r="B263" s="200"/>
      <c r="C263" s="200"/>
      <c r="D263" s="200"/>
      <c r="E263" s="200"/>
      <c r="F263" s="200"/>
      <c r="G263" s="97"/>
      <c r="H263" s="97"/>
      <c r="I263" s="97"/>
      <c r="J263" s="97"/>
      <c r="K263" s="97"/>
      <c r="L263" s="97"/>
      <c r="M263" s="97"/>
      <c r="N263" s="97"/>
      <c r="O263" s="97"/>
      <c r="P263" s="97"/>
      <c r="Q263" s="97"/>
      <c r="R263" s="97"/>
      <c r="S263" s="97"/>
      <c r="T263" s="97"/>
      <c r="U263" s="97"/>
      <c r="V263" s="97"/>
      <c r="W263" s="97"/>
      <c r="X263" s="97"/>
      <c r="Y263" s="97"/>
    </row>
    <row r="264">
      <c r="A264" s="97"/>
      <c r="B264" s="200"/>
      <c r="C264" s="200"/>
      <c r="D264" s="200"/>
      <c r="E264" s="200"/>
      <c r="F264" s="200"/>
      <c r="G264" s="97"/>
      <c r="H264" s="97"/>
      <c r="I264" s="97"/>
      <c r="J264" s="97"/>
      <c r="K264" s="97"/>
      <c r="L264" s="97"/>
      <c r="M264" s="97"/>
      <c r="N264" s="97"/>
      <c r="O264" s="97"/>
      <c r="P264" s="97"/>
      <c r="Q264" s="97"/>
      <c r="R264" s="97"/>
      <c r="S264" s="97"/>
      <c r="T264" s="97"/>
      <c r="U264" s="97"/>
      <c r="V264" s="97"/>
      <c r="W264" s="97"/>
      <c r="X264" s="97"/>
      <c r="Y264" s="97"/>
    </row>
    <row r="265">
      <c r="A265" s="97"/>
      <c r="B265" s="200"/>
      <c r="C265" s="200"/>
      <c r="D265" s="200"/>
      <c r="E265" s="200"/>
      <c r="F265" s="200"/>
      <c r="G265" s="97"/>
      <c r="H265" s="97"/>
      <c r="I265" s="97"/>
      <c r="J265" s="97"/>
      <c r="K265" s="97"/>
      <c r="L265" s="97"/>
      <c r="M265" s="97"/>
      <c r="N265" s="97"/>
      <c r="O265" s="97"/>
      <c r="P265" s="97"/>
      <c r="Q265" s="97"/>
      <c r="R265" s="97"/>
      <c r="S265" s="97"/>
      <c r="T265" s="97"/>
      <c r="U265" s="97"/>
      <c r="V265" s="97"/>
      <c r="W265" s="97"/>
      <c r="X265" s="97"/>
      <c r="Y265" s="97"/>
    </row>
    <row r="266">
      <c r="A266" s="97"/>
      <c r="B266" s="200"/>
      <c r="C266" s="200"/>
      <c r="D266" s="200"/>
      <c r="E266" s="200"/>
      <c r="F266" s="200"/>
      <c r="G266" s="97"/>
      <c r="H266" s="97"/>
      <c r="I266" s="97"/>
      <c r="J266" s="97"/>
      <c r="K266" s="97"/>
      <c r="L266" s="97"/>
      <c r="M266" s="97"/>
      <c r="N266" s="97"/>
      <c r="O266" s="97"/>
      <c r="P266" s="97"/>
      <c r="Q266" s="97"/>
      <c r="R266" s="97"/>
      <c r="S266" s="97"/>
      <c r="T266" s="97"/>
      <c r="U266" s="97"/>
      <c r="V266" s="97"/>
      <c r="W266" s="97"/>
      <c r="X266" s="97"/>
      <c r="Y266" s="97"/>
    </row>
    <row r="267">
      <c r="A267" s="97"/>
      <c r="B267" s="200"/>
      <c r="C267" s="200"/>
      <c r="D267" s="200"/>
      <c r="E267" s="200"/>
      <c r="F267" s="200"/>
      <c r="G267" s="97"/>
      <c r="H267" s="97"/>
      <c r="I267" s="97"/>
      <c r="J267" s="97"/>
      <c r="K267" s="97"/>
      <c r="L267" s="97"/>
      <c r="M267" s="97"/>
      <c r="N267" s="97"/>
      <c r="O267" s="97"/>
      <c r="P267" s="97"/>
      <c r="Q267" s="97"/>
      <c r="R267" s="97"/>
      <c r="S267" s="97"/>
      <c r="T267" s="97"/>
      <c r="U267" s="97"/>
      <c r="V267" s="97"/>
      <c r="W267" s="97"/>
      <c r="X267" s="97"/>
      <c r="Y267" s="97"/>
    </row>
    <row r="268">
      <c r="A268" s="97"/>
      <c r="B268" s="200"/>
      <c r="C268" s="200"/>
      <c r="D268" s="200"/>
      <c r="E268" s="200"/>
      <c r="F268" s="200"/>
      <c r="G268" s="97"/>
      <c r="H268" s="97"/>
      <c r="I268" s="97"/>
      <c r="J268" s="97"/>
      <c r="K268" s="97"/>
      <c r="L268" s="97"/>
      <c r="M268" s="97"/>
      <c r="N268" s="97"/>
      <c r="O268" s="97"/>
      <c r="P268" s="97"/>
      <c r="Q268" s="97"/>
      <c r="R268" s="97"/>
      <c r="S268" s="97"/>
      <c r="T268" s="97"/>
      <c r="U268" s="97"/>
      <c r="V268" s="97"/>
      <c r="W268" s="97"/>
      <c r="X268" s="97"/>
      <c r="Y268" s="97"/>
    </row>
    <row r="269">
      <c r="A269" s="97"/>
      <c r="B269" s="200"/>
      <c r="C269" s="200"/>
      <c r="D269" s="200"/>
      <c r="E269" s="200"/>
      <c r="F269" s="200"/>
      <c r="G269" s="97"/>
      <c r="H269" s="97"/>
      <c r="I269" s="97"/>
      <c r="J269" s="97"/>
      <c r="K269" s="97"/>
      <c r="L269" s="97"/>
      <c r="M269" s="97"/>
      <c r="N269" s="97"/>
      <c r="O269" s="97"/>
      <c r="P269" s="97"/>
      <c r="Q269" s="97"/>
      <c r="R269" s="97"/>
      <c r="S269" s="97"/>
      <c r="T269" s="97"/>
      <c r="U269" s="97"/>
      <c r="V269" s="97"/>
      <c r="W269" s="97"/>
      <c r="X269" s="97"/>
      <c r="Y269" s="97"/>
    </row>
    <row r="270">
      <c r="A270" s="97"/>
      <c r="B270" s="200"/>
      <c r="C270" s="200"/>
      <c r="D270" s="200"/>
      <c r="E270" s="200"/>
      <c r="F270" s="200"/>
      <c r="G270" s="97"/>
      <c r="H270" s="97"/>
      <c r="I270" s="97"/>
      <c r="J270" s="97"/>
      <c r="K270" s="97"/>
      <c r="L270" s="97"/>
      <c r="M270" s="97"/>
      <c r="N270" s="97"/>
      <c r="O270" s="97"/>
      <c r="P270" s="97"/>
      <c r="Q270" s="97"/>
      <c r="R270" s="97"/>
      <c r="S270" s="97"/>
      <c r="T270" s="97"/>
      <c r="U270" s="97"/>
      <c r="V270" s="97"/>
      <c r="W270" s="97"/>
      <c r="X270" s="97"/>
      <c r="Y270" s="97"/>
    </row>
    <row r="271">
      <c r="A271" s="97"/>
      <c r="B271" s="200"/>
      <c r="C271" s="200"/>
      <c r="D271" s="200"/>
      <c r="E271" s="200"/>
      <c r="F271" s="200"/>
      <c r="G271" s="97"/>
      <c r="H271" s="97"/>
      <c r="I271" s="97"/>
      <c r="J271" s="97"/>
      <c r="K271" s="97"/>
      <c r="L271" s="97"/>
      <c r="M271" s="97"/>
      <c r="N271" s="97"/>
      <c r="O271" s="97"/>
      <c r="P271" s="97"/>
      <c r="Q271" s="97"/>
      <c r="R271" s="97"/>
      <c r="S271" s="97"/>
      <c r="T271" s="97"/>
      <c r="U271" s="97"/>
      <c r="V271" s="97"/>
      <c r="W271" s="97"/>
      <c r="X271" s="97"/>
      <c r="Y271" s="97"/>
    </row>
    <row r="272">
      <c r="A272" s="97"/>
      <c r="B272" s="200"/>
      <c r="C272" s="200"/>
      <c r="D272" s="200"/>
      <c r="E272" s="200"/>
      <c r="F272" s="200"/>
      <c r="G272" s="97"/>
      <c r="H272" s="97"/>
      <c r="I272" s="97"/>
      <c r="J272" s="97"/>
      <c r="K272" s="97"/>
      <c r="L272" s="97"/>
      <c r="M272" s="97"/>
      <c r="N272" s="97"/>
      <c r="O272" s="97"/>
      <c r="P272" s="97"/>
      <c r="Q272" s="97"/>
      <c r="R272" s="97"/>
      <c r="S272" s="97"/>
      <c r="T272" s="97"/>
      <c r="U272" s="97"/>
      <c r="V272" s="97"/>
      <c r="W272" s="97"/>
      <c r="X272" s="97"/>
      <c r="Y272" s="97"/>
    </row>
    <row r="273">
      <c r="A273" s="97"/>
      <c r="B273" s="200"/>
      <c r="C273" s="200"/>
      <c r="D273" s="200"/>
      <c r="E273" s="200"/>
      <c r="F273" s="200"/>
      <c r="G273" s="97"/>
      <c r="H273" s="97"/>
      <c r="I273" s="97"/>
      <c r="J273" s="97"/>
      <c r="K273" s="97"/>
      <c r="L273" s="97"/>
      <c r="M273" s="97"/>
      <c r="N273" s="97"/>
      <c r="O273" s="97"/>
      <c r="P273" s="97"/>
      <c r="Q273" s="97"/>
      <c r="R273" s="97"/>
      <c r="S273" s="97"/>
      <c r="T273" s="97"/>
      <c r="U273" s="97"/>
      <c r="V273" s="97"/>
      <c r="W273" s="97"/>
      <c r="X273" s="97"/>
      <c r="Y273" s="97"/>
    </row>
    <row r="274">
      <c r="A274" s="97"/>
      <c r="B274" s="200"/>
      <c r="C274" s="200"/>
      <c r="D274" s="200"/>
      <c r="E274" s="200"/>
      <c r="F274" s="200"/>
      <c r="G274" s="97"/>
      <c r="H274" s="97"/>
      <c r="I274" s="97"/>
      <c r="J274" s="97"/>
      <c r="K274" s="97"/>
      <c r="L274" s="97"/>
      <c r="M274" s="97"/>
      <c r="N274" s="97"/>
      <c r="O274" s="97"/>
      <c r="P274" s="97"/>
      <c r="Q274" s="97"/>
      <c r="R274" s="97"/>
      <c r="S274" s="97"/>
      <c r="T274" s="97"/>
      <c r="U274" s="97"/>
      <c r="V274" s="97"/>
      <c r="W274" s="97"/>
      <c r="X274" s="97"/>
      <c r="Y274" s="97"/>
    </row>
    <row r="275">
      <c r="A275" s="97"/>
      <c r="B275" s="200"/>
      <c r="C275" s="200"/>
      <c r="D275" s="200"/>
      <c r="E275" s="200"/>
      <c r="F275" s="200"/>
      <c r="G275" s="97"/>
      <c r="H275" s="97"/>
      <c r="I275" s="97"/>
      <c r="J275" s="97"/>
      <c r="K275" s="97"/>
      <c r="L275" s="97"/>
      <c r="M275" s="97"/>
      <c r="N275" s="97"/>
      <c r="O275" s="97"/>
      <c r="P275" s="97"/>
      <c r="Q275" s="97"/>
      <c r="R275" s="97"/>
      <c r="S275" s="97"/>
      <c r="T275" s="97"/>
      <c r="U275" s="97"/>
      <c r="V275" s="97"/>
      <c r="W275" s="97"/>
      <c r="X275" s="97"/>
      <c r="Y275" s="97"/>
    </row>
    <row r="276">
      <c r="A276" s="97"/>
      <c r="B276" s="200"/>
      <c r="C276" s="200"/>
      <c r="D276" s="200"/>
      <c r="E276" s="200"/>
      <c r="F276" s="200"/>
      <c r="G276" s="97"/>
      <c r="H276" s="97"/>
      <c r="I276" s="97"/>
      <c r="J276" s="97"/>
      <c r="K276" s="97"/>
      <c r="L276" s="97"/>
      <c r="M276" s="97"/>
      <c r="N276" s="97"/>
      <c r="O276" s="97"/>
      <c r="P276" s="97"/>
      <c r="Q276" s="97"/>
      <c r="R276" s="97"/>
      <c r="S276" s="97"/>
      <c r="T276" s="97"/>
      <c r="U276" s="97"/>
      <c r="V276" s="97"/>
      <c r="W276" s="97"/>
      <c r="X276" s="97"/>
      <c r="Y276" s="97"/>
    </row>
    <row r="277">
      <c r="A277" s="97"/>
      <c r="B277" s="200"/>
      <c r="C277" s="200"/>
      <c r="D277" s="200"/>
      <c r="E277" s="200"/>
      <c r="F277" s="200"/>
      <c r="G277" s="97"/>
      <c r="H277" s="97"/>
      <c r="I277" s="97"/>
      <c r="J277" s="97"/>
      <c r="K277" s="97"/>
      <c r="L277" s="97"/>
      <c r="M277" s="97"/>
      <c r="N277" s="97"/>
      <c r="O277" s="97"/>
      <c r="P277" s="97"/>
      <c r="Q277" s="97"/>
      <c r="R277" s="97"/>
      <c r="S277" s="97"/>
      <c r="T277" s="97"/>
      <c r="U277" s="97"/>
      <c r="V277" s="97"/>
      <c r="W277" s="97"/>
      <c r="X277" s="97"/>
      <c r="Y277" s="97"/>
    </row>
    <row r="278">
      <c r="A278" s="97"/>
      <c r="B278" s="200"/>
      <c r="C278" s="200"/>
      <c r="D278" s="200"/>
      <c r="E278" s="200"/>
      <c r="F278" s="200"/>
      <c r="G278" s="97"/>
      <c r="H278" s="97"/>
      <c r="I278" s="97"/>
      <c r="J278" s="97"/>
      <c r="K278" s="97"/>
      <c r="L278" s="97"/>
      <c r="M278" s="97"/>
      <c r="N278" s="97"/>
      <c r="O278" s="97"/>
      <c r="P278" s="97"/>
      <c r="Q278" s="97"/>
      <c r="R278" s="97"/>
      <c r="S278" s="97"/>
      <c r="T278" s="97"/>
      <c r="U278" s="97"/>
      <c r="V278" s="97"/>
      <c r="W278" s="97"/>
      <c r="X278" s="97"/>
      <c r="Y278" s="97"/>
    </row>
    <row r="279">
      <c r="A279" s="97"/>
      <c r="B279" s="200"/>
      <c r="C279" s="200"/>
      <c r="D279" s="200"/>
      <c r="E279" s="200"/>
      <c r="F279" s="200"/>
      <c r="G279" s="97"/>
      <c r="H279" s="97"/>
      <c r="I279" s="97"/>
      <c r="J279" s="97"/>
      <c r="K279" s="97"/>
      <c r="L279" s="97"/>
      <c r="M279" s="97"/>
      <c r="N279" s="97"/>
      <c r="O279" s="97"/>
      <c r="P279" s="97"/>
      <c r="Q279" s="97"/>
      <c r="R279" s="97"/>
      <c r="S279" s="97"/>
      <c r="T279" s="97"/>
      <c r="U279" s="97"/>
      <c r="V279" s="97"/>
      <c r="W279" s="97"/>
      <c r="X279" s="97"/>
      <c r="Y279" s="97"/>
    </row>
    <row r="280">
      <c r="A280" s="97"/>
      <c r="B280" s="200"/>
      <c r="C280" s="200"/>
      <c r="D280" s="200"/>
      <c r="E280" s="200"/>
      <c r="F280" s="200"/>
      <c r="G280" s="97"/>
      <c r="H280" s="97"/>
      <c r="I280" s="97"/>
      <c r="J280" s="97"/>
      <c r="K280" s="97"/>
      <c r="L280" s="97"/>
      <c r="M280" s="97"/>
      <c r="N280" s="97"/>
      <c r="O280" s="97"/>
      <c r="P280" s="97"/>
      <c r="Q280" s="97"/>
      <c r="R280" s="97"/>
      <c r="S280" s="97"/>
      <c r="T280" s="97"/>
      <c r="U280" s="97"/>
      <c r="V280" s="97"/>
      <c r="W280" s="97"/>
      <c r="X280" s="97"/>
      <c r="Y280" s="97"/>
    </row>
    <row r="281">
      <c r="A281" s="97"/>
      <c r="B281" s="200"/>
      <c r="C281" s="200"/>
      <c r="D281" s="200"/>
      <c r="E281" s="200"/>
      <c r="F281" s="200"/>
      <c r="G281" s="97"/>
      <c r="H281" s="97"/>
      <c r="I281" s="97"/>
      <c r="J281" s="97"/>
      <c r="K281" s="97"/>
      <c r="L281" s="97"/>
      <c r="M281" s="97"/>
      <c r="N281" s="97"/>
      <c r="O281" s="97"/>
      <c r="P281" s="97"/>
      <c r="Q281" s="97"/>
      <c r="R281" s="97"/>
      <c r="S281" s="97"/>
      <c r="T281" s="97"/>
      <c r="U281" s="97"/>
      <c r="V281" s="97"/>
      <c r="W281" s="97"/>
      <c r="X281" s="97"/>
      <c r="Y281" s="97"/>
    </row>
    <row r="282">
      <c r="A282" s="97"/>
      <c r="B282" s="200"/>
      <c r="C282" s="200"/>
      <c r="D282" s="200"/>
      <c r="E282" s="200"/>
      <c r="F282" s="200"/>
      <c r="G282" s="97"/>
      <c r="H282" s="97"/>
      <c r="I282" s="97"/>
      <c r="J282" s="97"/>
      <c r="K282" s="97"/>
      <c r="L282" s="97"/>
      <c r="M282" s="97"/>
      <c r="N282" s="97"/>
      <c r="O282" s="97"/>
      <c r="P282" s="97"/>
      <c r="Q282" s="97"/>
      <c r="R282" s="97"/>
      <c r="S282" s="97"/>
      <c r="T282" s="97"/>
      <c r="U282" s="97"/>
      <c r="V282" s="97"/>
      <c r="W282" s="97"/>
      <c r="X282" s="97"/>
      <c r="Y282" s="97"/>
    </row>
    <row r="283">
      <c r="A283" s="97"/>
      <c r="B283" s="200"/>
      <c r="C283" s="200"/>
      <c r="D283" s="200"/>
      <c r="E283" s="200"/>
      <c r="F283" s="200"/>
      <c r="G283" s="97"/>
      <c r="H283" s="97"/>
      <c r="I283" s="97"/>
      <c r="J283" s="97"/>
      <c r="K283" s="97"/>
      <c r="L283" s="97"/>
      <c r="M283" s="97"/>
      <c r="N283" s="97"/>
      <c r="O283" s="97"/>
      <c r="P283" s="97"/>
      <c r="Q283" s="97"/>
      <c r="R283" s="97"/>
      <c r="S283" s="97"/>
      <c r="T283" s="97"/>
      <c r="U283" s="97"/>
      <c r="V283" s="97"/>
      <c r="W283" s="97"/>
      <c r="X283" s="97"/>
      <c r="Y283" s="97"/>
    </row>
    <row r="284">
      <c r="A284" s="97"/>
      <c r="B284" s="200"/>
      <c r="C284" s="200"/>
      <c r="D284" s="200"/>
      <c r="E284" s="200"/>
      <c r="F284" s="200"/>
      <c r="G284" s="97"/>
      <c r="H284" s="97"/>
      <c r="I284" s="97"/>
      <c r="J284" s="97"/>
      <c r="K284" s="97"/>
      <c r="L284" s="97"/>
      <c r="M284" s="97"/>
      <c r="N284" s="97"/>
      <c r="O284" s="97"/>
      <c r="P284" s="97"/>
      <c r="Q284" s="97"/>
      <c r="R284" s="97"/>
      <c r="S284" s="97"/>
      <c r="T284" s="97"/>
      <c r="U284" s="97"/>
      <c r="V284" s="97"/>
      <c r="W284" s="97"/>
      <c r="X284" s="97"/>
      <c r="Y284" s="97"/>
    </row>
    <row r="285">
      <c r="A285" s="97"/>
      <c r="B285" s="200"/>
      <c r="C285" s="200"/>
      <c r="D285" s="200"/>
      <c r="E285" s="200"/>
      <c r="F285" s="200"/>
      <c r="G285" s="97"/>
      <c r="H285" s="97"/>
      <c r="I285" s="97"/>
      <c r="J285" s="97"/>
      <c r="K285" s="97"/>
      <c r="L285" s="97"/>
      <c r="M285" s="97"/>
      <c r="N285" s="97"/>
      <c r="O285" s="97"/>
      <c r="P285" s="97"/>
      <c r="Q285" s="97"/>
      <c r="R285" s="97"/>
      <c r="S285" s="97"/>
      <c r="T285" s="97"/>
      <c r="U285" s="97"/>
      <c r="V285" s="97"/>
      <c r="W285" s="97"/>
      <c r="X285" s="97"/>
      <c r="Y285" s="97"/>
    </row>
    <row r="286">
      <c r="A286" s="97"/>
      <c r="B286" s="200"/>
      <c r="C286" s="200"/>
      <c r="D286" s="200"/>
      <c r="E286" s="200"/>
      <c r="F286" s="200"/>
      <c r="G286" s="97"/>
      <c r="H286" s="97"/>
      <c r="I286" s="97"/>
      <c r="J286" s="97"/>
      <c r="K286" s="97"/>
      <c r="L286" s="97"/>
      <c r="M286" s="97"/>
      <c r="N286" s="97"/>
      <c r="O286" s="97"/>
      <c r="P286" s="97"/>
      <c r="Q286" s="97"/>
      <c r="R286" s="97"/>
      <c r="S286" s="97"/>
      <c r="T286" s="97"/>
      <c r="U286" s="97"/>
      <c r="V286" s="97"/>
      <c r="W286" s="97"/>
      <c r="X286" s="97"/>
      <c r="Y286" s="97"/>
    </row>
    <row r="287">
      <c r="A287" s="97"/>
      <c r="B287" s="200"/>
      <c r="C287" s="200"/>
      <c r="D287" s="200"/>
      <c r="E287" s="200"/>
      <c r="F287" s="200"/>
      <c r="G287" s="97"/>
      <c r="H287" s="97"/>
      <c r="I287" s="97"/>
      <c r="J287" s="97"/>
      <c r="K287" s="97"/>
      <c r="L287" s="97"/>
      <c r="M287" s="97"/>
      <c r="N287" s="97"/>
      <c r="O287" s="97"/>
      <c r="P287" s="97"/>
      <c r="Q287" s="97"/>
      <c r="R287" s="97"/>
      <c r="S287" s="97"/>
      <c r="T287" s="97"/>
      <c r="U287" s="97"/>
      <c r="V287" s="97"/>
      <c r="W287" s="97"/>
      <c r="X287" s="97"/>
      <c r="Y287" s="97"/>
    </row>
    <row r="288">
      <c r="A288" s="97"/>
      <c r="B288" s="200"/>
      <c r="C288" s="200"/>
      <c r="D288" s="200"/>
      <c r="E288" s="200"/>
      <c r="F288" s="200"/>
      <c r="G288" s="97"/>
      <c r="H288" s="97"/>
      <c r="I288" s="97"/>
      <c r="J288" s="97"/>
      <c r="K288" s="97"/>
      <c r="L288" s="97"/>
      <c r="M288" s="97"/>
      <c r="N288" s="97"/>
      <c r="O288" s="97"/>
      <c r="P288" s="97"/>
      <c r="Q288" s="97"/>
      <c r="R288" s="97"/>
      <c r="S288" s="97"/>
      <c r="T288" s="97"/>
      <c r="U288" s="97"/>
      <c r="V288" s="97"/>
      <c r="W288" s="97"/>
      <c r="X288" s="97"/>
      <c r="Y288" s="97"/>
    </row>
    <row r="289">
      <c r="A289" s="97"/>
      <c r="B289" s="200"/>
      <c r="C289" s="200"/>
      <c r="D289" s="200"/>
      <c r="E289" s="200"/>
      <c r="F289" s="200"/>
      <c r="G289" s="97"/>
      <c r="H289" s="97"/>
      <c r="I289" s="97"/>
      <c r="J289" s="97"/>
      <c r="K289" s="97"/>
      <c r="L289" s="97"/>
      <c r="M289" s="97"/>
      <c r="N289" s="97"/>
      <c r="O289" s="97"/>
      <c r="P289" s="97"/>
      <c r="Q289" s="97"/>
      <c r="R289" s="97"/>
      <c r="S289" s="97"/>
      <c r="T289" s="97"/>
      <c r="U289" s="97"/>
      <c r="V289" s="97"/>
      <c r="W289" s="97"/>
      <c r="X289" s="97"/>
      <c r="Y289" s="97"/>
    </row>
    <row r="290">
      <c r="A290" s="97"/>
      <c r="B290" s="200"/>
      <c r="C290" s="200"/>
      <c r="D290" s="200"/>
      <c r="E290" s="200"/>
      <c r="F290" s="200"/>
      <c r="G290" s="97"/>
      <c r="H290" s="97"/>
      <c r="I290" s="97"/>
      <c r="J290" s="97"/>
      <c r="K290" s="97"/>
      <c r="L290" s="97"/>
      <c r="M290" s="97"/>
      <c r="N290" s="97"/>
      <c r="O290" s="97"/>
      <c r="P290" s="97"/>
      <c r="Q290" s="97"/>
      <c r="R290" s="97"/>
      <c r="S290" s="97"/>
      <c r="T290" s="97"/>
      <c r="U290" s="97"/>
      <c r="V290" s="97"/>
      <c r="W290" s="97"/>
      <c r="X290" s="97"/>
      <c r="Y290" s="97"/>
    </row>
    <row r="291">
      <c r="A291" s="97"/>
      <c r="B291" s="200"/>
      <c r="C291" s="200"/>
      <c r="D291" s="200"/>
      <c r="E291" s="200"/>
      <c r="F291" s="200"/>
      <c r="G291" s="97"/>
      <c r="H291" s="97"/>
      <c r="I291" s="97"/>
      <c r="J291" s="97"/>
      <c r="K291" s="97"/>
      <c r="L291" s="97"/>
      <c r="M291" s="97"/>
      <c r="N291" s="97"/>
      <c r="O291" s="97"/>
      <c r="P291" s="97"/>
      <c r="Q291" s="97"/>
      <c r="R291" s="97"/>
      <c r="S291" s="97"/>
      <c r="T291" s="97"/>
      <c r="U291" s="97"/>
      <c r="V291" s="97"/>
      <c r="W291" s="97"/>
      <c r="X291" s="97"/>
      <c r="Y291" s="97"/>
    </row>
    <row r="292">
      <c r="A292" s="97"/>
      <c r="B292" s="200"/>
      <c r="C292" s="200"/>
      <c r="D292" s="200"/>
      <c r="E292" s="200"/>
      <c r="F292" s="200"/>
      <c r="G292" s="97"/>
      <c r="H292" s="97"/>
      <c r="I292" s="97"/>
      <c r="J292" s="97"/>
      <c r="K292" s="97"/>
      <c r="L292" s="97"/>
      <c r="M292" s="97"/>
      <c r="N292" s="97"/>
      <c r="O292" s="97"/>
      <c r="P292" s="97"/>
      <c r="Q292" s="97"/>
      <c r="R292" s="97"/>
      <c r="S292" s="97"/>
      <c r="T292" s="97"/>
      <c r="U292" s="97"/>
      <c r="V292" s="97"/>
      <c r="W292" s="97"/>
      <c r="X292" s="97"/>
      <c r="Y292" s="97"/>
    </row>
    <row r="293">
      <c r="A293" s="97"/>
      <c r="B293" s="200"/>
      <c r="C293" s="200"/>
      <c r="D293" s="200"/>
      <c r="E293" s="200"/>
      <c r="F293" s="200"/>
      <c r="G293" s="97"/>
      <c r="H293" s="97"/>
      <c r="I293" s="97"/>
      <c r="J293" s="97"/>
      <c r="K293" s="97"/>
      <c r="L293" s="97"/>
      <c r="M293" s="97"/>
      <c r="N293" s="97"/>
      <c r="O293" s="97"/>
      <c r="P293" s="97"/>
      <c r="Q293" s="97"/>
      <c r="R293" s="97"/>
      <c r="S293" s="97"/>
      <c r="T293" s="97"/>
      <c r="U293" s="97"/>
      <c r="V293" s="97"/>
      <c r="W293" s="97"/>
      <c r="X293" s="97"/>
      <c r="Y293" s="97"/>
    </row>
    <row r="294">
      <c r="A294" s="97"/>
      <c r="B294" s="200"/>
      <c r="C294" s="200"/>
      <c r="D294" s="200"/>
      <c r="E294" s="200"/>
      <c r="F294" s="200"/>
      <c r="G294" s="97"/>
      <c r="H294" s="97"/>
      <c r="I294" s="97"/>
      <c r="J294" s="97"/>
      <c r="K294" s="97"/>
      <c r="L294" s="97"/>
      <c r="M294" s="97"/>
      <c r="N294" s="97"/>
      <c r="O294" s="97"/>
      <c r="P294" s="97"/>
      <c r="Q294" s="97"/>
      <c r="R294" s="97"/>
      <c r="S294" s="97"/>
      <c r="T294" s="97"/>
      <c r="U294" s="97"/>
      <c r="V294" s="97"/>
      <c r="W294" s="97"/>
      <c r="X294" s="97"/>
      <c r="Y294" s="97"/>
    </row>
    <row r="295">
      <c r="A295" s="97"/>
      <c r="B295" s="200"/>
      <c r="C295" s="200"/>
      <c r="D295" s="200"/>
      <c r="E295" s="200"/>
      <c r="F295" s="200"/>
      <c r="G295" s="97"/>
      <c r="H295" s="97"/>
      <c r="I295" s="97"/>
      <c r="J295" s="97"/>
      <c r="K295" s="97"/>
      <c r="L295" s="97"/>
      <c r="M295" s="97"/>
      <c r="N295" s="97"/>
      <c r="O295" s="97"/>
      <c r="P295" s="97"/>
      <c r="Q295" s="97"/>
      <c r="R295" s="97"/>
      <c r="S295" s="97"/>
      <c r="T295" s="97"/>
      <c r="U295" s="97"/>
      <c r="V295" s="97"/>
      <c r="W295" s="97"/>
      <c r="X295" s="97"/>
      <c r="Y295" s="97"/>
    </row>
    <row r="296">
      <c r="A296" s="97"/>
      <c r="B296" s="200"/>
      <c r="C296" s="200"/>
      <c r="D296" s="200"/>
      <c r="E296" s="200"/>
      <c r="F296" s="200"/>
      <c r="G296" s="97"/>
      <c r="H296" s="97"/>
      <c r="I296" s="97"/>
      <c r="J296" s="97"/>
      <c r="K296" s="97"/>
      <c r="L296" s="97"/>
      <c r="M296" s="97"/>
      <c r="N296" s="97"/>
      <c r="O296" s="97"/>
      <c r="P296" s="97"/>
      <c r="Q296" s="97"/>
      <c r="R296" s="97"/>
      <c r="S296" s="97"/>
      <c r="T296" s="97"/>
      <c r="U296" s="97"/>
      <c r="V296" s="97"/>
      <c r="W296" s="97"/>
      <c r="X296" s="97"/>
      <c r="Y296" s="97"/>
    </row>
    <row r="297">
      <c r="A297" s="97"/>
      <c r="B297" s="200"/>
      <c r="C297" s="200"/>
      <c r="D297" s="200"/>
      <c r="E297" s="200"/>
      <c r="F297" s="200"/>
      <c r="G297" s="97"/>
      <c r="H297" s="97"/>
      <c r="I297" s="97"/>
      <c r="J297" s="97"/>
      <c r="K297" s="97"/>
      <c r="L297" s="97"/>
      <c r="M297" s="97"/>
      <c r="N297" s="97"/>
      <c r="O297" s="97"/>
      <c r="P297" s="97"/>
      <c r="Q297" s="97"/>
      <c r="R297" s="97"/>
      <c r="S297" s="97"/>
      <c r="T297" s="97"/>
      <c r="U297" s="97"/>
      <c r="V297" s="97"/>
      <c r="W297" s="97"/>
      <c r="X297" s="97"/>
      <c r="Y297" s="97"/>
    </row>
    <row r="298">
      <c r="A298" s="97"/>
      <c r="B298" s="200"/>
      <c r="C298" s="200"/>
      <c r="D298" s="200"/>
      <c r="E298" s="200"/>
      <c r="F298" s="200"/>
      <c r="G298" s="97"/>
      <c r="H298" s="97"/>
      <c r="I298" s="97"/>
      <c r="J298" s="97"/>
      <c r="K298" s="97"/>
      <c r="L298" s="97"/>
      <c r="M298" s="97"/>
      <c r="N298" s="97"/>
      <c r="O298" s="97"/>
      <c r="P298" s="97"/>
      <c r="Q298" s="97"/>
      <c r="R298" s="97"/>
      <c r="S298" s="97"/>
      <c r="T298" s="97"/>
      <c r="U298" s="97"/>
      <c r="V298" s="97"/>
      <c r="W298" s="97"/>
      <c r="X298" s="97"/>
      <c r="Y298" s="97"/>
    </row>
    <row r="299">
      <c r="A299" s="97"/>
      <c r="B299" s="200"/>
      <c r="C299" s="200"/>
      <c r="D299" s="200"/>
      <c r="E299" s="200"/>
      <c r="F299" s="200"/>
      <c r="G299" s="97"/>
      <c r="H299" s="97"/>
      <c r="I299" s="97"/>
      <c r="J299" s="97"/>
      <c r="K299" s="97"/>
      <c r="L299" s="97"/>
      <c r="M299" s="97"/>
      <c r="N299" s="97"/>
      <c r="O299" s="97"/>
      <c r="P299" s="97"/>
      <c r="Q299" s="97"/>
      <c r="R299" s="97"/>
      <c r="S299" s="97"/>
      <c r="T299" s="97"/>
      <c r="U299" s="97"/>
      <c r="V299" s="97"/>
      <c r="W299" s="97"/>
      <c r="X299" s="97"/>
      <c r="Y299" s="97"/>
    </row>
    <row r="300">
      <c r="A300" s="97"/>
      <c r="B300" s="200"/>
      <c r="C300" s="200"/>
      <c r="D300" s="200"/>
      <c r="E300" s="200"/>
      <c r="F300" s="200"/>
      <c r="G300" s="97"/>
      <c r="H300" s="97"/>
      <c r="I300" s="97"/>
      <c r="J300" s="97"/>
      <c r="K300" s="97"/>
      <c r="L300" s="97"/>
      <c r="M300" s="97"/>
      <c r="N300" s="97"/>
      <c r="O300" s="97"/>
      <c r="P300" s="97"/>
      <c r="Q300" s="97"/>
      <c r="R300" s="97"/>
      <c r="S300" s="97"/>
      <c r="T300" s="97"/>
      <c r="U300" s="97"/>
      <c r="V300" s="97"/>
      <c r="W300" s="97"/>
      <c r="X300" s="97"/>
      <c r="Y300" s="97"/>
    </row>
    <row r="301">
      <c r="A301" s="97"/>
      <c r="B301" s="200"/>
      <c r="C301" s="200"/>
      <c r="D301" s="200"/>
      <c r="E301" s="200"/>
      <c r="F301" s="200"/>
      <c r="G301" s="97"/>
      <c r="H301" s="97"/>
      <c r="I301" s="97"/>
      <c r="J301" s="97"/>
      <c r="K301" s="97"/>
      <c r="L301" s="97"/>
      <c r="M301" s="97"/>
      <c r="N301" s="97"/>
      <c r="O301" s="97"/>
      <c r="P301" s="97"/>
      <c r="Q301" s="97"/>
      <c r="R301" s="97"/>
      <c r="S301" s="97"/>
      <c r="T301" s="97"/>
      <c r="U301" s="97"/>
      <c r="V301" s="97"/>
      <c r="W301" s="97"/>
      <c r="X301" s="97"/>
      <c r="Y301" s="97"/>
    </row>
    <row r="302">
      <c r="A302" s="97"/>
      <c r="B302" s="200"/>
      <c r="C302" s="200"/>
      <c r="D302" s="200"/>
      <c r="E302" s="200"/>
      <c r="F302" s="200"/>
      <c r="G302" s="97"/>
      <c r="H302" s="97"/>
      <c r="I302" s="97"/>
      <c r="J302" s="97"/>
      <c r="K302" s="97"/>
      <c r="L302" s="97"/>
      <c r="M302" s="97"/>
      <c r="N302" s="97"/>
      <c r="O302" s="97"/>
      <c r="P302" s="97"/>
      <c r="Q302" s="97"/>
      <c r="R302" s="97"/>
      <c r="S302" s="97"/>
      <c r="T302" s="97"/>
      <c r="U302" s="97"/>
      <c r="V302" s="97"/>
      <c r="W302" s="97"/>
      <c r="X302" s="97"/>
      <c r="Y302" s="97"/>
    </row>
    <row r="303">
      <c r="A303" s="97"/>
      <c r="B303" s="200"/>
      <c r="C303" s="200"/>
      <c r="D303" s="200"/>
      <c r="E303" s="200"/>
      <c r="F303" s="200"/>
      <c r="G303" s="97"/>
      <c r="H303" s="97"/>
      <c r="I303" s="97"/>
      <c r="J303" s="97"/>
      <c r="K303" s="97"/>
      <c r="L303" s="97"/>
      <c r="M303" s="97"/>
      <c r="N303" s="97"/>
      <c r="O303" s="97"/>
      <c r="P303" s="97"/>
      <c r="Q303" s="97"/>
      <c r="R303" s="97"/>
      <c r="S303" s="97"/>
      <c r="T303" s="97"/>
      <c r="U303" s="97"/>
      <c r="V303" s="97"/>
      <c r="W303" s="97"/>
      <c r="X303" s="97"/>
      <c r="Y303" s="97"/>
    </row>
    <row r="304">
      <c r="A304" s="97"/>
      <c r="B304" s="200"/>
      <c r="C304" s="200"/>
      <c r="D304" s="200"/>
      <c r="E304" s="200"/>
      <c r="F304" s="200"/>
      <c r="G304" s="97"/>
      <c r="H304" s="97"/>
      <c r="I304" s="97"/>
      <c r="J304" s="97"/>
      <c r="K304" s="97"/>
      <c r="L304" s="97"/>
      <c r="M304" s="97"/>
      <c r="N304" s="97"/>
      <c r="O304" s="97"/>
      <c r="P304" s="97"/>
      <c r="Q304" s="97"/>
      <c r="R304" s="97"/>
      <c r="S304" s="97"/>
      <c r="T304" s="97"/>
      <c r="U304" s="97"/>
      <c r="V304" s="97"/>
      <c r="W304" s="97"/>
      <c r="X304" s="97"/>
      <c r="Y304" s="97"/>
    </row>
    <row r="305">
      <c r="A305" s="97"/>
      <c r="B305" s="200"/>
      <c r="C305" s="200"/>
      <c r="D305" s="200"/>
      <c r="E305" s="200"/>
      <c r="F305" s="200"/>
      <c r="G305" s="97"/>
      <c r="H305" s="97"/>
      <c r="I305" s="97"/>
      <c r="J305" s="97"/>
      <c r="K305" s="97"/>
      <c r="L305" s="97"/>
      <c r="M305" s="97"/>
      <c r="N305" s="97"/>
      <c r="O305" s="97"/>
      <c r="P305" s="97"/>
      <c r="Q305" s="97"/>
      <c r="R305" s="97"/>
      <c r="S305" s="97"/>
      <c r="T305" s="97"/>
      <c r="U305" s="97"/>
      <c r="V305" s="97"/>
      <c r="W305" s="97"/>
      <c r="X305" s="97"/>
      <c r="Y305" s="97"/>
    </row>
    <row r="306">
      <c r="A306" s="97"/>
      <c r="B306" s="200"/>
      <c r="C306" s="200"/>
      <c r="D306" s="200"/>
      <c r="E306" s="200"/>
      <c r="F306" s="200"/>
      <c r="G306" s="97"/>
      <c r="H306" s="97"/>
      <c r="I306" s="97"/>
      <c r="J306" s="97"/>
      <c r="K306" s="97"/>
      <c r="L306" s="97"/>
      <c r="M306" s="97"/>
      <c r="N306" s="97"/>
      <c r="O306" s="97"/>
      <c r="P306" s="97"/>
      <c r="Q306" s="97"/>
      <c r="R306" s="97"/>
      <c r="S306" s="97"/>
      <c r="T306" s="97"/>
      <c r="U306" s="97"/>
      <c r="V306" s="97"/>
      <c r="W306" s="97"/>
      <c r="X306" s="97"/>
      <c r="Y306" s="97"/>
    </row>
    <row r="307">
      <c r="A307" s="97"/>
      <c r="B307" s="200"/>
      <c r="C307" s="200"/>
      <c r="D307" s="200"/>
      <c r="E307" s="200"/>
      <c r="F307" s="200"/>
      <c r="G307" s="97"/>
      <c r="H307" s="97"/>
      <c r="I307" s="97"/>
      <c r="J307" s="97"/>
      <c r="K307" s="97"/>
      <c r="L307" s="97"/>
      <c r="M307" s="97"/>
      <c r="N307" s="97"/>
      <c r="O307" s="97"/>
      <c r="P307" s="97"/>
      <c r="Q307" s="97"/>
      <c r="R307" s="97"/>
      <c r="S307" s="97"/>
      <c r="T307" s="97"/>
      <c r="U307" s="97"/>
      <c r="V307" s="97"/>
      <c r="W307" s="97"/>
      <c r="X307" s="97"/>
      <c r="Y307" s="97"/>
    </row>
    <row r="308">
      <c r="A308" s="97"/>
      <c r="B308" s="200"/>
      <c r="C308" s="200"/>
      <c r="D308" s="200"/>
      <c r="E308" s="200"/>
      <c r="F308" s="200"/>
      <c r="G308" s="97"/>
      <c r="H308" s="97"/>
      <c r="I308" s="97"/>
      <c r="J308" s="97"/>
      <c r="K308" s="97"/>
      <c r="L308" s="97"/>
      <c r="M308" s="97"/>
      <c r="N308" s="97"/>
      <c r="O308" s="97"/>
      <c r="P308" s="97"/>
      <c r="Q308" s="97"/>
      <c r="R308" s="97"/>
      <c r="S308" s="97"/>
      <c r="T308" s="97"/>
      <c r="U308" s="97"/>
      <c r="V308" s="97"/>
      <c r="W308" s="97"/>
      <c r="X308" s="97"/>
      <c r="Y308" s="97"/>
    </row>
    <row r="309">
      <c r="A309" s="97"/>
      <c r="B309" s="200"/>
      <c r="C309" s="200"/>
      <c r="D309" s="200"/>
      <c r="E309" s="200"/>
      <c r="F309" s="200"/>
      <c r="G309" s="97"/>
      <c r="H309" s="97"/>
      <c r="I309" s="97"/>
      <c r="J309" s="97"/>
      <c r="K309" s="97"/>
      <c r="L309" s="97"/>
      <c r="M309" s="97"/>
      <c r="N309" s="97"/>
      <c r="O309" s="97"/>
      <c r="P309" s="97"/>
      <c r="Q309" s="97"/>
      <c r="R309" s="97"/>
      <c r="S309" s="97"/>
      <c r="T309" s="97"/>
      <c r="U309" s="97"/>
      <c r="V309" s="97"/>
      <c r="W309" s="97"/>
      <c r="X309" s="97"/>
      <c r="Y309" s="97"/>
    </row>
    <row r="310">
      <c r="A310" s="97"/>
      <c r="B310" s="200"/>
      <c r="C310" s="200"/>
      <c r="D310" s="200"/>
      <c r="E310" s="200"/>
      <c r="F310" s="200"/>
      <c r="G310" s="97"/>
      <c r="H310" s="97"/>
      <c r="I310" s="97"/>
      <c r="J310" s="97"/>
      <c r="K310" s="97"/>
      <c r="L310" s="97"/>
      <c r="M310" s="97"/>
      <c r="N310" s="97"/>
      <c r="O310" s="97"/>
      <c r="P310" s="97"/>
      <c r="Q310" s="97"/>
      <c r="R310" s="97"/>
      <c r="S310" s="97"/>
      <c r="T310" s="97"/>
      <c r="U310" s="97"/>
      <c r="V310" s="97"/>
      <c r="W310" s="97"/>
      <c r="X310" s="97"/>
      <c r="Y310" s="97"/>
    </row>
    <row r="311">
      <c r="A311" s="97"/>
      <c r="B311" s="200"/>
      <c r="C311" s="200"/>
      <c r="D311" s="200"/>
      <c r="E311" s="200"/>
      <c r="F311" s="200"/>
      <c r="G311" s="97"/>
      <c r="H311" s="97"/>
      <c r="I311" s="97"/>
      <c r="J311" s="97"/>
      <c r="K311" s="97"/>
      <c r="L311" s="97"/>
      <c r="M311" s="97"/>
      <c r="N311" s="97"/>
      <c r="O311" s="97"/>
      <c r="P311" s="97"/>
      <c r="Q311" s="97"/>
      <c r="R311" s="97"/>
      <c r="S311" s="97"/>
      <c r="T311" s="97"/>
      <c r="U311" s="97"/>
      <c r="V311" s="97"/>
      <c r="W311" s="97"/>
      <c r="X311" s="97"/>
      <c r="Y311" s="97"/>
    </row>
    <row r="312">
      <c r="A312" s="97"/>
      <c r="B312" s="200"/>
      <c r="C312" s="200"/>
      <c r="D312" s="200"/>
      <c r="E312" s="200"/>
      <c r="F312" s="200"/>
      <c r="G312" s="97"/>
      <c r="H312" s="97"/>
      <c r="I312" s="97"/>
      <c r="J312" s="97"/>
      <c r="K312" s="97"/>
      <c r="L312" s="97"/>
      <c r="M312" s="97"/>
      <c r="N312" s="97"/>
      <c r="O312" s="97"/>
      <c r="P312" s="97"/>
      <c r="Q312" s="97"/>
      <c r="R312" s="97"/>
      <c r="S312" s="97"/>
      <c r="T312" s="97"/>
      <c r="U312" s="97"/>
      <c r="V312" s="97"/>
      <c r="W312" s="97"/>
      <c r="X312" s="97"/>
      <c r="Y312" s="97"/>
    </row>
    <row r="313">
      <c r="A313" s="97"/>
      <c r="B313" s="200"/>
      <c r="C313" s="200"/>
      <c r="D313" s="200"/>
      <c r="E313" s="200"/>
      <c r="F313" s="200"/>
      <c r="G313" s="97"/>
      <c r="H313" s="97"/>
      <c r="I313" s="97"/>
      <c r="J313" s="97"/>
      <c r="K313" s="97"/>
      <c r="L313" s="97"/>
      <c r="M313" s="97"/>
      <c r="N313" s="97"/>
      <c r="O313" s="97"/>
      <c r="P313" s="97"/>
      <c r="Q313" s="97"/>
      <c r="R313" s="97"/>
      <c r="S313" s="97"/>
      <c r="T313" s="97"/>
      <c r="U313" s="97"/>
      <c r="V313" s="97"/>
      <c r="W313" s="97"/>
      <c r="X313" s="97"/>
      <c r="Y313" s="97"/>
    </row>
    <row r="314">
      <c r="A314" s="97"/>
      <c r="B314" s="200"/>
      <c r="C314" s="200"/>
      <c r="D314" s="200"/>
      <c r="E314" s="200"/>
      <c r="F314" s="200"/>
      <c r="G314" s="97"/>
      <c r="H314" s="97"/>
      <c r="I314" s="97"/>
      <c r="J314" s="97"/>
      <c r="K314" s="97"/>
      <c r="L314" s="97"/>
      <c r="M314" s="97"/>
      <c r="N314" s="97"/>
      <c r="O314" s="97"/>
      <c r="P314" s="97"/>
      <c r="Q314" s="97"/>
      <c r="R314" s="97"/>
      <c r="S314" s="97"/>
      <c r="T314" s="97"/>
      <c r="U314" s="97"/>
      <c r="V314" s="97"/>
      <c r="W314" s="97"/>
      <c r="X314" s="97"/>
      <c r="Y314" s="97"/>
    </row>
    <row r="315">
      <c r="A315" s="97"/>
      <c r="B315" s="200"/>
      <c r="C315" s="200"/>
      <c r="D315" s="200"/>
      <c r="E315" s="200"/>
      <c r="F315" s="200"/>
      <c r="G315" s="97"/>
      <c r="H315" s="97"/>
      <c r="I315" s="97"/>
      <c r="J315" s="97"/>
      <c r="K315" s="97"/>
      <c r="L315" s="97"/>
      <c r="M315" s="97"/>
      <c r="N315" s="97"/>
      <c r="O315" s="97"/>
      <c r="P315" s="97"/>
      <c r="Q315" s="97"/>
      <c r="R315" s="97"/>
      <c r="S315" s="97"/>
      <c r="T315" s="97"/>
      <c r="U315" s="97"/>
      <c r="V315" s="97"/>
      <c r="W315" s="97"/>
      <c r="X315" s="97"/>
      <c r="Y315" s="97"/>
    </row>
    <row r="316">
      <c r="A316" s="97"/>
      <c r="B316" s="200"/>
      <c r="C316" s="200"/>
      <c r="D316" s="200"/>
      <c r="E316" s="200"/>
      <c r="F316" s="200"/>
      <c r="G316" s="97"/>
      <c r="H316" s="97"/>
      <c r="I316" s="97"/>
      <c r="J316" s="97"/>
      <c r="K316" s="97"/>
      <c r="L316" s="97"/>
      <c r="M316" s="97"/>
      <c r="N316" s="97"/>
      <c r="O316" s="97"/>
      <c r="P316" s="97"/>
      <c r="Q316" s="97"/>
      <c r="R316" s="97"/>
      <c r="S316" s="97"/>
      <c r="T316" s="97"/>
      <c r="U316" s="97"/>
      <c r="V316" s="97"/>
      <c r="W316" s="97"/>
      <c r="X316" s="97"/>
      <c r="Y316" s="97"/>
    </row>
    <row r="317">
      <c r="A317" s="97"/>
      <c r="B317" s="200"/>
      <c r="C317" s="200"/>
      <c r="D317" s="200"/>
      <c r="E317" s="200"/>
      <c r="F317" s="200"/>
      <c r="G317" s="97"/>
      <c r="H317" s="97"/>
      <c r="I317" s="97"/>
      <c r="J317" s="97"/>
      <c r="K317" s="97"/>
      <c r="L317" s="97"/>
      <c r="M317" s="97"/>
      <c r="N317" s="97"/>
      <c r="O317" s="97"/>
      <c r="P317" s="97"/>
      <c r="Q317" s="97"/>
      <c r="R317" s="97"/>
      <c r="S317" s="97"/>
      <c r="T317" s="97"/>
      <c r="U317" s="97"/>
      <c r="V317" s="97"/>
      <c r="W317" s="97"/>
      <c r="X317" s="97"/>
      <c r="Y317" s="97"/>
    </row>
    <row r="318">
      <c r="A318" s="97"/>
      <c r="B318" s="200"/>
      <c r="C318" s="200"/>
      <c r="D318" s="200"/>
      <c r="E318" s="200"/>
      <c r="F318" s="200"/>
      <c r="G318" s="97"/>
      <c r="H318" s="97"/>
      <c r="I318" s="97"/>
      <c r="J318" s="97"/>
      <c r="K318" s="97"/>
      <c r="L318" s="97"/>
      <c r="M318" s="97"/>
      <c r="N318" s="97"/>
      <c r="O318" s="97"/>
      <c r="P318" s="97"/>
      <c r="Q318" s="97"/>
      <c r="R318" s="97"/>
      <c r="S318" s="97"/>
      <c r="T318" s="97"/>
      <c r="U318" s="97"/>
      <c r="V318" s="97"/>
      <c r="W318" s="97"/>
      <c r="X318" s="97"/>
      <c r="Y318" s="97"/>
    </row>
    <row r="319">
      <c r="A319" s="97"/>
      <c r="B319" s="200"/>
      <c r="C319" s="200"/>
      <c r="D319" s="200"/>
      <c r="E319" s="200"/>
      <c r="F319" s="200"/>
      <c r="G319" s="97"/>
      <c r="H319" s="97"/>
      <c r="I319" s="97"/>
      <c r="J319" s="97"/>
      <c r="K319" s="97"/>
      <c r="L319" s="97"/>
      <c r="M319" s="97"/>
      <c r="N319" s="97"/>
      <c r="O319" s="97"/>
      <c r="P319" s="97"/>
      <c r="Q319" s="97"/>
      <c r="R319" s="97"/>
      <c r="S319" s="97"/>
      <c r="T319" s="97"/>
      <c r="U319" s="97"/>
      <c r="V319" s="97"/>
      <c r="W319" s="97"/>
      <c r="X319" s="97"/>
      <c r="Y319" s="97"/>
    </row>
    <row r="320">
      <c r="A320" s="97"/>
      <c r="B320" s="200"/>
      <c r="C320" s="200"/>
      <c r="D320" s="200"/>
      <c r="E320" s="200"/>
      <c r="F320" s="200"/>
      <c r="G320" s="97"/>
      <c r="H320" s="97"/>
      <c r="I320" s="97"/>
      <c r="J320" s="97"/>
      <c r="K320" s="97"/>
      <c r="L320" s="97"/>
      <c r="M320" s="97"/>
      <c r="N320" s="97"/>
      <c r="O320" s="97"/>
      <c r="P320" s="97"/>
      <c r="Q320" s="97"/>
      <c r="R320" s="97"/>
      <c r="S320" s="97"/>
      <c r="T320" s="97"/>
      <c r="U320" s="97"/>
      <c r="V320" s="97"/>
      <c r="W320" s="97"/>
      <c r="X320" s="97"/>
      <c r="Y320" s="97"/>
    </row>
    <row r="321">
      <c r="A321" s="97"/>
      <c r="B321" s="200"/>
      <c r="C321" s="200"/>
      <c r="D321" s="200"/>
      <c r="E321" s="200"/>
      <c r="F321" s="200"/>
      <c r="G321" s="97"/>
      <c r="H321" s="97"/>
      <c r="I321" s="97"/>
      <c r="J321" s="97"/>
      <c r="K321" s="97"/>
      <c r="L321" s="97"/>
      <c r="M321" s="97"/>
      <c r="N321" s="97"/>
      <c r="O321" s="97"/>
      <c r="P321" s="97"/>
      <c r="Q321" s="97"/>
      <c r="R321" s="97"/>
      <c r="S321" s="97"/>
      <c r="T321" s="97"/>
      <c r="U321" s="97"/>
      <c r="V321" s="97"/>
      <c r="W321" s="97"/>
      <c r="X321" s="97"/>
      <c r="Y321" s="97"/>
    </row>
    <row r="322">
      <c r="A322" s="97"/>
      <c r="B322" s="200"/>
      <c r="C322" s="200"/>
      <c r="D322" s="200"/>
      <c r="E322" s="200"/>
      <c r="F322" s="200"/>
      <c r="G322" s="97"/>
      <c r="H322" s="97"/>
      <c r="I322" s="97"/>
      <c r="J322" s="97"/>
      <c r="K322" s="97"/>
      <c r="L322" s="97"/>
      <c r="M322" s="97"/>
      <c r="N322" s="97"/>
      <c r="O322" s="97"/>
      <c r="P322" s="97"/>
      <c r="Q322" s="97"/>
      <c r="R322" s="97"/>
      <c r="S322" s="97"/>
      <c r="T322" s="97"/>
      <c r="U322" s="97"/>
      <c r="V322" s="97"/>
      <c r="W322" s="97"/>
      <c r="X322" s="97"/>
      <c r="Y322" s="97"/>
    </row>
    <row r="323">
      <c r="A323" s="97"/>
      <c r="B323" s="200"/>
      <c r="C323" s="200"/>
      <c r="D323" s="200"/>
      <c r="E323" s="200"/>
      <c r="F323" s="200"/>
      <c r="G323" s="97"/>
      <c r="H323" s="97"/>
      <c r="I323" s="97"/>
      <c r="J323" s="97"/>
      <c r="K323" s="97"/>
      <c r="L323" s="97"/>
      <c r="M323" s="97"/>
      <c r="N323" s="97"/>
      <c r="O323" s="97"/>
      <c r="P323" s="97"/>
      <c r="Q323" s="97"/>
      <c r="R323" s="97"/>
      <c r="S323" s="97"/>
      <c r="T323" s="97"/>
      <c r="U323" s="97"/>
      <c r="V323" s="97"/>
      <c r="W323" s="97"/>
      <c r="X323" s="97"/>
      <c r="Y323" s="97"/>
    </row>
    <row r="324">
      <c r="A324" s="97"/>
      <c r="B324" s="200"/>
      <c r="C324" s="200"/>
      <c r="D324" s="200"/>
      <c r="E324" s="200"/>
      <c r="F324" s="200"/>
      <c r="G324" s="97"/>
      <c r="H324" s="97"/>
      <c r="I324" s="97"/>
      <c r="J324" s="97"/>
      <c r="K324" s="97"/>
      <c r="L324" s="97"/>
      <c r="M324" s="97"/>
      <c r="N324" s="97"/>
      <c r="O324" s="97"/>
      <c r="P324" s="97"/>
      <c r="Q324" s="97"/>
      <c r="R324" s="97"/>
      <c r="S324" s="97"/>
      <c r="T324" s="97"/>
      <c r="U324" s="97"/>
      <c r="V324" s="97"/>
      <c r="W324" s="97"/>
      <c r="X324" s="97"/>
      <c r="Y324" s="97"/>
    </row>
    <row r="325">
      <c r="A325" s="97"/>
      <c r="B325" s="200"/>
      <c r="C325" s="200"/>
      <c r="D325" s="200"/>
      <c r="E325" s="200"/>
      <c r="F325" s="200"/>
      <c r="G325" s="97"/>
      <c r="H325" s="97"/>
      <c r="I325" s="97"/>
      <c r="J325" s="97"/>
      <c r="K325" s="97"/>
      <c r="L325" s="97"/>
      <c r="M325" s="97"/>
      <c r="N325" s="97"/>
      <c r="O325" s="97"/>
      <c r="P325" s="97"/>
      <c r="Q325" s="97"/>
      <c r="R325" s="97"/>
      <c r="S325" s="97"/>
      <c r="T325" s="97"/>
      <c r="U325" s="97"/>
      <c r="V325" s="97"/>
      <c r="W325" s="97"/>
      <c r="X325" s="97"/>
      <c r="Y325" s="97"/>
    </row>
    <row r="326">
      <c r="A326" s="97"/>
      <c r="B326" s="200"/>
      <c r="C326" s="200"/>
      <c r="D326" s="200"/>
      <c r="E326" s="200"/>
      <c r="F326" s="200"/>
      <c r="G326" s="97"/>
      <c r="H326" s="97"/>
      <c r="I326" s="97"/>
      <c r="J326" s="97"/>
      <c r="K326" s="97"/>
      <c r="L326" s="97"/>
      <c r="M326" s="97"/>
      <c r="N326" s="97"/>
      <c r="O326" s="97"/>
      <c r="P326" s="97"/>
      <c r="Q326" s="97"/>
      <c r="R326" s="97"/>
      <c r="S326" s="97"/>
      <c r="T326" s="97"/>
      <c r="U326" s="97"/>
      <c r="V326" s="97"/>
      <c r="W326" s="97"/>
      <c r="X326" s="97"/>
      <c r="Y326" s="97"/>
    </row>
    <row r="327">
      <c r="A327" s="97"/>
      <c r="B327" s="200"/>
      <c r="C327" s="200"/>
      <c r="D327" s="200"/>
      <c r="E327" s="200"/>
      <c r="F327" s="200"/>
      <c r="G327" s="97"/>
      <c r="H327" s="97"/>
      <c r="I327" s="97"/>
      <c r="J327" s="97"/>
      <c r="K327" s="97"/>
      <c r="L327" s="97"/>
      <c r="M327" s="97"/>
      <c r="N327" s="97"/>
      <c r="O327" s="97"/>
      <c r="P327" s="97"/>
      <c r="Q327" s="97"/>
      <c r="R327" s="97"/>
      <c r="S327" s="97"/>
      <c r="T327" s="97"/>
      <c r="U327" s="97"/>
      <c r="V327" s="97"/>
      <c r="W327" s="97"/>
      <c r="X327" s="97"/>
      <c r="Y327" s="97"/>
    </row>
    <row r="328">
      <c r="A328" s="97"/>
      <c r="B328" s="200"/>
      <c r="C328" s="200"/>
      <c r="D328" s="200"/>
      <c r="E328" s="200"/>
      <c r="F328" s="200"/>
      <c r="G328" s="97"/>
      <c r="H328" s="97"/>
      <c r="I328" s="97"/>
      <c r="J328" s="97"/>
      <c r="K328" s="97"/>
      <c r="L328" s="97"/>
      <c r="M328" s="97"/>
      <c r="N328" s="97"/>
      <c r="O328" s="97"/>
      <c r="P328" s="97"/>
      <c r="Q328" s="97"/>
      <c r="R328" s="97"/>
      <c r="S328" s="97"/>
      <c r="T328" s="97"/>
      <c r="U328" s="97"/>
      <c r="V328" s="97"/>
      <c r="W328" s="97"/>
      <c r="X328" s="97"/>
      <c r="Y328" s="97"/>
    </row>
    <row r="329">
      <c r="A329" s="97"/>
      <c r="B329" s="200"/>
      <c r="C329" s="200"/>
      <c r="D329" s="200"/>
      <c r="E329" s="200"/>
      <c r="F329" s="200"/>
      <c r="G329" s="97"/>
      <c r="H329" s="97"/>
      <c r="I329" s="97"/>
      <c r="J329" s="97"/>
      <c r="K329" s="97"/>
      <c r="L329" s="97"/>
      <c r="M329" s="97"/>
      <c r="N329" s="97"/>
      <c r="O329" s="97"/>
      <c r="P329" s="97"/>
      <c r="Q329" s="97"/>
      <c r="R329" s="97"/>
      <c r="S329" s="97"/>
      <c r="T329" s="97"/>
      <c r="U329" s="97"/>
      <c r="V329" s="97"/>
      <c r="W329" s="97"/>
      <c r="X329" s="97"/>
      <c r="Y329" s="97"/>
    </row>
    <row r="330">
      <c r="A330" s="97"/>
      <c r="B330" s="200"/>
      <c r="C330" s="200"/>
      <c r="D330" s="200"/>
      <c r="E330" s="200"/>
      <c r="F330" s="200"/>
      <c r="G330" s="97"/>
      <c r="H330" s="97"/>
      <c r="I330" s="97"/>
      <c r="J330" s="97"/>
      <c r="K330" s="97"/>
      <c r="L330" s="97"/>
      <c r="M330" s="97"/>
      <c r="N330" s="97"/>
      <c r="O330" s="97"/>
      <c r="P330" s="97"/>
      <c r="Q330" s="97"/>
      <c r="R330" s="97"/>
      <c r="S330" s="97"/>
      <c r="T330" s="97"/>
      <c r="U330" s="97"/>
      <c r="V330" s="97"/>
      <c r="W330" s="97"/>
      <c r="X330" s="97"/>
      <c r="Y330" s="97"/>
    </row>
    <row r="331">
      <c r="A331" s="97"/>
      <c r="B331" s="200"/>
      <c r="C331" s="200"/>
      <c r="D331" s="200"/>
      <c r="E331" s="200"/>
      <c r="F331" s="200"/>
      <c r="G331" s="97"/>
      <c r="H331" s="97"/>
      <c r="I331" s="97"/>
      <c r="J331" s="97"/>
      <c r="K331" s="97"/>
      <c r="L331" s="97"/>
      <c r="M331" s="97"/>
      <c r="N331" s="97"/>
      <c r="O331" s="97"/>
      <c r="P331" s="97"/>
      <c r="Q331" s="97"/>
      <c r="R331" s="97"/>
      <c r="S331" s="97"/>
      <c r="T331" s="97"/>
      <c r="U331" s="97"/>
      <c r="V331" s="97"/>
      <c r="W331" s="97"/>
      <c r="X331" s="97"/>
      <c r="Y331" s="97"/>
    </row>
    <row r="332">
      <c r="A332" s="97"/>
      <c r="B332" s="200"/>
      <c r="C332" s="200"/>
      <c r="D332" s="200"/>
      <c r="E332" s="200"/>
      <c r="F332" s="200"/>
      <c r="G332" s="97"/>
      <c r="H332" s="97"/>
      <c r="I332" s="97"/>
      <c r="J332" s="97"/>
      <c r="K332" s="97"/>
      <c r="L332" s="97"/>
      <c r="M332" s="97"/>
      <c r="N332" s="97"/>
      <c r="O332" s="97"/>
      <c r="P332" s="97"/>
      <c r="Q332" s="97"/>
      <c r="R332" s="97"/>
      <c r="S332" s="97"/>
      <c r="T332" s="97"/>
      <c r="U332" s="97"/>
      <c r="V332" s="97"/>
      <c r="W332" s="97"/>
      <c r="X332" s="97"/>
      <c r="Y332" s="97"/>
    </row>
    <row r="333">
      <c r="A333" s="97"/>
      <c r="B333" s="200"/>
      <c r="C333" s="200"/>
      <c r="D333" s="200"/>
      <c r="E333" s="200"/>
      <c r="F333" s="200"/>
      <c r="G333" s="97"/>
      <c r="H333" s="97"/>
      <c r="I333" s="97"/>
      <c r="J333" s="97"/>
      <c r="K333" s="97"/>
      <c r="L333" s="97"/>
      <c r="M333" s="97"/>
      <c r="N333" s="97"/>
      <c r="O333" s="97"/>
      <c r="P333" s="97"/>
      <c r="Q333" s="97"/>
      <c r="R333" s="97"/>
      <c r="S333" s="97"/>
      <c r="T333" s="97"/>
      <c r="U333" s="97"/>
      <c r="V333" s="97"/>
      <c r="W333" s="97"/>
      <c r="X333" s="97"/>
      <c r="Y333" s="97"/>
    </row>
    <row r="334">
      <c r="A334" s="97"/>
      <c r="B334" s="200"/>
      <c r="C334" s="200"/>
      <c r="D334" s="200"/>
      <c r="E334" s="200"/>
      <c r="F334" s="200"/>
      <c r="G334" s="97"/>
      <c r="H334" s="97"/>
      <c r="I334" s="97"/>
      <c r="J334" s="97"/>
      <c r="K334" s="97"/>
      <c r="L334" s="97"/>
      <c r="M334" s="97"/>
      <c r="N334" s="97"/>
      <c r="O334" s="97"/>
      <c r="P334" s="97"/>
      <c r="Q334" s="97"/>
      <c r="R334" s="97"/>
      <c r="S334" s="97"/>
      <c r="T334" s="97"/>
      <c r="U334" s="97"/>
      <c r="V334" s="97"/>
      <c r="W334" s="97"/>
      <c r="X334" s="97"/>
      <c r="Y334" s="97"/>
    </row>
    <row r="335">
      <c r="A335" s="97"/>
      <c r="B335" s="200"/>
      <c r="C335" s="200"/>
      <c r="D335" s="200"/>
      <c r="E335" s="200"/>
      <c r="F335" s="200"/>
      <c r="G335" s="97"/>
      <c r="H335" s="97"/>
      <c r="I335" s="97"/>
      <c r="J335" s="97"/>
      <c r="K335" s="97"/>
      <c r="L335" s="97"/>
      <c r="M335" s="97"/>
      <c r="N335" s="97"/>
      <c r="O335" s="97"/>
      <c r="P335" s="97"/>
      <c r="Q335" s="97"/>
      <c r="R335" s="97"/>
      <c r="S335" s="97"/>
      <c r="T335" s="97"/>
      <c r="U335" s="97"/>
      <c r="V335" s="97"/>
      <c r="W335" s="97"/>
      <c r="X335" s="97"/>
      <c r="Y335" s="97"/>
    </row>
    <row r="336">
      <c r="A336" s="97"/>
      <c r="B336" s="200"/>
      <c r="C336" s="200"/>
      <c r="D336" s="200"/>
      <c r="E336" s="200"/>
      <c r="F336" s="200"/>
      <c r="G336" s="97"/>
      <c r="H336" s="97"/>
      <c r="I336" s="97"/>
      <c r="J336" s="97"/>
      <c r="K336" s="97"/>
      <c r="L336" s="97"/>
      <c r="M336" s="97"/>
      <c r="N336" s="97"/>
      <c r="O336" s="97"/>
      <c r="P336" s="97"/>
      <c r="Q336" s="97"/>
      <c r="R336" s="97"/>
      <c r="S336" s="97"/>
      <c r="T336" s="97"/>
      <c r="U336" s="97"/>
      <c r="V336" s="97"/>
      <c r="W336" s="97"/>
      <c r="X336" s="97"/>
      <c r="Y336" s="97"/>
    </row>
    <row r="337">
      <c r="A337" s="97"/>
      <c r="B337" s="200"/>
      <c r="C337" s="200"/>
      <c r="D337" s="200"/>
      <c r="E337" s="200"/>
      <c r="F337" s="200"/>
      <c r="G337" s="97"/>
      <c r="H337" s="97"/>
      <c r="I337" s="97"/>
      <c r="J337" s="97"/>
      <c r="K337" s="97"/>
      <c r="L337" s="97"/>
      <c r="M337" s="97"/>
      <c r="N337" s="97"/>
      <c r="O337" s="97"/>
      <c r="P337" s="97"/>
      <c r="Q337" s="97"/>
      <c r="R337" s="97"/>
      <c r="S337" s="97"/>
      <c r="T337" s="97"/>
      <c r="U337" s="97"/>
      <c r="V337" s="97"/>
      <c r="W337" s="97"/>
      <c r="X337" s="97"/>
      <c r="Y337" s="97"/>
    </row>
    <row r="338">
      <c r="A338" s="97"/>
      <c r="B338" s="200"/>
      <c r="C338" s="200"/>
      <c r="D338" s="200"/>
      <c r="E338" s="200"/>
      <c r="F338" s="200"/>
      <c r="G338" s="97"/>
      <c r="H338" s="97"/>
      <c r="I338" s="97"/>
      <c r="J338" s="97"/>
      <c r="K338" s="97"/>
      <c r="L338" s="97"/>
      <c r="M338" s="97"/>
      <c r="N338" s="97"/>
      <c r="O338" s="97"/>
      <c r="P338" s="97"/>
      <c r="Q338" s="97"/>
      <c r="R338" s="97"/>
      <c r="S338" s="97"/>
      <c r="T338" s="97"/>
      <c r="U338" s="97"/>
      <c r="V338" s="97"/>
      <c r="W338" s="97"/>
      <c r="X338" s="97"/>
      <c r="Y338" s="97"/>
    </row>
    <row r="339">
      <c r="A339" s="97"/>
      <c r="B339" s="200"/>
      <c r="C339" s="200"/>
      <c r="D339" s="200"/>
      <c r="E339" s="200"/>
      <c r="F339" s="200"/>
      <c r="G339" s="97"/>
      <c r="H339" s="97"/>
      <c r="I339" s="97"/>
      <c r="J339" s="97"/>
      <c r="K339" s="97"/>
      <c r="L339" s="97"/>
      <c r="M339" s="97"/>
      <c r="N339" s="97"/>
      <c r="O339" s="97"/>
      <c r="P339" s="97"/>
      <c r="Q339" s="97"/>
      <c r="R339" s="97"/>
      <c r="S339" s="97"/>
      <c r="T339" s="97"/>
      <c r="U339" s="97"/>
      <c r="V339" s="97"/>
      <c r="W339" s="97"/>
      <c r="X339" s="97"/>
      <c r="Y339" s="97"/>
    </row>
    <row r="340">
      <c r="A340" s="97"/>
      <c r="B340" s="200"/>
      <c r="C340" s="200"/>
      <c r="D340" s="200"/>
      <c r="E340" s="200"/>
      <c r="F340" s="200"/>
      <c r="G340" s="97"/>
      <c r="H340" s="97"/>
      <c r="I340" s="97"/>
      <c r="J340" s="97"/>
      <c r="K340" s="97"/>
      <c r="L340" s="97"/>
      <c r="M340" s="97"/>
      <c r="N340" s="97"/>
      <c r="O340" s="97"/>
      <c r="P340" s="97"/>
      <c r="Q340" s="97"/>
      <c r="R340" s="97"/>
      <c r="S340" s="97"/>
      <c r="T340" s="97"/>
      <c r="U340" s="97"/>
      <c r="V340" s="97"/>
      <c r="W340" s="97"/>
      <c r="X340" s="97"/>
      <c r="Y340" s="97"/>
    </row>
    <row r="341">
      <c r="A341" s="97"/>
      <c r="B341" s="200"/>
      <c r="C341" s="200"/>
      <c r="D341" s="200"/>
      <c r="E341" s="200"/>
      <c r="F341" s="200"/>
      <c r="G341" s="97"/>
      <c r="H341" s="97"/>
      <c r="I341" s="97"/>
      <c r="J341" s="97"/>
      <c r="K341" s="97"/>
      <c r="L341" s="97"/>
      <c r="M341" s="97"/>
      <c r="N341" s="97"/>
      <c r="O341" s="97"/>
      <c r="P341" s="97"/>
      <c r="Q341" s="97"/>
      <c r="R341" s="97"/>
      <c r="S341" s="97"/>
      <c r="T341" s="97"/>
      <c r="U341" s="97"/>
      <c r="V341" s="97"/>
      <c r="W341" s="97"/>
      <c r="X341" s="97"/>
      <c r="Y341" s="97"/>
    </row>
    <row r="342">
      <c r="A342" s="97"/>
      <c r="B342" s="200"/>
      <c r="C342" s="200"/>
      <c r="D342" s="200"/>
      <c r="E342" s="200"/>
      <c r="F342" s="200"/>
      <c r="G342" s="97"/>
      <c r="H342" s="97"/>
      <c r="I342" s="97"/>
      <c r="J342" s="97"/>
      <c r="K342" s="97"/>
      <c r="L342" s="97"/>
      <c r="M342" s="97"/>
      <c r="N342" s="97"/>
      <c r="O342" s="97"/>
      <c r="P342" s="97"/>
      <c r="Q342" s="97"/>
      <c r="R342" s="97"/>
      <c r="S342" s="97"/>
      <c r="T342" s="97"/>
      <c r="U342" s="97"/>
      <c r="V342" s="97"/>
      <c r="W342" s="97"/>
      <c r="X342" s="97"/>
      <c r="Y342" s="97"/>
    </row>
    <row r="343">
      <c r="A343" s="97"/>
      <c r="B343" s="200"/>
      <c r="C343" s="200"/>
      <c r="D343" s="200"/>
      <c r="E343" s="200"/>
      <c r="F343" s="200"/>
      <c r="G343" s="97"/>
      <c r="H343" s="97"/>
      <c r="I343" s="97"/>
      <c r="J343" s="97"/>
      <c r="K343" s="97"/>
      <c r="L343" s="97"/>
      <c r="M343" s="97"/>
      <c r="N343" s="97"/>
      <c r="O343" s="97"/>
      <c r="P343" s="97"/>
      <c r="Q343" s="97"/>
      <c r="R343" s="97"/>
      <c r="S343" s="97"/>
      <c r="T343" s="97"/>
      <c r="U343" s="97"/>
      <c r="V343" s="97"/>
      <c r="W343" s="97"/>
      <c r="X343" s="97"/>
      <c r="Y343" s="97"/>
    </row>
    <row r="344">
      <c r="A344" s="97"/>
      <c r="B344" s="200"/>
      <c r="C344" s="200"/>
      <c r="D344" s="200"/>
      <c r="E344" s="200"/>
      <c r="F344" s="200"/>
      <c r="G344" s="97"/>
      <c r="H344" s="97"/>
      <c r="I344" s="97"/>
      <c r="J344" s="97"/>
      <c r="K344" s="97"/>
      <c r="L344" s="97"/>
      <c r="M344" s="97"/>
      <c r="N344" s="97"/>
      <c r="O344" s="97"/>
      <c r="P344" s="97"/>
      <c r="Q344" s="97"/>
      <c r="R344" s="97"/>
      <c r="S344" s="97"/>
      <c r="T344" s="97"/>
      <c r="U344" s="97"/>
      <c r="V344" s="97"/>
      <c r="W344" s="97"/>
      <c r="X344" s="97"/>
      <c r="Y344" s="97"/>
    </row>
    <row r="345">
      <c r="A345" s="97"/>
      <c r="B345" s="200"/>
      <c r="C345" s="200"/>
      <c r="D345" s="200"/>
      <c r="E345" s="200"/>
      <c r="F345" s="200"/>
      <c r="G345" s="97"/>
      <c r="H345" s="97"/>
      <c r="I345" s="97"/>
      <c r="J345" s="97"/>
      <c r="K345" s="97"/>
      <c r="L345" s="97"/>
      <c r="M345" s="97"/>
      <c r="N345" s="97"/>
      <c r="O345" s="97"/>
      <c r="P345" s="97"/>
      <c r="Q345" s="97"/>
      <c r="R345" s="97"/>
      <c r="S345" s="97"/>
      <c r="T345" s="97"/>
      <c r="U345" s="97"/>
      <c r="V345" s="97"/>
      <c r="W345" s="97"/>
      <c r="X345" s="97"/>
      <c r="Y345" s="97"/>
    </row>
    <row r="346">
      <c r="A346" s="97"/>
      <c r="B346" s="200"/>
      <c r="C346" s="200"/>
      <c r="D346" s="200"/>
      <c r="E346" s="200"/>
      <c r="F346" s="200"/>
      <c r="G346" s="97"/>
      <c r="H346" s="97"/>
      <c r="I346" s="97"/>
      <c r="J346" s="97"/>
      <c r="K346" s="97"/>
      <c r="L346" s="97"/>
      <c r="M346" s="97"/>
      <c r="N346" s="97"/>
      <c r="O346" s="97"/>
      <c r="P346" s="97"/>
      <c r="Q346" s="97"/>
      <c r="R346" s="97"/>
      <c r="S346" s="97"/>
      <c r="T346" s="97"/>
      <c r="U346" s="97"/>
      <c r="V346" s="97"/>
      <c r="W346" s="97"/>
      <c r="X346" s="97"/>
      <c r="Y346" s="97"/>
    </row>
    <row r="347">
      <c r="A347" s="97"/>
      <c r="B347" s="200"/>
      <c r="C347" s="200"/>
      <c r="D347" s="200"/>
      <c r="E347" s="200"/>
      <c r="F347" s="200"/>
      <c r="G347" s="97"/>
      <c r="H347" s="97"/>
      <c r="I347" s="97"/>
      <c r="J347" s="97"/>
      <c r="K347" s="97"/>
      <c r="L347" s="97"/>
      <c r="M347" s="97"/>
      <c r="N347" s="97"/>
      <c r="O347" s="97"/>
      <c r="P347" s="97"/>
      <c r="Q347" s="97"/>
      <c r="R347" s="97"/>
      <c r="S347" s="97"/>
      <c r="T347" s="97"/>
      <c r="U347" s="97"/>
      <c r="V347" s="97"/>
      <c r="W347" s="97"/>
      <c r="X347" s="97"/>
      <c r="Y347" s="97"/>
    </row>
    <row r="348">
      <c r="A348" s="97"/>
      <c r="B348" s="200"/>
      <c r="C348" s="200"/>
      <c r="D348" s="200"/>
      <c r="E348" s="200"/>
      <c r="F348" s="200"/>
      <c r="G348" s="97"/>
      <c r="H348" s="97"/>
      <c r="I348" s="97"/>
      <c r="J348" s="97"/>
      <c r="K348" s="97"/>
      <c r="L348" s="97"/>
      <c r="M348" s="97"/>
      <c r="N348" s="97"/>
      <c r="O348" s="97"/>
      <c r="P348" s="97"/>
      <c r="Q348" s="97"/>
      <c r="R348" s="97"/>
      <c r="S348" s="97"/>
      <c r="T348" s="97"/>
      <c r="U348" s="97"/>
      <c r="V348" s="97"/>
      <c r="W348" s="97"/>
      <c r="X348" s="97"/>
      <c r="Y348" s="97"/>
    </row>
    <row r="349">
      <c r="A349" s="97"/>
      <c r="B349" s="200"/>
      <c r="C349" s="200"/>
      <c r="D349" s="200"/>
      <c r="E349" s="200"/>
      <c r="F349" s="200"/>
      <c r="G349" s="97"/>
      <c r="H349" s="97"/>
      <c r="I349" s="97"/>
      <c r="J349" s="97"/>
      <c r="K349" s="97"/>
      <c r="L349" s="97"/>
      <c r="M349" s="97"/>
      <c r="N349" s="97"/>
      <c r="O349" s="97"/>
      <c r="P349" s="97"/>
      <c r="Q349" s="97"/>
      <c r="R349" s="97"/>
      <c r="S349" s="97"/>
      <c r="T349" s="97"/>
      <c r="U349" s="97"/>
      <c r="V349" s="97"/>
      <c r="W349" s="97"/>
      <c r="X349" s="97"/>
      <c r="Y349" s="97"/>
    </row>
    <row r="350">
      <c r="A350" s="97"/>
      <c r="B350" s="200"/>
      <c r="C350" s="200"/>
      <c r="D350" s="200"/>
      <c r="E350" s="200"/>
      <c r="F350" s="200"/>
      <c r="G350" s="97"/>
      <c r="H350" s="97"/>
      <c r="I350" s="97"/>
      <c r="J350" s="97"/>
      <c r="K350" s="97"/>
      <c r="L350" s="97"/>
      <c r="M350" s="97"/>
      <c r="N350" s="97"/>
      <c r="O350" s="97"/>
      <c r="P350" s="97"/>
      <c r="Q350" s="97"/>
      <c r="R350" s="97"/>
      <c r="S350" s="97"/>
      <c r="T350" s="97"/>
      <c r="U350" s="97"/>
      <c r="V350" s="97"/>
      <c r="W350" s="97"/>
      <c r="X350" s="97"/>
      <c r="Y350" s="97"/>
    </row>
    <row r="351">
      <c r="A351" s="97"/>
      <c r="B351" s="200"/>
      <c r="C351" s="200"/>
      <c r="D351" s="200"/>
      <c r="E351" s="200"/>
      <c r="F351" s="200"/>
      <c r="G351" s="97"/>
      <c r="H351" s="97"/>
      <c r="I351" s="97"/>
      <c r="J351" s="97"/>
      <c r="K351" s="97"/>
      <c r="L351" s="97"/>
      <c r="M351" s="97"/>
      <c r="N351" s="97"/>
      <c r="O351" s="97"/>
      <c r="P351" s="97"/>
      <c r="Q351" s="97"/>
      <c r="R351" s="97"/>
      <c r="S351" s="97"/>
      <c r="T351" s="97"/>
      <c r="U351" s="97"/>
      <c r="V351" s="97"/>
      <c r="W351" s="97"/>
      <c r="X351" s="97"/>
      <c r="Y351" s="97"/>
    </row>
    <row r="352">
      <c r="A352" s="97"/>
      <c r="B352" s="200"/>
      <c r="C352" s="200"/>
      <c r="D352" s="200"/>
      <c r="E352" s="200"/>
      <c r="F352" s="200"/>
      <c r="G352" s="97"/>
      <c r="H352" s="97"/>
      <c r="I352" s="97"/>
      <c r="J352" s="97"/>
      <c r="K352" s="97"/>
      <c r="L352" s="97"/>
      <c r="M352" s="97"/>
      <c r="N352" s="97"/>
      <c r="O352" s="97"/>
      <c r="P352" s="97"/>
      <c r="Q352" s="97"/>
      <c r="R352" s="97"/>
      <c r="S352" s="97"/>
      <c r="T352" s="97"/>
      <c r="U352" s="97"/>
      <c r="V352" s="97"/>
      <c r="W352" s="97"/>
      <c r="X352" s="97"/>
      <c r="Y352" s="97"/>
    </row>
    <row r="353">
      <c r="A353" s="97"/>
      <c r="B353" s="200"/>
      <c r="C353" s="200"/>
      <c r="D353" s="200"/>
      <c r="E353" s="200"/>
      <c r="F353" s="200"/>
      <c r="G353" s="97"/>
      <c r="H353" s="97"/>
      <c r="I353" s="97"/>
      <c r="J353" s="97"/>
      <c r="K353" s="97"/>
      <c r="L353" s="97"/>
      <c r="M353" s="97"/>
      <c r="N353" s="97"/>
      <c r="O353" s="97"/>
      <c r="P353" s="97"/>
      <c r="Q353" s="97"/>
      <c r="R353" s="97"/>
      <c r="S353" s="97"/>
      <c r="T353" s="97"/>
      <c r="U353" s="97"/>
      <c r="V353" s="97"/>
      <c r="W353" s="97"/>
      <c r="X353" s="97"/>
      <c r="Y353" s="97"/>
    </row>
    <row r="354">
      <c r="A354" s="97"/>
      <c r="B354" s="200"/>
      <c r="C354" s="200"/>
      <c r="D354" s="200"/>
      <c r="E354" s="200"/>
      <c r="F354" s="200"/>
      <c r="G354" s="97"/>
      <c r="H354" s="97"/>
      <c r="I354" s="97"/>
      <c r="J354" s="97"/>
      <c r="K354" s="97"/>
      <c r="L354" s="97"/>
      <c r="M354" s="97"/>
      <c r="N354" s="97"/>
      <c r="O354" s="97"/>
      <c r="P354" s="97"/>
      <c r="Q354" s="97"/>
      <c r="R354" s="97"/>
      <c r="S354" s="97"/>
      <c r="T354" s="97"/>
      <c r="U354" s="97"/>
      <c r="V354" s="97"/>
      <c r="W354" s="97"/>
      <c r="X354" s="97"/>
      <c r="Y354" s="97"/>
    </row>
    <row r="355">
      <c r="A355" s="97"/>
      <c r="B355" s="200"/>
      <c r="C355" s="200"/>
      <c r="D355" s="200"/>
      <c r="E355" s="200"/>
      <c r="F355" s="200"/>
      <c r="G355" s="97"/>
      <c r="H355" s="97"/>
      <c r="I355" s="97"/>
      <c r="J355" s="97"/>
      <c r="K355" s="97"/>
      <c r="L355" s="97"/>
      <c r="M355" s="97"/>
      <c r="N355" s="97"/>
      <c r="O355" s="97"/>
      <c r="P355" s="97"/>
      <c r="Q355" s="97"/>
      <c r="R355" s="97"/>
      <c r="S355" s="97"/>
      <c r="T355" s="97"/>
      <c r="U355" s="97"/>
      <c r="V355" s="97"/>
      <c r="W355" s="97"/>
      <c r="X355" s="97"/>
      <c r="Y355" s="97"/>
    </row>
    <row r="356">
      <c r="A356" s="97"/>
      <c r="B356" s="200"/>
      <c r="C356" s="200"/>
      <c r="D356" s="200"/>
      <c r="E356" s="200"/>
      <c r="F356" s="200"/>
      <c r="G356" s="97"/>
      <c r="H356" s="97"/>
      <c r="I356" s="97"/>
      <c r="J356" s="97"/>
      <c r="K356" s="97"/>
      <c r="L356" s="97"/>
      <c r="M356" s="97"/>
      <c r="N356" s="97"/>
      <c r="O356" s="97"/>
      <c r="P356" s="97"/>
      <c r="Q356" s="97"/>
      <c r="R356" s="97"/>
      <c r="S356" s="97"/>
      <c r="T356" s="97"/>
      <c r="U356" s="97"/>
      <c r="V356" s="97"/>
      <c r="W356" s="97"/>
      <c r="X356" s="97"/>
      <c r="Y356" s="97"/>
    </row>
    <row r="357">
      <c r="A357" s="97"/>
      <c r="B357" s="200"/>
      <c r="C357" s="200"/>
      <c r="D357" s="200"/>
      <c r="E357" s="200"/>
      <c r="F357" s="200"/>
      <c r="G357" s="97"/>
      <c r="H357" s="97"/>
      <c r="I357" s="97"/>
      <c r="J357" s="97"/>
      <c r="K357" s="97"/>
      <c r="L357" s="97"/>
      <c r="M357" s="97"/>
      <c r="N357" s="97"/>
      <c r="O357" s="97"/>
      <c r="P357" s="97"/>
      <c r="Q357" s="97"/>
      <c r="R357" s="97"/>
      <c r="S357" s="97"/>
      <c r="T357" s="97"/>
      <c r="U357" s="97"/>
      <c r="V357" s="97"/>
      <c r="W357" s="97"/>
      <c r="X357" s="97"/>
      <c r="Y357" s="97"/>
    </row>
    <row r="358">
      <c r="A358" s="97"/>
      <c r="B358" s="200"/>
      <c r="C358" s="200"/>
      <c r="D358" s="200"/>
      <c r="E358" s="200"/>
      <c r="F358" s="200"/>
      <c r="G358" s="97"/>
      <c r="H358" s="97"/>
      <c r="I358" s="97"/>
      <c r="J358" s="97"/>
      <c r="K358" s="97"/>
      <c r="L358" s="97"/>
      <c r="M358" s="97"/>
      <c r="N358" s="97"/>
      <c r="O358" s="97"/>
      <c r="P358" s="97"/>
      <c r="Q358" s="97"/>
      <c r="R358" s="97"/>
      <c r="S358" s="97"/>
      <c r="T358" s="97"/>
      <c r="U358" s="97"/>
      <c r="V358" s="97"/>
      <c r="W358" s="97"/>
      <c r="X358" s="97"/>
      <c r="Y358" s="97"/>
    </row>
    <row r="359">
      <c r="A359" s="97"/>
      <c r="B359" s="200"/>
      <c r="C359" s="200"/>
      <c r="D359" s="200"/>
      <c r="E359" s="200"/>
      <c r="F359" s="200"/>
      <c r="G359" s="97"/>
      <c r="H359" s="97"/>
      <c r="I359" s="97"/>
      <c r="J359" s="97"/>
      <c r="K359" s="97"/>
      <c r="L359" s="97"/>
      <c r="M359" s="97"/>
      <c r="N359" s="97"/>
      <c r="O359" s="97"/>
      <c r="P359" s="97"/>
      <c r="Q359" s="97"/>
      <c r="R359" s="97"/>
      <c r="S359" s="97"/>
      <c r="T359" s="97"/>
      <c r="U359" s="97"/>
      <c r="V359" s="97"/>
      <c r="W359" s="97"/>
      <c r="X359" s="97"/>
      <c r="Y359" s="97"/>
    </row>
    <row r="360">
      <c r="A360" s="97"/>
      <c r="B360" s="200"/>
      <c r="C360" s="200"/>
      <c r="D360" s="200"/>
      <c r="E360" s="200"/>
      <c r="F360" s="200"/>
      <c r="G360" s="97"/>
      <c r="H360" s="97"/>
      <c r="I360" s="97"/>
      <c r="J360" s="97"/>
      <c r="K360" s="97"/>
      <c r="L360" s="97"/>
      <c r="M360" s="97"/>
      <c r="N360" s="97"/>
      <c r="O360" s="97"/>
      <c r="P360" s="97"/>
      <c r="Q360" s="97"/>
      <c r="R360" s="97"/>
      <c r="S360" s="97"/>
      <c r="T360" s="97"/>
      <c r="U360" s="97"/>
      <c r="V360" s="97"/>
      <c r="W360" s="97"/>
      <c r="X360" s="97"/>
      <c r="Y360" s="97"/>
    </row>
    <row r="361">
      <c r="A361" s="97"/>
      <c r="B361" s="200"/>
      <c r="C361" s="200"/>
      <c r="D361" s="200"/>
      <c r="E361" s="200"/>
      <c r="F361" s="200"/>
      <c r="G361" s="97"/>
      <c r="H361" s="97"/>
      <c r="I361" s="97"/>
      <c r="J361" s="97"/>
      <c r="K361" s="97"/>
      <c r="L361" s="97"/>
      <c r="M361" s="97"/>
      <c r="N361" s="97"/>
      <c r="O361" s="97"/>
      <c r="P361" s="97"/>
      <c r="Q361" s="97"/>
      <c r="R361" s="97"/>
      <c r="S361" s="97"/>
      <c r="T361" s="97"/>
      <c r="U361" s="97"/>
      <c r="V361" s="97"/>
      <c r="W361" s="97"/>
      <c r="X361" s="97"/>
      <c r="Y361" s="97"/>
    </row>
    <row r="362">
      <c r="A362" s="97"/>
      <c r="B362" s="200"/>
      <c r="C362" s="200"/>
      <c r="D362" s="200"/>
      <c r="E362" s="200"/>
      <c r="F362" s="200"/>
      <c r="G362" s="97"/>
      <c r="H362" s="97"/>
      <c r="I362" s="97"/>
      <c r="J362" s="97"/>
      <c r="K362" s="97"/>
      <c r="L362" s="97"/>
      <c r="M362" s="97"/>
      <c r="N362" s="97"/>
      <c r="O362" s="97"/>
      <c r="P362" s="97"/>
      <c r="Q362" s="97"/>
      <c r="R362" s="97"/>
      <c r="S362" s="97"/>
      <c r="T362" s="97"/>
      <c r="U362" s="97"/>
      <c r="V362" s="97"/>
      <c r="W362" s="97"/>
      <c r="X362" s="97"/>
      <c r="Y362" s="97"/>
    </row>
    <row r="363">
      <c r="A363" s="97"/>
      <c r="B363" s="200"/>
      <c r="C363" s="200"/>
      <c r="D363" s="200"/>
      <c r="E363" s="200"/>
      <c r="F363" s="200"/>
      <c r="G363" s="97"/>
      <c r="H363" s="97"/>
      <c r="I363" s="97"/>
      <c r="J363" s="97"/>
      <c r="K363" s="97"/>
      <c r="L363" s="97"/>
      <c r="M363" s="97"/>
      <c r="N363" s="97"/>
      <c r="O363" s="97"/>
      <c r="P363" s="97"/>
      <c r="Q363" s="97"/>
      <c r="R363" s="97"/>
      <c r="S363" s="97"/>
      <c r="T363" s="97"/>
      <c r="U363" s="97"/>
      <c r="V363" s="97"/>
      <c r="W363" s="97"/>
      <c r="X363" s="97"/>
      <c r="Y363" s="97"/>
    </row>
    <row r="364">
      <c r="A364" s="97"/>
      <c r="B364" s="200"/>
      <c r="C364" s="200"/>
      <c r="D364" s="200"/>
      <c r="E364" s="200"/>
      <c r="F364" s="200"/>
      <c r="G364" s="97"/>
      <c r="H364" s="97"/>
      <c r="I364" s="97"/>
      <c r="J364" s="97"/>
      <c r="K364" s="97"/>
      <c r="L364" s="97"/>
      <c r="M364" s="97"/>
      <c r="N364" s="97"/>
      <c r="O364" s="97"/>
      <c r="P364" s="97"/>
      <c r="Q364" s="97"/>
      <c r="R364" s="97"/>
      <c r="S364" s="97"/>
      <c r="T364" s="97"/>
      <c r="U364" s="97"/>
      <c r="V364" s="97"/>
      <c r="W364" s="97"/>
      <c r="X364" s="97"/>
      <c r="Y364" s="97"/>
    </row>
    <row r="365">
      <c r="A365" s="97"/>
      <c r="B365" s="200"/>
      <c r="C365" s="200"/>
      <c r="D365" s="200"/>
      <c r="E365" s="200"/>
      <c r="F365" s="200"/>
      <c r="G365" s="97"/>
      <c r="H365" s="97"/>
      <c r="I365" s="97"/>
      <c r="J365" s="97"/>
      <c r="K365" s="97"/>
      <c r="L365" s="97"/>
      <c r="M365" s="97"/>
      <c r="N365" s="97"/>
      <c r="O365" s="97"/>
      <c r="P365" s="97"/>
      <c r="Q365" s="97"/>
      <c r="R365" s="97"/>
      <c r="S365" s="97"/>
      <c r="T365" s="97"/>
      <c r="U365" s="97"/>
      <c r="V365" s="97"/>
      <c r="W365" s="97"/>
      <c r="X365" s="97"/>
      <c r="Y365" s="97"/>
    </row>
    <row r="366">
      <c r="A366" s="97"/>
      <c r="B366" s="200"/>
      <c r="C366" s="200"/>
      <c r="D366" s="200"/>
      <c r="E366" s="200"/>
      <c r="F366" s="200"/>
      <c r="G366" s="97"/>
      <c r="H366" s="97"/>
      <c r="I366" s="97"/>
      <c r="J366" s="97"/>
      <c r="K366" s="97"/>
      <c r="L366" s="97"/>
      <c r="M366" s="97"/>
      <c r="N366" s="97"/>
      <c r="O366" s="97"/>
      <c r="P366" s="97"/>
      <c r="Q366" s="97"/>
      <c r="R366" s="97"/>
      <c r="S366" s="97"/>
      <c r="T366" s="97"/>
      <c r="U366" s="97"/>
      <c r="V366" s="97"/>
      <c r="W366" s="97"/>
      <c r="X366" s="97"/>
      <c r="Y366" s="97"/>
    </row>
    <row r="367">
      <c r="A367" s="97"/>
      <c r="B367" s="200"/>
      <c r="C367" s="200"/>
      <c r="D367" s="200"/>
      <c r="E367" s="200"/>
      <c r="F367" s="200"/>
      <c r="G367" s="97"/>
      <c r="H367" s="97"/>
      <c r="I367" s="97"/>
      <c r="J367" s="97"/>
      <c r="K367" s="97"/>
      <c r="L367" s="97"/>
      <c r="M367" s="97"/>
      <c r="N367" s="97"/>
      <c r="O367" s="97"/>
      <c r="P367" s="97"/>
      <c r="Q367" s="97"/>
      <c r="R367" s="97"/>
      <c r="S367" s="97"/>
      <c r="T367" s="97"/>
      <c r="U367" s="97"/>
      <c r="V367" s="97"/>
      <c r="W367" s="97"/>
      <c r="X367" s="97"/>
      <c r="Y367" s="97"/>
    </row>
    <row r="368">
      <c r="A368" s="97"/>
      <c r="B368" s="200"/>
      <c r="C368" s="200"/>
      <c r="D368" s="200"/>
      <c r="E368" s="200"/>
      <c r="F368" s="200"/>
      <c r="G368" s="97"/>
      <c r="H368" s="97"/>
      <c r="I368" s="97"/>
      <c r="J368" s="97"/>
      <c r="K368" s="97"/>
      <c r="L368" s="97"/>
      <c r="M368" s="97"/>
      <c r="N368" s="97"/>
      <c r="O368" s="97"/>
      <c r="P368" s="97"/>
      <c r="Q368" s="97"/>
      <c r="R368" s="97"/>
      <c r="S368" s="97"/>
      <c r="T368" s="97"/>
      <c r="U368" s="97"/>
      <c r="V368" s="97"/>
      <c r="W368" s="97"/>
      <c r="X368" s="97"/>
      <c r="Y368" s="97"/>
    </row>
    <row r="369">
      <c r="A369" s="97"/>
      <c r="B369" s="200"/>
      <c r="C369" s="200"/>
      <c r="D369" s="200"/>
      <c r="E369" s="200"/>
      <c r="F369" s="200"/>
      <c r="G369" s="97"/>
      <c r="H369" s="97"/>
      <c r="I369" s="97"/>
      <c r="J369" s="97"/>
      <c r="K369" s="97"/>
      <c r="L369" s="97"/>
      <c r="M369" s="97"/>
      <c r="N369" s="97"/>
      <c r="O369" s="97"/>
      <c r="P369" s="97"/>
      <c r="Q369" s="97"/>
      <c r="R369" s="97"/>
      <c r="S369" s="97"/>
      <c r="T369" s="97"/>
      <c r="U369" s="97"/>
      <c r="V369" s="97"/>
      <c r="W369" s="97"/>
      <c r="X369" s="97"/>
      <c r="Y369" s="97"/>
    </row>
    <row r="370">
      <c r="A370" s="97"/>
      <c r="B370" s="200"/>
      <c r="C370" s="200"/>
      <c r="D370" s="200"/>
      <c r="E370" s="200"/>
      <c r="F370" s="200"/>
      <c r="G370" s="97"/>
      <c r="H370" s="97"/>
      <c r="I370" s="97"/>
      <c r="J370" s="97"/>
      <c r="K370" s="97"/>
      <c r="L370" s="97"/>
      <c r="M370" s="97"/>
      <c r="N370" s="97"/>
      <c r="O370" s="97"/>
      <c r="P370" s="97"/>
      <c r="Q370" s="97"/>
      <c r="R370" s="97"/>
      <c r="S370" s="97"/>
      <c r="T370" s="97"/>
      <c r="U370" s="97"/>
      <c r="V370" s="97"/>
      <c r="W370" s="97"/>
      <c r="X370" s="97"/>
      <c r="Y370" s="97"/>
    </row>
    <row r="371">
      <c r="A371" s="97"/>
      <c r="B371" s="200"/>
      <c r="C371" s="200"/>
      <c r="D371" s="200"/>
      <c r="E371" s="200"/>
      <c r="F371" s="200"/>
      <c r="G371" s="97"/>
      <c r="H371" s="97"/>
      <c r="I371" s="97"/>
      <c r="J371" s="97"/>
      <c r="K371" s="97"/>
      <c r="L371" s="97"/>
      <c r="M371" s="97"/>
      <c r="N371" s="97"/>
      <c r="O371" s="97"/>
      <c r="P371" s="97"/>
      <c r="Q371" s="97"/>
      <c r="R371" s="97"/>
      <c r="S371" s="97"/>
      <c r="T371" s="97"/>
      <c r="U371" s="97"/>
      <c r="V371" s="97"/>
      <c r="W371" s="97"/>
      <c r="X371" s="97"/>
      <c r="Y371" s="97"/>
    </row>
    <row r="372">
      <c r="A372" s="97"/>
      <c r="B372" s="200"/>
      <c r="C372" s="200"/>
      <c r="D372" s="200"/>
      <c r="E372" s="200"/>
      <c r="F372" s="200"/>
      <c r="G372" s="97"/>
      <c r="H372" s="97"/>
      <c r="I372" s="97"/>
      <c r="J372" s="97"/>
      <c r="K372" s="97"/>
      <c r="L372" s="97"/>
      <c r="M372" s="97"/>
      <c r="N372" s="97"/>
      <c r="O372" s="97"/>
      <c r="P372" s="97"/>
      <c r="Q372" s="97"/>
      <c r="R372" s="97"/>
      <c r="S372" s="97"/>
      <c r="T372" s="97"/>
      <c r="U372" s="97"/>
      <c r="V372" s="97"/>
      <c r="W372" s="97"/>
      <c r="X372" s="97"/>
      <c r="Y372" s="97"/>
    </row>
    <row r="373">
      <c r="A373" s="97"/>
      <c r="B373" s="200"/>
      <c r="C373" s="200"/>
      <c r="D373" s="200"/>
      <c r="E373" s="200"/>
      <c r="F373" s="200"/>
      <c r="G373" s="97"/>
      <c r="H373" s="97"/>
      <c r="I373" s="97"/>
      <c r="J373" s="97"/>
      <c r="K373" s="97"/>
      <c r="L373" s="97"/>
      <c r="M373" s="97"/>
      <c r="N373" s="97"/>
      <c r="O373" s="97"/>
      <c r="P373" s="97"/>
      <c r="Q373" s="97"/>
      <c r="R373" s="97"/>
      <c r="S373" s="97"/>
      <c r="T373" s="97"/>
      <c r="U373" s="97"/>
      <c r="V373" s="97"/>
      <c r="W373" s="97"/>
      <c r="X373" s="97"/>
      <c r="Y373" s="97"/>
    </row>
    <row r="374">
      <c r="A374" s="97"/>
      <c r="B374" s="200"/>
      <c r="C374" s="200"/>
      <c r="D374" s="200"/>
      <c r="E374" s="200"/>
      <c r="F374" s="200"/>
      <c r="G374" s="97"/>
      <c r="H374" s="97"/>
      <c r="I374" s="97"/>
      <c r="J374" s="97"/>
      <c r="K374" s="97"/>
      <c r="L374" s="97"/>
      <c r="M374" s="97"/>
      <c r="N374" s="97"/>
      <c r="O374" s="97"/>
      <c r="P374" s="97"/>
      <c r="Q374" s="97"/>
      <c r="R374" s="97"/>
      <c r="S374" s="97"/>
      <c r="T374" s="97"/>
      <c r="U374" s="97"/>
      <c r="V374" s="97"/>
      <c r="W374" s="97"/>
      <c r="X374" s="97"/>
      <c r="Y374" s="97"/>
    </row>
    <row r="375">
      <c r="A375" s="97"/>
      <c r="B375" s="200"/>
      <c r="C375" s="200"/>
      <c r="D375" s="200"/>
      <c r="E375" s="200"/>
      <c r="F375" s="200"/>
      <c r="G375" s="97"/>
      <c r="H375" s="97"/>
      <c r="I375" s="97"/>
      <c r="J375" s="97"/>
      <c r="K375" s="97"/>
      <c r="L375" s="97"/>
      <c r="M375" s="97"/>
      <c r="N375" s="97"/>
      <c r="O375" s="97"/>
      <c r="P375" s="97"/>
      <c r="Q375" s="97"/>
      <c r="R375" s="97"/>
      <c r="S375" s="97"/>
      <c r="T375" s="97"/>
      <c r="U375" s="97"/>
      <c r="V375" s="97"/>
      <c r="W375" s="97"/>
      <c r="X375" s="97"/>
      <c r="Y375" s="97"/>
    </row>
    <row r="376">
      <c r="A376" s="97"/>
      <c r="B376" s="200"/>
      <c r="C376" s="200"/>
      <c r="D376" s="200"/>
      <c r="E376" s="200"/>
      <c r="F376" s="200"/>
      <c r="G376" s="97"/>
      <c r="H376" s="97"/>
      <c r="I376" s="97"/>
      <c r="J376" s="97"/>
      <c r="K376" s="97"/>
      <c r="L376" s="97"/>
      <c r="M376" s="97"/>
      <c r="N376" s="97"/>
      <c r="O376" s="97"/>
      <c r="P376" s="97"/>
      <c r="Q376" s="97"/>
      <c r="R376" s="97"/>
      <c r="S376" s="97"/>
      <c r="T376" s="97"/>
      <c r="U376" s="97"/>
      <c r="V376" s="97"/>
      <c r="W376" s="97"/>
      <c r="X376" s="97"/>
      <c r="Y376" s="97"/>
    </row>
    <row r="377">
      <c r="A377" s="97"/>
      <c r="B377" s="200"/>
      <c r="C377" s="200"/>
      <c r="D377" s="200"/>
      <c r="E377" s="200"/>
      <c r="F377" s="200"/>
      <c r="G377" s="97"/>
      <c r="H377" s="97"/>
      <c r="I377" s="97"/>
      <c r="J377" s="97"/>
      <c r="K377" s="97"/>
      <c r="L377" s="97"/>
      <c r="M377" s="97"/>
      <c r="N377" s="97"/>
      <c r="O377" s="97"/>
      <c r="P377" s="97"/>
      <c r="Q377" s="97"/>
      <c r="R377" s="97"/>
      <c r="S377" s="97"/>
      <c r="T377" s="97"/>
      <c r="U377" s="97"/>
      <c r="V377" s="97"/>
      <c r="W377" s="97"/>
      <c r="X377" s="97"/>
      <c r="Y377" s="97"/>
    </row>
    <row r="378">
      <c r="A378" s="97"/>
      <c r="B378" s="200"/>
      <c r="C378" s="200"/>
      <c r="D378" s="200"/>
      <c r="E378" s="200"/>
      <c r="F378" s="200"/>
      <c r="G378" s="97"/>
      <c r="H378" s="97"/>
      <c r="I378" s="97"/>
      <c r="J378" s="97"/>
      <c r="K378" s="97"/>
      <c r="L378" s="97"/>
      <c r="M378" s="97"/>
      <c r="N378" s="97"/>
      <c r="O378" s="97"/>
      <c r="P378" s="97"/>
      <c r="Q378" s="97"/>
      <c r="R378" s="97"/>
      <c r="S378" s="97"/>
      <c r="T378" s="97"/>
      <c r="U378" s="97"/>
      <c r="V378" s="97"/>
      <c r="W378" s="97"/>
      <c r="X378" s="97"/>
      <c r="Y378" s="97"/>
    </row>
    <row r="379">
      <c r="A379" s="97"/>
      <c r="B379" s="200"/>
      <c r="C379" s="200"/>
      <c r="D379" s="200"/>
      <c r="E379" s="200"/>
      <c r="F379" s="200"/>
      <c r="G379" s="97"/>
      <c r="H379" s="97"/>
      <c r="I379" s="97"/>
      <c r="J379" s="97"/>
      <c r="K379" s="97"/>
      <c r="L379" s="97"/>
      <c r="M379" s="97"/>
      <c r="N379" s="97"/>
      <c r="O379" s="97"/>
      <c r="P379" s="97"/>
      <c r="Q379" s="97"/>
      <c r="R379" s="97"/>
      <c r="S379" s="97"/>
      <c r="T379" s="97"/>
      <c r="U379" s="97"/>
      <c r="V379" s="97"/>
      <c r="W379" s="97"/>
      <c r="X379" s="97"/>
      <c r="Y379" s="97"/>
    </row>
    <row r="380">
      <c r="A380" s="97"/>
      <c r="B380" s="200"/>
      <c r="C380" s="200"/>
      <c r="D380" s="200"/>
      <c r="E380" s="200"/>
      <c r="F380" s="200"/>
      <c r="G380" s="97"/>
      <c r="H380" s="97"/>
      <c r="I380" s="97"/>
      <c r="J380" s="97"/>
      <c r="K380" s="97"/>
      <c r="L380" s="97"/>
      <c r="M380" s="97"/>
      <c r="N380" s="97"/>
      <c r="O380" s="97"/>
      <c r="P380" s="97"/>
      <c r="Q380" s="97"/>
      <c r="R380" s="97"/>
      <c r="S380" s="97"/>
      <c r="T380" s="97"/>
      <c r="U380" s="97"/>
      <c r="V380" s="97"/>
      <c r="W380" s="97"/>
      <c r="X380" s="97"/>
      <c r="Y380" s="97"/>
    </row>
    <row r="381">
      <c r="A381" s="97"/>
      <c r="B381" s="200"/>
      <c r="C381" s="200"/>
      <c r="D381" s="200"/>
      <c r="E381" s="200"/>
      <c r="F381" s="200"/>
      <c r="G381" s="97"/>
      <c r="H381" s="97"/>
      <c r="I381" s="97"/>
      <c r="J381" s="97"/>
      <c r="K381" s="97"/>
      <c r="L381" s="97"/>
      <c r="M381" s="97"/>
      <c r="N381" s="97"/>
      <c r="O381" s="97"/>
      <c r="P381" s="97"/>
      <c r="Q381" s="97"/>
      <c r="R381" s="97"/>
      <c r="S381" s="97"/>
      <c r="T381" s="97"/>
      <c r="U381" s="97"/>
      <c r="V381" s="97"/>
      <c r="W381" s="97"/>
      <c r="X381" s="97"/>
      <c r="Y381" s="97"/>
    </row>
    <row r="382">
      <c r="A382" s="97"/>
      <c r="B382" s="200"/>
      <c r="C382" s="200"/>
      <c r="D382" s="200"/>
      <c r="E382" s="200"/>
      <c r="F382" s="200"/>
      <c r="G382" s="97"/>
      <c r="H382" s="97"/>
      <c r="I382" s="97"/>
      <c r="J382" s="97"/>
      <c r="K382" s="97"/>
      <c r="L382" s="97"/>
      <c r="M382" s="97"/>
      <c r="N382" s="97"/>
      <c r="O382" s="97"/>
      <c r="P382" s="97"/>
      <c r="Q382" s="97"/>
      <c r="R382" s="97"/>
      <c r="S382" s="97"/>
      <c r="T382" s="97"/>
      <c r="U382" s="97"/>
      <c r="V382" s="97"/>
      <c r="W382" s="97"/>
      <c r="X382" s="97"/>
      <c r="Y382" s="97"/>
    </row>
    <row r="383">
      <c r="A383" s="97"/>
      <c r="B383" s="200"/>
      <c r="C383" s="200"/>
      <c r="D383" s="200"/>
      <c r="E383" s="200"/>
      <c r="F383" s="200"/>
      <c r="G383" s="97"/>
      <c r="H383" s="97"/>
      <c r="I383" s="97"/>
      <c r="J383" s="97"/>
      <c r="K383" s="97"/>
      <c r="L383" s="97"/>
      <c r="M383" s="97"/>
      <c r="N383" s="97"/>
      <c r="O383" s="97"/>
      <c r="P383" s="97"/>
      <c r="Q383" s="97"/>
      <c r="R383" s="97"/>
      <c r="S383" s="97"/>
      <c r="T383" s="97"/>
      <c r="U383" s="97"/>
      <c r="V383" s="97"/>
      <c r="W383" s="97"/>
      <c r="X383" s="97"/>
      <c r="Y383" s="97"/>
    </row>
    <row r="384">
      <c r="A384" s="97"/>
      <c r="B384" s="200"/>
      <c r="C384" s="200"/>
      <c r="D384" s="200"/>
      <c r="E384" s="200"/>
      <c r="F384" s="200"/>
      <c r="G384" s="97"/>
      <c r="H384" s="97"/>
      <c r="I384" s="97"/>
      <c r="J384" s="97"/>
      <c r="K384" s="97"/>
      <c r="L384" s="97"/>
      <c r="M384" s="97"/>
      <c r="N384" s="97"/>
      <c r="O384" s="97"/>
      <c r="P384" s="97"/>
      <c r="Q384" s="97"/>
      <c r="R384" s="97"/>
      <c r="S384" s="97"/>
      <c r="T384" s="97"/>
      <c r="U384" s="97"/>
      <c r="V384" s="97"/>
      <c r="W384" s="97"/>
      <c r="X384" s="97"/>
      <c r="Y384" s="97"/>
    </row>
    <row r="385">
      <c r="A385" s="97"/>
      <c r="B385" s="200"/>
      <c r="C385" s="200"/>
      <c r="D385" s="200"/>
      <c r="E385" s="200"/>
      <c r="F385" s="200"/>
      <c r="G385" s="97"/>
      <c r="H385" s="97"/>
      <c r="I385" s="97"/>
      <c r="J385" s="97"/>
      <c r="K385" s="97"/>
      <c r="L385" s="97"/>
      <c r="M385" s="97"/>
      <c r="N385" s="97"/>
      <c r="O385" s="97"/>
      <c r="P385" s="97"/>
      <c r="Q385" s="97"/>
      <c r="R385" s="97"/>
      <c r="S385" s="97"/>
      <c r="T385" s="97"/>
      <c r="U385" s="97"/>
      <c r="V385" s="97"/>
      <c r="W385" s="97"/>
      <c r="X385" s="97"/>
      <c r="Y385" s="97"/>
    </row>
    <row r="386">
      <c r="A386" s="97"/>
      <c r="B386" s="200"/>
      <c r="C386" s="200"/>
      <c r="D386" s="200"/>
      <c r="E386" s="200"/>
      <c r="F386" s="200"/>
      <c r="G386" s="97"/>
      <c r="H386" s="97"/>
      <c r="I386" s="97"/>
      <c r="J386" s="97"/>
      <c r="K386" s="97"/>
      <c r="L386" s="97"/>
      <c r="M386" s="97"/>
      <c r="N386" s="97"/>
      <c r="O386" s="97"/>
      <c r="P386" s="97"/>
      <c r="Q386" s="97"/>
      <c r="R386" s="97"/>
      <c r="S386" s="97"/>
      <c r="T386" s="97"/>
      <c r="U386" s="97"/>
      <c r="V386" s="97"/>
      <c r="W386" s="97"/>
      <c r="X386" s="97"/>
      <c r="Y386" s="97"/>
    </row>
    <row r="387">
      <c r="A387" s="97"/>
      <c r="B387" s="200"/>
      <c r="C387" s="200"/>
      <c r="D387" s="200"/>
      <c r="E387" s="200"/>
      <c r="F387" s="200"/>
      <c r="G387" s="97"/>
      <c r="H387" s="97"/>
      <c r="I387" s="97"/>
      <c r="J387" s="97"/>
      <c r="K387" s="97"/>
      <c r="L387" s="97"/>
      <c r="M387" s="97"/>
      <c r="N387" s="97"/>
      <c r="O387" s="97"/>
      <c r="P387" s="97"/>
      <c r="Q387" s="97"/>
      <c r="R387" s="97"/>
      <c r="S387" s="97"/>
      <c r="T387" s="97"/>
      <c r="U387" s="97"/>
      <c r="V387" s="97"/>
      <c r="W387" s="97"/>
      <c r="X387" s="97"/>
      <c r="Y387" s="97"/>
    </row>
    <row r="388">
      <c r="A388" s="97"/>
      <c r="B388" s="200"/>
      <c r="C388" s="200"/>
      <c r="D388" s="200"/>
      <c r="E388" s="200"/>
      <c r="F388" s="200"/>
      <c r="G388" s="97"/>
      <c r="H388" s="97"/>
      <c r="I388" s="97"/>
      <c r="J388" s="97"/>
      <c r="K388" s="97"/>
      <c r="L388" s="97"/>
      <c r="M388" s="97"/>
      <c r="N388" s="97"/>
      <c r="O388" s="97"/>
      <c r="P388" s="97"/>
      <c r="Q388" s="97"/>
      <c r="R388" s="97"/>
      <c r="S388" s="97"/>
      <c r="T388" s="97"/>
      <c r="U388" s="97"/>
      <c r="V388" s="97"/>
      <c r="W388" s="97"/>
      <c r="X388" s="97"/>
      <c r="Y388" s="97"/>
    </row>
    <row r="389">
      <c r="A389" s="97"/>
      <c r="B389" s="200"/>
      <c r="C389" s="200"/>
      <c r="D389" s="200"/>
      <c r="E389" s="200"/>
      <c r="F389" s="200"/>
      <c r="G389" s="97"/>
      <c r="H389" s="97"/>
      <c r="I389" s="97"/>
      <c r="J389" s="97"/>
      <c r="K389" s="97"/>
      <c r="L389" s="97"/>
      <c r="M389" s="97"/>
      <c r="N389" s="97"/>
      <c r="O389" s="97"/>
      <c r="P389" s="97"/>
      <c r="Q389" s="97"/>
      <c r="R389" s="97"/>
      <c r="S389" s="97"/>
      <c r="T389" s="97"/>
      <c r="U389" s="97"/>
      <c r="V389" s="97"/>
      <c r="W389" s="97"/>
      <c r="X389" s="97"/>
      <c r="Y389" s="97"/>
    </row>
    <row r="390">
      <c r="A390" s="97"/>
      <c r="B390" s="200"/>
      <c r="C390" s="200"/>
      <c r="D390" s="200"/>
      <c r="E390" s="200"/>
      <c r="F390" s="200"/>
      <c r="G390" s="97"/>
      <c r="H390" s="97"/>
      <c r="I390" s="97"/>
      <c r="J390" s="97"/>
      <c r="K390" s="97"/>
      <c r="L390" s="97"/>
      <c r="M390" s="97"/>
      <c r="N390" s="97"/>
      <c r="O390" s="97"/>
      <c r="P390" s="97"/>
      <c r="Q390" s="97"/>
      <c r="R390" s="97"/>
      <c r="S390" s="97"/>
      <c r="T390" s="97"/>
      <c r="U390" s="97"/>
      <c r="V390" s="97"/>
      <c r="W390" s="97"/>
      <c r="X390" s="97"/>
      <c r="Y390" s="97"/>
    </row>
    <row r="391">
      <c r="A391" s="97"/>
      <c r="B391" s="200"/>
      <c r="C391" s="200"/>
      <c r="D391" s="200"/>
      <c r="E391" s="200"/>
      <c r="F391" s="200"/>
      <c r="G391" s="97"/>
      <c r="H391" s="97"/>
      <c r="I391" s="97"/>
      <c r="J391" s="97"/>
      <c r="K391" s="97"/>
      <c r="L391" s="97"/>
      <c r="M391" s="97"/>
      <c r="N391" s="97"/>
      <c r="O391" s="97"/>
      <c r="P391" s="97"/>
      <c r="Q391" s="97"/>
      <c r="R391" s="97"/>
      <c r="S391" s="97"/>
      <c r="T391" s="97"/>
      <c r="U391" s="97"/>
      <c r="V391" s="97"/>
      <c r="W391" s="97"/>
      <c r="X391" s="97"/>
      <c r="Y391" s="97"/>
    </row>
    <row r="392">
      <c r="A392" s="97"/>
      <c r="B392" s="200"/>
      <c r="C392" s="200"/>
      <c r="D392" s="200"/>
      <c r="E392" s="200"/>
      <c r="F392" s="200"/>
      <c r="G392" s="97"/>
      <c r="H392" s="97"/>
      <c r="I392" s="97"/>
      <c r="J392" s="97"/>
      <c r="K392" s="97"/>
      <c r="L392" s="97"/>
      <c r="M392" s="97"/>
      <c r="N392" s="97"/>
      <c r="O392" s="97"/>
      <c r="P392" s="97"/>
      <c r="Q392" s="97"/>
      <c r="R392" s="97"/>
      <c r="S392" s="97"/>
      <c r="T392" s="97"/>
      <c r="U392" s="97"/>
      <c r="V392" s="97"/>
      <c r="W392" s="97"/>
      <c r="X392" s="97"/>
      <c r="Y392" s="97"/>
    </row>
    <row r="393">
      <c r="A393" s="97"/>
      <c r="B393" s="200"/>
      <c r="C393" s="200"/>
      <c r="D393" s="200"/>
      <c r="E393" s="200"/>
      <c r="F393" s="200"/>
      <c r="G393" s="97"/>
      <c r="H393" s="97"/>
      <c r="I393" s="97"/>
      <c r="J393" s="97"/>
      <c r="K393" s="97"/>
      <c r="L393" s="97"/>
      <c r="M393" s="97"/>
      <c r="N393" s="97"/>
      <c r="O393" s="97"/>
      <c r="P393" s="97"/>
      <c r="Q393" s="97"/>
      <c r="R393" s="97"/>
      <c r="S393" s="97"/>
      <c r="T393" s="97"/>
      <c r="U393" s="97"/>
      <c r="V393" s="97"/>
      <c r="W393" s="97"/>
      <c r="X393" s="97"/>
      <c r="Y393" s="97"/>
    </row>
    <row r="394">
      <c r="A394" s="97"/>
      <c r="B394" s="200"/>
      <c r="C394" s="200"/>
      <c r="D394" s="200"/>
      <c r="E394" s="200"/>
      <c r="F394" s="200"/>
      <c r="G394" s="97"/>
      <c r="H394" s="97"/>
      <c r="I394" s="97"/>
      <c r="J394" s="97"/>
      <c r="K394" s="97"/>
      <c r="L394" s="97"/>
      <c r="M394" s="97"/>
      <c r="N394" s="97"/>
      <c r="O394" s="97"/>
      <c r="P394" s="97"/>
      <c r="Q394" s="97"/>
      <c r="R394" s="97"/>
      <c r="S394" s="97"/>
      <c r="T394" s="97"/>
      <c r="U394" s="97"/>
      <c r="V394" s="97"/>
      <c r="W394" s="97"/>
      <c r="X394" s="97"/>
      <c r="Y394" s="97"/>
    </row>
    <row r="395">
      <c r="A395" s="97"/>
      <c r="B395" s="200"/>
      <c r="C395" s="200"/>
      <c r="D395" s="200"/>
      <c r="E395" s="200"/>
      <c r="F395" s="200"/>
      <c r="G395" s="97"/>
      <c r="H395" s="97"/>
      <c r="I395" s="97"/>
      <c r="J395" s="97"/>
      <c r="K395" s="97"/>
      <c r="L395" s="97"/>
      <c r="M395" s="97"/>
      <c r="N395" s="97"/>
      <c r="O395" s="97"/>
      <c r="P395" s="97"/>
      <c r="Q395" s="97"/>
      <c r="R395" s="97"/>
      <c r="S395" s="97"/>
      <c r="T395" s="97"/>
      <c r="U395" s="97"/>
      <c r="V395" s="97"/>
      <c r="W395" s="97"/>
      <c r="X395" s="97"/>
      <c r="Y395" s="97"/>
    </row>
    <row r="396">
      <c r="A396" s="97"/>
      <c r="B396" s="200"/>
      <c r="C396" s="200"/>
      <c r="D396" s="200"/>
      <c r="E396" s="200"/>
      <c r="F396" s="200"/>
      <c r="G396" s="97"/>
      <c r="H396" s="97"/>
      <c r="I396" s="97"/>
      <c r="J396" s="97"/>
      <c r="K396" s="97"/>
      <c r="L396" s="97"/>
      <c r="M396" s="97"/>
      <c r="N396" s="97"/>
      <c r="O396" s="97"/>
      <c r="P396" s="97"/>
      <c r="Q396" s="97"/>
      <c r="R396" s="97"/>
      <c r="S396" s="97"/>
      <c r="T396" s="97"/>
      <c r="U396" s="97"/>
      <c r="V396" s="97"/>
      <c r="W396" s="97"/>
      <c r="X396" s="97"/>
      <c r="Y396" s="97"/>
    </row>
    <row r="397">
      <c r="A397" s="97"/>
      <c r="B397" s="200"/>
      <c r="C397" s="200"/>
      <c r="D397" s="200"/>
      <c r="E397" s="200"/>
      <c r="F397" s="200"/>
      <c r="G397" s="97"/>
      <c r="H397" s="97"/>
      <c r="I397" s="97"/>
      <c r="J397" s="97"/>
      <c r="K397" s="97"/>
      <c r="L397" s="97"/>
      <c r="M397" s="97"/>
      <c r="N397" s="97"/>
      <c r="O397" s="97"/>
      <c r="P397" s="97"/>
      <c r="Q397" s="97"/>
      <c r="R397" s="97"/>
      <c r="S397" s="97"/>
      <c r="T397" s="97"/>
      <c r="U397" s="97"/>
      <c r="V397" s="97"/>
      <c r="W397" s="97"/>
      <c r="X397" s="97"/>
      <c r="Y397" s="97"/>
    </row>
    <row r="398">
      <c r="A398" s="97"/>
      <c r="B398" s="200"/>
      <c r="C398" s="200"/>
      <c r="D398" s="200"/>
      <c r="E398" s="200"/>
      <c r="F398" s="200"/>
      <c r="G398" s="97"/>
      <c r="H398" s="97"/>
      <c r="I398" s="97"/>
      <c r="J398" s="97"/>
      <c r="K398" s="97"/>
      <c r="L398" s="97"/>
      <c r="M398" s="97"/>
      <c r="N398" s="97"/>
      <c r="O398" s="97"/>
      <c r="P398" s="97"/>
      <c r="Q398" s="97"/>
      <c r="R398" s="97"/>
      <c r="S398" s="97"/>
      <c r="T398" s="97"/>
      <c r="U398" s="97"/>
      <c r="V398" s="97"/>
      <c r="W398" s="97"/>
      <c r="X398" s="97"/>
      <c r="Y398" s="97"/>
    </row>
    <row r="399">
      <c r="A399" s="97"/>
      <c r="B399" s="200"/>
      <c r="C399" s="200"/>
      <c r="D399" s="200"/>
      <c r="E399" s="200"/>
      <c r="F399" s="200"/>
      <c r="G399" s="97"/>
      <c r="H399" s="97"/>
      <c r="I399" s="97"/>
      <c r="J399" s="97"/>
      <c r="K399" s="97"/>
      <c r="L399" s="97"/>
      <c r="M399" s="97"/>
      <c r="N399" s="97"/>
      <c r="O399" s="97"/>
      <c r="P399" s="97"/>
      <c r="Q399" s="97"/>
      <c r="R399" s="97"/>
      <c r="S399" s="97"/>
      <c r="T399" s="97"/>
      <c r="U399" s="97"/>
      <c r="V399" s="97"/>
      <c r="W399" s="97"/>
      <c r="X399" s="97"/>
      <c r="Y399" s="97"/>
    </row>
    <row r="400">
      <c r="A400" s="97"/>
      <c r="B400" s="200"/>
      <c r="C400" s="200"/>
      <c r="D400" s="200"/>
      <c r="E400" s="200"/>
      <c r="F400" s="200"/>
      <c r="G400" s="97"/>
      <c r="H400" s="97"/>
      <c r="I400" s="97"/>
      <c r="J400" s="97"/>
      <c r="K400" s="97"/>
      <c r="L400" s="97"/>
      <c r="M400" s="97"/>
      <c r="N400" s="97"/>
      <c r="O400" s="97"/>
      <c r="P400" s="97"/>
      <c r="Q400" s="97"/>
      <c r="R400" s="97"/>
      <c r="S400" s="97"/>
      <c r="T400" s="97"/>
      <c r="U400" s="97"/>
      <c r="V400" s="97"/>
      <c r="W400" s="97"/>
      <c r="X400" s="97"/>
      <c r="Y400" s="97"/>
    </row>
    <row r="401">
      <c r="A401" s="97"/>
      <c r="B401" s="200"/>
      <c r="C401" s="200"/>
      <c r="D401" s="200"/>
      <c r="E401" s="200"/>
      <c r="F401" s="200"/>
      <c r="G401" s="97"/>
      <c r="H401" s="97"/>
      <c r="I401" s="97"/>
      <c r="J401" s="97"/>
      <c r="K401" s="97"/>
      <c r="L401" s="97"/>
      <c r="M401" s="97"/>
      <c r="N401" s="97"/>
      <c r="O401" s="97"/>
      <c r="P401" s="97"/>
      <c r="Q401" s="97"/>
      <c r="R401" s="97"/>
      <c r="S401" s="97"/>
      <c r="T401" s="97"/>
      <c r="U401" s="97"/>
      <c r="V401" s="97"/>
      <c r="W401" s="97"/>
      <c r="X401" s="97"/>
      <c r="Y401" s="97"/>
    </row>
    <row r="402">
      <c r="A402" s="97"/>
      <c r="B402" s="200"/>
      <c r="C402" s="200"/>
      <c r="D402" s="200"/>
      <c r="E402" s="200"/>
      <c r="F402" s="200"/>
      <c r="G402" s="97"/>
      <c r="H402" s="97"/>
      <c r="I402" s="97"/>
      <c r="J402" s="97"/>
      <c r="K402" s="97"/>
      <c r="L402" s="97"/>
      <c r="M402" s="97"/>
      <c r="N402" s="97"/>
      <c r="O402" s="97"/>
      <c r="P402" s="97"/>
      <c r="Q402" s="97"/>
      <c r="R402" s="97"/>
      <c r="S402" s="97"/>
      <c r="T402" s="97"/>
      <c r="U402" s="97"/>
      <c r="V402" s="97"/>
      <c r="W402" s="97"/>
      <c r="X402" s="97"/>
      <c r="Y402" s="97"/>
    </row>
    <row r="403">
      <c r="A403" s="97"/>
      <c r="B403" s="200"/>
      <c r="C403" s="200"/>
      <c r="D403" s="200"/>
      <c r="E403" s="200"/>
      <c r="F403" s="200"/>
      <c r="G403" s="97"/>
      <c r="H403" s="97"/>
      <c r="I403" s="97"/>
      <c r="J403" s="97"/>
      <c r="K403" s="97"/>
      <c r="L403" s="97"/>
      <c r="M403" s="97"/>
      <c r="N403" s="97"/>
      <c r="O403" s="97"/>
      <c r="P403" s="97"/>
      <c r="Q403" s="97"/>
      <c r="R403" s="97"/>
      <c r="S403" s="97"/>
      <c r="T403" s="97"/>
      <c r="U403" s="97"/>
      <c r="V403" s="97"/>
      <c r="W403" s="97"/>
      <c r="X403" s="97"/>
      <c r="Y403" s="97"/>
    </row>
    <row r="404">
      <c r="A404" s="97"/>
      <c r="B404" s="200"/>
      <c r="C404" s="200"/>
      <c r="D404" s="200"/>
      <c r="E404" s="200"/>
      <c r="F404" s="200"/>
      <c r="G404" s="97"/>
      <c r="H404" s="97"/>
      <c r="I404" s="97"/>
      <c r="J404" s="97"/>
      <c r="K404" s="97"/>
      <c r="L404" s="97"/>
      <c r="M404" s="97"/>
      <c r="N404" s="97"/>
      <c r="O404" s="97"/>
      <c r="P404" s="97"/>
      <c r="Q404" s="97"/>
      <c r="R404" s="97"/>
      <c r="S404" s="97"/>
      <c r="T404" s="97"/>
      <c r="U404" s="97"/>
      <c r="V404" s="97"/>
      <c r="W404" s="97"/>
      <c r="X404" s="97"/>
      <c r="Y404" s="97"/>
    </row>
    <row r="405">
      <c r="A405" s="97"/>
      <c r="B405" s="200"/>
      <c r="C405" s="200"/>
      <c r="D405" s="200"/>
      <c r="E405" s="200"/>
      <c r="F405" s="200"/>
      <c r="G405" s="97"/>
      <c r="H405" s="97"/>
      <c r="I405" s="97"/>
      <c r="J405" s="97"/>
      <c r="K405" s="97"/>
      <c r="L405" s="97"/>
      <c r="M405" s="97"/>
      <c r="N405" s="97"/>
      <c r="O405" s="97"/>
      <c r="P405" s="97"/>
      <c r="Q405" s="97"/>
      <c r="R405" s="97"/>
      <c r="S405" s="97"/>
      <c r="T405" s="97"/>
      <c r="U405" s="97"/>
      <c r="V405" s="97"/>
      <c r="W405" s="97"/>
      <c r="X405" s="97"/>
      <c r="Y405" s="97"/>
    </row>
    <row r="406">
      <c r="A406" s="97"/>
      <c r="B406" s="200"/>
      <c r="C406" s="200"/>
      <c r="D406" s="200"/>
      <c r="E406" s="200"/>
      <c r="F406" s="200"/>
      <c r="G406" s="97"/>
      <c r="H406" s="97"/>
      <c r="I406" s="97"/>
      <c r="J406" s="97"/>
      <c r="K406" s="97"/>
      <c r="L406" s="97"/>
      <c r="M406" s="97"/>
      <c r="N406" s="97"/>
      <c r="O406" s="97"/>
      <c r="P406" s="97"/>
      <c r="Q406" s="97"/>
      <c r="R406" s="97"/>
      <c r="S406" s="97"/>
      <c r="T406" s="97"/>
      <c r="U406" s="97"/>
      <c r="V406" s="97"/>
      <c r="W406" s="97"/>
      <c r="X406" s="97"/>
      <c r="Y406" s="97"/>
    </row>
    <row r="407">
      <c r="A407" s="97"/>
      <c r="B407" s="200"/>
      <c r="C407" s="200"/>
      <c r="D407" s="200"/>
      <c r="E407" s="200"/>
      <c r="F407" s="200"/>
      <c r="G407" s="97"/>
      <c r="H407" s="97"/>
      <c r="I407" s="97"/>
      <c r="J407" s="97"/>
      <c r="K407" s="97"/>
      <c r="L407" s="97"/>
      <c r="M407" s="97"/>
      <c r="N407" s="97"/>
      <c r="O407" s="97"/>
      <c r="P407" s="97"/>
      <c r="Q407" s="97"/>
      <c r="R407" s="97"/>
      <c r="S407" s="97"/>
      <c r="T407" s="97"/>
      <c r="U407" s="97"/>
      <c r="V407" s="97"/>
      <c r="W407" s="97"/>
      <c r="X407" s="97"/>
      <c r="Y407" s="97"/>
    </row>
    <row r="408">
      <c r="A408" s="97"/>
      <c r="B408" s="200"/>
      <c r="C408" s="200"/>
      <c r="D408" s="200"/>
      <c r="E408" s="200"/>
      <c r="F408" s="200"/>
      <c r="G408" s="97"/>
      <c r="H408" s="97"/>
      <c r="I408" s="97"/>
      <c r="J408" s="97"/>
      <c r="K408" s="97"/>
      <c r="L408" s="97"/>
      <c r="M408" s="97"/>
      <c r="N408" s="97"/>
      <c r="O408" s="97"/>
      <c r="P408" s="97"/>
      <c r="Q408" s="97"/>
      <c r="R408" s="97"/>
      <c r="S408" s="97"/>
      <c r="T408" s="97"/>
      <c r="U408" s="97"/>
      <c r="V408" s="97"/>
      <c r="W408" s="97"/>
      <c r="X408" s="97"/>
      <c r="Y408" s="97"/>
    </row>
    <row r="409">
      <c r="A409" s="97"/>
      <c r="B409" s="200"/>
      <c r="C409" s="200"/>
      <c r="D409" s="200"/>
      <c r="E409" s="200"/>
      <c r="F409" s="200"/>
      <c r="G409" s="97"/>
      <c r="H409" s="97"/>
      <c r="I409" s="97"/>
      <c r="J409" s="97"/>
      <c r="K409" s="97"/>
      <c r="L409" s="97"/>
      <c r="M409" s="97"/>
      <c r="N409" s="97"/>
      <c r="O409" s="97"/>
      <c r="P409" s="97"/>
      <c r="Q409" s="97"/>
      <c r="R409" s="97"/>
      <c r="S409" s="97"/>
      <c r="T409" s="97"/>
      <c r="U409" s="97"/>
      <c r="V409" s="97"/>
      <c r="W409" s="97"/>
      <c r="X409" s="97"/>
      <c r="Y409" s="97"/>
    </row>
    <row r="410">
      <c r="A410" s="97"/>
      <c r="B410" s="200"/>
      <c r="C410" s="200"/>
      <c r="D410" s="200"/>
      <c r="E410" s="200"/>
      <c r="F410" s="200"/>
      <c r="G410" s="97"/>
      <c r="H410" s="97"/>
      <c r="I410" s="97"/>
      <c r="J410" s="97"/>
      <c r="K410" s="97"/>
      <c r="L410" s="97"/>
      <c r="M410" s="97"/>
      <c r="N410" s="97"/>
      <c r="O410" s="97"/>
      <c r="P410" s="97"/>
      <c r="Q410" s="97"/>
      <c r="R410" s="97"/>
      <c r="S410" s="97"/>
      <c r="T410" s="97"/>
      <c r="U410" s="97"/>
      <c r="V410" s="97"/>
      <c r="W410" s="97"/>
      <c r="X410" s="97"/>
      <c r="Y410" s="97"/>
    </row>
    <row r="411">
      <c r="A411" s="97"/>
      <c r="B411" s="200"/>
      <c r="C411" s="200"/>
      <c r="D411" s="200"/>
      <c r="E411" s="200"/>
      <c r="F411" s="200"/>
      <c r="G411" s="97"/>
      <c r="H411" s="97"/>
      <c r="I411" s="97"/>
      <c r="J411" s="97"/>
      <c r="K411" s="97"/>
      <c r="L411" s="97"/>
      <c r="M411" s="97"/>
      <c r="N411" s="97"/>
      <c r="O411" s="97"/>
      <c r="P411" s="97"/>
      <c r="Q411" s="97"/>
      <c r="R411" s="97"/>
      <c r="S411" s="97"/>
      <c r="T411" s="97"/>
      <c r="U411" s="97"/>
      <c r="V411" s="97"/>
      <c r="W411" s="97"/>
      <c r="X411" s="97"/>
      <c r="Y411" s="97"/>
    </row>
    <row r="412">
      <c r="A412" s="97"/>
      <c r="B412" s="200"/>
      <c r="C412" s="200"/>
      <c r="D412" s="200"/>
      <c r="E412" s="200"/>
      <c r="F412" s="200"/>
      <c r="G412" s="97"/>
      <c r="H412" s="97"/>
      <c r="I412" s="97"/>
      <c r="J412" s="97"/>
      <c r="K412" s="97"/>
      <c r="L412" s="97"/>
      <c r="M412" s="97"/>
      <c r="N412" s="97"/>
      <c r="O412" s="97"/>
      <c r="P412" s="97"/>
      <c r="Q412" s="97"/>
      <c r="R412" s="97"/>
      <c r="S412" s="97"/>
      <c r="T412" s="97"/>
      <c r="U412" s="97"/>
      <c r="V412" s="97"/>
      <c r="W412" s="97"/>
      <c r="X412" s="97"/>
      <c r="Y412" s="97"/>
    </row>
    <row r="413">
      <c r="A413" s="97"/>
      <c r="B413" s="200"/>
      <c r="C413" s="200"/>
      <c r="D413" s="200"/>
      <c r="E413" s="200"/>
      <c r="F413" s="200"/>
      <c r="G413" s="97"/>
      <c r="H413" s="97"/>
      <c r="I413" s="97"/>
      <c r="J413" s="97"/>
      <c r="K413" s="97"/>
      <c r="L413" s="97"/>
      <c r="M413" s="97"/>
      <c r="N413" s="97"/>
      <c r="O413" s="97"/>
      <c r="P413" s="97"/>
      <c r="Q413" s="97"/>
      <c r="R413" s="97"/>
      <c r="S413" s="97"/>
      <c r="T413" s="97"/>
      <c r="U413" s="97"/>
      <c r="V413" s="97"/>
      <c r="W413" s="97"/>
      <c r="X413" s="97"/>
      <c r="Y413" s="97"/>
    </row>
    <row r="414">
      <c r="A414" s="97"/>
      <c r="B414" s="200"/>
      <c r="C414" s="200"/>
      <c r="D414" s="200"/>
      <c r="E414" s="200"/>
      <c r="F414" s="200"/>
      <c r="G414" s="97"/>
      <c r="H414" s="97"/>
      <c r="I414" s="97"/>
      <c r="J414" s="97"/>
      <c r="K414" s="97"/>
      <c r="L414" s="97"/>
      <c r="M414" s="97"/>
      <c r="N414" s="97"/>
      <c r="O414" s="97"/>
      <c r="P414" s="97"/>
      <c r="Q414" s="97"/>
      <c r="R414" s="97"/>
      <c r="S414" s="97"/>
      <c r="T414" s="97"/>
      <c r="U414" s="97"/>
      <c r="V414" s="97"/>
      <c r="W414" s="97"/>
      <c r="X414" s="97"/>
      <c r="Y414" s="97"/>
    </row>
    <row r="415">
      <c r="A415" s="97"/>
      <c r="B415" s="200"/>
      <c r="C415" s="200"/>
      <c r="D415" s="200"/>
      <c r="E415" s="200"/>
      <c r="F415" s="200"/>
      <c r="G415" s="97"/>
      <c r="H415" s="97"/>
      <c r="I415" s="97"/>
      <c r="J415" s="97"/>
      <c r="K415" s="97"/>
      <c r="L415" s="97"/>
      <c r="M415" s="97"/>
      <c r="N415" s="97"/>
      <c r="O415" s="97"/>
      <c r="P415" s="97"/>
      <c r="Q415" s="97"/>
      <c r="R415" s="97"/>
      <c r="S415" s="97"/>
      <c r="T415" s="97"/>
      <c r="U415" s="97"/>
      <c r="V415" s="97"/>
      <c r="W415" s="97"/>
      <c r="X415" s="97"/>
      <c r="Y415" s="97"/>
    </row>
    <row r="416">
      <c r="A416" s="97"/>
      <c r="B416" s="200"/>
      <c r="C416" s="200"/>
      <c r="D416" s="200"/>
      <c r="E416" s="200"/>
      <c r="F416" s="200"/>
      <c r="G416" s="97"/>
      <c r="H416" s="97"/>
      <c r="I416" s="97"/>
      <c r="J416" s="97"/>
      <c r="K416" s="97"/>
      <c r="L416" s="97"/>
      <c r="M416" s="97"/>
      <c r="N416" s="97"/>
      <c r="O416" s="97"/>
      <c r="P416" s="97"/>
      <c r="Q416" s="97"/>
      <c r="R416" s="97"/>
      <c r="S416" s="97"/>
      <c r="T416" s="97"/>
      <c r="U416" s="97"/>
      <c r="V416" s="97"/>
      <c r="W416" s="97"/>
      <c r="X416" s="97"/>
      <c r="Y416" s="97"/>
    </row>
    <row r="417">
      <c r="A417" s="97"/>
      <c r="B417" s="200"/>
      <c r="C417" s="200"/>
      <c r="D417" s="200"/>
      <c r="E417" s="200"/>
      <c r="F417" s="200"/>
      <c r="G417" s="97"/>
      <c r="H417" s="97"/>
      <c r="I417" s="97"/>
      <c r="J417" s="97"/>
      <c r="K417" s="97"/>
      <c r="L417" s="97"/>
      <c r="M417" s="97"/>
      <c r="N417" s="97"/>
      <c r="O417" s="97"/>
      <c r="P417" s="97"/>
      <c r="Q417" s="97"/>
      <c r="R417" s="97"/>
      <c r="S417" s="97"/>
      <c r="T417" s="97"/>
      <c r="U417" s="97"/>
      <c r="V417" s="97"/>
      <c r="W417" s="97"/>
      <c r="X417" s="97"/>
      <c r="Y417" s="97"/>
    </row>
    <row r="418">
      <c r="A418" s="97"/>
      <c r="B418" s="200"/>
      <c r="C418" s="200"/>
      <c r="D418" s="200"/>
      <c r="E418" s="200"/>
      <c r="F418" s="200"/>
      <c r="G418" s="97"/>
      <c r="H418" s="97"/>
      <c r="I418" s="97"/>
      <c r="J418" s="97"/>
      <c r="K418" s="97"/>
      <c r="L418" s="97"/>
      <c r="M418" s="97"/>
      <c r="N418" s="97"/>
      <c r="O418" s="97"/>
      <c r="P418" s="97"/>
      <c r="Q418" s="97"/>
      <c r="R418" s="97"/>
      <c r="S418" s="97"/>
      <c r="T418" s="97"/>
      <c r="U418" s="97"/>
      <c r="V418" s="97"/>
      <c r="W418" s="97"/>
      <c r="X418" s="97"/>
      <c r="Y418" s="97"/>
    </row>
    <row r="419">
      <c r="A419" s="97"/>
      <c r="B419" s="200"/>
      <c r="C419" s="200"/>
      <c r="D419" s="200"/>
      <c r="E419" s="200"/>
      <c r="F419" s="200"/>
      <c r="G419" s="97"/>
      <c r="H419" s="97"/>
      <c r="I419" s="97"/>
      <c r="J419" s="97"/>
      <c r="K419" s="97"/>
      <c r="L419" s="97"/>
      <c r="M419" s="97"/>
      <c r="N419" s="97"/>
      <c r="O419" s="97"/>
      <c r="P419" s="97"/>
      <c r="Q419" s="97"/>
      <c r="R419" s="97"/>
      <c r="S419" s="97"/>
      <c r="T419" s="97"/>
      <c r="U419" s="97"/>
      <c r="V419" s="97"/>
      <c r="W419" s="97"/>
      <c r="X419" s="97"/>
      <c r="Y419" s="97"/>
    </row>
    <row r="420">
      <c r="A420" s="97"/>
      <c r="B420" s="200"/>
      <c r="C420" s="200"/>
      <c r="D420" s="200"/>
      <c r="E420" s="200"/>
      <c r="F420" s="200"/>
      <c r="G420" s="97"/>
      <c r="H420" s="97"/>
      <c r="I420" s="97"/>
      <c r="J420" s="97"/>
      <c r="K420" s="97"/>
      <c r="L420" s="97"/>
      <c r="M420" s="97"/>
      <c r="N420" s="97"/>
      <c r="O420" s="97"/>
      <c r="P420" s="97"/>
      <c r="Q420" s="97"/>
      <c r="R420" s="97"/>
      <c r="S420" s="97"/>
      <c r="T420" s="97"/>
      <c r="U420" s="97"/>
      <c r="V420" s="97"/>
      <c r="W420" s="97"/>
      <c r="X420" s="97"/>
      <c r="Y420" s="97"/>
    </row>
    <row r="421">
      <c r="A421" s="97"/>
      <c r="B421" s="200"/>
      <c r="C421" s="200"/>
      <c r="D421" s="200"/>
      <c r="E421" s="200"/>
      <c r="F421" s="200"/>
      <c r="G421" s="97"/>
      <c r="H421" s="97"/>
      <c r="I421" s="97"/>
      <c r="J421" s="97"/>
      <c r="K421" s="97"/>
      <c r="L421" s="97"/>
      <c r="M421" s="97"/>
      <c r="N421" s="97"/>
      <c r="O421" s="97"/>
      <c r="P421" s="97"/>
      <c r="Q421" s="97"/>
      <c r="R421" s="97"/>
      <c r="S421" s="97"/>
      <c r="T421" s="97"/>
      <c r="U421" s="97"/>
      <c r="V421" s="97"/>
      <c r="W421" s="97"/>
      <c r="X421" s="97"/>
      <c r="Y421" s="97"/>
    </row>
    <row r="422">
      <c r="A422" s="97"/>
      <c r="B422" s="200"/>
      <c r="C422" s="200"/>
      <c r="D422" s="200"/>
      <c r="E422" s="200"/>
      <c r="F422" s="200"/>
      <c r="G422" s="97"/>
      <c r="H422" s="97"/>
      <c r="I422" s="97"/>
      <c r="J422" s="97"/>
      <c r="K422" s="97"/>
      <c r="L422" s="97"/>
      <c r="M422" s="97"/>
      <c r="N422" s="97"/>
      <c r="O422" s="97"/>
      <c r="P422" s="97"/>
      <c r="Q422" s="97"/>
      <c r="R422" s="97"/>
      <c r="S422" s="97"/>
      <c r="T422" s="97"/>
      <c r="U422" s="97"/>
      <c r="V422" s="97"/>
      <c r="W422" s="97"/>
      <c r="X422" s="97"/>
      <c r="Y422" s="97"/>
    </row>
    <row r="423">
      <c r="A423" s="97"/>
      <c r="B423" s="200"/>
      <c r="C423" s="200"/>
      <c r="D423" s="200"/>
      <c r="E423" s="200"/>
      <c r="F423" s="200"/>
      <c r="G423" s="97"/>
      <c r="H423" s="97"/>
      <c r="I423" s="97"/>
      <c r="J423" s="97"/>
      <c r="K423" s="97"/>
      <c r="L423" s="97"/>
      <c r="M423" s="97"/>
      <c r="N423" s="97"/>
      <c r="O423" s="97"/>
      <c r="P423" s="97"/>
      <c r="Q423" s="97"/>
      <c r="R423" s="97"/>
      <c r="S423" s="97"/>
      <c r="T423" s="97"/>
      <c r="U423" s="97"/>
      <c r="V423" s="97"/>
      <c r="W423" s="97"/>
      <c r="X423" s="97"/>
      <c r="Y423" s="97"/>
    </row>
    <row r="424">
      <c r="A424" s="97"/>
      <c r="B424" s="200"/>
      <c r="C424" s="200"/>
      <c r="D424" s="200"/>
      <c r="E424" s="200"/>
      <c r="F424" s="200"/>
      <c r="G424" s="97"/>
      <c r="H424" s="97"/>
      <c r="I424" s="97"/>
      <c r="J424" s="97"/>
      <c r="K424" s="97"/>
      <c r="L424" s="97"/>
      <c r="M424" s="97"/>
      <c r="N424" s="97"/>
      <c r="O424" s="97"/>
      <c r="P424" s="97"/>
      <c r="Q424" s="97"/>
      <c r="R424" s="97"/>
      <c r="S424" s="97"/>
      <c r="T424" s="97"/>
      <c r="U424" s="97"/>
      <c r="V424" s="97"/>
      <c r="W424" s="97"/>
      <c r="X424" s="97"/>
      <c r="Y424" s="97"/>
    </row>
    <row r="425">
      <c r="A425" s="97"/>
      <c r="B425" s="200"/>
      <c r="C425" s="200"/>
      <c r="D425" s="200"/>
      <c r="E425" s="200"/>
      <c r="F425" s="200"/>
      <c r="G425" s="97"/>
      <c r="H425" s="97"/>
      <c r="I425" s="97"/>
      <c r="J425" s="97"/>
      <c r="K425" s="97"/>
      <c r="L425" s="97"/>
      <c r="M425" s="97"/>
      <c r="N425" s="97"/>
      <c r="O425" s="97"/>
      <c r="P425" s="97"/>
      <c r="Q425" s="97"/>
      <c r="R425" s="97"/>
      <c r="S425" s="97"/>
      <c r="T425" s="97"/>
      <c r="U425" s="97"/>
      <c r="V425" s="97"/>
      <c r="W425" s="97"/>
      <c r="X425" s="97"/>
      <c r="Y425" s="97"/>
    </row>
    <row r="426">
      <c r="A426" s="97"/>
      <c r="B426" s="200"/>
      <c r="C426" s="200"/>
      <c r="D426" s="200"/>
      <c r="E426" s="200"/>
      <c r="F426" s="200"/>
      <c r="G426" s="97"/>
      <c r="H426" s="97"/>
      <c r="I426" s="97"/>
      <c r="J426" s="97"/>
      <c r="K426" s="97"/>
      <c r="L426" s="97"/>
      <c r="M426" s="97"/>
      <c r="N426" s="97"/>
      <c r="O426" s="97"/>
      <c r="P426" s="97"/>
      <c r="Q426" s="97"/>
      <c r="R426" s="97"/>
      <c r="S426" s="97"/>
      <c r="T426" s="97"/>
      <c r="U426" s="97"/>
      <c r="V426" s="97"/>
      <c r="W426" s="97"/>
      <c r="X426" s="97"/>
      <c r="Y426" s="97"/>
    </row>
    <row r="427">
      <c r="A427" s="97"/>
      <c r="B427" s="200"/>
      <c r="C427" s="200"/>
      <c r="D427" s="200"/>
      <c r="E427" s="200"/>
      <c r="F427" s="200"/>
      <c r="G427" s="97"/>
      <c r="H427" s="97"/>
      <c r="I427" s="97"/>
      <c r="J427" s="97"/>
      <c r="K427" s="97"/>
      <c r="L427" s="97"/>
      <c r="M427" s="97"/>
      <c r="N427" s="97"/>
      <c r="O427" s="97"/>
      <c r="P427" s="97"/>
      <c r="Q427" s="97"/>
      <c r="R427" s="97"/>
      <c r="S427" s="97"/>
      <c r="T427" s="97"/>
      <c r="U427" s="97"/>
      <c r="V427" s="97"/>
      <c r="W427" s="97"/>
      <c r="X427" s="97"/>
      <c r="Y427" s="97"/>
    </row>
    <row r="428">
      <c r="A428" s="97"/>
      <c r="B428" s="200"/>
      <c r="C428" s="200"/>
      <c r="D428" s="200"/>
      <c r="E428" s="200"/>
      <c r="F428" s="200"/>
      <c r="G428" s="97"/>
      <c r="H428" s="97"/>
      <c r="I428" s="97"/>
      <c r="J428" s="97"/>
      <c r="K428" s="97"/>
      <c r="L428" s="97"/>
      <c r="M428" s="97"/>
      <c r="N428" s="97"/>
      <c r="O428" s="97"/>
      <c r="P428" s="97"/>
      <c r="Q428" s="97"/>
      <c r="R428" s="97"/>
      <c r="S428" s="97"/>
      <c r="T428" s="97"/>
      <c r="U428" s="97"/>
      <c r="V428" s="97"/>
      <c r="W428" s="97"/>
      <c r="X428" s="97"/>
      <c r="Y428" s="97"/>
    </row>
    <row r="429">
      <c r="A429" s="97"/>
      <c r="B429" s="200"/>
      <c r="C429" s="200"/>
      <c r="D429" s="200"/>
      <c r="E429" s="200"/>
      <c r="F429" s="200"/>
      <c r="G429" s="97"/>
      <c r="H429" s="97"/>
      <c r="I429" s="97"/>
      <c r="J429" s="97"/>
      <c r="K429" s="97"/>
      <c r="L429" s="97"/>
      <c r="M429" s="97"/>
      <c r="N429" s="97"/>
      <c r="O429" s="97"/>
      <c r="P429" s="97"/>
      <c r="Q429" s="97"/>
      <c r="R429" s="97"/>
      <c r="S429" s="97"/>
      <c r="T429" s="97"/>
      <c r="U429" s="97"/>
      <c r="V429" s="97"/>
      <c r="W429" s="97"/>
      <c r="X429" s="97"/>
      <c r="Y429" s="97"/>
    </row>
    <row r="430">
      <c r="A430" s="97"/>
      <c r="B430" s="200"/>
      <c r="C430" s="200"/>
      <c r="D430" s="200"/>
      <c r="E430" s="200"/>
      <c r="F430" s="200"/>
      <c r="G430" s="97"/>
      <c r="H430" s="97"/>
      <c r="I430" s="97"/>
      <c r="J430" s="97"/>
      <c r="K430" s="97"/>
      <c r="L430" s="97"/>
      <c r="M430" s="97"/>
      <c r="N430" s="97"/>
      <c r="O430" s="97"/>
      <c r="P430" s="97"/>
      <c r="Q430" s="97"/>
      <c r="R430" s="97"/>
      <c r="S430" s="97"/>
      <c r="T430" s="97"/>
      <c r="U430" s="97"/>
      <c r="V430" s="97"/>
      <c r="W430" s="97"/>
      <c r="X430" s="97"/>
      <c r="Y430" s="97"/>
    </row>
    <row r="431">
      <c r="A431" s="97"/>
      <c r="B431" s="200"/>
      <c r="C431" s="200"/>
      <c r="D431" s="200"/>
      <c r="E431" s="200"/>
      <c r="F431" s="200"/>
      <c r="G431" s="97"/>
      <c r="H431" s="97"/>
      <c r="I431" s="97"/>
      <c r="J431" s="97"/>
      <c r="K431" s="97"/>
      <c r="L431" s="97"/>
      <c r="M431" s="97"/>
      <c r="N431" s="97"/>
      <c r="O431" s="97"/>
      <c r="P431" s="97"/>
      <c r="Q431" s="97"/>
      <c r="R431" s="97"/>
      <c r="S431" s="97"/>
      <c r="T431" s="97"/>
      <c r="U431" s="97"/>
      <c r="V431" s="97"/>
      <c r="W431" s="97"/>
      <c r="X431" s="97"/>
      <c r="Y431" s="97"/>
    </row>
    <row r="432">
      <c r="A432" s="97"/>
      <c r="B432" s="200"/>
      <c r="C432" s="200"/>
      <c r="D432" s="200"/>
      <c r="E432" s="200"/>
      <c r="F432" s="200"/>
      <c r="G432" s="97"/>
      <c r="H432" s="97"/>
      <c r="I432" s="97"/>
      <c r="J432" s="97"/>
      <c r="K432" s="97"/>
      <c r="L432" s="97"/>
      <c r="M432" s="97"/>
      <c r="N432" s="97"/>
      <c r="O432" s="97"/>
      <c r="P432" s="97"/>
      <c r="Q432" s="97"/>
      <c r="R432" s="97"/>
      <c r="S432" s="97"/>
      <c r="T432" s="97"/>
      <c r="U432" s="97"/>
      <c r="V432" s="97"/>
      <c r="W432" s="97"/>
      <c r="X432" s="97"/>
      <c r="Y432" s="97"/>
    </row>
    <row r="433">
      <c r="A433" s="97"/>
      <c r="B433" s="200"/>
      <c r="C433" s="200"/>
      <c r="D433" s="200"/>
      <c r="E433" s="200"/>
      <c r="F433" s="200"/>
      <c r="G433" s="97"/>
      <c r="H433" s="97"/>
      <c r="I433" s="97"/>
      <c r="J433" s="97"/>
      <c r="K433" s="97"/>
      <c r="L433" s="97"/>
      <c r="M433" s="97"/>
      <c r="N433" s="97"/>
      <c r="O433" s="97"/>
      <c r="P433" s="97"/>
      <c r="Q433" s="97"/>
      <c r="R433" s="97"/>
      <c r="S433" s="97"/>
      <c r="T433" s="97"/>
      <c r="U433" s="97"/>
      <c r="V433" s="97"/>
      <c r="W433" s="97"/>
      <c r="X433" s="97"/>
      <c r="Y433" s="97"/>
    </row>
    <row r="434">
      <c r="A434" s="97"/>
      <c r="B434" s="200"/>
      <c r="C434" s="200"/>
      <c r="D434" s="200"/>
      <c r="E434" s="200"/>
      <c r="F434" s="200"/>
      <c r="G434" s="97"/>
      <c r="H434" s="97"/>
      <c r="I434" s="97"/>
      <c r="J434" s="97"/>
      <c r="K434" s="97"/>
      <c r="L434" s="97"/>
      <c r="M434" s="97"/>
      <c r="N434" s="97"/>
      <c r="O434" s="97"/>
      <c r="P434" s="97"/>
      <c r="Q434" s="97"/>
      <c r="R434" s="97"/>
      <c r="S434" s="97"/>
      <c r="T434" s="97"/>
      <c r="U434" s="97"/>
      <c r="V434" s="97"/>
      <c r="W434" s="97"/>
      <c r="X434" s="97"/>
      <c r="Y434" s="97"/>
    </row>
    <row r="435">
      <c r="A435" s="97"/>
      <c r="B435" s="200"/>
      <c r="C435" s="200"/>
      <c r="D435" s="200"/>
      <c r="E435" s="200"/>
      <c r="F435" s="200"/>
      <c r="G435" s="97"/>
      <c r="H435" s="97"/>
      <c r="I435" s="97"/>
      <c r="J435" s="97"/>
      <c r="K435" s="97"/>
      <c r="L435" s="97"/>
      <c r="M435" s="97"/>
      <c r="N435" s="97"/>
      <c r="O435" s="97"/>
      <c r="P435" s="97"/>
      <c r="Q435" s="97"/>
      <c r="R435" s="97"/>
      <c r="S435" s="97"/>
      <c r="T435" s="97"/>
      <c r="U435" s="97"/>
      <c r="V435" s="97"/>
      <c r="W435" s="97"/>
      <c r="X435" s="97"/>
      <c r="Y435" s="97"/>
    </row>
    <row r="436">
      <c r="A436" s="97"/>
      <c r="B436" s="200"/>
      <c r="C436" s="200"/>
      <c r="D436" s="200"/>
      <c r="E436" s="200"/>
      <c r="F436" s="200"/>
      <c r="G436" s="97"/>
      <c r="H436" s="97"/>
      <c r="I436" s="97"/>
      <c r="J436" s="97"/>
      <c r="K436" s="97"/>
      <c r="L436" s="97"/>
      <c r="M436" s="97"/>
      <c r="N436" s="97"/>
      <c r="O436" s="97"/>
      <c r="P436" s="97"/>
      <c r="Q436" s="97"/>
      <c r="R436" s="97"/>
      <c r="S436" s="97"/>
      <c r="T436" s="97"/>
      <c r="U436" s="97"/>
      <c r="V436" s="97"/>
      <c r="W436" s="97"/>
      <c r="X436" s="97"/>
      <c r="Y436" s="97"/>
    </row>
    <row r="437">
      <c r="A437" s="97"/>
      <c r="B437" s="200"/>
      <c r="C437" s="200"/>
      <c r="D437" s="200"/>
      <c r="E437" s="200"/>
      <c r="F437" s="200"/>
      <c r="G437" s="97"/>
      <c r="H437" s="97"/>
      <c r="I437" s="97"/>
      <c r="J437" s="97"/>
      <c r="K437" s="97"/>
      <c r="L437" s="97"/>
      <c r="M437" s="97"/>
      <c r="N437" s="97"/>
      <c r="O437" s="97"/>
      <c r="P437" s="97"/>
      <c r="Q437" s="97"/>
      <c r="R437" s="97"/>
      <c r="S437" s="97"/>
      <c r="T437" s="97"/>
      <c r="U437" s="97"/>
      <c r="V437" s="97"/>
      <c r="W437" s="97"/>
      <c r="X437" s="97"/>
      <c r="Y437" s="97"/>
    </row>
    <row r="438">
      <c r="A438" s="97"/>
      <c r="B438" s="200"/>
      <c r="C438" s="200"/>
      <c r="D438" s="200"/>
      <c r="E438" s="200"/>
      <c r="F438" s="200"/>
      <c r="G438" s="97"/>
      <c r="H438" s="97"/>
      <c r="I438" s="97"/>
      <c r="J438" s="97"/>
      <c r="K438" s="97"/>
      <c r="L438" s="97"/>
      <c r="M438" s="97"/>
      <c r="N438" s="97"/>
      <c r="O438" s="97"/>
      <c r="P438" s="97"/>
      <c r="Q438" s="97"/>
      <c r="R438" s="97"/>
      <c r="S438" s="97"/>
      <c r="T438" s="97"/>
      <c r="U438" s="97"/>
      <c r="V438" s="97"/>
      <c r="W438" s="97"/>
      <c r="X438" s="97"/>
      <c r="Y438" s="97"/>
    </row>
    <row r="439">
      <c r="A439" s="97"/>
      <c r="B439" s="200"/>
      <c r="C439" s="200"/>
      <c r="D439" s="200"/>
      <c r="E439" s="200"/>
      <c r="F439" s="200"/>
      <c r="G439" s="97"/>
      <c r="H439" s="97"/>
      <c r="I439" s="97"/>
      <c r="J439" s="97"/>
      <c r="K439" s="97"/>
      <c r="L439" s="97"/>
      <c r="M439" s="97"/>
      <c r="N439" s="97"/>
      <c r="O439" s="97"/>
      <c r="P439" s="97"/>
      <c r="Q439" s="97"/>
      <c r="R439" s="97"/>
      <c r="S439" s="97"/>
      <c r="T439" s="97"/>
      <c r="U439" s="97"/>
      <c r="V439" s="97"/>
      <c r="W439" s="97"/>
      <c r="X439" s="97"/>
      <c r="Y439" s="97"/>
    </row>
    <row r="440">
      <c r="A440" s="97"/>
      <c r="B440" s="200"/>
      <c r="C440" s="200"/>
      <c r="D440" s="200"/>
      <c r="E440" s="200"/>
      <c r="F440" s="200"/>
      <c r="G440" s="97"/>
      <c r="H440" s="97"/>
      <c r="I440" s="97"/>
      <c r="J440" s="97"/>
      <c r="K440" s="97"/>
      <c r="L440" s="97"/>
      <c r="M440" s="97"/>
      <c r="N440" s="97"/>
      <c r="O440" s="97"/>
      <c r="P440" s="97"/>
      <c r="Q440" s="97"/>
      <c r="R440" s="97"/>
      <c r="S440" s="97"/>
      <c r="T440" s="97"/>
      <c r="U440" s="97"/>
      <c r="V440" s="97"/>
      <c r="W440" s="97"/>
      <c r="X440" s="97"/>
      <c r="Y440" s="97"/>
    </row>
    <row r="441">
      <c r="A441" s="97"/>
      <c r="B441" s="200"/>
      <c r="C441" s="200"/>
      <c r="D441" s="200"/>
      <c r="E441" s="200"/>
      <c r="F441" s="200"/>
      <c r="G441" s="97"/>
      <c r="H441" s="97"/>
      <c r="I441" s="97"/>
      <c r="J441" s="97"/>
      <c r="K441" s="97"/>
      <c r="L441" s="97"/>
      <c r="M441" s="97"/>
      <c r="N441" s="97"/>
      <c r="O441" s="97"/>
      <c r="P441" s="97"/>
      <c r="Q441" s="97"/>
      <c r="R441" s="97"/>
      <c r="S441" s="97"/>
      <c r="T441" s="97"/>
      <c r="U441" s="97"/>
      <c r="V441" s="97"/>
      <c r="W441" s="97"/>
      <c r="X441" s="97"/>
      <c r="Y441" s="97"/>
    </row>
    <row r="442">
      <c r="A442" s="97"/>
      <c r="B442" s="200"/>
      <c r="C442" s="200"/>
      <c r="D442" s="200"/>
      <c r="E442" s="200"/>
      <c r="F442" s="200"/>
      <c r="G442" s="97"/>
      <c r="H442" s="97"/>
      <c r="I442" s="97"/>
      <c r="J442" s="97"/>
      <c r="K442" s="97"/>
      <c r="L442" s="97"/>
      <c r="M442" s="97"/>
      <c r="N442" s="97"/>
      <c r="O442" s="97"/>
      <c r="P442" s="97"/>
      <c r="Q442" s="97"/>
      <c r="R442" s="97"/>
      <c r="S442" s="97"/>
      <c r="T442" s="97"/>
      <c r="U442" s="97"/>
      <c r="V442" s="97"/>
      <c r="W442" s="97"/>
      <c r="X442" s="97"/>
      <c r="Y442" s="97"/>
    </row>
    <row r="443">
      <c r="A443" s="97"/>
      <c r="B443" s="200"/>
      <c r="C443" s="200"/>
      <c r="D443" s="200"/>
      <c r="E443" s="200"/>
      <c r="F443" s="200"/>
      <c r="G443" s="97"/>
      <c r="H443" s="97"/>
      <c r="I443" s="97"/>
      <c r="J443" s="97"/>
      <c r="K443" s="97"/>
      <c r="L443" s="97"/>
      <c r="M443" s="97"/>
      <c r="N443" s="97"/>
      <c r="O443" s="97"/>
      <c r="P443" s="97"/>
      <c r="Q443" s="97"/>
      <c r="R443" s="97"/>
      <c r="S443" s="97"/>
      <c r="T443" s="97"/>
      <c r="U443" s="97"/>
      <c r="V443" s="97"/>
      <c r="W443" s="97"/>
      <c r="X443" s="97"/>
      <c r="Y443" s="97"/>
    </row>
    <row r="444">
      <c r="A444" s="97"/>
      <c r="B444" s="200"/>
      <c r="C444" s="200"/>
      <c r="D444" s="200"/>
      <c r="E444" s="200"/>
      <c r="F444" s="200"/>
      <c r="G444" s="97"/>
      <c r="H444" s="97"/>
      <c r="I444" s="97"/>
      <c r="J444" s="97"/>
      <c r="K444" s="97"/>
      <c r="L444" s="97"/>
      <c r="M444" s="97"/>
      <c r="N444" s="97"/>
      <c r="O444" s="97"/>
      <c r="P444" s="97"/>
      <c r="Q444" s="97"/>
      <c r="R444" s="97"/>
      <c r="S444" s="97"/>
      <c r="T444" s="97"/>
      <c r="U444" s="97"/>
      <c r="V444" s="97"/>
      <c r="W444" s="97"/>
      <c r="X444" s="97"/>
      <c r="Y444" s="97"/>
    </row>
    <row r="445">
      <c r="A445" s="97"/>
      <c r="B445" s="200"/>
      <c r="C445" s="200"/>
      <c r="D445" s="200"/>
      <c r="E445" s="200"/>
      <c r="F445" s="200"/>
      <c r="G445" s="97"/>
      <c r="H445" s="97"/>
      <c r="I445" s="97"/>
      <c r="J445" s="97"/>
      <c r="K445" s="97"/>
      <c r="L445" s="97"/>
      <c r="M445" s="97"/>
      <c r="N445" s="97"/>
      <c r="O445" s="97"/>
      <c r="P445" s="97"/>
      <c r="Q445" s="97"/>
      <c r="R445" s="97"/>
      <c r="S445" s="97"/>
      <c r="T445" s="97"/>
      <c r="U445" s="97"/>
      <c r="V445" s="97"/>
      <c r="W445" s="97"/>
      <c r="X445" s="97"/>
      <c r="Y445" s="97"/>
    </row>
    <row r="446">
      <c r="A446" s="97"/>
      <c r="B446" s="200"/>
      <c r="C446" s="200"/>
      <c r="D446" s="200"/>
      <c r="E446" s="200"/>
      <c r="F446" s="200"/>
      <c r="G446" s="97"/>
      <c r="H446" s="97"/>
      <c r="I446" s="97"/>
      <c r="J446" s="97"/>
      <c r="K446" s="97"/>
      <c r="L446" s="97"/>
      <c r="M446" s="97"/>
      <c r="N446" s="97"/>
      <c r="O446" s="97"/>
      <c r="P446" s="97"/>
      <c r="Q446" s="97"/>
      <c r="R446" s="97"/>
      <c r="S446" s="97"/>
      <c r="T446" s="97"/>
      <c r="U446" s="97"/>
      <c r="V446" s="97"/>
      <c r="W446" s="97"/>
      <c r="X446" s="97"/>
      <c r="Y446" s="97"/>
    </row>
    <row r="447">
      <c r="A447" s="97"/>
      <c r="B447" s="200"/>
      <c r="C447" s="200"/>
      <c r="D447" s="200"/>
      <c r="E447" s="200"/>
      <c r="F447" s="200"/>
      <c r="G447" s="97"/>
      <c r="H447" s="97"/>
      <c r="I447" s="97"/>
      <c r="J447" s="97"/>
      <c r="K447" s="97"/>
      <c r="L447" s="97"/>
      <c r="M447" s="97"/>
      <c r="N447" s="97"/>
      <c r="O447" s="97"/>
      <c r="P447" s="97"/>
      <c r="Q447" s="97"/>
      <c r="R447" s="97"/>
      <c r="S447" s="97"/>
      <c r="T447" s="97"/>
      <c r="U447" s="97"/>
      <c r="V447" s="97"/>
      <c r="W447" s="97"/>
      <c r="X447" s="97"/>
      <c r="Y447" s="97"/>
    </row>
    <row r="448">
      <c r="A448" s="97"/>
      <c r="B448" s="200"/>
      <c r="C448" s="200"/>
      <c r="D448" s="200"/>
      <c r="E448" s="200"/>
      <c r="F448" s="200"/>
      <c r="G448" s="97"/>
      <c r="H448" s="97"/>
      <c r="I448" s="97"/>
      <c r="J448" s="97"/>
      <c r="K448" s="97"/>
      <c r="L448" s="97"/>
      <c r="M448" s="97"/>
      <c r="N448" s="97"/>
      <c r="O448" s="97"/>
      <c r="P448" s="97"/>
      <c r="Q448" s="97"/>
      <c r="R448" s="97"/>
      <c r="S448" s="97"/>
      <c r="T448" s="97"/>
      <c r="U448" s="97"/>
      <c r="V448" s="97"/>
      <c r="W448" s="97"/>
      <c r="X448" s="97"/>
      <c r="Y448" s="97"/>
    </row>
    <row r="449">
      <c r="A449" s="97"/>
      <c r="B449" s="200"/>
      <c r="C449" s="200"/>
      <c r="D449" s="200"/>
      <c r="E449" s="200"/>
      <c r="F449" s="200"/>
      <c r="G449" s="97"/>
      <c r="H449" s="97"/>
      <c r="I449" s="97"/>
      <c r="J449" s="97"/>
      <c r="K449" s="97"/>
      <c r="L449" s="97"/>
      <c r="M449" s="97"/>
      <c r="N449" s="97"/>
      <c r="O449" s="97"/>
      <c r="P449" s="97"/>
      <c r="Q449" s="97"/>
      <c r="R449" s="97"/>
      <c r="S449" s="97"/>
      <c r="T449" s="97"/>
      <c r="U449" s="97"/>
      <c r="V449" s="97"/>
      <c r="W449" s="97"/>
      <c r="X449" s="97"/>
      <c r="Y449" s="97"/>
    </row>
    <row r="450">
      <c r="A450" s="97"/>
      <c r="B450" s="200"/>
      <c r="C450" s="200"/>
      <c r="D450" s="200"/>
      <c r="E450" s="200"/>
      <c r="F450" s="200"/>
      <c r="G450" s="97"/>
      <c r="H450" s="97"/>
      <c r="I450" s="97"/>
      <c r="J450" s="97"/>
      <c r="K450" s="97"/>
      <c r="L450" s="97"/>
      <c r="M450" s="97"/>
      <c r="N450" s="97"/>
      <c r="O450" s="97"/>
      <c r="P450" s="97"/>
      <c r="Q450" s="97"/>
      <c r="R450" s="97"/>
      <c r="S450" s="97"/>
      <c r="T450" s="97"/>
      <c r="U450" s="97"/>
      <c r="V450" s="97"/>
      <c r="W450" s="97"/>
      <c r="X450" s="97"/>
      <c r="Y450" s="97"/>
    </row>
    <row r="451">
      <c r="A451" s="97"/>
      <c r="B451" s="200"/>
      <c r="C451" s="200"/>
      <c r="D451" s="200"/>
      <c r="E451" s="200"/>
      <c r="F451" s="200"/>
      <c r="G451" s="97"/>
      <c r="H451" s="97"/>
      <c r="I451" s="97"/>
      <c r="J451" s="97"/>
      <c r="K451" s="97"/>
      <c r="L451" s="97"/>
      <c r="M451" s="97"/>
      <c r="N451" s="97"/>
      <c r="O451" s="97"/>
      <c r="P451" s="97"/>
      <c r="Q451" s="97"/>
      <c r="R451" s="97"/>
      <c r="S451" s="97"/>
      <c r="T451" s="97"/>
      <c r="U451" s="97"/>
      <c r="V451" s="97"/>
      <c r="W451" s="97"/>
      <c r="X451" s="97"/>
      <c r="Y451" s="97"/>
    </row>
    <row r="452">
      <c r="A452" s="97"/>
      <c r="B452" s="200"/>
      <c r="C452" s="200"/>
      <c r="D452" s="200"/>
      <c r="E452" s="200"/>
      <c r="F452" s="200"/>
      <c r="G452" s="97"/>
      <c r="H452" s="97"/>
      <c r="I452" s="97"/>
      <c r="J452" s="97"/>
      <c r="K452" s="97"/>
      <c r="L452" s="97"/>
      <c r="M452" s="97"/>
      <c r="N452" s="97"/>
      <c r="O452" s="97"/>
      <c r="P452" s="97"/>
      <c r="Q452" s="97"/>
      <c r="R452" s="97"/>
      <c r="S452" s="97"/>
      <c r="T452" s="97"/>
      <c r="U452" s="97"/>
      <c r="V452" s="97"/>
      <c r="W452" s="97"/>
      <c r="X452" s="97"/>
      <c r="Y452" s="97"/>
    </row>
    <row r="453">
      <c r="A453" s="97"/>
      <c r="B453" s="200"/>
      <c r="C453" s="200"/>
      <c r="D453" s="200"/>
      <c r="E453" s="200"/>
      <c r="F453" s="200"/>
      <c r="G453" s="97"/>
      <c r="H453" s="97"/>
      <c r="I453" s="97"/>
      <c r="J453" s="97"/>
      <c r="K453" s="97"/>
      <c r="L453" s="97"/>
      <c r="M453" s="97"/>
      <c r="N453" s="97"/>
      <c r="O453" s="97"/>
      <c r="P453" s="97"/>
      <c r="Q453" s="97"/>
      <c r="R453" s="97"/>
      <c r="S453" s="97"/>
      <c r="T453" s="97"/>
      <c r="U453" s="97"/>
      <c r="V453" s="97"/>
      <c r="W453" s="97"/>
      <c r="X453" s="97"/>
      <c r="Y453" s="97"/>
    </row>
    <row r="454">
      <c r="A454" s="97"/>
      <c r="B454" s="200"/>
      <c r="C454" s="200"/>
      <c r="D454" s="200"/>
      <c r="E454" s="200"/>
      <c r="F454" s="200"/>
      <c r="G454" s="97"/>
      <c r="H454" s="97"/>
      <c r="I454" s="97"/>
      <c r="J454" s="97"/>
      <c r="K454" s="97"/>
      <c r="L454" s="97"/>
      <c r="M454" s="97"/>
      <c r="N454" s="97"/>
      <c r="O454" s="97"/>
      <c r="P454" s="97"/>
      <c r="Q454" s="97"/>
      <c r="R454" s="97"/>
      <c r="S454" s="97"/>
      <c r="T454" s="97"/>
      <c r="U454" s="97"/>
      <c r="V454" s="97"/>
      <c r="W454" s="97"/>
      <c r="X454" s="97"/>
      <c r="Y454" s="97"/>
    </row>
    <row r="455">
      <c r="A455" s="97"/>
      <c r="B455" s="200"/>
      <c r="C455" s="200"/>
      <c r="D455" s="200"/>
      <c r="E455" s="200"/>
      <c r="F455" s="200"/>
      <c r="G455" s="97"/>
      <c r="H455" s="97"/>
      <c r="I455" s="97"/>
      <c r="J455" s="97"/>
      <c r="K455" s="97"/>
      <c r="L455" s="97"/>
      <c r="M455" s="97"/>
      <c r="N455" s="97"/>
      <c r="O455" s="97"/>
      <c r="P455" s="97"/>
      <c r="Q455" s="97"/>
      <c r="R455" s="97"/>
      <c r="S455" s="97"/>
      <c r="T455" s="97"/>
      <c r="U455" s="97"/>
      <c r="V455" s="97"/>
      <c r="W455" s="97"/>
      <c r="X455" s="97"/>
      <c r="Y455" s="97"/>
    </row>
    <row r="456">
      <c r="A456" s="97"/>
      <c r="B456" s="200"/>
      <c r="C456" s="200"/>
      <c r="D456" s="200"/>
      <c r="E456" s="200"/>
      <c r="F456" s="200"/>
      <c r="G456" s="97"/>
      <c r="H456" s="97"/>
      <c r="I456" s="97"/>
      <c r="J456" s="97"/>
      <c r="K456" s="97"/>
      <c r="L456" s="97"/>
      <c r="M456" s="97"/>
      <c r="N456" s="97"/>
      <c r="O456" s="97"/>
      <c r="P456" s="97"/>
      <c r="Q456" s="97"/>
      <c r="R456" s="97"/>
      <c r="S456" s="97"/>
      <c r="T456" s="97"/>
      <c r="U456" s="97"/>
      <c r="V456" s="97"/>
      <c r="W456" s="97"/>
      <c r="X456" s="97"/>
      <c r="Y456" s="97"/>
    </row>
    <row r="457">
      <c r="A457" s="97"/>
      <c r="B457" s="200"/>
      <c r="C457" s="200"/>
      <c r="D457" s="200"/>
      <c r="E457" s="200"/>
      <c r="F457" s="200"/>
      <c r="G457" s="97"/>
      <c r="H457" s="97"/>
      <c r="I457" s="97"/>
      <c r="J457" s="97"/>
      <c r="K457" s="97"/>
      <c r="L457" s="97"/>
      <c r="M457" s="97"/>
      <c r="N457" s="97"/>
      <c r="O457" s="97"/>
      <c r="P457" s="97"/>
      <c r="Q457" s="97"/>
      <c r="R457" s="97"/>
      <c r="S457" s="97"/>
      <c r="T457" s="97"/>
      <c r="U457" s="97"/>
      <c r="V457" s="97"/>
      <c r="W457" s="97"/>
      <c r="X457" s="97"/>
      <c r="Y457" s="97"/>
    </row>
    <row r="458">
      <c r="A458" s="97"/>
      <c r="B458" s="200"/>
      <c r="C458" s="200"/>
      <c r="D458" s="200"/>
      <c r="E458" s="200"/>
      <c r="F458" s="200"/>
      <c r="G458" s="97"/>
      <c r="H458" s="97"/>
      <c r="I458" s="97"/>
      <c r="J458" s="97"/>
      <c r="K458" s="97"/>
      <c r="L458" s="97"/>
      <c r="M458" s="97"/>
      <c r="N458" s="97"/>
      <c r="O458" s="97"/>
      <c r="P458" s="97"/>
      <c r="Q458" s="97"/>
      <c r="R458" s="97"/>
      <c r="S458" s="97"/>
      <c r="T458" s="97"/>
      <c r="U458" s="97"/>
      <c r="V458" s="97"/>
      <c r="W458" s="97"/>
      <c r="X458" s="97"/>
      <c r="Y458" s="97"/>
    </row>
    <row r="459">
      <c r="A459" s="97"/>
      <c r="B459" s="200"/>
      <c r="C459" s="200"/>
      <c r="D459" s="200"/>
      <c r="E459" s="200"/>
      <c r="F459" s="200"/>
      <c r="G459" s="97"/>
      <c r="H459" s="97"/>
      <c r="I459" s="97"/>
      <c r="J459" s="97"/>
      <c r="K459" s="97"/>
      <c r="L459" s="97"/>
      <c r="M459" s="97"/>
      <c r="N459" s="97"/>
      <c r="O459" s="97"/>
      <c r="P459" s="97"/>
      <c r="Q459" s="97"/>
      <c r="R459" s="97"/>
      <c r="S459" s="97"/>
      <c r="T459" s="97"/>
      <c r="U459" s="97"/>
      <c r="V459" s="97"/>
      <c r="W459" s="97"/>
      <c r="X459" s="97"/>
      <c r="Y459" s="97"/>
    </row>
    <row r="460">
      <c r="A460" s="97"/>
      <c r="B460" s="200"/>
      <c r="C460" s="200"/>
      <c r="D460" s="200"/>
      <c r="E460" s="200"/>
      <c r="F460" s="200"/>
      <c r="G460" s="97"/>
      <c r="H460" s="97"/>
      <c r="I460" s="97"/>
      <c r="J460" s="97"/>
      <c r="K460" s="97"/>
      <c r="L460" s="97"/>
      <c r="M460" s="97"/>
      <c r="N460" s="97"/>
      <c r="O460" s="97"/>
      <c r="P460" s="97"/>
      <c r="Q460" s="97"/>
      <c r="R460" s="97"/>
      <c r="S460" s="97"/>
      <c r="T460" s="97"/>
      <c r="U460" s="97"/>
      <c r="V460" s="97"/>
      <c r="W460" s="97"/>
      <c r="X460" s="97"/>
      <c r="Y460" s="97"/>
    </row>
    <row r="461">
      <c r="A461" s="97"/>
      <c r="B461" s="200"/>
      <c r="C461" s="200"/>
      <c r="D461" s="200"/>
      <c r="E461" s="200"/>
      <c r="F461" s="200"/>
      <c r="G461" s="97"/>
      <c r="H461" s="97"/>
      <c r="I461" s="97"/>
      <c r="J461" s="97"/>
      <c r="K461" s="97"/>
      <c r="L461" s="97"/>
      <c r="M461" s="97"/>
      <c r="N461" s="97"/>
      <c r="O461" s="97"/>
      <c r="P461" s="97"/>
      <c r="Q461" s="97"/>
      <c r="R461" s="97"/>
      <c r="S461" s="97"/>
      <c r="T461" s="97"/>
      <c r="U461" s="97"/>
      <c r="V461" s="97"/>
      <c r="W461" s="97"/>
      <c r="X461" s="97"/>
      <c r="Y461" s="97"/>
    </row>
    <row r="462">
      <c r="A462" s="97"/>
      <c r="B462" s="200"/>
      <c r="C462" s="200"/>
      <c r="D462" s="200"/>
      <c r="E462" s="200"/>
      <c r="F462" s="200"/>
      <c r="G462" s="97"/>
      <c r="H462" s="97"/>
      <c r="I462" s="97"/>
      <c r="J462" s="97"/>
      <c r="K462" s="97"/>
      <c r="L462" s="97"/>
      <c r="M462" s="97"/>
      <c r="N462" s="97"/>
      <c r="O462" s="97"/>
      <c r="P462" s="97"/>
      <c r="Q462" s="97"/>
      <c r="R462" s="97"/>
      <c r="S462" s="97"/>
      <c r="T462" s="97"/>
      <c r="U462" s="97"/>
      <c r="V462" s="97"/>
      <c r="W462" s="97"/>
      <c r="X462" s="97"/>
      <c r="Y462" s="97"/>
    </row>
    <row r="463">
      <c r="A463" s="97"/>
      <c r="B463" s="200"/>
      <c r="C463" s="200"/>
      <c r="D463" s="200"/>
      <c r="E463" s="200"/>
      <c r="F463" s="200"/>
      <c r="G463" s="97"/>
      <c r="H463" s="97"/>
      <c r="I463" s="97"/>
      <c r="J463" s="97"/>
      <c r="K463" s="97"/>
      <c r="L463" s="97"/>
      <c r="M463" s="97"/>
      <c r="N463" s="97"/>
      <c r="O463" s="97"/>
      <c r="P463" s="97"/>
      <c r="Q463" s="97"/>
      <c r="R463" s="97"/>
      <c r="S463" s="97"/>
      <c r="T463" s="97"/>
      <c r="U463" s="97"/>
      <c r="V463" s="97"/>
      <c r="W463" s="97"/>
      <c r="X463" s="97"/>
      <c r="Y463" s="97"/>
    </row>
    <row r="464">
      <c r="A464" s="97"/>
      <c r="B464" s="200"/>
      <c r="C464" s="200"/>
      <c r="D464" s="200"/>
      <c r="E464" s="200"/>
      <c r="F464" s="200"/>
      <c r="G464" s="97"/>
      <c r="H464" s="97"/>
      <c r="I464" s="97"/>
      <c r="J464" s="97"/>
      <c r="K464" s="97"/>
      <c r="L464" s="97"/>
      <c r="M464" s="97"/>
      <c r="N464" s="97"/>
      <c r="O464" s="97"/>
      <c r="P464" s="97"/>
      <c r="Q464" s="97"/>
      <c r="R464" s="97"/>
      <c r="S464" s="97"/>
      <c r="T464" s="97"/>
      <c r="U464" s="97"/>
      <c r="V464" s="97"/>
      <c r="W464" s="97"/>
      <c r="X464" s="97"/>
      <c r="Y464" s="97"/>
    </row>
    <row r="465">
      <c r="A465" s="97"/>
      <c r="B465" s="200"/>
      <c r="C465" s="200"/>
      <c r="D465" s="200"/>
      <c r="E465" s="200"/>
      <c r="F465" s="200"/>
      <c r="G465" s="97"/>
      <c r="H465" s="97"/>
      <c r="I465" s="97"/>
      <c r="J465" s="97"/>
      <c r="K465" s="97"/>
      <c r="L465" s="97"/>
      <c r="M465" s="97"/>
      <c r="N465" s="97"/>
      <c r="O465" s="97"/>
      <c r="P465" s="97"/>
      <c r="Q465" s="97"/>
      <c r="R465" s="97"/>
      <c r="S465" s="97"/>
      <c r="T465" s="97"/>
      <c r="U465" s="97"/>
      <c r="V465" s="97"/>
      <c r="W465" s="97"/>
      <c r="X465" s="97"/>
      <c r="Y465" s="97"/>
    </row>
    <row r="466">
      <c r="A466" s="97"/>
      <c r="B466" s="200"/>
      <c r="C466" s="200"/>
      <c r="D466" s="200"/>
      <c r="E466" s="200"/>
      <c r="F466" s="200"/>
      <c r="G466" s="97"/>
      <c r="H466" s="97"/>
      <c r="I466" s="97"/>
      <c r="J466" s="97"/>
      <c r="K466" s="97"/>
      <c r="L466" s="97"/>
      <c r="M466" s="97"/>
      <c r="N466" s="97"/>
      <c r="O466" s="97"/>
      <c r="P466" s="97"/>
      <c r="Q466" s="97"/>
      <c r="R466" s="97"/>
      <c r="S466" s="97"/>
      <c r="T466" s="97"/>
      <c r="U466" s="97"/>
      <c r="V466" s="97"/>
      <c r="W466" s="97"/>
      <c r="X466" s="97"/>
      <c r="Y466" s="97"/>
    </row>
    <row r="467">
      <c r="A467" s="97"/>
      <c r="B467" s="200"/>
      <c r="C467" s="200"/>
      <c r="D467" s="200"/>
      <c r="E467" s="200"/>
      <c r="F467" s="200"/>
      <c r="G467" s="97"/>
      <c r="H467" s="97"/>
      <c r="I467" s="97"/>
      <c r="J467" s="97"/>
      <c r="K467" s="97"/>
      <c r="L467" s="97"/>
      <c r="M467" s="97"/>
      <c r="N467" s="97"/>
      <c r="O467" s="97"/>
      <c r="P467" s="97"/>
      <c r="Q467" s="97"/>
      <c r="R467" s="97"/>
      <c r="S467" s="97"/>
      <c r="T467" s="97"/>
      <c r="U467" s="97"/>
      <c r="V467" s="97"/>
      <c r="W467" s="97"/>
      <c r="X467" s="97"/>
      <c r="Y467" s="97"/>
    </row>
    <row r="468">
      <c r="A468" s="97"/>
      <c r="B468" s="200"/>
      <c r="C468" s="200"/>
      <c r="D468" s="200"/>
      <c r="E468" s="200"/>
      <c r="F468" s="200"/>
      <c r="G468" s="97"/>
      <c r="H468" s="97"/>
      <c r="I468" s="97"/>
      <c r="J468" s="97"/>
      <c r="K468" s="97"/>
      <c r="L468" s="97"/>
      <c r="M468" s="97"/>
      <c r="N468" s="97"/>
      <c r="O468" s="97"/>
      <c r="P468" s="97"/>
      <c r="Q468" s="97"/>
      <c r="R468" s="97"/>
      <c r="S468" s="97"/>
      <c r="T468" s="97"/>
      <c r="U468" s="97"/>
      <c r="V468" s="97"/>
      <c r="W468" s="97"/>
      <c r="X468" s="97"/>
      <c r="Y468" s="97"/>
    </row>
    <row r="469">
      <c r="A469" s="97"/>
      <c r="B469" s="200"/>
      <c r="C469" s="200"/>
      <c r="D469" s="200"/>
      <c r="E469" s="200"/>
      <c r="F469" s="200"/>
      <c r="G469" s="97"/>
      <c r="H469" s="97"/>
      <c r="I469" s="97"/>
      <c r="J469" s="97"/>
      <c r="K469" s="97"/>
      <c r="L469" s="97"/>
      <c r="M469" s="97"/>
      <c r="N469" s="97"/>
      <c r="O469" s="97"/>
      <c r="P469" s="97"/>
      <c r="Q469" s="97"/>
      <c r="R469" s="97"/>
      <c r="S469" s="97"/>
      <c r="T469" s="97"/>
      <c r="U469" s="97"/>
      <c r="V469" s="97"/>
      <c r="W469" s="97"/>
      <c r="X469" s="97"/>
      <c r="Y469" s="97"/>
    </row>
    <row r="470">
      <c r="A470" s="97"/>
      <c r="B470" s="200"/>
      <c r="C470" s="200"/>
      <c r="D470" s="200"/>
      <c r="E470" s="200"/>
      <c r="F470" s="200"/>
      <c r="G470" s="97"/>
      <c r="H470" s="97"/>
      <c r="I470" s="97"/>
      <c r="J470" s="97"/>
      <c r="K470" s="97"/>
      <c r="L470" s="97"/>
      <c r="M470" s="97"/>
      <c r="N470" s="97"/>
      <c r="O470" s="97"/>
      <c r="P470" s="97"/>
      <c r="Q470" s="97"/>
      <c r="R470" s="97"/>
      <c r="S470" s="97"/>
      <c r="T470" s="97"/>
      <c r="U470" s="97"/>
      <c r="V470" s="97"/>
      <c r="W470" s="97"/>
      <c r="X470" s="97"/>
      <c r="Y470" s="97"/>
    </row>
    <row r="471">
      <c r="A471" s="97"/>
      <c r="B471" s="200"/>
      <c r="C471" s="200"/>
      <c r="D471" s="200"/>
      <c r="E471" s="200"/>
      <c r="F471" s="200"/>
      <c r="G471" s="97"/>
      <c r="H471" s="97"/>
      <c r="I471" s="97"/>
      <c r="J471" s="97"/>
      <c r="K471" s="97"/>
      <c r="L471" s="97"/>
      <c r="M471" s="97"/>
      <c r="N471" s="97"/>
      <c r="O471" s="97"/>
      <c r="P471" s="97"/>
      <c r="Q471" s="97"/>
      <c r="R471" s="97"/>
      <c r="S471" s="97"/>
      <c r="T471" s="97"/>
      <c r="U471" s="97"/>
      <c r="V471" s="97"/>
      <c r="W471" s="97"/>
      <c r="X471" s="97"/>
      <c r="Y471" s="97"/>
    </row>
    <row r="472">
      <c r="A472" s="97"/>
      <c r="B472" s="200"/>
      <c r="C472" s="200"/>
      <c r="D472" s="200"/>
      <c r="E472" s="200"/>
      <c r="F472" s="200"/>
      <c r="G472" s="97"/>
      <c r="H472" s="97"/>
      <c r="I472" s="97"/>
      <c r="J472" s="97"/>
      <c r="K472" s="97"/>
      <c r="L472" s="97"/>
      <c r="M472" s="97"/>
      <c r="N472" s="97"/>
      <c r="O472" s="97"/>
      <c r="P472" s="97"/>
      <c r="Q472" s="97"/>
      <c r="R472" s="97"/>
      <c r="S472" s="97"/>
      <c r="T472" s="97"/>
      <c r="U472" s="97"/>
      <c r="V472" s="97"/>
      <c r="W472" s="97"/>
      <c r="X472" s="97"/>
      <c r="Y472" s="97"/>
    </row>
    <row r="473">
      <c r="A473" s="97"/>
      <c r="B473" s="200"/>
      <c r="C473" s="200"/>
      <c r="D473" s="200"/>
      <c r="E473" s="200"/>
      <c r="F473" s="200"/>
      <c r="G473" s="97"/>
      <c r="H473" s="97"/>
      <c r="I473" s="97"/>
      <c r="J473" s="97"/>
      <c r="K473" s="97"/>
      <c r="L473" s="97"/>
      <c r="M473" s="97"/>
      <c r="N473" s="97"/>
      <c r="O473" s="97"/>
      <c r="P473" s="97"/>
      <c r="Q473" s="97"/>
      <c r="R473" s="97"/>
      <c r="S473" s="97"/>
      <c r="T473" s="97"/>
      <c r="U473" s="97"/>
      <c r="V473" s="97"/>
      <c r="W473" s="97"/>
      <c r="X473" s="97"/>
      <c r="Y473" s="97"/>
    </row>
    <row r="474">
      <c r="A474" s="97"/>
      <c r="B474" s="200"/>
      <c r="C474" s="200"/>
      <c r="D474" s="200"/>
      <c r="E474" s="200"/>
      <c r="F474" s="200"/>
      <c r="G474" s="97"/>
      <c r="H474" s="97"/>
      <c r="I474" s="97"/>
      <c r="J474" s="97"/>
      <c r="K474" s="97"/>
      <c r="L474" s="97"/>
      <c r="M474" s="97"/>
      <c r="N474" s="97"/>
      <c r="O474" s="97"/>
      <c r="P474" s="97"/>
      <c r="Q474" s="97"/>
      <c r="R474" s="97"/>
      <c r="S474" s="97"/>
      <c r="T474" s="97"/>
      <c r="U474" s="97"/>
      <c r="V474" s="97"/>
      <c r="W474" s="97"/>
      <c r="X474" s="97"/>
      <c r="Y474" s="97"/>
    </row>
    <row r="475">
      <c r="A475" s="97"/>
      <c r="B475" s="200"/>
      <c r="C475" s="200"/>
      <c r="D475" s="200"/>
      <c r="E475" s="200"/>
      <c r="F475" s="200"/>
      <c r="G475" s="97"/>
      <c r="H475" s="97"/>
      <c r="I475" s="97"/>
      <c r="J475" s="97"/>
      <c r="K475" s="97"/>
      <c r="L475" s="97"/>
      <c r="M475" s="97"/>
      <c r="N475" s="97"/>
      <c r="O475" s="97"/>
      <c r="P475" s="97"/>
      <c r="Q475" s="97"/>
      <c r="R475" s="97"/>
      <c r="S475" s="97"/>
      <c r="T475" s="97"/>
      <c r="U475" s="97"/>
      <c r="V475" s="97"/>
      <c r="W475" s="97"/>
      <c r="X475" s="97"/>
      <c r="Y475" s="97"/>
    </row>
    <row r="476">
      <c r="A476" s="97"/>
      <c r="B476" s="200"/>
      <c r="C476" s="200"/>
      <c r="D476" s="200"/>
      <c r="E476" s="200"/>
      <c r="F476" s="200"/>
      <c r="G476" s="97"/>
      <c r="H476" s="97"/>
      <c r="I476" s="97"/>
      <c r="J476" s="97"/>
      <c r="K476" s="97"/>
      <c r="L476" s="97"/>
      <c r="M476" s="97"/>
      <c r="N476" s="97"/>
      <c r="O476" s="97"/>
      <c r="P476" s="97"/>
      <c r="Q476" s="97"/>
      <c r="R476" s="97"/>
      <c r="S476" s="97"/>
      <c r="T476" s="97"/>
      <c r="U476" s="97"/>
      <c r="V476" s="97"/>
      <c r="W476" s="97"/>
      <c r="X476" s="97"/>
      <c r="Y476" s="97"/>
    </row>
    <row r="477">
      <c r="A477" s="97"/>
      <c r="B477" s="200"/>
      <c r="C477" s="200"/>
      <c r="D477" s="200"/>
      <c r="E477" s="200"/>
      <c r="F477" s="200"/>
      <c r="G477" s="97"/>
      <c r="H477" s="97"/>
      <c r="I477" s="97"/>
      <c r="J477" s="97"/>
      <c r="K477" s="97"/>
      <c r="L477" s="97"/>
      <c r="M477" s="97"/>
      <c r="N477" s="97"/>
      <c r="O477" s="97"/>
      <c r="P477" s="97"/>
      <c r="Q477" s="97"/>
      <c r="R477" s="97"/>
      <c r="S477" s="97"/>
      <c r="T477" s="97"/>
      <c r="U477" s="97"/>
      <c r="V477" s="97"/>
      <c r="W477" s="97"/>
      <c r="X477" s="97"/>
      <c r="Y477" s="97"/>
    </row>
    <row r="478">
      <c r="A478" s="97"/>
      <c r="B478" s="200"/>
      <c r="C478" s="200"/>
      <c r="D478" s="200"/>
      <c r="E478" s="200"/>
      <c r="F478" s="200"/>
      <c r="G478" s="97"/>
      <c r="H478" s="97"/>
      <c r="I478" s="97"/>
      <c r="J478" s="97"/>
      <c r="K478" s="97"/>
      <c r="L478" s="97"/>
      <c r="M478" s="97"/>
      <c r="N478" s="97"/>
      <c r="O478" s="97"/>
      <c r="P478" s="97"/>
      <c r="Q478" s="97"/>
      <c r="R478" s="97"/>
      <c r="S478" s="97"/>
      <c r="T478" s="97"/>
      <c r="U478" s="97"/>
      <c r="V478" s="97"/>
      <c r="W478" s="97"/>
      <c r="X478" s="97"/>
      <c r="Y478" s="97"/>
    </row>
    <row r="479">
      <c r="A479" s="97"/>
      <c r="B479" s="200"/>
      <c r="C479" s="200"/>
      <c r="D479" s="200"/>
      <c r="E479" s="200"/>
      <c r="F479" s="200"/>
      <c r="G479" s="97"/>
      <c r="H479" s="97"/>
      <c r="I479" s="97"/>
      <c r="J479" s="97"/>
      <c r="K479" s="97"/>
      <c r="L479" s="97"/>
      <c r="M479" s="97"/>
      <c r="N479" s="97"/>
      <c r="O479" s="97"/>
      <c r="P479" s="97"/>
      <c r="Q479" s="97"/>
      <c r="R479" s="97"/>
      <c r="S479" s="97"/>
      <c r="T479" s="97"/>
      <c r="U479" s="97"/>
      <c r="V479" s="97"/>
      <c r="W479" s="97"/>
      <c r="X479" s="97"/>
      <c r="Y479" s="97"/>
    </row>
    <row r="480">
      <c r="A480" s="97"/>
      <c r="B480" s="200"/>
      <c r="C480" s="200"/>
      <c r="D480" s="200"/>
      <c r="E480" s="200"/>
      <c r="F480" s="200"/>
      <c r="G480" s="97"/>
      <c r="H480" s="97"/>
      <c r="I480" s="97"/>
      <c r="J480" s="97"/>
      <c r="K480" s="97"/>
      <c r="L480" s="97"/>
      <c r="M480" s="97"/>
      <c r="N480" s="97"/>
      <c r="O480" s="97"/>
      <c r="P480" s="97"/>
      <c r="Q480" s="97"/>
      <c r="R480" s="97"/>
      <c r="S480" s="97"/>
      <c r="T480" s="97"/>
      <c r="U480" s="97"/>
      <c r="V480" s="97"/>
      <c r="W480" s="97"/>
      <c r="X480" s="97"/>
      <c r="Y480" s="97"/>
    </row>
    <row r="481">
      <c r="A481" s="97"/>
      <c r="B481" s="200"/>
      <c r="C481" s="200"/>
      <c r="D481" s="200"/>
      <c r="E481" s="200"/>
      <c r="F481" s="200"/>
      <c r="G481" s="97"/>
      <c r="H481" s="97"/>
      <c r="I481" s="97"/>
      <c r="J481" s="97"/>
      <c r="K481" s="97"/>
      <c r="L481" s="97"/>
      <c r="M481" s="97"/>
      <c r="N481" s="97"/>
      <c r="O481" s="97"/>
      <c r="P481" s="97"/>
      <c r="Q481" s="97"/>
      <c r="R481" s="97"/>
      <c r="S481" s="97"/>
      <c r="T481" s="97"/>
      <c r="U481" s="97"/>
      <c r="V481" s="97"/>
      <c r="W481" s="97"/>
      <c r="X481" s="97"/>
      <c r="Y481" s="97"/>
    </row>
    <row r="482">
      <c r="A482" s="97"/>
      <c r="B482" s="200"/>
      <c r="C482" s="200"/>
      <c r="D482" s="200"/>
      <c r="E482" s="200"/>
      <c r="F482" s="200"/>
      <c r="G482" s="97"/>
      <c r="H482" s="97"/>
      <c r="I482" s="97"/>
      <c r="J482" s="97"/>
      <c r="K482" s="97"/>
      <c r="L482" s="97"/>
      <c r="M482" s="97"/>
      <c r="N482" s="97"/>
      <c r="O482" s="97"/>
      <c r="P482" s="97"/>
      <c r="Q482" s="97"/>
      <c r="R482" s="97"/>
      <c r="S482" s="97"/>
      <c r="T482" s="97"/>
      <c r="U482" s="97"/>
      <c r="V482" s="97"/>
      <c r="W482" s="97"/>
      <c r="X482" s="97"/>
      <c r="Y482" s="97"/>
    </row>
    <row r="483">
      <c r="A483" s="97"/>
      <c r="B483" s="200"/>
      <c r="C483" s="200"/>
      <c r="D483" s="200"/>
      <c r="E483" s="200"/>
      <c r="F483" s="200"/>
      <c r="G483" s="97"/>
      <c r="H483" s="97"/>
      <c r="I483" s="97"/>
      <c r="J483" s="97"/>
      <c r="K483" s="97"/>
      <c r="L483" s="97"/>
      <c r="M483" s="97"/>
      <c r="N483" s="97"/>
      <c r="O483" s="97"/>
      <c r="P483" s="97"/>
      <c r="Q483" s="97"/>
      <c r="R483" s="97"/>
      <c r="S483" s="97"/>
      <c r="T483" s="97"/>
      <c r="U483" s="97"/>
      <c r="V483" s="97"/>
      <c r="W483" s="97"/>
      <c r="X483" s="97"/>
      <c r="Y483" s="97"/>
    </row>
    <row r="484">
      <c r="A484" s="97"/>
      <c r="B484" s="200"/>
      <c r="C484" s="200"/>
      <c r="D484" s="200"/>
      <c r="E484" s="200"/>
      <c r="F484" s="200"/>
      <c r="G484" s="97"/>
      <c r="H484" s="97"/>
      <c r="I484" s="97"/>
      <c r="J484" s="97"/>
      <c r="K484" s="97"/>
      <c r="L484" s="97"/>
      <c r="M484" s="97"/>
      <c r="N484" s="97"/>
      <c r="O484" s="97"/>
      <c r="P484" s="97"/>
      <c r="Q484" s="97"/>
      <c r="R484" s="97"/>
      <c r="S484" s="97"/>
      <c r="T484" s="97"/>
      <c r="U484" s="97"/>
      <c r="V484" s="97"/>
      <c r="W484" s="97"/>
      <c r="X484" s="97"/>
      <c r="Y484" s="97"/>
    </row>
    <row r="485">
      <c r="A485" s="97"/>
      <c r="B485" s="200"/>
      <c r="C485" s="200"/>
      <c r="D485" s="200"/>
      <c r="E485" s="200"/>
      <c r="F485" s="200"/>
      <c r="G485" s="97"/>
      <c r="H485" s="97"/>
      <c r="I485" s="97"/>
      <c r="J485" s="97"/>
      <c r="K485" s="97"/>
      <c r="L485" s="97"/>
      <c r="M485" s="97"/>
      <c r="N485" s="97"/>
      <c r="O485" s="97"/>
      <c r="P485" s="97"/>
      <c r="Q485" s="97"/>
      <c r="R485" s="97"/>
      <c r="S485" s="97"/>
      <c r="T485" s="97"/>
      <c r="U485" s="97"/>
      <c r="V485" s="97"/>
      <c r="W485" s="97"/>
      <c r="X485" s="97"/>
      <c r="Y485" s="97"/>
    </row>
    <row r="486">
      <c r="A486" s="97"/>
      <c r="B486" s="200"/>
      <c r="C486" s="200"/>
      <c r="D486" s="200"/>
      <c r="E486" s="200"/>
      <c r="F486" s="200"/>
      <c r="G486" s="97"/>
      <c r="H486" s="97"/>
      <c r="I486" s="97"/>
      <c r="J486" s="97"/>
      <c r="K486" s="97"/>
      <c r="L486" s="97"/>
      <c r="M486" s="97"/>
      <c r="N486" s="97"/>
      <c r="O486" s="97"/>
      <c r="P486" s="97"/>
      <c r="Q486" s="97"/>
      <c r="R486" s="97"/>
      <c r="S486" s="97"/>
      <c r="T486" s="97"/>
      <c r="U486" s="97"/>
      <c r="V486" s="97"/>
      <c r="W486" s="97"/>
      <c r="X486" s="97"/>
      <c r="Y486" s="97"/>
    </row>
    <row r="487">
      <c r="A487" s="97"/>
      <c r="B487" s="200"/>
      <c r="C487" s="200"/>
      <c r="D487" s="200"/>
      <c r="E487" s="200"/>
      <c r="F487" s="200"/>
      <c r="G487" s="97"/>
      <c r="H487" s="97"/>
      <c r="I487" s="97"/>
      <c r="J487" s="97"/>
      <c r="K487" s="97"/>
      <c r="L487" s="97"/>
      <c r="M487" s="97"/>
      <c r="N487" s="97"/>
      <c r="O487" s="97"/>
      <c r="P487" s="97"/>
      <c r="Q487" s="97"/>
      <c r="R487" s="97"/>
      <c r="S487" s="97"/>
      <c r="T487" s="97"/>
      <c r="U487" s="97"/>
      <c r="V487" s="97"/>
      <c r="W487" s="97"/>
      <c r="X487" s="97"/>
      <c r="Y487" s="97"/>
    </row>
    <row r="488">
      <c r="A488" s="97"/>
      <c r="B488" s="200"/>
      <c r="C488" s="200"/>
      <c r="D488" s="200"/>
      <c r="E488" s="200"/>
      <c r="F488" s="200"/>
      <c r="G488" s="97"/>
      <c r="H488" s="97"/>
      <c r="I488" s="97"/>
      <c r="J488" s="97"/>
      <c r="K488" s="97"/>
      <c r="L488" s="97"/>
      <c r="M488" s="97"/>
      <c r="N488" s="97"/>
      <c r="O488" s="97"/>
      <c r="P488" s="97"/>
      <c r="Q488" s="97"/>
      <c r="R488" s="97"/>
      <c r="S488" s="97"/>
      <c r="T488" s="97"/>
      <c r="U488" s="97"/>
      <c r="V488" s="97"/>
      <c r="W488" s="97"/>
      <c r="X488" s="97"/>
      <c r="Y488" s="97"/>
    </row>
    <row r="489">
      <c r="A489" s="97"/>
      <c r="B489" s="200"/>
      <c r="C489" s="200"/>
      <c r="D489" s="200"/>
      <c r="E489" s="200"/>
      <c r="F489" s="200"/>
      <c r="G489" s="97"/>
      <c r="H489" s="97"/>
      <c r="I489" s="97"/>
      <c r="J489" s="97"/>
      <c r="K489" s="97"/>
      <c r="L489" s="97"/>
      <c r="M489" s="97"/>
      <c r="N489" s="97"/>
      <c r="O489" s="97"/>
      <c r="P489" s="97"/>
      <c r="Q489" s="97"/>
      <c r="R489" s="97"/>
      <c r="S489" s="97"/>
      <c r="T489" s="97"/>
      <c r="U489" s="97"/>
      <c r="V489" s="97"/>
      <c r="W489" s="97"/>
      <c r="X489" s="97"/>
      <c r="Y489" s="97"/>
    </row>
    <row r="490">
      <c r="A490" s="97"/>
      <c r="B490" s="200"/>
      <c r="C490" s="200"/>
      <c r="D490" s="200"/>
      <c r="E490" s="200"/>
      <c r="F490" s="200"/>
      <c r="G490" s="97"/>
      <c r="H490" s="97"/>
      <c r="I490" s="97"/>
      <c r="J490" s="97"/>
      <c r="K490" s="97"/>
      <c r="L490" s="97"/>
      <c r="M490" s="97"/>
      <c r="N490" s="97"/>
      <c r="O490" s="97"/>
      <c r="P490" s="97"/>
      <c r="Q490" s="97"/>
      <c r="R490" s="97"/>
      <c r="S490" s="97"/>
      <c r="T490" s="97"/>
      <c r="U490" s="97"/>
      <c r="V490" s="97"/>
      <c r="W490" s="97"/>
      <c r="X490" s="97"/>
      <c r="Y490" s="97"/>
    </row>
    <row r="491">
      <c r="A491" s="97"/>
      <c r="B491" s="200"/>
      <c r="C491" s="200"/>
      <c r="D491" s="200"/>
      <c r="E491" s="200"/>
      <c r="F491" s="200"/>
      <c r="G491" s="97"/>
      <c r="H491" s="97"/>
      <c r="I491" s="97"/>
      <c r="J491" s="97"/>
      <c r="K491" s="97"/>
      <c r="L491" s="97"/>
      <c r="M491" s="97"/>
      <c r="N491" s="97"/>
      <c r="O491" s="97"/>
      <c r="P491" s="97"/>
      <c r="Q491" s="97"/>
      <c r="R491" s="97"/>
      <c r="S491" s="97"/>
      <c r="T491" s="97"/>
      <c r="U491" s="97"/>
      <c r="V491" s="97"/>
      <c r="W491" s="97"/>
      <c r="X491" s="97"/>
      <c r="Y491" s="97"/>
    </row>
    <row r="492">
      <c r="A492" s="97"/>
      <c r="B492" s="200"/>
      <c r="C492" s="200"/>
      <c r="D492" s="200"/>
      <c r="E492" s="200"/>
      <c r="F492" s="200"/>
      <c r="G492" s="97"/>
      <c r="H492" s="97"/>
      <c r="I492" s="97"/>
      <c r="J492" s="97"/>
      <c r="K492" s="97"/>
      <c r="L492" s="97"/>
      <c r="M492" s="97"/>
      <c r="N492" s="97"/>
      <c r="O492" s="97"/>
      <c r="P492" s="97"/>
      <c r="Q492" s="97"/>
      <c r="R492" s="97"/>
      <c r="S492" s="97"/>
      <c r="T492" s="97"/>
      <c r="U492" s="97"/>
      <c r="V492" s="97"/>
      <c r="W492" s="97"/>
      <c r="X492" s="97"/>
      <c r="Y492" s="97"/>
    </row>
    <row r="493">
      <c r="A493" s="97"/>
      <c r="B493" s="200"/>
      <c r="C493" s="200"/>
      <c r="D493" s="200"/>
      <c r="E493" s="200"/>
      <c r="F493" s="200"/>
      <c r="G493" s="97"/>
      <c r="H493" s="97"/>
      <c r="I493" s="97"/>
      <c r="J493" s="97"/>
      <c r="K493" s="97"/>
      <c r="L493" s="97"/>
      <c r="M493" s="97"/>
      <c r="N493" s="97"/>
      <c r="O493" s="97"/>
      <c r="P493" s="97"/>
      <c r="Q493" s="97"/>
      <c r="R493" s="97"/>
      <c r="S493" s="97"/>
      <c r="T493" s="97"/>
      <c r="U493" s="97"/>
      <c r="V493" s="97"/>
      <c r="W493" s="97"/>
      <c r="X493" s="97"/>
      <c r="Y493" s="97"/>
    </row>
    <row r="494">
      <c r="A494" s="97"/>
      <c r="B494" s="200"/>
      <c r="C494" s="200"/>
      <c r="D494" s="200"/>
      <c r="E494" s="200"/>
      <c r="F494" s="200"/>
      <c r="G494" s="97"/>
      <c r="H494" s="97"/>
      <c r="I494" s="97"/>
      <c r="J494" s="97"/>
      <c r="K494" s="97"/>
      <c r="L494" s="97"/>
      <c r="M494" s="97"/>
      <c r="N494" s="97"/>
      <c r="O494" s="97"/>
      <c r="P494" s="97"/>
      <c r="Q494" s="97"/>
      <c r="R494" s="97"/>
      <c r="S494" s="97"/>
      <c r="T494" s="97"/>
      <c r="U494" s="97"/>
      <c r="V494" s="97"/>
      <c r="W494" s="97"/>
      <c r="X494" s="97"/>
      <c r="Y494" s="97"/>
    </row>
    <row r="495">
      <c r="A495" s="97"/>
      <c r="B495" s="200"/>
      <c r="C495" s="200"/>
      <c r="D495" s="200"/>
      <c r="E495" s="200"/>
      <c r="F495" s="200"/>
      <c r="G495" s="97"/>
      <c r="H495" s="97"/>
      <c r="I495" s="97"/>
      <c r="J495" s="97"/>
      <c r="K495" s="97"/>
      <c r="L495" s="97"/>
      <c r="M495" s="97"/>
      <c r="N495" s="97"/>
      <c r="O495" s="97"/>
      <c r="P495" s="97"/>
      <c r="Q495" s="97"/>
      <c r="R495" s="97"/>
      <c r="S495" s="97"/>
      <c r="T495" s="97"/>
      <c r="U495" s="97"/>
      <c r="V495" s="97"/>
      <c r="W495" s="97"/>
      <c r="X495" s="97"/>
      <c r="Y495" s="97"/>
    </row>
    <row r="496">
      <c r="A496" s="97"/>
      <c r="B496" s="200"/>
      <c r="C496" s="200"/>
      <c r="D496" s="200"/>
      <c r="E496" s="200"/>
      <c r="F496" s="200"/>
      <c r="G496" s="97"/>
      <c r="H496" s="97"/>
      <c r="I496" s="97"/>
      <c r="J496" s="97"/>
      <c r="K496" s="97"/>
      <c r="L496" s="97"/>
      <c r="M496" s="97"/>
      <c r="N496" s="97"/>
      <c r="O496" s="97"/>
      <c r="P496" s="97"/>
      <c r="Q496" s="97"/>
      <c r="R496" s="97"/>
      <c r="S496" s="97"/>
      <c r="T496" s="97"/>
      <c r="U496" s="97"/>
      <c r="V496" s="97"/>
      <c r="W496" s="97"/>
      <c r="X496" s="97"/>
      <c r="Y496" s="97"/>
    </row>
    <row r="497">
      <c r="A497" s="97"/>
      <c r="B497" s="200"/>
      <c r="C497" s="200"/>
      <c r="D497" s="200"/>
      <c r="E497" s="200"/>
      <c r="F497" s="200"/>
      <c r="G497" s="97"/>
      <c r="H497" s="97"/>
      <c r="I497" s="97"/>
      <c r="J497" s="97"/>
      <c r="K497" s="97"/>
      <c r="L497" s="97"/>
      <c r="M497" s="97"/>
      <c r="N497" s="97"/>
      <c r="O497" s="97"/>
      <c r="P497" s="97"/>
      <c r="Q497" s="97"/>
      <c r="R497" s="97"/>
      <c r="S497" s="97"/>
      <c r="T497" s="97"/>
      <c r="U497" s="97"/>
      <c r="V497" s="97"/>
      <c r="W497" s="97"/>
      <c r="X497" s="97"/>
      <c r="Y497" s="97"/>
    </row>
    <row r="498">
      <c r="A498" s="97"/>
      <c r="B498" s="200"/>
      <c r="C498" s="200"/>
      <c r="D498" s="200"/>
      <c r="E498" s="200"/>
      <c r="F498" s="200"/>
      <c r="G498" s="97"/>
      <c r="H498" s="97"/>
      <c r="I498" s="97"/>
      <c r="J498" s="97"/>
      <c r="K498" s="97"/>
      <c r="L498" s="97"/>
      <c r="M498" s="97"/>
      <c r="N498" s="97"/>
      <c r="O498" s="97"/>
      <c r="P498" s="97"/>
      <c r="Q498" s="97"/>
      <c r="R498" s="97"/>
      <c r="S498" s="97"/>
      <c r="T498" s="97"/>
      <c r="U498" s="97"/>
      <c r="V498" s="97"/>
      <c r="W498" s="97"/>
      <c r="X498" s="97"/>
      <c r="Y498" s="97"/>
    </row>
    <row r="499">
      <c r="A499" s="97"/>
      <c r="B499" s="200"/>
      <c r="C499" s="200"/>
      <c r="D499" s="200"/>
      <c r="E499" s="200"/>
      <c r="F499" s="200"/>
      <c r="G499" s="97"/>
      <c r="H499" s="97"/>
      <c r="I499" s="97"/>
      <c r="J499" s="97"/>
      <c r="K499" s="97"/>
      <c r="L499" s="97"/>
      <c r="M499" s="97"/>
      <c r="N499" s="97"/>
      <c r="O499" s="97"/>
      <c r="P499" s="97"/>
      <c r="Q499" s="97"/>
      <c r="R499" s="97"/>
      <c r="S499" s="97"/>
      <c r="T499" s="97"/>
      <c r="U499" s="97"/>
      <c r="V499" s="97"/>
      <c r="W499" s="97"/>
      <c r="X499" s="97"/>
      <c r="Y499" s="97"/>
    </row>
    <row r="500">
      <c r="A500" s="97"/>
      <c r="B500" s="200"/>
      <c r="C500" s="200"/>
      <c r="D500" s="200"/>
      <c r="E500" s="200"/>
      <c r="F500" s="200"/>
      <c r="G500" s="97"/>
      <c r="H500" s="97"/>
      <c r="I500" s="97"/>
      <c r="J500" s="97"/>
      <c r="K500" s="97"/>
      <c r="L500" s="97"/>
      <c r="M500" s="97"/>
      <c r="N500" s="97"/>
      <c r="O500" s="97"/>
      <c r="P500" s="97"/>
      <c r="Q500" s="97"/>
      <c r="R500" s="97"/>
      <c r="S500" s="97"/>
      <c r="T500" s="97"/>
      <c r="U500" s="97"/>
      <c r="V500" s="97"/>
      <c r="W500" s="97"/>
      <c r="X500" s="97"/>
      <c r="Y500" s="97"/>
    </row>
    <row r="501">
      <c r="A501" s="97"/>
      <c r="B501" s="200"/>
      <c r="C501" s="200"/>
      <c r="D501" s="200"/>
      <c r="E501" s="200"/>
      <c r="F501" s="200"/>
      <c r="G501" s="97"/>
      <c r="H501" s="97"/>
      <c r="I501" s="97"/>
      <c r="J501" s="97"/>
      <c r="K501" s="97"/>
      <c r="L501" s="97"/>
      <c r="M501" s="97"/>
      <c r="N501" s="97"/>
      <c r="O501" s="97"/>
      <c r="P501" s="97"/>
      <c r="Q501" s="97"/>
      <c r="R501" s="97"/>
      <c r="S501" s="97"/>
      <c r="T501" s="97"/>
      <c r="U501" s="97"/>
      <c r="V501" s="97"/>
      <c r="W501" s="97"/>
      <c r="X501" s="97"/>
      <c r="Y501" s="97"/>
    </row>
    <row r="502">
      <c r="A502" s="97"/>
      <c r="B502" s="200"/>
      <c r="C502" s="200"/>
      <c r="D502" s="200"/>
      <c r="E502" s="200"/>
      <c r="F502" s="200"/>
      <c r="G502" s="97"/>
      <c r="H502" s="97"/>
      <c r="I502" s="97"/>
      <c r="J502" s="97"/>
      <c r="K502" s="97"/>
      <c r="L502" s="97"/>
      <c r="M502" s="97"/>
      <c r="N502" s="97"/>
      <c r="O502" s="97"/>
      <c r="P502" s="97"/>
      <c r="Q502" s="97"/>
      <c r="R502" s="97"/>
      <c r="S502" s="97"/>
      <c r="T502" s="97"/>
      <c r="U502" s="97"/>
      <c r="V502" s="97"/>
      <c r="W502" s="97"/>
      <c r="X502" s="97"/>
      <c r="Y502" s="97"/>
    </row>
    <row r="503">
      <c r="A503" s="97"/>
      <c r="B503" s="200"/>
      <c r="C503" s="200"/>
      <c r="D503" s="200"/>
      <c r="E503" s="200"/>
      <c r="F503" s="200"/>
      <c r="G503" s="97"/>
      <c r="H503" s="97"/>
      <c r="I503" s="97"/>
      <c r="J503" s="97"/>
      <c r="K503" s="97"/>
      <c r="L503" s="97"/>
      <c r="M503" s="97"/>
      <c r="N503" s="97"/>
      <c r="O503" s="97"/>
      <c r="P503" s="97"/>
      <c r="Q503" s="97"/>
      <c r="R503" s="97"/>
      <c r="S503" s="97"/>
      <c r="T503" s="97"/>
      <c r="U503" s="97"/>
      <c r="V503" s="97"/>
      <c r="W503" s="97"/>
      <c r="X503" s="97"/>
      <c r="Y503" s="97"/>
    </row>
    <row r="504">
      <c r="A504" s="97"/>
      <c r="B504" s="200"/>
      <c r="C504" s="200"/>
      <c r="D504" s="200"/>
      <c r="E504" s="200"/>
      <c r="F504" s="200"/>
      <c r="G504" s="97"/>
      <c r="H504" s="97"/>
      <c r="I504" s="97"/>
      <c r="J504" s="97"/>
      <c r="K504" s="97"/>
      <c r="L504" s="97"/>
      <c r="M504" s="97"/>
      <c r="N504" s="97"/>
      <c r="O504" s="97"/>
      <c r="P504" s="97"/>
      <c r="Q504" s="97"/>
      <c r="R504" s="97"/>
      <c r="S504" s="97"/>
      <c r="T504" s="97"/>
      <c r="U504" s="97"/>
      <c r="V504" s="97"/>
      <c r="W504" s="97"/>
      <c r="X504" s="97"/>
      <c r="Y504" s="97"/>
    </row>
    <row r="505">
      <c r="A505" s="97"/>
      <c r="B505" s="200"/>
      <c r="C505" s="200"/>
      <c r="D505" s="200"/>
      <c r="E505" s="200"/>
      <c r="F505" s="200"/>
      <c r="G505" s="97"/>
      <c r="H505" s="97"/>
      <c r="I505" s="97"/>
      <c r="J505" s="97"/>
      <c r="K505" s="97"/>
      <c r="L505" s="97"/>
      <c r="M505" s="97"/>
      <c r="N505" s="97"/>
      <c r="O505" s="97"/>
      <c r="P505" s="97"/>
      <c r="Q505" s="97"/>
      <c r="R505" s="97"/>
      <c r="S505" s="97"/>
      <c r="T505" s="97"/>
      <c r="U505" s="97"/>
      <c r="V505" s="97"/>
      <c r="W505" s="97"/>
      <c r="X505" s="97"/>
      <c r="Y505" s="97"/>
    </row>
    <row r="506">
      <c r="A506" s="97"/>
      <c r="B506" s="200"/>
      <c r="C506" s="200"/>
      <c r="D506" s="200"/>
      <c r="E506" s="200"/>
      <c r="F506" s="200"/>
      <c r="G506" s="97"/>
      <c r="H506" s="97"/>
      <c r="I506" s="97"/>
      <c r="J506" s="97"/>
      <c r="K506" s="97"/>
      <c r="L506" s="97"/>
      <c r="M506" s="97"/>
      <c r="N506" s="97"/>
      <c r="O506" s="97"/>
      <c r="P506" s="97"/>
      <c r="Q506" s="97"/>
      <c r="R506" s="97"/>
      <c r="S506" s="97"/>
      <c r="T506" s="97"/>
      <c r="U506" s="97"/>
      <c r="V506" s="97"/>
      <c r="W506" s="97"/>
      <c r="X506" s="97"/>
      <c r="Y506" s="97"/>
    </row>
    <row r="507">
      <c r="A507" s="97"/>
      <c r="B507" s="200"/>
      <c r="C507" s="200"/>
      <c r="D507" s="200"/>
      <c r="E507" s="200"/>
      <c r="F507" s="200"/>
      <c r="G507" s="97"/>
      <c r="H507" s="97"/>
      <c r="I507" s="97"/>
      <c r="J507" s="97"/>
      <c r="K507" s="97"/>
      <c r="L507" s="97"/>
      <c r="M507" s="97"/>
      <c r="N507" s="97"/>
      <c r="O507" s="97"/>
      <c r="P507" s="97"/>
      <c r="Q507" s="97"/>
      <c r="R507" s="97"/>
      <c r="S507" s="97"/>
      <c r="T507" s="97"/>
      <c r="U507" s="97"/>
      <c r="V507" s="97"/>
      <c r="W507" s="97"/>
      <c r="X507" s="97"/>
      <c r="Y507" s="97"/>
    </row>
    <row r="508">
      <c r="A508" s="97"/>
      <c r="B508" s="200"/>
      <c r="C508" s="200"/>
      <c r="D508" s="200"/>
      <c r="E508" s="200"/>
      <c r="F508" s="200"/>
      <c r="G508" s="97"/>
      <c r="H508" s="97"/>
      <c r="I508" s="97"/>
      <c r="J508" s="97"/>
      <c r="K508" s="97"/>
      <c r="L508" s="97"/>
      <c r="M508" s="97"/>
      <c r="N508" s="97"/>
      <c r="O508" s="97"/>
      <c r="P508" s="97"/>
      <c r="Q508" s="97"/>
      <c r="R508" s="97"/>
      <c r="S508" s="97"/>
      <c r="T508" s="97"/>
      <c r="U508" s="97"/>
      <c r="V508" s="97"/>
      <c r="W508" s="97"/>
      <c r="X508" s="97"/>
      <c r="Y508" s="97"/>
    </row>
    <row r="509">
      <c r="A509" s="97"/>
      <c r="B509" s="200"/>
      <c r="C509" s="200"/>
      <c r="D509" s="200"/>
      <c r="E509" s="200"/>
      <c r="F509" s="200"/>
      <c r="G509" s="97"/>
      <c r="H509" s="97"/>
      <c r="I509" s="97"/>
      <c r="J509" s="97"/>
      <c r="K509" s="97"/>
      <c r="L509" s="97"/>
      <c r="M509" s="97"/>
      <c r="N509" s="97"/>
      <c r="O509" s="97"/>
      <c r="P509" s="97"/>
      <c r="Q509" s="97"/>
      <c r="R509" s="97"/>
      <c r="S509" s="97"/>
      <c r="T509" s="97"/>
      <c r="U509" s="97"/>
      <c r="V509" s="97"/>
      <c r="W509" s="97"/>
      <c r="X509" s="97"/>
      <c r="Y509" s="97"/>
    </row>
    <row r="510">
      <c r="A510" s="97"/>
      <c r="B510" s="200"/>
      <c r="C510" s="200"/>
      <c r="D510" s="200"/>
      <c r="E510" s="200"/>
      <c r="F510" s="200"/>
      <c r="G510" s="97"/>
      <c r="H510" s="97"/>
      <c r="I510" s="97"/>
      <c r="J510" s="97"/>
      <c r="K510" s="97"/>
      <c r="L510" s="97"/>
      <c r="M510" s="97"/>
      <c r="N510" s="97"/>
      <c r="O510" s="97"/>
      <c r="P510" s="97"/>
      <c r="Q510" s="97"/>
      <c r="R510" s="97"/>
      <c r="S510" s="97"/>
      <c r="T510" s="97"/>
      <c r="U510" s="97"/>
      <c r="V510" s="97"/>
      <c r="W510" s="97"/>
      <c r="X510" s="97"/>
      <c r="Y510" s="97"/>
    </row>
    <row r="511">
      <c r="A511" s="97"/>
      <c r="B511" s="200"/>
      <c r="C511" s="200"/>
      <c r="D511" s="200"/>
      <c r="E511" s="200"/>
      <c r="F511" s="200"/>
      <c r="G511" s="97"/>
      <c r="H511" s="97"/>
      <c r="I511" s="97"/>
      <c r="J511" s="97"/>
      <c r="K511" s="97"/>
      <c r="L511" s="97"/>
      <c r="M511" s="97"/>
      <c r="N511" s="97"/>
      <c r="O511" s="97"/>
      <c r="P511" s="97"/>
      <c r="Q511" s="97"/>
      <c r="R511" s="97"/>
      <c r="S511" s="97"/>
      <c r="T511" s="97"/>
      <c r="U511" s="97"/>
      <c r="V511" s="97"/>
      <c r="W511" s="97"/>
      <c r="X511" s="97"/>
      <c r="Y511" s="97"/>
    </row>
    <row r="512">
      <c r="A512" s="97"/>
      <c r="B512" s="200"/>
      <c r="C512" s="200"/>
      <c r="D512" s="200"/>
      <c r="E512" s="200"/>
      <c r="F512" s="200"/>
      <c r="G512" s="97"/>
      <c r="H512" s="97"/>
      <c r="I512" s="97"/>
      <c r="J512" s="97"/>
      <c r="K512" s="97"/>
      <c r="L512" s="97"/>
      <c r="M512" s="97"/>
      <c r="N512" s="97"/>
      <c r="O512" s="97"/>
      <c r="P512" s="97"/>
      <c r="Q512" s="97"/>
      <c r="R512" s="97"/>
      <c r="S512" s="97"/>
      <c r="T512" s="97"/>
      <c r="U512" s="97"/>
      <c r="V512" s="97"/>
      <c r="W512" s="97"/>
      <c r="X512" s="97"/>
      <c r="Y512" s="97"/>
    </row>
    <row r="513">
      <c r="A513" s="97"/>
      <c r="B513" s="200"/>
      <c r="C513" s="200"/>
      <c r="D513" s="200"/>
      <c r="E513" s="200"/>
      <c r="F513" s="200"/>
      <c r="G513" s="97"/>
      <c r="H513" s="97"/>
      <c r="I513" s="97"/>
      <c r="J513" s="97"/>
      <c r="K513" s="97"/>
      <c r="L513" s="97"/>
      <c r="M513" s="97"/>
      <c r="N513" s="97"/>
      <c r="O513" s="97"/>
      <c r="P513" s="97"/>
      <c r="Q513" s="97"/>
      <c r="R513" s="97"/>
      <c r="S513" s="97"/>
      <c r="T513" s="97"/>
      <c r="U513" s="97"/>
      <c r="V513" s="97"/>
      <c r="W513" s="97"/>
      <c r="X513" s="97"/>
      <c r="Y513" s="97"/>
    </row>
    <row r="514">
      <c r="A514" s="97"/>
      <c r="B514" s="200"/>
      <c r="C514" s="200"/>
      <c r="D514" s="200"/>
      <c r="E514" s="200"/>
      <c r="F514" s="200"/>
      <c r="G514" s="97"/>
      <c r="H514" s="97"/>
      <c r="I514" s="97"/>
      <c r="J514" s="97"/>
      <c r="K514" s="97"/>
      <c r="L514" s="97"/>
      <c r="M514" s="97"/>
      <c r="N514" s="97"/>
      <c r="O514" s="97"/>
      <c r="P514" s="97"/>
      <c r="Q514" s="97"/>
      <c r="R514" s="97"/>
      <c r="S514" s="97"/>
      <c r="T514" s="97"/>
      <c r="U514" s="97"/>
      <c r="V514" s="97"/>
      <c r="W514" s="97"/>
      <c r="X514" s="97"/>
      <c r="Y514" s="97"/>
    </row>
    <row r="515">
      <c r="A515" s="97"/>
      <c r="B515" s="200"/>
      <c r="C515" s="200"/>
      <c r="D515" s="200"/>
      <c r="E515" s="200"/>
      <c r="F515" s="200"/>
      <c r="G515" s="97"/>
      <c r="H515" s="97"/>
      <c r="I515" s="97"/>
      <c r="J515" s="97"/>
      <c r="K515" s="97"/>
      <c r="L515" s="97"/>
      <c r="M515" s="97"/>
      <c r="N515" s="97"/>
      <c r="O515" s="97"/>
      <c r="P515" s="97"/>
      <c r="Q515" s="97"/>
      <c r="R515" s="97"/>
      <c r="S515" s="97"/>
      <c r="T515" s="97"/>
      <c r="U515" s="97"/>
      <c r="V515" s="97"/>
      <c r="W515" s="97"/>
      <c r="X515" s="97"/>
      <c r="Y515" s="97"/>
    </row>
    <row r="516">
      <c r="A516" s="97"/>
      <c r="B516" s="200"/>
      <c r="C516" s="200"/>
      <c r="D516" s="200"/>
      <c r="E516" s="200"/>
      <c r="F516" s="200"/>
      <c r="G516" s="97"/>
      <c r="H516" s="97"/>
      <c r="I516" s="97"/>
      <c r="J516" s="97"/>
      <c r="K516" s="97"/>
      <c r="L516" s="97"/>
      <c r="M516" s="97"/>
      <c r="N516" s="97"/>
      <c r="O516" s="97"/>
      <c r="P516" s="97"/>
      <c r="Q516" s="97"/>
      <c r="R516" s="97"/>
      <c r="S516" s="97"/>
      <c r="T516" s="97"/>
      <c r="U516" s="97"/>
      <c r="V516" s="97"/>
      <c r="W516" s="97"/>
      <c r="X516" s="97"/>
      <c r="Y516" s="97"/>
    </row>
    <row r="517">
      <c r="A517" s="97"/>
      <c r="B517" s="200"/>
      <c r="C517" s="200"/>
      <c r="D517" s="200"/>
      <c r="E517" s="200"/>
      <c r="F517" s="200"/>
      <c r="G517" s="97"/>
      <c r="H517" s="97"/>
      <c r="I517" s="97"/>
      <c r="J517" s="97"/>
      <c r="K517" s="97"/>
      <c r="L517" s="97"/>
      <c r="M517" s="97"/>
      <c r="N517" s="97"/>
      <c r="O517" s="97"/>
      <c r="P517" s="97"/>
      <c r="Q517" s="97"/>
      <c r="R517" s="97"/>
      <c r="S517" s="97"/>
      <c r="T517" s="97"/>
      <c r="U517" s="97"/>
      <c r="V517" s="97"/>
      <c r="W517" s="97"/>
      <c r="X517" s="97"/>
      <c r="Y517" s="97"/>
    </row>
    <row r="518">
      <c r="A518" s="97"/>
      <c r="B518" s="200"/>
      <c r="C518" s="200"/>
      <c r="D518" s="200"/>
      <c r="E518" s="200"/>
      <c r="F518" s="200"/>
      <c r="G518" s="97"/>
      <c r="H518" s="97"/>
      <c r="I518" s="97"/>
      <c r="J518" s="97"/>
      <c r="K518" s="97"/>
      <c r="L518" s="97"/>
      <c r="M518" s="97"/>
      <c r="N518" s="97"/>
      <c r="O518" s="97"/>
      <c r="P518" s="97"/>
      <c r="Q518" s="97"/>
      <c r="R518" s="97"/>
      <c r="S518" s="97"/>
      <c r="T518" s="97"/>
      <c r="U518" s="97"/>
      <c r="V518" s="97"/>
      <c r="W518" s="97"/>
      <c r="X518" s="97"/>
      <c r="Y518" s="97"/>
    </row>
    <row r="519">
      <c r="A519" s="97"/>
      <c r="B519" s="200"/>
      <c r="C519" s="200"/>
      <c r="D519" s="200"/>
      <c r="E519" s="200"/>
      <c r="F519" s="200"/>
      <c r="G519" s="97"/>
      <c r="H519" s="97"/>
      <c r="I519" s="97"/>
      <c r="J519" s="97"/>
      <c r="K519" s="97"/>
      <c r="L519" s="97"/>
      <c r="M519" s="97"/>
      <c r="N519" s="97"/>
      <c r="O519" s="97"/>
      <c r="P519" s="97"/>
      <c r="Q519" s="97"/>
      <c r="R519" s="97"/>
      <c r="S519" s="97"/>
      <c r="T519" s="97"/>
      <c r="U519" s="97"/>
      <c r="V519" s="97"/>
      <c r="W519" s="97"/>
      <c r="X519" s="97"/>
      <c r="Y519" s="97"/>
    </row>
    <row r="520">
      <c r="A520" s="97"/>
      <c r="B520" s="200"/>
      <c r="C520" s="200"/>
      <c r="D520" s="200"/>
      <c r="E520" s="200"/>
      <c r="F520" s="200"/>
      <c r="G520" s="97"/>
      <c r="H520" s="97"/>
      <c r="I520" s="97"/>
      <c r="J520" s="97"/>
      <c r="K520" s="97"/>
      <c r="L520" s="97"/>
      <c r="M520" s="97"/>
      <c r="N520" s="97"/>
      <c r="O520" s="97"/>
      <c r="P520" s="97"/>
      <c r="Q520" s="97"/>
      <c r="R520" s="97"/>
      <c r="S520" s="97"/>
      <c r="T520" s="97"/>
      <c r="U520" s="97"/>
      <c r="V520" s="97"/>
      <c r="W520" s="97"/>
      <c r="X520" s="97"/>
      <c r="Y520" s="97"/>
    </row>
    <row r="521">
      <c r="A521" s="97"/>
      <c r="B521" s="200"/>
      <c r="C521" s="200"/>
      <c r="D521" s="200"/>
      <c r="E521" s="200"/>
      <c r="F521" s="200"/>
      <c r="G521" s="97"/>
      <c r="H521" s="97"/>
      <c r="I521" s="97"/>
      <c r="J521" s="97"/>
      <c r="K521" s="97"/>
      <c r="L521" s="97"/>
      <c r="M521" s="97"/>
      <c r="N521" s="97"/>
      <c r="O521" s="97"/>
      <c r="P521" s="97"/>
      <c r="Q521" s="97"/>
      <c r="R521" s="97"/>
      <c r="S521" s="97"/>
      <c r="T521" s="97"/>
      <c r="U521" s="97"/>
      <c r="V521" s="97"/>
      <c r="W521" s="97"/>
      <c r="X521" s="97"/>
      <c r="Y521" s="97"/>
    </row>
    <row r="522">
      <c r="A522" s="97"/>
      <c r="B522" s="200"/>
      <c r="C522" s="200"/>
      <c r="D522" s="200"/>
      <c r="E522" s="200"/>
      <c r="F522" s="200"/>
      <c r="G522" s="97"/>
      <c r="H522" s="97"/>
      <c r="I522" s="97"/>
      <c r="J522" s="97"/>
      <c r="K522" s="97"/>
      <c r="L522" s="97"/>
      <c r="M522" s="97"/>
      <c r="N522" s="97"/>
      <c r="O522" s="97"/>
      <c r="P522" s="97"/>
      <c r="Q522" s="97"/>
      <c r="R522" s="97"/>
      <c r="S522" s="97"/>
      <c r="T522" s="97"/>
      <c r="U522" s="97"/>
      <c r="V522" s="97"/>
      <c r="W522" s="97"/>
      <c r="X522" s="97"/>
      <c r="Y522" s="97"/>
    </row>
    <row r="523">
      <c r="A523" s="97"/>
      <c r="B523" s="200"/>
      <c r="C523" s="200"/>
      <c r="D523" s="200"/>
      <c r="E523" s="200"/>
      <c r="F523" s="200"/>
      <c r="G523" s="97"/>
      <c r="H523" s="97"/>
      <c r="I523" s="97"/>
      <c r="J523" s="97"/>
      <c r="K523" s="97"/>
      <c r="L523" s="97"/>
      <c r="M523" s="97"/>
      <c r="N523" s="97"/>
      <c r="O523" s="97"/>
      <c r="P523" s="97"/>
      <c r="Q523" s="97"/>
      <c r="R523" s="97"/>
      <c r="S523" s="97"/>
      <c r="T523" s="97"/>
      <c r="U523" s="97"/>
      <c r="V523" s="97"/>
      <c r="W523" s="97"/>
      <c r="X523" s="97"/>
      <c r="Y523" s="97"/>
    </row>
    <row r="524">
      <c r="A524" s="97"/>
      <c r="B524" s="200"/>
      <c r="C524" s="200"/>
      <c r="D524" s="200"/>
      <c r="E524" s="200"/>
      <c r="F524" s="200"/>
      <c r="G524" s="97"/>
      <c r="H524" s="97"/>
      <c r="I524" s="97"/>
      <c r="J524" s="97"/>
      <c r="K524" s="97"/>
      <c r="L524" s="97"/>
      <c r="M524" s="97"/>
      <c r="N524" s="97"/>
      <c r="O524" s="97"/>
      <c r="P524" s="97"/>
      <c r="Q524" s="97"/>
      <c r="R524" s="97"/>
      <c r="S524" s="97"/>
      <c r="T524" s="97"/>
      <c r="U524" s="97"/>
      <c r="V524" s="97"/>
      <c r="W524" s="97"/>
      <c r="X524" s="97"/>
      <c r="Y524" s="97"/>
    </row>
    <row r="525">
      <c r="A525" s="97"/>
      <c r="B525" s="200"/>
      <c r="C525" s="200"/>
      <c r="D525" s="200"/>
      <c r="E525" s="200"/>
      <c r="F525" s="200"/>
      <c r="G525" s="97"/>
      <c r="H525" s="97"/>
      <c r="I525" s="97"/>
      <c r="J525" s="97"/>
      <c r="K525" s="97"/>
      <c r="L525" s="97"/>
      <c r="M525" s="97"/>
      <c r="N525" s="97"/>
      <c r="O525" s="97"/>
      <c r="P525" s="97"/>
      <c r="Q525" s="97"/>
      <c r="R525" s="97"/>
      <c r="S525" s="97"/>
      <c r="T525" s="97"/>
      <c r="U525" s="97"/>
      <c r="V525" s="97"/>
      <c r="W525" s="97"/>
      <c r="X525" s="97"/>
      <c r="Y525" s="97"/>
    </row>
    <row r="526">
      <c r="A526" s="97"/>
      <c r="B526" s="200"/>
      <c r="C526" s="200"/>
      <c r="D526" s="200"/>
      <c r="E526" s="200"/>
      <c r="F526" s="200"/>
      <c r="G526" s="97"/>
      <c r="H526" s="97"/>
      <c r="I526" s="97"/>
      <c r="J526" s="97"/>
      <c r="K526" s="97"/>
      <c r="L526" s="97"/>
      <c r="M526" s="97"/>
      <c r="N526" s="97"/>
      <c r="O526" s="97"/>
      <c r="P526" s="97"/>
      <c r="Q526" s="97"/>
      <c r="R526" s="97"/>
      <c r="S526" s="97"/>
      <c r="T526" s="97"/>
      <c r="U526" s="97"/>
      <c r="V526" s="97"/>
      <c r="W526" s="97"/>
      <c r="X526" s="97"/>
      <c r="Y526" s="97"/>
    </row>
    <row r="527">
      <c r="A527" s="97"/>
      <c r="B527" s="200"/>
      <c r="C527" s="200"/>
      <c r="D527" s="200"/>
      <c r="E527" s="200"/>
      <c r="F527" s="200"/>
      <c r="G527" s="97"/>
      <c r="H527" s="97"/>
      <c r="I527" s="97"/>
      <c r="J527" s="97"/>
      <c r="K527" s="97"/>
      <c r="L527" s="97"/>
      <c r="M527" s="97"/>
      <c r="N527" s="97"/>
      <c r="O527" s="97"/>
      <c r="P527" s="97"/>
      <c r="Q527" s="97"/>
      <c r="R527" s="97"/>
      <c r="S527" s="97"/>
      <c r="T527" s="97"/>
      <c r="U527" s="97"/>
      <c r="V527" s="97"/>
      <c r="W527" s="97"/>
      <c r="X527" s="97"/>
      <c r="Y527" s="97"/>
    </row>
    <row r="528">
      <c r="A528" s="97"/>
      <c r="B528" s="200"/>
      <c r="C528" s="200"/>
      <c r="D528" s="200"/>
      <c r="E528" s="200"/>
      <c r="F528" s="200"/>
      <c r="G528" s="97"/>
      <c r="H528" s="97"/>
      <c r="I528" s="97"/>
      <c r="J528" s="97"/>
      <c r="K528" s="97"/>
      <c r="L528" s="97"/>
      <c r="M528" s="97"/>
      <c r="N528" s="97"/>
      <c r="O528" s="97"/>
      <c r="P528" s="97"/>
      <c r="Q528" s="97"/>
      <c r="R528" s="97"/>
      <c r="S528" s="97"/>
      <c r="T528" s="97"/>
      <c r="U528" s="97"/>
      <c r="V528" s="97"/>
      <c r="W528" s="97"/>
      <c r="X528" s="97"/>
      <c r="Y528" s="97"/>
    </row>
    <row r="529">
      <c r="A529" s="97"/>
      <c r="B529" s="200"/>
      <c r="C529" s="200"/>
      <c r="D529" s="200"/>
      <c r="E529" s="200"/>
      <c r="F529" s="200"/>
      <c r="G529" s="97"/>
      <c r="H529" s="97"/>
      <c r="I529" s="97"/>
      <c r="J529" s="97"/>
      <c r="K529" s="97"/>
      <c r="L529" s="97"/>
      <c r="M529" s="97"/>
      <c r="N529" s="97"/>
      <c r="O529" s="97"/>
      <c r="P529" s="97"/>
      <c r="Q529" s="97"/>
      <c r="R529" s="97"/>
      <c r="S529" s="97"/>
      <c r="T529" s="97"/>
      <c r="U529" s="97"/>
      <c r="V529" s="97"/>
      <c r="W529" s="97"/>
      <c r="X529" s="97"/>
      <c r="Y529" s="97"/>
    </row>
    <row r="530">
      <c r="A530" s="97"/>
      <c r="B530" s="200"/>
      <c r="C530" s="200"/>
      <c r="D530" s="200"/>
      <c r="E530" s="200"/>
      <c r="F530" s="200"/>
      <c r="G530" s="97"/>
      <c r="H530" s="97"/>
      <c r="I530" s="97"/>
      <c r="J530" s="97"/>
      <c r="K530" s="97"/>
      <c r="L530" s="97"/>
      <c r="M530" s="97"/>
      <c r="N530" s="97"/>
      <c r="O530" s="97"/>
      <c r="P530" s="97"/>
      <c r="Q530" s="97"/>
      <c r="R530" s="97"/>
      <c r="S530" s="97"/>
      <c r="T530" s="97"/>
      <c r="U530" s="97"/>
      <c r="V530" s="97"/>
      <c r="W530" s="97"/>
      <c r="X530" s="97"/>
      <c r="Y530" s="97"/>
    </row>
    <row r="531">
      <c r="A531" s="97"/>
      <c r="B531" s="200"/>
      <c r="C531" s="200"/>
      <c r="D531" s="200"/>
      <c r="E531" s="200"/>
      <c r="F531" s="200"/>
      <c r="G531" s="97"/>
      <c r="H531" s="97"/>
      <c r="I531" s="97"/>
      <c r="J531" s="97"/>
      <c r="K531" s="97"/>
      <c r="L531" s="97"/>
      <c r="M531" s="97"/>
      <c r="N531" s="97"/>
      <c r="O531" s="97"/>
      <c r="P531" s="97"/>
      <c r="Q531" s="97"/>
      <c r="R531" s="97"/>
      <c r="S531" s="97"/>
      <c r="T531" s="97"/>
      <c r="U531" s="97"/>
      <c r="V531" s="97"/>
      <c r="W531" s="97"/>
      <c r="X531" s="97"/>
      <c r="Y531" s="97"/>
    </row>
    <row r="532">
      <c r="A532" s="97"/>
      <c r="B532" s="200"/>
      <c r="C532" s="200"/>
      <c r="D532" s="200"/>
      <c r="E532" s="200"/>
      <c r="F532" s="200"/>
      <c r="G532" s="97"/>
      <c r="H532" s="97"/>
      <c r="I532" s="97"/>
      <c r="J532" s="97"/>
      <c r="K532" s="97"/>
      <c r="L532" s="97"/>
      <c r="M532" s="97"/>
      <c r="N532" s="97"/>
      <c r="O532" s="97"/>
      <c r="P532" s="97"/>
      <c r="Q532" s="97"/>
      <c r="R532" s="97"/>
      <c r="S532" s="97"/>
      <c r="T532" s="97"/>
      <c r="U532" s="97"/>
      <c r="V532" s="97"/>
      <c r="W532" s="97"/>
      <c r="X532" s="97"/>
      <c r="Y532" s="97"/>
    </row>
    <row r="533">
      <c r="A533" s="97"/>
      <c r="B533" s="200"/>
      <c r="C533" s="200"/>
      <c r="D533" s="200"/>
      <c r="E533" s="200"/>
      <c r="F533" s="200"/>
      <c r="G533" s="97"/>
      <c r="H533" s="97"/>
      <c r="I533" s="97"/>
      <c r="J533" s="97"/>
      <c r="K533" s="97"/>
      <c r="L533" s="97"/>
      <c r="M533" s="97"/>
      <c r="N533" s="97"/>
      <c r="O533" s="97"/>
      <c r="P533" s="97"/>
      <c r="Q533" s="97"/>
      <c r="R533" s="97"/>
      <c r="S533" s="97"/>
      <c r="T533" s="97"/>
      <c r="U533" s="97"/>
      <c r="V533" s="97"/>
      <c r="W533" s="97"/>
      <c r="X533" s="97"/>
      <c r="Y533" s="97"/>
    </row>
    <row r="534">
      <c r="A534" s="97"/>
      <c r="B534" s="200"/>
      <c r="C534" s="200"/>
      <c r="D534" s="200"/>
      <c r="E534" s="200"/>
      <c r="F534" s="200"/>
      <c r="G534" s="97"/>
      <c r="H534" s="97"/>
      <c r="I534" s="97"/>
      <c r="J534" s="97"/>
      <c r="K534" s="97"/>
      <c r="L534" s="97"/>
      <c r="M534" s="97"/>
      <c r="N534" s="97"/>
      <c r="O534" s="97"/>
      <c r="P534" s="97"/>
      <c r="Q534" s="97"/>
      <c r="R534" s="97"/>
      <c r="S534" s="97"/>
      <c r="T534" s="97"/>
      <c r="U534" s="97"/>
      <c r="V534" s="97"/>
      <c r="W534" s="97"/>
      <c r="X534" s="97"/>
      <c r="Y534" s="97"/>
    </row>
    <row r="535">
      <c r="A535" s="97"/>
      <c r="B535" s="200"/>
      <c r="C535" s="200"/>
      <c r="D535" s="200"/>
      <c r="E535" s="200"/>
      <c r="F535" s="200"/>
      <c r="G535" s="97"/>
      <c r="H535" s="97"/>
      <c r="I535" s="97"/>
      <c r="J535" s="97"/>
      <c r="K535" s="97"/>
      <c r="L535" s="97"/>
      <c r="M535" s="97"/>
      <c r="N535" s="97"/>
      <c r="O535" s="97"/>
      <c r="P535" s="97"/>
      <c r="Q535" s="97"/>
      <c r="R535" s="97"/>
      <c r="S535" s="97"/>
      <c r="T535" s="97"/>
      <c r="U535" s="97"/>
      <c r="V535" s="97"/>
      <c r="W535" s="97"/>
      <c r="X535" s="97"/>
      <c r="Y535" s="97"/>
    </row>
    <row r="536">
      <c r="A536" s="97"/>
      <c r="B536" s="200"/>
      <c r="C536" s="200"/>
      <c r="D536" s="200"/>
      <c r="E536" s="200"/>
      <c r="F536" s="200"/>
      <c r="G536" s="97"/>
      <c r="H536" s="97"/>
      <c r="I536" s="97"/>
      <c r="J536" s="97"/>
      <c r="K536" s="97"/>
      <c r="L536" s="97"/>
      <c r="M536" s="97"/>
      <c r="N536" s="97"/>
      <c r="O536" s="97"/>
      <c r="P536" s="97"/>
      <c r="Q536" s="97"/>
      <c r="R536" s="97"/>
      <c r="S536" s="97"/>
      <c r="T536" s="97"/>
      <c r="U536" s="97"/>
      <c r="V536" s="97"/>
      <c r="W536" s="97"/>
      <c r="X536" s="97"/>
      <c r="Y536" s="97"/>
    </row>
    <row r="537">
      <c r="A537" s="97"/>
      <c r="B537" s="200"/>
      <c r="C537" s="200"/>
      <c r="D537" s="200"/>
      <c r="E537" s="200"/>
      <c r="F537" s="200"/>
      <c r="G537" s="97"/>
      <c r="H537" s="97"/>
      <c r="I537" s="97"/>
      <c r="J537" s="97"/>
      <c r="K537" s="97"/>
      <c r="L537" s="97"/>
      <c r="M537" s="97"/>
      <c r="N537" s="97"/>
      <c r="O537" s="97"/>
      <c r="P537" s="97"/>
      <c r="Q537" s="97"/>
      <c r="R537" s="97"/>
      <c r="S537" s="97"/>
      <c r="T537" s="97"/>
      <c r="U537" s="97"/>
      <c r="V537" s="97"/>
      <c r="W537" s="97"/>
      <c r="X537" s="97"/>
      <c r="Y537" s="97"/>
    </row>
    <row r="538">
      <c r="A538" s="97"/>
      <c r="B538" s="200"/>
      <c r="C538" s="200"/>
      <c r="D538" s="200"/>
      <c r="E538" s="200"/>
      <c r="F538" s="200"/>
      <c r="G538" s="97"/>
      <c r="H538" s="97"/>
      <c r="I538" s="97"/>
      <c r="J538" s="97"/>
      <c r="K538" s="97"/>
      <c r="L538" s="97"/>
      <c r="M538" s="97"/>
      <c r="N538" s="97"/>
      <c r="O538" s="97"/>
      <c r="P538" s="97"/>
      <c r="Q538" s="97"/>
      <c r="R538" s="97"/>
      <c r="S538" s="97"/>
      <c r="T538" s="97"/>
      <c r="U538" s="97"/>
      <c r="V538" s="97"/>
      <c r="W538" s="97"/>
      <c r="X538" s="97"/>
      <c r="Y538" s="97"/>
    </row>
    <row r="539">
      <c r="A539" s="97"/>
      <c r="B539" s="200"/>
      <c r="C539" s="200"/>
      <c r="D539" s="200"/>
      <c r="E539" s="200"/>
      <c r="F539" s="200"/>
      <c r="G539" s="97"/>
      <c r="H539" s="97"/>
      <c r="I539" s="97"/>
      <c r="J539" s="97"/>
      <c r="K539" s="97"/>
      <c r="L539" s="97"/>
      <c r="M539" s="97"/>
      <c r="N539" s="97"/>
      <c r="O539" s="97"/>
      <c r="P539" s="97"/>
      <c r="Q539" s="97"/>
      <c r="R539" s="97"/>
      <c r="S539" s="97"/>
      <c r="T539" s="97"/>
      <c r="U539" s="97"/>
      <c r="V539" s="97"/>
      <c r="W539" s="97"/>
      <c r="X539" s="97"/>
      <c r="Y539" s="97"/>
    </row>
    <row r="540">
      <c r="A540" s="97"/>
      <c r="B540" s="200"/>
      <c r="C540" s="200"/>
      <c r="D540" s="200"/>
      <c r="E540" s="200"/>
      <c r="F540" s="200"/>
      <c r="G540" s="97"/>
      <c r="H540" s="97"/>
      <c r="I540" s="97"/>
      <c r="J540" s="97"/>
      <c r="K540" s="97"/>
      <c r="L540" s="97"/>
      <c r="M540" s="97"/>
      <c r="N540" s="97"/>
      <c r="O540" s="97"/>
      <c r="P540" s="97"/>
      <c r="Q540" s="97"/>
      <c r="R540" s="97"/>
      <c r="S540" s="97"/>
      <c r="T540" s="97"/>
      <c r="U540" s="97"/>
      <c r="V540" s="97"/>
      <c r="W540" s="97"/>
      <c r="X540" s="97"/>
      <c r="Y540" s="97"/>
    </row>
    <row r="541">
      <c r="A541" s="97"/>
      <c r="B541" s="200"/>
      <c r="C541" s="200"/>
      <c r="D541" s="200"/>
      <c r="E541" s="200"/>
      <c r="F541" s="200"/>
      <c r="G541" s="97"/>
      <c r="H541" s="97"/>
      <c r="I541" s="97"/>
      <c r="J541" s="97"/>
      <c r="K541" s="97"/>
      <c r="L541" s="97"/>
      <c r="M541" s="97"/>
      <c r="N541" s="97"/>
      <c r="O541" s="97"/>
      <c r="P541" s="97"/>
      <c r="Q541" s="97"/>
      <c r="R541" s="97"/>
      <c r="S541" s="97"/>
      <c r="T541" s="97"/>
      <c r="U541" s="97"/>
      <c r="V541" s="97"/>
      <c r="W541" s="97"/>
      <c r="X541" s="97"/>
      <c r="Y541" s="97"/>
    </row>
    <row r="542">
      <c r="A542" s="97"/>
      <c r="B542" s="200"/>
      <c r="C542" s="200"/>
      <c r="D542" s="200"/>
      <c r="E542" s="200"/>
      <c r="F542" s="200"/>
      <c r="G542" s="97"/>
      <c r="H542" s="97"/>
      <c r="I542" s="97"/>
      <c r="J542" s="97"/>
      <c r="K542" s="97"/>
      <c r="L542" s="97"/>
      <c r="M542" s="97"/>
      <c r="N542" s="97"/>
      <c r="O542" s="97"/>
      <c r="P542" s="97"/>
      <c r="Q542" s="97"/>
      <c r="R542" s="97"/>
      <c r="S542" s="97"/>
      <c r="T542" s="97"/>
      <c r="U542" s="97"/>
      <c r="V542" s="97"/>
      <c r="W542" s="97"/>
      <c r="X542" s="97"/>
      <c r="Y542" s="97"/>
    </row>
    <row r="543">
      <c r="A543" s="97"/>
      <c r="B543" s="200"/>
      <c r="C543" s="200"/>
      <c r="D543" s="200"/>
      <c r="E543" s="200"/>
      <c r="F543" s="200"/>
      <c r="G543" s="97"/>
      <c r="H543" s="97"/>
      <c r="I543" s="97"/>
      <c r="J543" s="97"/>
      <c r="K543" s="97"/>
      <c r="L543" s="97"/>
      <c r="M543" s="97"/>
      <c r="N543" s="97"/>
      <c r="O543" s="97"/>
      <c r="P543" s="97"/>
      <c r="Q543" s="97"/>
      <c r="R543" s="97"/>
      <c r="S543" s="97"/>
      <c r="T543" s="97"/>
      <c r="U543" s="97"/>
      <c r="V543" s="97"/>
      <c r="W543" s="97"/>
      <c r="X543" s="97"/>
      <c r="Y543" s="97"/>
    </row>
    <row r="544">
      <c r="A544" s="97"/>
      <c r="B544" s="200"/>
      <c r="C544" s="200"/>
      <c r="D544" s="200"/>
      <c r="E544" s="200"/>
      <c r="F544" s="200"/>
      <c r="G544" s="97"/>
      <c r="H544" s="97"/>
      <c r="I544" s="97"/>
      <c r="J544" s="97"/>
      <c r="K544" s="97"/>
      <c r="L544" s="97"/>
      <c r="M544" s="97"/>
      <c r="N544" s="97"/>
      <c r="O544" s="97"/>
      <c r="P544" s="97"/>
      <c r="Q544" s="97"/>
      <c r="R544" s="97"/>
      <c r="S544" s="97"/>
      <c r="T544" s="97"/>
      <c r="U544" s="97"/>
      <c r="V544" s="97"/>
      <c r="W544" s="97"/>
      <c r="X544" s="97"/>
      <c r="Y544" s="97"/>
    </row>
    <row r="545">
      <c r="A545" s="97"/>
      <c r="B545" s="200"/>
      <c r="C545" s="200"/>
      <c r="D545" s="200"/>
      <c r="E545" s="200"/>
      <c r="F545" s="200"/>
      <c r="G545" s="97"/>
      <c r="H545" s="97"/>
      <c r="I545" s="97"/>
      <c r="J545" s="97"/>
      <c r="K545" s="97"/>
      <c r="L545" s="97"/>
      <c r="M545" s="97"/>
      <c r="N545" s="97"/>
      <c r="O545" s="97"/>
      <c r="P545" s="97"/>
      <c r="Q545" s="97"/>
      <c r="R545" s="97"/>
      <c r="S545" s="97"/>
      <c r="T545" s="97"/>
      <c r="U545" s="97"/>
      <c r="V545" s="97"/>
      <c r="W545" s="97"/>
      <c r="X545" s="97"/>
      <c r="Y545" s="97"/>
    </row>
    <row r="546">
      <c r="A546" s="97"/>
      <c r="B546" s="200"/>
      <c r="C546" s="200"/>
      <c r="D546" s="200"/>
      <c r="E546" s="200"/>
      <c r="F546" s="200"/>
      <c r="G546" s="97"/>
      <c r="H546" s="97"/>
      <c r="I546" s="97"/>
      <c r="J546" s="97"/>
      <c r="K546" s="97"/>
      <c r="L546" s="97"/>
      <c r="M546" s="97"/>
      <c r="N546" s="97"/>
      <c r="O546" s="97"/>
      <c r="P546" s="97"/>
      <c r="Q546" s="97"/>
      <c r="R546" s="97"/>
      <c r="S546" s="97"/>
      <c r="T546" s="97"/>
      <c r="U546" s="97"/>
      <c r="V546" s="97"/>
      <c r="W546" s="97"/>
      <c r="X546" s="97"/>
      <c r="Y546" s="97"/>
    </row>
    <row r="547">
      <c r="A547" s="97"/>
      <c r="B547" s="200"/>
      <c r="C547" s="200"/>
      <c r="D547" s="200"/>
      <c r="E547" s="200"/>
      <c r="F547" s="200"/>
      <c r="G547" s="97"/>
      <c r="H547" s="97"/>
      <c r="I547" s="97"/>
      <c r="J547" s="97"/>
      <c r="K547" s="97"/>
      <c r="L547" s="97"/>
      <c r="M547" s="97"/>
      <c r="N547" s="97"/>
      <c r="O547" s="97"/>
      <c r="P547" s="97"/>
      <c r="Q547" s="97"/>
      <c r="R547" s="97"/>
      <c r="S547" s="97"/>
      <c r="T547" s="97"/>
      <c r="U547" s="97"/>
      <c r="V547" s="97"/>
      <c r="W547" s="97"/>
      <c r="X547" s="97"/>
      <c r="Y547" s="97"/>
    </row>
    <row r="548">
      <c r="A548" s="97"/>
      <c r="B548" s="200"/>
      <c r="C548" s="200"/>
      <c r="D548" s="200"/>
      <c r="E548" s="200"/>
      <c r="F548" s="200"/>
      <c r="G548" s="97"/>
      <c r="H548" s="97"/>
      <c r="I548" s="97"/>
      <c r="J548" s="97"/>
      <c r="K548" s="97"/>
      <c r="L548" s="97"/>
      <c r="M548" s="97"/>
      <c r="N548" s="97"/>
      <c r="O548" s="97"/>
      <c r="P548" s="97"/>
      <c r="Q548" s="97"/>
      <c r="R548" s="97"/>
      <c r="S548" s="97"/>
      <c r="T548" s="97"/>
      <c r="U548" s="97"/>
      <c r="V548" s="97"/>
      <c r="W548" s="97"/>
      <c r="X548" s="97"/>
      <c r="Y548" s="97"/>
    </row>
    <row r="549">
      <c r="A549" s="97"/>
      <c r="B549" s="200"/>
      <c r="C549" s="200"/>
      <c r="D549" s="200"/>
      <c r="E549" s="200"/>
      <c r="F549" s="200"/>
      <c r="G549" s="97"/>
      <c r="H549" s="97"/>
      <c r="I549" s="97"/>
      <c r="J549" s="97"/>
      <c r="K549" s="97"/>
      <c r="L549" s="97"/>
      <c r="M549" s="97"/>
      <c r="N549" s="97"/>
      <c r="O549" s="97"/>
      <c r="P549" s="97"/>
      <c r="Q549" s="97"/>
      <c r="R549" s="97"/>
      <c r="S549" s="97"/>
      <c r="T549" s="97"/>
      <c r="U549" s="97"/>
      <c r="V549" s="97"/>
      <c r="W549" s="97"/>
      <c r="X549" s="97"/>
      <c r="Y549" s="97"/>
    </row>
    <row r="550">
      <c r="A550" s="97"/>
      <c r="B550" s="200"/>
      <c r="C550" s="200"/>
      <c r="D550" s="200"/>
      <c r="E550" s="200"/>
      <c r="F550" s="200"/>
      <c r="G550" s="97"/>
      <c r="H550" s="97"/>
      <c r="I550" s="97"/>
      <c r="J550" s="97"/>
      <c r="K550" s="97"/>
      <c r="L550" s="97"/>
      <c r="M550" s="97"/>
      <c r="N550" s="97"/>
      <c r="O550" s="97"/>
      <c r="P550" s="97"/>
      <c r="Q550" s="97"/>
      <c r="R550" s="97"/>
      <c r="S550" s="97"/>
      <c r="T550" s="97"/>
      <c r="U550" s="97"/>
      <c r="V550" s="97"/>
      <c r="W550" s="97"/>
      <c r="X550" s="97"/>
      <c r="Y550" s="97"/>
    </row>
    <row r="551">
      <c r="A551" s="97"/>
      <c r="B551" s="200"/>
      <c r="C551" s="200"/>
      <c r="D551" s="200"/>
      <c r="E551" s="200"/>
      <c r="F551" s="200"/>
      <c r="G551" s="97"/>
      <c r="H551" s="97"/>
      <c r="I551" s="97"/>
      <c r="J551" s="97"/>
      <c r="K551" s="97"/>
      <c r="L551" s="97"/>
      <c r="M551" s="97"/>
      <c r="N551" s="97"/>
      <c r="O551" s="97"/>
      <c r="P551" s="97"/>
      <c r="Q551" s="97"/>
      <c r="R551" s="97"/>
      <c r="S551" s="97"/>
      <c r="T551" s="97"/>
      <c r="U551" s="97"/>
      <c r="V551" s="97"/>
      <c r="W551" s="97"/>
      <c r="X551" s="97"/>
      <c r="Y551" s="97"/>
    </row>
    <row r="552">
      <c r="A552" s="97"/>
      <c r="B552" s="200"/>
      <c r="C552" s="200"/>
      <c r="D552" s="200"/>
      <c r="E552" s="200"/>
      <c r="F552" s="200"/>
      <c r="G552" s="97"/>
      <c r="H552" s="97"/>
      <c r="I552" s="97"/>
      <c r="J552" s="97"/>
      <c r="K552" s="97"/>
      <c r="L552" s="97"/>
      <c r="M552" s="97"/>
      <c r="N552" s="97"/>
      <c r="O552" s="97"/>
      <c r="P552" s="97"/>
      <c r="Q552" s="97"/>
      <c r="R552" s="97"/>
      <c r="S552" s="97"/>
      <c r="T552" s="97"/>
      <c r="U552" s="97"/>
      <c r="V552" s="97"/>
      <c r="W552" s="97"/>
      <c r="X552" s="97"/>
      <c r="Y552" s="97"/>
    </row>
    <row r="553">
      <c r="A553" s="97"/>
      <c r="B553" s="200"/>
      <c r="C553" s="200"/>
      <c r="D553" s="200"/>
      <c r="E553" s="200"/>
      <c r="F553" s="200"/>
      <c r="G553" s="97"/>
      <c r="H553" s="97"/>
      <c r="I553" s="97"/>
      <c r="J553" s="97"/>
      <c r="K553" s="97"/>
      <c r="L553" s="97"/>
      <c r="M553" s="97"/>
      <c r="N553" s="97"/>
      <c r="O553" s="97"/>
      <c r="P553" s="97"/>
      <c r="Q553" s="97"/>
      <c r="R553" s="97"/>
      <c r="S553" s="97"/>
      <c r="T553" s="97"/>
      <c r="U553" s="97"/>
      <c r="V553" s="97"/>
      <c r="W553" s="97"/>
      <c r="X553" s="97"/>
      <c r="Y553" s="97"/>
    </row>
    <row r="554">
      <c r="A554" s="97"/>
      <c r="B554" s="200"/>
      <c r="C554" s="200"/>
      <c r="D554" s="200"/>
      <c r="E554" s="200"/>
      <c r="F554" s="200"/>
      <c r="G554" s="97"/>
      <c r="H554" s="97"/>
      <c r="I554" s="97"/>
      <c r="J554" s="97"/>
      <c r="K554" s="97"/>
      <c r="L554" s="97"/>
      <c r="M554" s="97"/>
      <c r="N554" s="97"/>
      <c r="O554" s="97"/>
      <c r="P554" s="97"/>
      <c r="Q554" s="97"/>
      <c r="R554" s="97"/>
      <c r="S554" s="97"/>
      <c r="T554" s="97"/>
      <c r="U554" s="97"/>
      <c r="V554" s="97"/>
      <c r="W554" s="97"/>
      <c r="X554" s="97"/>
      <c r="Y554" s="97"/>
    </row>
    <row r="555">
      <c r="A555" s="97"/>
      <c r="B555" s="200"/>
      <c r="C555" s="200"/>
      <c r="D555" s="200"/>
      <c r="E555" s="200"/>
      <c r="F555" s="200"/>
      <c r="G555" s="97"/>
      <c r="H555" s="97"/>
      <c r="I555" s="97"/>
      <c r="J555" s="97"/>
      <c r="K555" s="97"/>
      <c r="L555" s="97"/>
      <c r="M555" s="97"/>
      <c r="N555" s="97"/>
      <c r="O555" s="97"/>
      <c r="P555" s="97"/>
      <c r="Q555" s="97"/>
      <c r="R555" s="97"/>
      <c r="S555" s="97"/>
      <c r="T555" s="97"/>
      <c r="U555" s="97"/>
      <c r="V555" s="97"/>
      <c r="W555" s="97"/>
      <c r="X555" s="97"/>
      <c r="Y555" s="97"/>
    </row>
    <row r="556">
      <c r="A556" s="97"/>
      <c r="B556" s="200"/>
      <c r="C556" s="200"/>
      <c r="D556" s="200"/>
      <c r="E556" s="200"/>
      <c r="F556" s="200"/>
      <c r="G556" s="97"/>
      <c r="H556" s="97"/>
      <c r="I556" s="97"/>
      <c r="J556" s="97"/>
      <c r="K556" s="97"/>
      <c r="L556" s="97"/>
      <c r="M556" s="97"/>
      <c r="N556" s="97"/>
      <c r="O556" s="97"/>
      <c r="P556" s="97"/>
      <c r="Q556" s="97"/>
      <c r="R556" s="97"/>
      <c r="S556" s="97"/>
      <c r="T556" s="97"/>
      <c r="U556" s="97"/>
      <c r="V556" s="97"/>
      <c r="W556" s="97"/>
      <c r="X556" s="97"/>
      <c r="Y556" s="97"/>
    </row>
    <row r="557">
      <c r="A557" s="97"/>
      <c r="B557" s="200"/>
      <c r="C557" s="200"/>
      <c r="D557" s="200"/>
      <c r="E557" s="200"/>
      <c r="F557" s="200"/>
      <c r="G557" s="97"/>
      <c r="H557" s="97"/>
      <c r="I557" s="97"/>
      <c r="J557" s="97"/>
      <c r="K557" s="97"/>
      <c r="L557" s="97"/>
      <c r="M557" s="97"/>
      <c r="N557" s="97"/>
      <c r="O557" s="97"/>
      <c r="P557" s="97"/>
      <c r="Q557" s="97"/>
      <c r="R557" s="97"/>
      <c r="S557" s="97"/>
      <c r="T557" s="97"/>
      <c r="U557" s="97"/>
      <c r="V557" s="97"/>
      <c r="W557" s="97"/>
      <c r="X557" s="97"/>
      <c r="Y557" s="97"/>
    </row>
    <row r="558">
      <c r="A558" s="97"/>
      <c r="B558" s="200"/>
      <c r="C558" s="200"/>
      <c r="D558" s="200"/>
      <c r="E558" s="200"/>
      <c r="F558" s="200"/>
      <c r="G558" s="97"/>
      <c r="H558" s="97"/>
      <c r="I558" s="97"/>
      <c r="J558" s="97"/>
      <c r="K558" s="97"/>
      <c r="L558" s="97"/>
      <c r="M558" s="97"/>
      <c r="N558" s="97"/>
      <c r="O558" s="97"/>
      <c r="P558" s="97"/>
      <c r="Q558" s="97"/>
      <c r="R558" s="97"/>
      <c r="S558" s="97"/>
      <c r="T558" s="97"/>
      <c r="U558" s="97"/>
      <c r="V558" s="97"/>
      <c r="W558" s="97"/>
      <c r="X558" s="97"/>
      <c r="Y558" s="97"/>
    </row>
    <row r="559">
      <c r="A559" s="97"/>
      <c r="B559" s="200"/>
      <c r="C559" s="200"/>
      <c r="D559" s="200"/>
      <c r="E559" s="200"/>
      <c r="F559" s="200"/>
      <c r="G559" s="97"/>
      <c r="H559" s="97"/>
      <c r="I559" s="97"/>
      <c r="J559" s="97"/>
      <c r="K559" s="97"/>
      <c r="L559" s="97"/>
      <c r="M559" s="97"/>
      <c r="N559" s="97"/>
      <c r="O559" s="97"/>
      <c r="P559" s="97"/>
      <c r="Q559" s="97"/>
      <c r="R559" s="97"/>
      <c r="S559" s="97"/>
      <c r="T559" s="97"/>
      <c r="U559" s="97"/>
      <c r="V559" s="97"/>
      <c r="W559" s="97"/>
      <c r="X559" s="97"/>
      <c r="Y559" s="97"/>
    </row>
    <row r="560">
      <c r="A560" s="97"/>
      <c r="B560" s="200"/>
      <c r="C560" s="200"/>
      <c r="D560" s="200"/>
      <c r="E560" s="200"/>
      <c r="F560" s="200"/>
      <c r="G560" s="97"/>
      <c r="H560" s="97"/>
      <c r="I560" s="97"/>
      <c r="J560" s="97"/>
      <c r="K560" s="97"/>
      <c r="L560" s="97"/>
      <c r="M560" s="97"/>
      <c r="N560" s="97"/>
      <c r="O560" s="97"/>
      <c r="P560" s="97"/>
      <c r="Q560" s="97"/>
      <c r="R560" s="97"/>
      <c r="S560" s="97"/>
      <c r="T560" s="97"/>
      <c r="U560" s="97"/>
      <c r="V560" s="97"/>
      <c r="W560" s="97"/>
      <c r="X560" s="97"/>
      <c r="Y560" s="97"/>
    </row>
    <row r="561">
      <c r="A561" s="97"/>
      <c r="B561" s="200"/>
      <c r="C561" s="200"/>
      <c r="D561" s="200"/>
      <c r="E561" s="200"/>
      <c r="F561" s="200"/>
      <c r="G561" s="97"/>
      <c r="H561" s="97"/>
      <c r="I561" s="97"/>
      <c r="J561" s="97"/>
      <c r="K561" s="97"/>
      <c r="L561" s="97"/>
      <c r="M561" s="97"/>
      <c r="N561" s="97"/>
      <c r="O561" s="97"/>
      <c r="P561" s="97"/>
      <c r="Q561" s="97"/>
      <c r="R561" s="97"/>
      <c r="S561" s="97"/>
      <c r="T561" s="97"/>
      <c r="U561" s="97"/>
      <c r="V561" s="97"/>
      <c r="W561" s="97"/>
      <c r="X561" s="97"/>
      <c r="Y561" s="97"/>
    </row>
    <row r="562">
      <c r="A562" s="97"/>
      <c r="B562" s="200"/>
      <c r="C562" s="200"/>
      <c r="D562" s="200"/>
      <c r="E562" s="200"/>
      <c r="F562" s="200"/>
      <c r="G562" s="97"/>
      <c r="H562" s="97"/>
      <c r="I562" s="97"/>
      <c r="J562" s="97"/>
      <c r="K562" s="97"/>
      <c r="L562" s="97"/>
      <c r="M562" s="97"/>
      <c r="N562" s="97"/>
      <c r="O562" s="97"/>
      <c r="P562" s="97"/>
      <c r="Q562" s="97"/>
      <c r="R562" s="97"/>
      <c r="S562" s="97"/>
      <c r="T562" s="97"/>
      <c r="U562" s="97"/>
      <c r="V562" s="97"/>
      <c r="W562" s="97"/>
      <c r="X562" s="97"/>
      <c r="Y562" s="97"/>
    </row>
    <row r="563">
      <c r="A563" s="97"/>
      <c r="B563" s="200"/>
      <c r="C563" s="200"/>
      <c r="D563" s="200"/>
      <c r="E563" s="200"/>
      <c r="F563" s="200"/>
      <c r="G563" s="97"/>
      <c r="H563" s="97"/>
      <c r="I563" s="97"/>
      <c r="J563" s="97"/>
      <c r="K563" s="97"/>
      <c r="L563" s="97"/>
      <c r="M563" s="97"/>
      <c r="N563" s="97"/>
      <c r="O563" s="97"/>
      <c r="P563" s="97"/>
      <c r="Q563" s="97"/>
      <c r="R563" s="97"/>
      <c r="S563" s="97"/>
      <c r="T563" s="97"/>
      <c r="U563" s="97"/>
      <c r="V563" s="97"/>
      <c r="W563" s="97"/>
      <c r="X563" s="97"/>
      <c r="Y563" s="97"/>
    </row>
    <row r="564">
      <c r="A564" s="97"/>
      <c r="B564" s="200"/>
      <c r="C564" s="200"/>
      <c r="D564" s="200"/>
      <c r="E564" s="200"/>
      <c r="F564" s="200"/>
      <c r="G564" s="97"/>
      <c r="H564" s="97"/>
      <c r="I564" s="97"/>
      <c r="J564" s="97"/>
      <c r="K564" s="97"/>
      <c r="L564" s="97"/>
      <c r="M564" s="97"/>
      <c r="N564" s="97"/>
      <c r="O564" s="97"/>
      <c r="P564" s="97"/>
      <c r="Q564" s="97"/>
      <c r="R564" s="97"/>
      <c r="S564" s="97"/>
      <c r="T564" s="97"/>
      <c r="U564" s="97"/>
      <c r="V564" s="97"/>
      <c r="W564" s="97"/>
      <c r="X564" s="97"/>
      <c r="Y564" s="97"/>
    </row>
    <row r="565">
      <c r="A565" s="97"/>
      <c r="B565" s="200"/>
      <c r="C565" s="200"/>
      <c r="D565" s="200"/>
      <c r="E565" s="200"/>
      <c r="F565" s="200"/>
      <c r="G565" s="97"/>
      <c r="H565" s="97"/>
      <c r="I565" s="97"/>
      <c r="J565" s="97"/>
      <c r="K565" s="97"/>
      <c r="L565" s="97"/>
      <c r="M565" s="97"/>
      <c r="N565" s="97"/>
      <c r="O565" s="97"/>
      <c r="P565" s="97"/>
      <c r="Q565" s="97"/>
      <c r="R565" s="97"/>
      <c r="S565" s="97"/>
      <c r="T565" s="97"/>
      <c r="U565" s="97"/>
      <c r="V565" s="97"/>
      <c r="W565" s="97"/>
      <c r="X565" s="97"/>
      <c r="Y565" s="97"/>
    </row>
    <row r="566">
      <c r="A566" s="97"/>
      <c r="B566" s="200"/>
      <c r="C566" s="200"/>
      <c r="D566" s="200"/>
      <c r="E566" s="200"/>
      <c r="F566" s="200"/>
      <c r="G566" s="97"/>
      <c r="H566" s="97"/>
      <c r="I566" s="97"/>
      <c r="J566" s="97"/>
      <c r="K566" s="97"/>
      <c r="L566" s="97"/>
      <c r="M566" s="97"/>
      <c r="N566" s="97"/>
      <c r="O566" s="97"/>
      <c r="P566" s="97"/>
      <c r="Q566" s="97"/>
      <c r="R566" s="97"/>
      <c r="S566" s="97"/>
      <c r="T566" s="97"/>
      <c r="U566" s="97"/>
      <c r="V566" s="97"/>
      <c r="W566" s="97"/>
      <c r="X566" s="97"/>
      <c r="Y566" s="97"/>
    </row>
    <row r="567">
      <c r="A567" s="97"/>
      <c r="B567" s="200"/>
      <c r="C567" s="200"/>
      <c r="D567" s="200"/>
      <c r="E567" s="200"/>
      <c r="F567" s="200"/>
      <c r="G567" s="97"/>
      <c r="H567" s="97"/>
      <c r="I567" s="97"/>
      <c r="J567" s="97"/>
      <c r="K567" s="97"/>
      <c r="L567" s="97"/>
      <c r="M567" s="97"/>
      <c r="N567" s="97"/>
      <c r="O567" s="97"/>
      <c r="P567" s="97"/>
      <c r="Q567" s="97"/>
      <c r="R567" s="97"/>
      <c r="S567" s="97"/>
      <c r="T567" s="97"/>
      <c r="U567" s="97"/>
      <c r="V567" s="97"/>
      <c r="W567" s="97"/>
      <c r="X567" s="97"/>
      <c r="Y567" s="97"/>
    </row>
    <row r="568">
      <c r="A568" s="97"/>
      <c r="B568" s="200"/>
      <c r="C568" s="200"/>
      <c r="D568" s="200"/>
      <c r="E568" s="200"/>
      <c r="F568" s="200"/>
      <c r="G568" s="97"/>
      <c r="H568" s="97"/>
      <c r="I568" s="97"/>
      <c r="J568" s="97"/>
      <c r="K568" s="97"/>
      <c r="L568" s="97"/>
      <c r="M568" s="97"/>
      <c r="N568" s="97"/>
      <c r="O568" s="97"/>
      <c r="P568" s="97"/>
      <c r="Q568" s="97"/>
      <c r="R568" s="97"/>
      <c r="S568" s="97"/>
      <c r="T568" s="97"/>
      <c r="U568" s="97"/>
      <c r="V568" s="97"/>
      <c r="W568" s="97"/>
      <c r="X568" s="97"/>
      <c r="Y568" s="97"/>
    </row>
    <row r="569">
      <c r="A569" s="97"/>
      <c r="B569" s="200"/>
      <c r="C569" s="200"/>
      <c r="D569" s="200"/>
      <c r="E569" s="200"/>
      <c r="F569" s="200"/>
      <c r="G569" s="97"/>
      <c r="H569" s="97"/>
      <c r="I569" s="97"/>
      <c r="J569" s="97"/>
      <c r="K569" s="97"/>
      <c r="L569" s="97"/>
      <c r="M569" s="97"/>
      <c r="N569" s="97"/>
      <c r="O569" s="97"/>
      <c r="P569" s="97"/>
      <c r="Q569" s="97"/>
      <c r="R569" s="97"/>
      <c r="S569" s="97"/>
      <c r="T569" s="97"/>
      <c r="U569" s="97"/>
      <c r="V569" s="97"/>
      <c r="W569" s="97"/>
      <c r="X569" s="97"/>
      <c r="Y569" s="97"/>
    </row>
    <row r="570">
      <c r="A570" s="97"/>
      <c r="B570" s="200"/>
      <c r="C570" s="200"/>
      <c r="D570" s="200"/>
      <c r="E570" s="200"/>
      <c r="F570" s="200"/>
      <c r="G570" s="97"/>
      <c r="H570" s="97"/>
      <c r="I570" s="97"/>
      <c r="J570" s="97"/>
      <c r="K570" s="97"/>
      <c r="L570" s="97"/>
      <c r="M570" s="97"/>
      <c r="N570" s="97"/>
      <c r="O570" s="97"/>
      <c r="P570" s="97"/>
      <c r="Q570" s="97"/>
      <c r="R570" s="97"/>
      <c r="S570" s="97"/>
      <c r="T570" s="97"/>
      <c r="U570" s="97"/>
      <c r="V570" s="97"/>
      <c r="W570" s="97"/>
      <c r="X570" s="97"/>
      <c r="Y570" s="97"/>
    </row>
    <row r="571">
      <c r="A571" s="97"/>
      <c r="B571" s="200"/>
      <c r="C571" s="200"/>
      <c r="D571" s="200"/>
      <c r="E571" s="200"/>
      <c r="F571" s="200"/>
      <c r="G571" s="97"/>
      <c r="H571" s="97"/>
      <c r="I571" s="97"/>
      <c r="J571" s="97"/>
      <c r="K571" s="97"/>
      <c r="L571" s="97"/>
      <c r="M571" s="97"/>
      <c r="N571" s="97"/>
      <c r="O571" s="97"/>
      <c r="P571" s="97"/>
      <c r="Q571" s="97"/>
      <c r="R571" s="97"/>
      <c r="S571" s="97"/>
      <c r="T571" s="97"/>
      <c r="U571" s="97"/>
      <c r="V571" s="97"/>
      <c r="W571" s="97"/>
      <c r="X571" s="97"/>
      <c r="Y571" s="97"/>
    </row>
    <row r="572">
      <c r="A572" s="97"/>
      <c r="B572" s="200"/>
      <c r="C572" s="200"/>
      <c r="D572" s="200"/>
      <c r="E572" s="200"/>
      <c r="F572" s="200"/>
      <c r="G572" s="97"/>
      <c r="H572" s="97"/>
      <c r="I572" s="97"/>
      <c r="J572" s="97"/>
      <c r="K572" s="97"/>
      <c r="L572" s="97"/>
      <c r="M572" s="97"/>
      <c r="N572" s="97"/>
      <c r="O572" s="97"/>
      <c r="P572" s="97"/>
      <c r="Q572" s="97"/>
      <c r="R572" s="97"/>
      <c r="S572" s="97"/>
      <c r="T572" s="97"/>
      <c r="U572" s="97"/>
      <c r="V572" s="97"/>
      <c r="W572" s="97"/>
      <c r="X572" s="97"/>
      <c r="Y572" s="97"/>
    </row>
    <row r="573">
      <c r="A573" s="97"/>
      <c r="B573" s="200"/>
      <c r="C573" s="200"/>
      <c r="D573" s="200"/>
      <c r="E573" s="200"/>
      <c r="F573" s="200"/>
      <c r="G573" s="97"/>
      <c r="H573" s="97"/>
      <c r="I573" s="97"/>
      <c r="J573" s="97"/>
      <c r="K573" s="97"/>
      <c r="L573" s="97"/>
      <c r="M573" s="97"/>
      <c r="N573" s="97"/>
      <c r="O573" s="97"/>
      <c r="P573" s="97"/>
      <c r="Q573" s="97"/>
      <c r="R573" s="97"/>
      <c r="S573" s="97"/>
      <c r="T573" s="97"/>
      <c r="U573" s="97"/>
      <c r="V573" s="97"/>
      <c r="W573" s="97"/>
      <c r="X573" s="97"/>
      <c r="Y573" s="97"/>
    </row>
    <row r="574">
      <c r="A574" s="97"/>
      <c r="B574" s="200"/>
      <c r="C574" s="200"/>
      <c r="D574" s="200"/>
      <c r="E574" s="200"/>
      <c r="F574" s="200"/>
      <c r="G574" s="97"/>
      <c r="H574" s="97"/>
      <c r="I574" s="97"/>
      <c r="J574" s="97"/>
      <c r="K574" s="97"/>
      <c r="L574" s="97"/>
      <c r="M574" s="97"/>
      <c r="N574" s="97"/>
      <c r="O574" s="97"/>
      <c r="P574" s="97"/>
      <c r="Q574" s="97"/>
      <c r="R574" s="97"/>
      <c r="S574" s="97"/>
      <c r="T574" s="97"/>
      <c r="U574" s="97"/>
      <c r="V574" s="97"/>
      <c r="W574" s="97"/>
      <c r="X574" s="97"/>
      <c r="Y574" s="97"/>
    </row>
    <row r="575">
      <c r="A575" s="97"/>
      <c r="B575" s="200"/>
      <c r="C575" s="200"/>
      <c r="D575" s="200"/>
      <c r="E575" s="200"/>
      <c r="F575" s="200"/>
      <c r="G575" s="97"/>
      <c r="H575" s="97"/>
      <c r="I575" s="97"/>
      <c r="J575" s="97"/>
      <c r="K575" s="97"/>
      <c r="L575" s="97"/>
      <c r="M575" s="97"/>
      <c r="N575" s="97"/>
      <c r="O575" s="97"/>
      <c r="P575" s="97"/>
      <c r="Q575" s="97"/>
      <c r="R575" s="97"/>
      <c r="S575" s="97"/>
      <c r="T575" s="97"/>
      <c r="U575" s="97"/>
      <c r="V575" s="97"/>
      <c r="W575" s="97"/>
      <c r="X575" s="97"/>
      <c r="Y575" s="97"/>
    </row>
    <row r="576">
      <c r="A576" s="97"/>
      <c r="B576" s="200"/>
      <c r="C576" s="200"/>
      <c r="D576" s="200"/>
      <c r="E576" s="200"/>
      <c r="F576" s="200"/>
      <c r="G576" s="97"/>
      <c r="H576" s="97"/>
      <c r="I576" s="97"/>
      <c r="J576" s="97"/>
      <c r="K576" s="97"/>
      <c r="L576" s="97"/>
      <c r="M576" s="97"/>
      <c r="N576" s="97"/>
      <c r="O576" s="97"/>
      <c r="P576" s="97"/>
      <c r="Q576" s="97"/>
      <c r="R576" s="97"/>
      <c r="S576" s="97"/>
      <c r="T576" s="97"/>
      <c r="U576" s="97"/>
      <c r="V576" s="97"/>
      <c r="W576" s="97"/>
      <c r="X576" s="97"/>
      <c r="Y576" s="97"/>
    </row>
    <row r="577">
      <c r="A577" s="97"/>
      <c r="B577" s="200"/>
      <c r="C577" s="200"/>
      <c r="D577" s="200"/>
      <c r="E577" s="200"/>
      <c r="F577" s="200"/>
      <c r="G577" s="97"/>
      <c r="H577" s="97"/>
      <c r="I577" s="97"/>
      <c r="J577" s="97"/>
      <c r="K577" s="97"/>
      <c r="L577" s="97"/>
      <c r="M577" s="97"/>
      <c r="N577" s="97"/>
      <c r="O577" s="97"/>
      <c r="P577" s="97"/>
      <c r="Q577" s="97"/>
      <c r="R577" s="97"/>
      <c r="S577" s="97"/>
      <c r="T577" s="97"/>
      <c r="U577" s="97"/>
      <c r="V577" s="97"/>
      <c r="W577" s="97"/>
      <c r="X577" s="97"/>
      <c r="Y577" s="97"/>
    </row>
    <row r="578">
      <c r="A578" s="97"/>
      <c r="B578" s="200"/>
      <c r="C578" s="200"/>
      <c r="D578" s="200"/>
      <c r="E578" s="200"/>
      <c r="F578" s="200"/>
      <c r="G578" s="97"/>
      <c r="H578" s="97"/>
      <c r="I578" s="97"/>
      <c r="J578" s="97"/>
      <c r="K578" s="97"/>
      <c r="L578" s="97"/>
      <c r="M578" s="97"/>
      <c r="N578" s="97"/>
      <c r="O578" s="97"/>
      <c r="P578" s="97"/>
      <c r="Q578" s="97"/>
      <c r="R578" s="97"/>
      <c r="S578" s="97"/>
      <c r="T578" s="97"/>
      <c r="U578" s="97"/>
      <c r="V578" s="97"/>
      <c r="W578" s="97"/>
      <c r="X578" s="97"/>
      <c r="Y578" s="97"/>
    </row>
    <row r="579">
      <c r="A579" s="97"/>
      <c r="B579" s="200"/>
      <c r="C579" s="200"/>
      <c r="D579" s="200"/>
      <c r="E579" s="200"/>
      <c r="F579" s="200"/>
      <c r="G579" s="97"/>
      <c r="H579" s="97"/>
      <c r="I579" s="97"/>
      <c r="J579" s="97"/>
      <c r="K579" s="97"/>
      <c r="L579" s="97"/>
      <c r="M579" s="97"/>
      <c r="N579" s="97"/>
      <c r="O579" s="97"/>
      <c r="P579" s="97"/>
      <c r="Q579" s="97"/>
      <c r="R579" s="97"/>
      <c r="S579" s="97"/>
      <c r="T579" s="97"/>
      <c r="U579" s="97"/>
      <c r="V579" s="97"/>
      <c r="W579" s="97"/>
      <c r="X579" s="97"/>
      <c r="Y579" s="97"/>
    </row>
    <row r="580">
      <c r="A580" s="97"/>
      <c r="B580" s="200"/>
      <c r="C580" s="200"/>
      <c r="D580" s="200"/>
      <c r="E580" s="200"/>
      <c r="F580" s="200"/>
      <c r="G580" s="97"/>
      <c r="H580" s="97"/>
      <c r="I580" s="97"/>
      <c r="J580" s="97"/>
      <c r="K580" s="97"/>
      <c r="L580" s="97"/>
      <c r="M580" s="97"/>
      <c r="N580" s="97"/>
      <c r="O580" s="97"/>
      <c r="P580" s="97"/>
      <c r="Q580" s="97"/>
      <c r="R580" s="97"/>
      <c r="S580" s="97"/>
      <c r="T580" s="97"/>
      <c r="U580" s="97"/>
      <c r="V580" s="97"/>
      <c r="W580" s="97"/>
      <c r="X580" s="97"/>
      <c r="Y580" s="97"/>
    </row>
    <row r="581">
      <c r="A581" s="97"/>
      <c r="B581" s="200"/>
      <c r="C581" s="200"/>
      <c r="D581" s="200"/>
      <c r="E581" s="200"/>
      <c r="F581" s="200"/>
      <c r="G581" s="97"/>
      <c r="H581" s="97"/>
      <c r="I581" s="97"/>
      <c r="J581" s="97"/>
      <c r="K581" s="97"/>
      <c r="L581" s="97"/>
      <c r="M581" s="97"/>
      <c r="N581" s="97"/>
      <c r="O581" s="97"/>
      <c r="P581" s="97"/>
      <c r="Q581" s="97"/>
      <c r="R581" s="97"/>
      <c r="S581" s="97"/>
      <c r="T581" s="97"/>
      <c r="U581" s="97"/>
      <c r="V581" s="97"/>
      <c r="W581" s="97"/>
      <c r="X581" s="97"/>
      <c r="Y581" s="97"/>
    </row>
    <row r="582">
      <c r="A582" s="97"/>
      <c r="B582" s="200"/>
      <c r="C582" s="200"/>
      <c r="D582" s="200"/>
      <c r="E582" s="200"/>
      <c r="F582" s="200"/>
      <c r="G582" s="97"/>
      <c r="H582" s="97"/>
      <c r="I582" s="97"/>
      <c r="J582" s="97"/>
      <c r="K582" s="97"/>
      <c r="L582" s="97"/>
      <c r="M582" s="97"/>
      <c r="N582" s="97"/>
      <c r="O582" s="97"/>
      <c r="P582" s="97"/>
      <c r="Q582" s="97"/>
      <c r="R582" s="97"/>
      <c r="S582" s="97"/>
      <c r="T582" s="97"/>
      <c r="U582" s="97"/>
      <c r="V582" s="97"/>
      <c r="W582" s="97"/>
      <c r="X582" s="97"/>
      <c r="Y582" s="97"/>
    </row>
    <row r="583">
      <c r="A583" s="97"/>
      <c r="B583" s="200"/>
      <c r="C583" s="200"/>
      <c r="D583" s="200"/>
      <c r="E583" s="200"/>
      <c r="F583" s="200"/>
      <c r="G583" s="97"/>
      <c r="H583" s="97"/>
      <c r="I583" s="97"/>
      <c r="J583" s="97"/>
      <c r="K583" s="97"/>
      <c r="L583" s="97"/>
      <c r="M583" s="97"/>
      <c r="N583" s="97"/>
      <c r="O583" s="97"/>
      <c r="P583" s="97"/>
      <c r="Q583" s="97"/>
      <c r="R583" s="97"/>
      <c r="S583" s="97"/>
      <c r="T583" s="97"/>
      <c r="U583" s="97"/>
      <c r="V583" s="97"/>
      <c r="W583" s="97"/>
      <c r="X583" s="97"/>
      <c r="Y583" s="97"/>
    </row>
    <row r="584">
      <c r="A584" s="97"/>
      <c r="B584" s="200"/>
      <c r="C584" s="200"/>
      <c r="D584" s="200"/>
      <c r="E584" s="200"/>
      <c r="F584" s="200"/>
      <c r="G584" s="97"/>
      <c r="H584" s="97"/>
      <c r="I584" s="97"/>
      <c r="J584" s="97"/>
      <c r="K584" s="97"/>
      <c r="L584" s="97"/>
      <c r="M584" s="97"/>
      <c r="N584" s="97"/>
      <c r="O584" s="97"/>
      <c r="P584" s="97"/>
      <c r="Q584" s="97"/>
      <c r="R584" s="97"/>
      <c r="S584" s="97"/>
      <c r="T584" s="97"/>
      <c r="U584" s="97"/>
      <c r="V584" s="97"/>
      <c r="W584" s="97"/>
      <c r="X584" s="97"/>
      <c r="Y584" s="97"/>
    </row>
    <row r="585">
      <c r="A585" s="97"/>
      <c r="B585" s="200"/>
      <c r="C585" s="200"/>
      <c r="D585" s="200"/>
      <c r="E585" s="200"/>
      <c r="F585" s="200"/>
      <c r="G585" s="97"/>
      <c r="H585" s="97"/>
      <c r="I585" s="97"/>
      <c r="J585" s="97"/>
      <c r="K585" s="97"/>
      <c r="L585" s="97"/>
      <c r="M585" s="97"/>
      <c r="N585" s="97"/>
      <c r="O585" s="97"/>
      <c r="P585" s="97"/>
      <c r="Q585" s="97"/>
      <c r="R585" s="97"/>
      <c r="S585" s="97"/>
      <c r="T585" s="97"/>
      <c r="U585" s="97"/>
      <c r="V585" s="97"/>
      <c r="W585" s="97"/>
      <c r="X585" s="97"/>
      <c r="Y585" s="97"/>
    </row>
    <row r="586">
      <c r="A586" s="97"/>
      <c r="B586" s="200"/>
      <c r="C586" s="200"/>
      <c r="D586" s="200"/>
      <c r="E586" s="200"/>
      <c r="F586" s="200"/>
      <c r="G586" s="97"/>
      <c r="H586" s="97"/>
      <c r="I586" s="97"/>
      <c r="J586" s="97"/>
      <c r="K586" s="97"/>
      <c r="L586" s="97"/>
      <c r="M586" s="97"/>
      <c r="N586" s="97"/>
      <c r="O586" s="97"/>
      <c r="P586" s="97"/>
      <c r="Q586" s="97"/>
      <c r="R586" s="97"/>
      <c r="S586" s="97"/>
      <c r="T586" s="97"/>
      <c r="U586" s="97"/>
      <c r="V586" s="97"/>
      <c r="W586" s="97"/>
      <c r="X586" s="97"/>
      <c r="Y586" s="97"/>
    </row>
    <row r="587">
      <c r="A587" s="97"/>
      <c r="B587" s="200"/>
      <c r="C587" s="200"/>
      <c r="D587" s="200"/>
      <c r="E587" s="200"/>
      <c r="F587" s="200"/>
      <c r="G587" s="97"/>
      <c r="H587" s="97"/>
      <c r="I587" s="97"/>
      <c r="J587" s="97"/>
      <c r="K587" s="97"/>
      <c r="L587" s="97"/>
      <c r="M587" s="97"/>
      <c r="N587" s="97"/>
      <c r="O587" s="97"/>
      <c r="P587" s="97"/>
      <c r="Q587" s="97"/>
      <c r="R587" s="97"/>
      <c r="S587" s="97"/>
      <c r="T587" s="97"/>
      <c r="U587" s="97"/>
      <c r="V587" s="97"/>
      <c r="W587" s="97"/>
      <c r="X587" s="97"/>
      <c r="Y587" s="97"/>
    </row>
    <row r="588">
      <c r="A588" s="97"/>
      <c r="B588" s="200"/>
      <c r="C588" s="200"/>
      <c r="D588" s="200"/>
      <c r="E588" s="200"/>
      <c r="F588" s="200"/>
      <c r="G588" s="97"/>
      <c r="H588" s="97"/>
      <c r="I588" s="97"/>
      <c r="J588" s="97"/>
      <c r="K588" s="97"/>
      <c r="L588" s="97"/>
      <c r="M588" s="97"/>
      <c r="N588" s="97"/>
      <c r="O588" s="97"/>
      <c r="P588" s="97"/>
      <c r="Q588" s="97"/>
      <c r="R588" s="97"/>
      <c r="S588" s="97"/>
      <c r="T588" s="97"/>
      <c r="U588" s="97"/>
      <c r="V588" s="97"/>
      <c r="W588" s="97"/>
      <c r="X588" s="97"/>
      <c r="Y588" s="97"/>
    </row>
    <row r="589">
      <c r="A589" s="97"/>
      <c r="B589" s="200"/>
      <c r="C589" s="200"/>
      <c r="D589" s="200"/>
      <c r="E589" s="200"/>
      <c r="F589" s="200"/>
      <c r="G589" s="97"/>
      <c r="H589" s="97"/>
      <c r="I589" s="97"/>
      <c r="J589" s="97"/>
      <c r="K589" s="97"/>
      <c r="L589" s="97"/>
      <c r="M589" s="97"/>
      <c r="N589" s="97"/>
      <c r="O589" s="97"/>
      <c r="P589" s="97"/>
      <c r="Q589" s="97"/>
      <c r="R589" s="97"/>
      <c r="S589" s="97"/>
      <c r="T589" s="97"/>
      <c r="U589" s="97"/>
      <c r="V589" s="97"/>
      <c r="W589" s="97"/>
      <c r="X589" s="97"/>
      <c r="Y589" s="97"/>
    </row>
    <row r="590">
      <c r="A590" s="97"/>
      <c r="B590" s="200"/>
      <c r="C590" s="200"/>
      <c r="D590" s="200"/>
      <c r="E590" s="200"/>
      <c r="F590" s="200"/>
      <c r="G590" s="97"/>
      <c r="H590" s="97"/>
      <c r="I590" s="97"/>
      <c r="J590" s="97"/>
      <c r="K590" s="97"/>
      <c r="L590" s="97"/>
      <c r="M590" s="97"/>
      <c r="N590" s="97"/>
      <c r="O590" s="97"/>
      <c r="P590" s="97"/>
      <c r="Q590" s="97"/>
      <c r="R590" s="97"/>
      <c r="S590" s="97"/>
      <c r="T590" s="97"/>
      <c r="U590" s="97"/>
      <c r="V590" s="97"/>
      <c r="W590" s="97"/>
      <c r="X590" s="97"/>
      <c r="Y590" s="97"/>
    </row>
    <row r="591">
      <c r="A591" s="97"/>
      <c r="B591" s="200"/>
      <c r="C591" s="200"/>
      <c r="D591" s="200"/>
      <c r="E591" s="200"/>
      <c r="F591" s="200"/>
      <c r="G591" s="97"/>
      <c r="H591" s="97"/>
      <c r="I591" s="97"/>
      <c r="J591" s="97"/>
      <c r="K591" s="97"/>
      <c r="L591" s="97"/>
      <c r="M591" s="97"/>
      <c r="N591" s="97"/>
      <c r="O591" s="97"/>
      <c r="P591" s="97"/>
      <c r="Q591" s="97"/>
      <c r="R591" s="97"/>
      <c r="S591" s="97"/>
      <c r="T591" s="97"/>
      <c r="U591" s="97"/>
      <c r="V591" s="97"/>
      <c r="W591" s="97"/>
      <c r="X591" s="97"/>
      <c r="Y591" s="97"/>
    </row>
    <row r="592">
      <c r="A592" s="97"/>
      <c r="B592" s="200"/>
      <c r="C592" s="200"/>
      <c r="D592" s="200"/>
      <c r="E592" s="200"/>
      <c r="F592" s="200"/>
      <c r="G592" s="97"/>
      <c r="H592" s="97"/>
      <c r="I592" s="97"/>
      <c r="J592" s="97"/>
      <c r="K592" s="97"/>
      <c r="L592" s="97"/>
      <c r="M592" s="97"/>
      <c r="N592" s="97"/>
      <c r="O592" s="97"/>
      <c r="P592" s="97"/>
      <c r="Q592" s="97"/>
      <c r="R592" s="97"/>
      <c r="S592" s="97"/>
      <c r="T592" s="97"/>
      <c r="U592" s="97"/>
      <c r="V592" s="97"/>
      <c r="W592" s="97"/>
      <c r="X592" s="97"/>
      <c r="Y592" s="97"/>
    </row>
    <row r="593">
      <c r="A593" s="97"/>
      <c r="B593" s="200"/>
      <c r="C593" s="200"/>
      <c r="D593" s="200"/>
      <c r="E593" s="200"/>
      <c r="F593" s="200"/>
      <c r="G593" s="97"/>
      <c r="H593" s="97"/>
      <c r="I593" s="97"/>
      <c r="J593" s="97"/>
      <c r="K593" s="97"/>
      <c r="L593" s="97"/>
      <c r="M593" s="97"/>
      <c r="N593" s="97"/>
      <c r="O593" s="97"/>
      <c r="P593" s="97"/>
      <c r="Q593" s="97"/>
      <c r="R593" s="97"/>
      <c r="S593" s="97"/>
      <c r="T593" s="97"/>
      <c r="U593" s="97"/>
      <c r="V593" s="97"/>
      <c r="W593" s="97"/>
      <c r="X593" s="97"/>
      <c r="Y593" s="97"/>
    </row>
    <row r="594">
      <c r="A594" s="97"/>
      <c r="B594" s="200"/>
      <c r="C594" s="200"/>
      <c r="D594" s="200"/>
      <c r="E594" s="200"/>
      <c r="F594" s="200"/>
      <c r="G594" s="97"/>
      <c r="H594" s="97"/>
      <c r="I594" s="97"/>
      <c r="J594" s="97"/>
      <c r="K594" s="97"/>
      <c r="L594" s="97"/>
      <c r="M594" s="97"/>
      <c r="N594" s="97"/>
      <c r="O594" s="97"/>
      <c r="P594" s="97"/>
      <c r="Q594" s="97"/>
      <c r="R594" s="97"/>
      <c r="S594" s="97"/>
      <c r="T594" s="97"/>
      <c r="U594" s="97"/>
      <c r="V594" s="97"/>
      <c r="W594" s="97"/>
      <c r="X594" s="97"/>
      <c r="Y594" s="97"/>
    </row>
    <row r="595">
      <c r="A595" s="97"/>
      <c r="B595" s="200"/>
      <c r="C595" s="200"/>
      <c r="D595" s="200"/>
      <c r="E595" s="200"/>
      <c r="F595" s="200"/>
      <c r="G595" s="97"/>
      <c r="H595" s="97"/>
      <c r="I595" s="97"/>
      <c r="J595" s="97"/>
      <c r="K595" s="97"/>
      <c r="L595" s="97"/>
      <c r="M595" s="97"/>
      <c r="N595" s="97"/>
      <c r="O595" s="97"/>
      <c r="P595" s="97"/>
      <c r="Q595" s="97"/>
      <c r="R595" s="97"/>
      <c r="S595" s="97"/>
      <c r="T595" s="97"/>
      <c r="U595" s="97"/>
      <c r="V595" s="97"/>
      <c r="W595" s="97"/>
      <c r="X595" s="97"/>
      <c r="Y595" s="97"/>
    </row>
    <row r="596">
      <c r="A596" s="97"/>
      <c r="B596" s="200"/>
      <c r="C596" s="200"/>
      <c r="D596" s="200"/>
      <c r="E596" s="200"/>
      <c r="F596" s="200"/>
      <c r="G596" s="97"/>
      <c r="H596" s="97"/>
      <c r="I596" s="97"/>
      <c r="J596" s="97"/>
      <c r="K596" s="97"/>
      <c r="L596" s="97"/>
      <c r="M596" s="97"/>
      <c r="N596" s="97"/>
      <c r="O596" s="97"/>
      <c r="P596" s="97"/>
      <c r="Q596" s="97"/>
      <c r="R596" s="97"/>
      <c r="S596" s="97"/>
      <c r="T596" s="97"/>
      <c r="U596" s="97"/>
      <c r="V596" s="97"/>
      <c r="W596" s="97"/>
      <c r="X596" s="97"/>
      <c r="Y596" s="97"/>
    </row>
    <row r="597">
      <c r="A597" s="97"/>
      <c r="B597" s="200"/>
      <c r="C597" s="200"/>
      <c r="D597" s="200"/>
      <c r="E597" s="200"/>
      <c r="F597" s="200"/>
      <c r="G597" s="97"/>
      <c r="H597" s="97"/>
      <c r="I597" s="97"/>
      <c r="J597" s="97"/>
      <c r="K597" s="97"/>
      <c r="L597" s="97"/>
      <c r="M597" s="97"/>
      <c r="N597" s="97"/>
      <c r="O597" s="97"/>
      <c r="P597" s="97"/>
      <c r="Q597" s="97"/>
      <c r="R597" s="97"/>
      <c r="S597" s="97"/>
      <c r="T597" s="97"/>
      <c r="U597" s="97"/>
      <c r="V597" s="97"/>
      <c r="W597" s="97"/>
      <c r="X597" s="97"/>
      <c r="Y597" s="97"/>
    </row>
    <row r="598">
      <c r="A598" s="97"/>
      <c r="B598" s="200"/>
      <c r="C598" s="200"/>
      <c r="D598" s="200"/>
      <c r="E598" s="200"/>
      <c r="F598" s="200"/>
      <c r="G598" s="97"/>
      <c r="H598" s="97"/>
      <c r="I598" s="97"/>
      <c r="J598" s="97"/>
      <c r="K598" s="97"/>
      <c r="L598" s="97"/>
      <c r="M598" s="97"/>
      <c r="N598" s="97"/>
      <c r="O598" s="97"/>
      <c r="P598" s="97"/>
      <c r="Q598" s="97"/>
      <c r="R598" s="97"/>
      <c r="S598" s="97"/>
      <c r="T598" s="97"/>
      <c r="U598" s="97"/>
      <c r="V598" s="97"/>
      <c r="W598" s="97"/>
      <c r="X598" s="97"/>
      <c r="Y598" s="97"/>
    </row>
    <row r="599">
      <c r="A599" s="97"/>
      <c r="B599" s="200"/>
      <c r="C599" s="200"/>
      <c r="D599" s="200"/>
      <c r="E599" s="200"/>
      <c r="F599" s="200"/>
      <c r="G599" s="97"/>
      <c r="H599" s="97"/>
      <c r="I599" s="97"/>
      <c r="J599" s="97"/>
      <c r="K599" s="97"/>
      <c r="L599" s="97"/>
      <c r="M599" s="97"/>
      <c r="N599" s="97"/>
      <c r="O599" s="97"/>
      <c r="P599" s="97"/>
      <c r="Q599" s="97"/>
      <c r="R599" s="97"/>
      <c r="S599" s="97"/>
      <c r="T599" s="97"/>
      <c r="U599" s="97"/>
      <c r="V599" s="97"/>
      <c r="W599" s="97"/>
      <c r="X599" s="97"/>
      <c r="Y599" s="97"/>
    </row>
    <row r="600">
      <c r="A600" s="97"/>
      <c r="B600" s="200"/>
      <c r="C600" s="200"/>
      <c r="D600" s="200"/>
      <c r="E600" s="200"/>
      <c r="F600" s="200"/>
      <c r="G600" s="97"/>
      <c r="H600" s="97"/>
      <c r="I600" s="97"/>
      <c r="J600" s="97"/>
      <c r="K600" s="97"/>
      <c r="L600" s="97"/>
      <c r="M600" s="97"/>
      <c r="N600" s="97"/>
      <c r="O600" s="97"/>
      <c r="P600" s="97"/>
      <c r="Q600" s="97"/>
      <c r="R600" s="97"/>
      <c r="S600" s="97"/>
      <c r="T600" s="97"/>
      <c r="U600" s="97"/>
      <c r="V600" s="97"/>
      <c r="W600" s="97"/>
      <c r="X600" s="97"/>
      <c r="Y600" s="97"/>
    </row>
    <row r="601">
      <c r="A601" s="97"/>
      <c r="B601" s="200"/>
      <c r="C601" s="200"/>
      <c r="D601" s="200"/>
      <c r="E601" s="200"/>
      <c r="F601" s="200"/>
      <c r="G601" s="97"/>
      <c r="H601" s="97"/>
      <c r="I601" s="97"/>
      <c r="J601" s="97"/>
      <c r="K601" s="97"/>
      <c r="L601" s="97"/>
      <c r="M601" s="97"/>
      <c r="N601" s="97"/>
      <c r="O601" s="97"/>
      <c r="P601" s="97"/>
      <c r="Q601" s="97"/>
      <c r="R601" s="97"/>
      <c r="S601" s="97"/>
      <c r="T601" s="97"/>
      <c r="U601" s="97"/>
      <c r="V601" s="97"/>
      <c r="W601" s="97"/>
      <c r="X601" s="97"/>
      <c r="Y601" s="97"/>
    </row>
    <row r="602">
      <c r="A602" s="97"/>
      <c r="B602" s="200"/>
      <c r="C602" s="200"/>
      <c r="D602" s="200"/>
      <c r="E602" s="200"/>
      <c r="F602" s="200"/>
      <c r="G602" s="97"/>
      <c r="H602" s="97"/>
      <c r="I602" s="97"/>
      <c r="J602" s="97"/>
      <c r="K602" s="97"/>
      <c r="L602" s="97"/>
      <c r="M602" s="97"/>
      <c r="N602" s="97"/>
      <c r="O602" s="97"/>
      <c r="P602" s="97"/>
      <c r="Q602" s="97"/>
      <c r="R602" s="97"/>
      <c r="S602" s="97"/>
      <c r="T602" s="97"/>
      <c r="U602" s="97"/>
      <c r="V602" s="97"/>
      <c r="W602" s="97"/>
      <c r="X602" s="97"/>
      <c r="Y602" s="97"/>
    </row>
    <row r="603">
      <c r="A603" s="97"/>
      <c r="B603" s="200"/>
      <c r="C603" s="200"/>
      <c r="D603" s="200"/>
      <c r="E603" s="200"/>
      <c r="F603" s="200"/>
      <c r="G603" s="97"/>
      <c r="H603" s="97"/>
      <c r="I603" s="97"/>
      <c r="J603" s="97"/>
      <c r="K603" s="97"/>
      <c r="L603" s="97"/>
      <c r="M603" s="97"/>
      <c r="N603" s="97"/>
      <c r="O603" s="97"/>
      <c r="P603" s="97"/>
      <c r="Q603" s="97"/>
      <c r="R603" s="97"/>
      <c r="S603" s="97"/>
      <c r="T603" s="97"/>
      <c r="U603" s="97"/>
      <c r="V603" s="97"/>
      <c r="W603" s="97"/>
      <c r="X603" s="97"/>
      <c r="Y603" s="97"/>
    </row>
    <row r="604">
      <c r="A604" s="97"/>
      <c r="B604" s="200"/>
      <c r="C604" s="200"/>
      <c r="D604" s="200"/>
      <c r="E604" s="200"/>
      <c r="F604" s="200"/>
      <c r="G604" s="97"/>
      <c r="H604" s="97"/>
      <c r="I604" s="97"/>
      <c r="J604" s="97"/>
      <c r="K604" s="97"/>
      <c r="L604" s="97"/>
      <c r="M604" s="97"/>
      <c r="N604" s="97"/>
      <c r="O604" s="97"/>
      <c r="P604" s="97"/>
      <c r="Q604" s="97"/>
      <c r="R604" s="97"/>
      <c r="S604" s="97"/>
      <c r="T604" s="97"/>
      <c r="U604" s="97"/>
      <c r="V604" s="97"/>
      <c r="W604" s="97"/>
      <c r="X604" s="97"/>
      <c r="Y604" s="97"/>
    </row>
    <row r="605">
      <c r="A605" s="97"/>
      <c r="B605" s="200"/>
      <c r="C605" s="200"/>
      <c r="D605" s="200"/>
      <c r="E605" s="200"/>
      <c r="F605" s="200"/>
      <c r="G605" s="97"/>
      <c r="H605" s="97"/>
      <c r="I605" s="97"/>
      <c r="J605" s="97"/>
      <c r="K605" s="97"/>
      <c r="L605" s="97"/>
      <c r="M605" s="97"/>
      <c r="N605" s="97"/>
      <c r="O605" s="97"/>
      <c r="P605" s="97"/>
      <c r="Q605" s="97"/>
      <c r="R605" s="97"/>
      <c r="S605" s="97"/>
      <c r="T605" s="97"/>
      <c r="U605" s="97"/>
      <c r="V605" s="97"/>
      <c r="W605" s="97"/>
      <c r="X605" s="97"/>
      <c r="Y605" s="97"/>
    </row>
    <row r="606">
      <c r="A606" s="97"/>
      <c r="B606" s="200"/>
      <c r="C606" s="200"/>
      <c r="D606" s="200"/>
      <c r="E606" s="200"/>
      <c r="F606" s="200"/>
      <c r="G606" s="97"/>
      <c r="H606" s="97"/>
      <c r="I606" s="97"/>
      <c r="J606" s="97"/>
      <c r="K606" s="97"/>
      <c r="L606" s="97"/>
      <c r="M606" s="97"/>
      <c r="N606" s="97"/>
      <c r="O606" s="97"/>
      <c r="P606" s="97"/>
      <c r="Q606" s="97"/>
      <c r="R606" s="97"/>
      <c r="S606" s="97"/>
      <c r="T606" s="97"/>
      <c r="U606" s="97"/>
      <c r="V606" s="97"/>
      <c r="W606" s="97"/>
      <c r="X606" s="97"/>
      <c r="Y606" s="97"/>
    </row>
    <row r="607">
      <c r="A607" s="97"/>
      <c r="B607" s="200"/>
      <c r="C607" s="200"/>
      <c r="D607" s="200"/>
      <c r="E607" s="200"/>
      <c r="F607" s="200"/>
      <c r="G607" s="97"/>
      <c r="H607" s="97"/>
      <c r="I607" s="97"/>
      <c r="J607" s="97"/>
      <c r="K607" s="97"/>
      <c r="L607" s="97"/>
      <c r="M607" s="97"/>
      <c r="N607" s="97"/>
      <c r="O607" s="97"/>
      <c r="P607" s="97"/>
      <c r="Q607" s="97"/>
      <c r="R607" s="97"/>
      <c r="S607" s="97"/>
      <c r="T607" s="97"/>
      <c r="U607" s="97"/>
      <c r="V607" s="97"/>
      <c r="W607" s="97"/>
      <c r="X607" s="97"/>
      <c r="Y607" s="97"/>
    </row>
    <row r="608">
      <c r="A608" s="97"/>
      <c r="B608" s="200"/>
      <c r="C608" s="200"/>
      <c r="D608" s="200"/>
      <c r="E608" s="200"/>
      <c r="F608" s="200"/>
      <c r="G608" s="97"/>
      <c r="H608" s="97"/>
      <c r="I608" s="97"/>
      <c r="J608" s="97"/>
      <c r="K608" s="97"/>
      <c r="L608" s="97"/>
      <c r="M608" s="97"/>
      <c r="N608" s="97"/>
      <c r="O608" s="97"/>
      <c r="P608" s="97"/>
      <c r="Q608" s="97"/>
      <c r="R608" s="97"/>
      <c r="S608" s="97"/>
      <c r="T608" s="97"/>
      <c r="U608" s="97"/>
      <c r="V608" s="97"/>
      <c r="W608" s="97"/>
      <c r="X608" s="97"/>
      <c r="Y608" s="97"/>
    </row>
    <row r="609">
      <c r="A609" s="97"/>
      <c r="B609" s="200"/>
      <c r="C609" s="200"/>
      <c r="D609" s="200"/>
      <c r="E609" s="200"/>
      <c r="F609" s="200"/>
      <c r="G609" s="97"/>
      <c r="H609" s="97"/>
      <c r="I609" s="97"/>
      <c r="J609" s="97"/>
      <c r="K609" s="97"/>
      <c r="L609" s="97"/>
      <c r="M609" s="97"/>
      <c r="N609" s="97"/>
      <c r="O609" s="97"/>
      <c r="P609" s="97"/>
      <c r="Q609" s="97"/>
      <c r="R609" s="97"/>
      <c r="S609" s="97"/>
      <c r="T609" s="97"/>
      <c r="U609" s="97"/>
      <c r="V609" s="97"/>
      <c r="W609" s="97"/>
      <c r="X609" s="97"/>
      <c r="Y609" s="97"/>
    </row>
    <row r="610">
      <c r="A610" s="97"/>
      <c r="B610" s="200"/>
      <c r="C610" s="200"/>
      <c r="D610" s="200"/>
      <c r="E610" s="200"/>
      <c r="F610" s="200"/>
      <c r="G610" s="97"/>
      <c r="H610" s="97"/>
      <c r="I610" s="97"/>
      <c r="J610" s="97"/>
      <c r="K610" s="97"/>
      <c r="L610" s="97"/>
      <c r="M610" s="97"/>
      <c r="N610" s="97"/>
      <c r="O610" s="97"/>
      <c r="P610" s="97"/>
      <c r="Q610" s="97"/>
      <c r="R610" s="97"/>
      <c r="S610" s="97"/>
      <c r="T610" s="97"/>
      <c r="U610" s="97"/>
      <c r="V610" s="97"/>
      <c r="W610" s="97"/>
      <c r="X610" s="97"/>
      <c r="Y610" s="97"/>
    </row>
    <row r="611">
      <c r="A611" s="97"/>
      <c r="B611" s="200"/>
      <c r="C611" s="200"/>
      <c r="D611" s="200"/>
      <c r="E611" s="200"/>
      <c r="F611" s="200"/>
      <c r="G611" s="97"/>
      <c r="H611" s="97"/>
      <c r="I611" s="97"/>
      <c r="J611" s="97"/>
      <c r="K611" s="97"/>
      <c r="L611" s="97"/>
      <c r="M611" s="97"/>
      <c r="N611" s="97"/>
      <c r="O611" s="97"/>
      <c r="P611" s="97"/>
      <c r="Q611" s="97"/>
      <c r="R611" s="97"/>
      <c r="S611" s="97"/>
      <c r="T611" s="97"/>
      <c r="U611" s="97"/>
      <c r="V611" s="97"/>
      <c r="W611" s="97"/>
      <c r="X611" s="97"/>
      <c r="Y611" s="97"/>
    </row>
    <row r="612">
      <c r="A612" s="97"/>
      <c r="B612" s="200"/>
      <c r="C612" s="200"/>
      <c r="D612" s="200"/>
      <c r="E612" s="200"/>
      <c r="F612" s="200"/>
      <c r="G612" s="97"/>
      <c r="H612" s="97"/>
      <c r="I612" s="97"/>
      <c r="J612" s="97"/>
      <c r="K612" s="97"/>
      <c r="L612" s="97"/>
      <c r="M612" s="97"/>
      <c r="N612" s="97"/>
      <c r="O612" s="97"/>
      <c r="P612" s="97"/>
      <c r="Q612" s="97"/>
      <c r="R612" s="97"/>
      <c r="S612" s="97"/>
      <c r="T612" s="97"/>
      <c r="U612" s="97"/>
      <c r="V612" s="97"/>
      <c r="W612" s="97"/>
      <c r="X612" s="97"/>
      <c r="Y612" s="97"/>
    </row>
    <row r="613">
      <c r="A613" s="97"/>
      <c r="B613" s="200"/>
      <c r="C613" s="200"/>
      <c r="D613" s="200"/>
      <c r="E613" s="200"/>
      <c r="F613" s="200"/>
      <c r="G613" s="97"/>
      <c r="H613" s="97"/>
      <c r="I613" s="97"/>
      <c r="J613" s="97"/>
      <c r="K613" s="97"/>
      <c r="L613" s="97"/>
      <c r="M613" s="97"/>
      <c r="N613" s="97"/>
      <c r="O613" s="97"/>
      <c r="P613" s="97"/>
      <c r="Q613" s="97"/>
      <c r="R613" s="97"/>
      <c r="S613" s="97"/>
      <c r="T613" s="97"/>
      <c r="U613" s="97"/>
      <c r="V613" s="97"/>
      <c r="W613" s="97"/>
      <c r="X613" s="97"/>
      <c r="Y613" s="97"/>
    </row>
    <row r="614">
      <c r="A614" s="97"/>
      <c r="B614" s="200"/>
      <c r="C614" s="200"/>
      <c r="D614" s="200"/>
      <c r="E614" s="200"/>
      <c r="F614" s="200"/>
      <c r="G614" s="97"/>
      <c r="H614" s="97"/>
      <c r="I614" s="97"/>
      <c r="J614" s="97"/>
      <c r="K614" s="97"/>
      <c r="L614" s="97"/>
      <c r="M614" s="97"/>
      <c r="N614" s="97"/>
      <c r="O614" s="97"/>
      <c r="P614" s="97"/>
      <c r="Q614" s="97"/>
      <c r="R614" s="97"/>
      <c r="S614" s="97"/>
      <c r="T614" s="97"/>
      <c r="U614" s="97"/>
      <c r="V614" s="97"/>
      <c r="W614" s="97"/>
      <c r="X614" s="97"/>
      <c r="Y614" s="97"/>
    </row>
    <row r="615">
      <c r="A615" s="97"/>
      <c r="B615" s="200"/>
      <c r="C615" s="200"/>
      <c r="D615" s="200"/>
      <c r="E615" s="200"/>
      <c r="F615" s="200"/>
      <c r="G615" s="97"/>
      <c r="H615" s="97"/>
      <c r="I615" s="97"/>
      <c r="J615" s="97"/>
      <c r="K615" s="97"/>
      <c r="L615" s="97"/>
      <c r="M615" s="97"/>
      <c r="N615" s="97"/>
      <c r="O615" s="97"/>
      <c r="P615" s="97"/>
      <c r="Q615" s="97"/>
      <c r="R615" s="97"/>
      <c r="S615" s="97"/>
      <c r="T615" s="97"/>
      <c r="U615" s="97"/>
      <c r="V615" s="97"/>
      <c r="W615" s="97"/>
      <c r="X615" s="97"/>
      <c r="Y615" s="97"/>
    </row>
    <row r="616">
      <c r="A616" s="97"/>
      <c r="B616" s="200"/>
      <c r="C616" s="200"/>
      <c r="D616" s="200"/>
      <c r="E616" s="200"/>
      <c r="F616" s="200"/>
      <c r="G616" s="97"/>
      <c r="H616" s="97"/>
      <c r="I616" s="97"/>
      <c r="J616" s="97"/>
      <c r="K616" s="97"/>
      <c r="L616" s="97"/>
      <c r="M616" s="97"/>
      <c r="N616" s="97"/>
      <c r="O616" s="97"/>
      <c r="P616" s="97"/>
      <c r="Q616" s="97"/>
      <c r="R616" s="97"/>
      <c r="S616" s="97"/>
      <c r="T616" s="97"/>
      <c r="U616" s="97"/>
      <c r="V616" s="97"/>
      <c r="W616" s="97"/>
      <c r="X616" s="97"/>
      <c r="Y616" s="97"/>
    </row>
    <row r="617">
      <c r="A617" s="97"/>
      <c r="B617" s="200"/>
      <c r="C617" s="200"/>
      <c r="D617" s="200"/>
      <c r="E617" s="200"/>
      <c r="F617" s="200"/>
      <c r="G617" s="97"/>
      <c r="H617" s="97"/>
      <c r="I617" s="97"/>
      <c r="J617" s="97"/>
      <c r="K617" s="97"/>
      <c r="L617" s="97"/>
      <c r="M617" s="97"/>
      <c r="N617" s="97"/>
      <c r="O617" s="97"/>
      <c r="P617" s="97"/>
      <c r="Q617" s="97"/>
      <c r="R617" s="97"/>
      <c r="S617" s="97"/>
      <c r="T617" s="97"/>
      <c r="U617" s="97"/>
      <c r="V617" s="97"/>
      <c r="W617" s="97"/>
      <c r="X617" s="97"/>
      <c r="Y617" s="97"/>
    </row>
    <row r="618">
      <c r="A618" s="97"/>
      <c r="B618" s="200"/>
      <c r="C618" s="200"/>
      <c r="D618" s="200"/>
      <c r="E618" s="200"/>
      <c r="F618" s="200"/>
      <c r="G618" s="97"/>
      <c r="H618" s="97"/>
      <c r="I618" s="97"/>
      <c r="J618" s="97"/>
      <c r="K618" s="97"/>
      <c r="L618" s="97"/>
      <c r="M618" s="97"/>
      <c r="N618" s="97"/>
      <c r="O618" s="97"/>
      <c r="P618" s="97"/>
      <c r="Q618" s="97"/>
      <c r="R618" s="97"/>
      <c r="S618" s="97"/>
      <c r="T618" s="97"/>
      <c r="U618" s="97"/>
      <c r="V618" s="97"/>
      <c r="W618" s="97"/>
      <c r="X618" s="97"/>
      <c r="Y618" s="97"/>
    </row>
    <row r="619">
      <c r="A619" s="97"/>
      <c r="B619" s="200"/>
      <c r="C619" s="200"/>
      <c r="D619" s="200"/>
      <c r="E619" s="200"/>
      <c r="F619" s="200"/>
      <c r="G619" s="97"/>
      <c r="H619" s="97"/>
      <c r="I619" s="97"/>
      <c r="J619" s="97"/>
      <c r="K619" s="97"/>
      <c r="L619" s="97"/>
      <c r="M619" s="97"/>
      <c r="N619" s="97"/>
      <c r="O619" s="97"/>
      <c r="P619" s="97"/>
      <c r="Q619" s="97"/>
      <c r="R619" s="97"/>
      <c r="S619" s="97"/>
      <c r="T619" s="97"/>
      <c r="U619" s="97"/>
      <c r="V619" s="97"/>
      <c r="W619" s="97"/>
      <c r="X619" s="97"/>
      <c r="Y619" s="97"/>
    </row>
    <row r="620">
      <c r="A620" s="97"/>
      <c r="B620" s="200"/>
      <c r="C620" s="200"/>
      <c r="D620" s="200"/>
      <c r="E620" s="200"/>
      <c r="F620" s="200"/>
      <c r="G620" s="97"/>
      <c r="H620" s="97"/>
      <c r="I620" s="97"/>
      <c r="J620" s="97"/>
      <c r="K620" s="97"/>
      <c r="L620" s="97"/>
      <c r="M620" s="97"/>
      <c r="N620" s="97"/>
      <c r="O620" s="97"/>
      <c r="P620" s="97"/>
      <c r="Q620" s="97"/>
      <c r="R620" s="97"/>
      <c r="S620" s="97"/>
      <c r="T620" s="97"/>
      <c r="U620" s="97"/>
      <c r="V620" s="97"/>
      <c r="W620" s="97"/>
      <c r="X620" s="97"/>
      <c r="Y620" s="97"/>
    </row>
    <row r="621">
      <c r="A621" s="97"/>
      <c r="B621" s="200"/>
      <c r="C621" s="200"/>
      <c r="D621" s="200"/>
      <c r="E621" s="200"/>
      <c r="F621" s="200"/>
      <c r="G621" s="97"/>
      <c r="H621" s="97"/>
      <c r="I621" s="97"/>
      <c r="J621" s="97"/>
      <c r="K621" s="97"/>
      <c r="L621" s="97"/>
      <c r="M621" s="97"/>
      <c r="N621" s="97"/>
      <c r="O621" s="97"/>
      <c r="P621" s="97"/>
      <c r="Q621" s="97"/>
      <c r="R621" s="97"/>
      <c r="S621" s="97"/>
      <c r="T621" s="97"/>
      <c r="U621" s="97"/>
      <c r="V621" s="97"/>
      <c r="W621" s="97"/>
      <c r="X621" s="97"/>
      <c r="Y621" s="97"/>
    </row>
    <row r="622">
      <c r="A622" s="97"/>
      <c r="B622" s="200"/>
      <c r="C622" s="200"/>
      <c r="D622" s="200"/>
      <c r="E622" s="200"/>
      <c r="F622" s="200"/>
      <c r="G622" s="97"/>
      <c r="H622" s="97"/>
      <c r="I622" s="97"/>
      <c r="J622" s="97"/>
      <c r="K622" s="97"/>
      <c r="L622" s="97"/>
      <c r="M622" s="97"/>
      <c r="N622" s="97"/>
      <c r="O622" s="97"/>
      <c r="P622" s="97"/>
      <c r="Q622" s="97"/>
      <c r="R622" s="97"/>
      <c r="S622" s="97"/>
      <c r="T622" s="97"/>
      <c r="U622" s="97"/>
      <c r="V622" s="97"/>
      <c r="W622" s="97"/>
      <c r="X622" s="97"/>
      <c r="Y622" s="97"/>
    </row>
    <row r="623">
      <c r="A623" s="97"/>
      <c r="B623" s="200"/>
      <c r="C623" s="200"/>
      <c r="D623" s="200"/>
      <c r="E623" s="200"/>
      <c r="F623" s="200"/>
      <c r="G623" s="97"/>
      <c r="H623" s="97"/>
      <c r="I623" s="97"/>
      <c r="J623" s="97"/>
      <c r="K623" s="97"/>
      <c r="L623" s="97"/>
      <c r="M623" s="97"/>
      <c r="N623" s="97"/>
      <c r="O623" s="97"/>
      <c r="P623" s="97"/>
      <c r="Q623" s="97"/>
      <c r="R623" s="97"/>
      <c r="S623" s="97"/>
      <c r="T623" s="97"/>
      <c r="U623" s="97"/>
      <c r="V623" s="97"/>
      <c r="W623" s="97"/>
      <c r="X623" s="97"/>
      <c r="Y623" s="97"/>
    </row>
    <row r="624">
      <c r="A624" s="97"/>
      <c r="B624" s="200"/>
      <c r="C624" s="200"/>
      <c r="D624" s="200"/>
      <c r="E624" s="200"/>
      <c r="F624" s="200"/>
      <c r="G624" s="97"/>
      <c r="H624" s="97"/>
      <c r="I624" s="97"/>
      <c r="J624" s="97"/>
      <c r="K624" s="97"/>
      <c r="L624" s="97"/>
      <c r="M624" s="97"/>
      <c r="N624" s="97"/>
      <c r="O624" s="97"/>
      <c r="P624" s="97"/>
      <c r="Q624" s="97"/>
      <c r="R624" s="97"/>
      <c r="S624" s="97"/>
      <c r="T624" s="97"/>
      <c r="U624" s="97"/>
      <c r="V624" s="97"/>
      <c r="W624" s="97"/>
      <c r="X624" s="97"/>
      <c r="Y624" s="97"/>
    </row>
    <row r="625">
      <c r="A625" s="97"/>
      <c r="B625" s="200"/>
      <c r="C625" s="200"/>
      <c r="D625" s="200"/>
      <c r="E625" s="200"/>
      <c r="F625" s="200"/>
      <c r="G625" s="97"/>
      <c r="H625" s="97"/>
      <c r="I625" s="97"/>
      <c r="J625" s="97"/>
      <c r="K625" s="97"/>
      <c r="L625" s="97"/>
      <c r="M625" s="97"/>
      <c r="N625" s="97"/>
      <c r="O625" s="97"/>
      <c r="P625" s="97"/>
      <c r="Q625" s="97"/>
      <c r="R625" s="97"/>
      <c r="S625" s="97"/>
      <c r="T625" s="97"/>
      <c r="U625" s="97"/>
      <c r="V625" s="97"/>
      <c r="W625" s="97"/>
      <c r="X625" s="97"/>
      <c r="Y625" s="97"/>
    </row>
    <row r="626">
      <c r="A626" s="97"/>
      <c r="B626" s="200"/>
      <c r="C626" s="200"/>
      <c r="D626" s="200"/>
      <c r="E626" s="200"/>
      <c r="F626" s="200"/>
      <c r="G626" s="97"/>
      <c r="H626" s="97"/>
      <c r="I626" s="97"/>
      <c r="J626" s="97"/>
      <c r="K626" s="97"/>
      <c r="L626" s="97"/>
      <c r="M626" s="97"/>
      <c r="N626" s="97"/>
      <c r="O626" s="97"/>
      <c r="P626" s="97"/>
      <c r="Q626" s="97"/>
      <c r="R626" s="97"/>
      <c r="S626" s="97"/>
      <c r="T626" s="97"/>
      <c r="U626" s="97"/>
      <c r="V626" s="97"/>
      <c r="W626" s="97"/>
      <c r="X626" s="97"/>
      <c r="Y626" s="97"/>
    </row>
    <row r="627">
      <c r="A627" s="97"/>
      <c r="B627" s="200"/>
      <c r="C627" s="200"/>
      <c r="D627" s="200"/>
      <c r="E627" s="200"/>
      <c r="F627" s="200"/>
      <c r="G627" s="97"/>
      <c r="H627" s="97"/>
      <c r="I627" s="97"/>
      <c r="J627" s="97"/>
      <c r="K627" s="97"/>
      <c r="L627" s="97"/>
      <c r="M627" s="97"/>
      <c r="N627" s="97"/>
      <c r="O627" s="97"/>
      <c r="P627" s="97"/>
      <c r="Q627" s="97"/>
      <c r="R627" s="97"/>
      <c r="S627" s="97"/>
      <c r="T627" s="97"/>
      <c r="U627" s="97"/>
      <c r="V627" s="97"/>
      <c r="W627" s="97"/>
      <c r="X627" s="97"/>
      <c r="Y627" s="97"/>
    </row>
    <row r="628">
      <c r="A628" s="97"/>
      <c r="B628" s="200"/>
      <c r="C628" s="200"/>
      <c r="D628" s="200"/>
      <c r="E628" s="200"/>
      <c r="F628" s="200"/>
      <c r="G628" s="97"/>
      <c r="H628" s="97"/>
      <c r="I628" s="97"/>
      <c r="J628" s="97"/>
      <c r="K628" s="97"/>
      <c r="L628" s="97"/>
      <c r="M628" s="97"/>
      <c r="N628" s="97"/>
      <c r="O628" s="97"/>
      <c r="P628" s="97"/>
      <c r="Q628" s="97"/>
      <c r="R628" s="97"/>
      <c r="S628" s="97"/>
      <c r="T628" s="97"/>
      <c r="U628" s="97"/>
      <c r="V628" s="97"/>
      <c r="W628" s="97"/>
      <c r="X628" s="97"/>
      <c r="Y628" s="97"/>
    </row>
    <row r="629">
      <c r="A629" s="97"/>
      <c r="B629" s="200"/>
      <c r="C629" s="200"/>
      <c r="D629" s="200"/>
      <c r="E629" s="200"/>
      <c r="F629" s="200"/>
      <c r="G629" s="97"/>
      <c r="H629" s="97"/>
      <c r="I629" s="97"/>
      <c r="J629" s="97"/>
      <c r="K629" s="97"/>
      <c r="L629" s="97"/>
      <c r="M629" s="97"/>
      <c r="N629" s="97"/>
      <c r="O629" s="97"/>
      <c r="P629" s="97"/>
      <c r="Q629" s="97"/>
      <c r="R629" s="97"/>
      <c r="S629" s="97"/>
      <c r="T629" s="97"/>
      <c r="U629" s="97"/>
      <c r="V629" s="97"/>
      <c r="W629" s="97"/>
      <c r="X629" s="97"/>
      <c r="Y629" s="97"/>
    </row>
    <row r="630">
      <c r="A630" s="97"/>
      <c r="B630" s="200"/>
      <c r="C630" s="200"/>
      <c r="D630" s="200"/>
      <c r="E630" s="200"/>
      <c r="F630" s="200"/>
      <c r="G630" s="97"/>
      <c r="H630" s="97"/>
      <c r="I630" s="97"/>
      <c r="J630" s="97"/>
      <c r="K630" s="97"/>
      <c r="L630" s="97"/>
      <c r="M630" s="97"/>
      <c r="N630" s="97"/>
      <c r="O630" s="97"/>
      <c r="P630" s="97"/>
      <c r="Q630" s="97"/>
      <c r="R630" s="97"/>
      <c r="S630" s="97"/>
      <c r="T630" s="97"/>
      <c r="U630" s="97"/>
      <c r="V630" s="97"/>
      <c r="W630" s="97"/>
      <c r="X630" s="97"/>
      <c r="Y630" s="97"/>
    </row>
    <row r="631">
      <c r="A631" s="97"/>
      <c r="B631" s="200"/>
      <c r="C631" s="200"/>
      <c r="D631" s="200"/>
      <c r="E631" s="200"/>
      <c r="F631" s="200"/>
      <c r="G631" s="97"/>
      <c r="H631" s="97"/>
      <c r="I631" s="97"/>
      <c r="J631" s="97"/>
      <c r="K631" s="97"/>
      <c r="L631" s="97"/>
      <c r="M631" s="97"/>
      <c r="N631" s="97"/>
      <c r="O631" s="97"/>
      <c r="P631" s="97"/>
      <c r="Q631" s="97"/>
      <c r="R631" s="97"/>
      <c r="S631" s="97"/>
      <c r="T631" s="97"/>
      <c r="U631" s="97"/>
      <c r="V631" s="97"/>
      <c r="W631" s="97"/>
      <c r="X631" s="97"/>
      <c r="Y631" s="97"/>
    </row>
    <row r="632">
      <c r="A632" s="97"/>
      <c r="B632" s="200"/>
      <c r="C632" s="200"/>
      <c r="D632" s="200"/>
      <c r="E632" s="200"/>
      <c r="F632" s="200"/>
      <c r="G632" s="97"/>
      <c r="H632" s="97"/>
      <c r="I632" s="97"/>
      <c r="J632" s="97"/>
      <c r="K632" s="97"/>
      <c r="L632" s="97"/>
      <c r="M632" s="97"/>
      <c r="N632" s="97"/>
      <c r="O632" s="97"/>
      <c r="P632" s="97"/>
      <c r="Q632" s="97"/>
      <c r="R632" s="97"/>
      <c r="S632" s="97"/>
      <c r="T632" s="97"/>
      <c r="U632" s="97"/>
      <c r="V632" s="97"/>
      <c r="W632" s="97"/>
      <c r="X632" s="97"/>
      <c r="Y632" s="97"/>
    </row>
    <row r="633">
      <c r="A633" s="97"/>
      <c r="B633" s="200"/>
      <c r="C633" s="200"/>
      <c r="D633" s="200"/>
      <c r="E633" s="200"/>
      <c r="F633" s="200"/>
      <c r="G633" s="97"/>
      <c r="H633" s="97"/>
      <c r="I633" s="97"/>
      <c r="J633" s="97"/>
      <c r="K633" s="97"/>
      <c r="L633" s="97"/>
      <c r="M633" s="97"/>
      <c r="N633" s="97"/>
      <c r="O633" s="97"/>
      <c r="P633" s="97"/>
      <c r="Q633" s="97"/>
      <c r="R633" s="97"/>
      <c r="S633" s="97"/>
      <c r="T633" s="97"/>
      <c r="U633" s="97"/>
      <c r="V633" s="97"/>
      <c r="W633" s="97"/>
      <c r="X633" s="97"/>
      <c r="Y633" s="97"/>
    </row>
    <row r="634">
      <c r="A634" s="97"/>
      <c r="B634" s="200"/>
      <c r="C634" s="200"/>
      <c r="D634" s="200"/>
      <c r="E634" s="200"/>
      <c r="F634" s="200"/>
      <c r="G634" s="97"/>
      <c r="H634" s="97"/>
      <c r="I634" s="97"/>
      <c r="J634" s="97"/>
      <c r="K634" s="97"/>
      <c r="L634" s="97"/>
      <c r="M634" s="97"/>
      <c r="N634" s="97"/>
      <c r="O634" s="97"/>
      <c r="P634" s="97"/>
      <c r="Q634" s="97"/>
      <c r="R634" s="97"/>
      <c r="S634" s="97"/>
      <c r="T634" s="97"/>
      <c r="U634" s="97"/>
      <c r="V634" s="97"/>
      <c r="W634" s="97"/>
      <c r="X634" s="97"/>
      <c r="Y634" s="97"/>
    </row>
    <row r="635">
      <c r="A635" s="97"/>
      <c r="B635" s="200"/>
      <c r="C635" s="200"/>
      <c r="D635" s="200"/>
      <c r="E635" s="200"/>
      <c r="F635" s="200"/>
      <c r="G635" s="97"/>
      <c r="H635" s="97"/>
      <c r="I635" s="97"/>
      <c r="J635" s="97"/>
      <c r="K635" s="97"/>
      <c r="L635" s="97"/>
      <c r="M635" s="97"/>
      <c r="N635" s="97"/>
      <c r="O635" s="97"/>
      <c r="P635" s="97"/>
      <c r="Q635" s="97"/>
      <c r="R635" s="97"/>
      <c r="S635" s="97"/>
      <c r="T635" s="97"/>
      <c r="U635" s="97"/>
      <c r="V635" s="97"/>
      <c r="W635" s="97"/>
      <c r="X635" s="97"/>
      <c r="Y635" s="97"/>
    </row>
    <row r="636">
      <c r="A636" s="97"/>
      <c r="B636" s="200"/>
      <c r="C636" s="200"/>
      <c r="D636" s="200"/>
      <c r="E636" s="200"/>
      <c r="F636" s="200"/>
      <c r="G636" s="97"/>
      <c r="H636" s="97"/>
      <c r="I636" s="97"/>
      <c r="J636" s="97"/>
      <c r="K636" s="97"/>
      <c r="L636" s="97"/>
      <c r="M636" s="97"/>
      <c r="N636" s="97"/>
      <c r="O636" s="97"/>
      <c r="P636" s="97"/>
      <c r="Q636" s="97"/>
      <c r="R636" s="97"/>
      <c r="S636" s="97"/>
      <c r="T636" s="97"/>
      <c r="U636" s="97"/>
      <c r="V636" s="97"/>
      <c r="W636" s="97"/>
      <c r="X636" s="97"/>
      <c r="Y636" s="97"/>
    </row>
    <row r="637">
      <c r="A637" s="97"/>
      <c r="B637" s="200"/>
      <c r="C637" s="200"/>
      <c r="D637" s="200"/>
      <c r="E637" s="200"/>
      <c r="F637" s="200"/>
      <c r="G637" s="97"/>
      <c r="H637" s="97"/>
      <c r="I637" s="97"/>
      <c r="J637" s="97"/>
      <c r="K637" s="97"/>
      <c r="L637" s="97"/>
      <c r="M637" s="97"/>
      <c r="N637" s="97"/>
      <c r="O637" s="97"/>
      <c r="P637" s="97"/>
      <c r="Q637" s="97"/>
      <c r="R637" s="97"/>
      <c r="S637" s="97"/>
      <c r="T637" s="97"/>
      <c r="U637" s="97"/>
      <c r="V637" s="97"/>
      <c r="W637" s="97"/>
      <c r="X637" s="97"/>
      <c r="Y637" s="97"/>
    </row>
    <row r="638">
      <c r="A638" s="97"/>
      <c r="B638" s="200"/>
      <c r="C638" s="200"/>
      <c r="D638" s="200"/>
      <c r="E638" s="200"/>
      <c r="F638" s="200"/>
      <c r="G638" s="97"/>
      <c r="H638" s="97"/>
      <c r="I638" s="97"/>
      <c r="J638" s="97"/>
      <c r="K638" s="97"/>
      <c r="L638" s="97"/>
      <c r="M638" s="97"/>
      <c r="N638" s="97"/>
      <c r="O638" s="97"/>
      <c r="P638" s="97"/>
      <c r="Q638" s="97"/>
      <c r="R638" s="97"/>
      <c r="S638" s="97"/>
      <c r="T638" s="97"/>
      <c r="U638" s="97"/>
      <c r="V638" s="97"/>
      <c r="W638" s="97"/>
      <c r="X638" s="97"/>
      <c r="Y638" s="97"/>
    </row>
    <row r="639">
      <c r="A639" s="97"/>
      <c r="B639" s="200"/>
      <c r="C639" s="200"/>
      <c r="D639" s="200"/>
      <c r="E639" s="200"/>
      <c r="F639" s="200"/>
      <c r="G639" s="97"/>
      <c r="H639" s="97"/>
      <c r="I639" s="97"/>
      <c r="J639" s="97"/>
      <c r="K639" s="97"/>
      <c r="L639" s="97"/>
      <c r="M639" s="97"/>
      <c r="N639" s="97"/>
      <c r="O639" s="97"/>
      <c r="P639" s="97"/>
      <c r="Q639" s="97"/>
      <c r="R639" s="97"/>
      <c r="S639" s="97"/>
      <c r="T639" s="97"/>
      <c r="U639" s="97"/>
      <c r="V639" s="97"/>
      <c r="W639" s="97"/>
      <c r="X639" s="97"/>
      <c r="Y639" s="97"/>
    </row>
    <row r="640">
      <c r="A640" s="97"/>
      <c r="B640" s="200"/>
      <c r="C640" s="200"/>
      <c r="D640" s="200"/>
      <c r="E640" s="200"/>
      <c r="F640" s="200"/>
      <c r="G640" s="97"/>
      <c r="H640" s="97"/>
      <c r="I640" s="97"/>
      <c r="J640" s="97"/>
      <c r="K640" s="97"/>
      <c r="L640" s="97"/>
      <c r="M640" s="97"/>
      <c r="N640" s="97"/>
      <c r="O640" s="97"/>
      <c r="P640" s="97"/>
      <c r="Q640" s="97"/>
      <c r="R640" s="97"/>
      <c r="S640" s="97"/>
      <c r="T640" s="97"/>
      <c r="U640" s="97"/>
      <c r="V640" s="97"/>
      <c r="W640" s="97"/>
      <c r="X640" s="97"/>
      <c r="Y640" s="97"/>
    </row>
    <row r="641">
      <c r="A641" s="97"/>
      <c r="B641" s="200"/>
      <c r="C641" s="200"/>
      <c r="D641" s="200"/>
      <c r="E641" s="200"/>
      <c r="F641" s="200"/>
      <c r="G641" s="97"/>
      <c r="H641" s="97"/>
      <c r="I641" s="97"/>
      <c r="J641" s="97"/>
      <c r="K641" s="97"/>
      <c r="L641" s="97"/>
      <c r="M641" s="97"/>
      <c r="N641" s="97"/>
      <c r="O641" s="97"/>
      <c r="P641" s="97"/>
      <c r="Q641" s="97"/>
      <c r="R641" s="97"/>
      <c r="S641" s="97"/>
      <c r="T641" s="97"/>
      <c r="U641" s="97"/>
      <c r="V641" s="97"/>
      <c r="W641" s="97"/>
      <c r="X641" s="97"/>
      <c r="Y641" s="97"/>
    </row>
    <row r="642">
      <c r="A642" s="97"/>
      <c r="B642" s="200"/>
      <c r="C642" s="200"/>
      <c r="D642" s="200"/>
      <c r="E642" s="200"/>
      <c r="F642" s="200"/>
      <c r="G642" s="97"/>
      <c r="H642" s="97"/>
      <c r="I642" s="97"/>
      <c r="J642" s="97"/>
      <c r="K642" s="97"/>
      <c r="L642" s="97"/>
      <c r="M642" s="97"/>
      <c r="N642" s="97"/>
      <c r="O642" s="97"/>
      <c r="P642" s="97"/>
      <c r="Q642" s="97"/>
      <c r="R642" s="97"/>
      <c r="S642" s="97"/>
      <c r="T642" s="97"/>
      <c r="U642" s="97"/>
      <c r="V642" s="97"/>
      <c r="W642" s="97"/>
      <c r="X642" s="97"/>
      <c r="Y642" s="97"/>
    </row>
    <row r="643">
      <c r="A643" s="97"/>
      <c r="B643" s="200"/>
      <c r="C643" s="200"/>
      <c r="D643" s="200"/>
      <c r="E643" s="200"/>
      <c r="F643" s="200"/>
      <c r="G643" s="97"/>
      <c r="H643" s="97"/>
      <c r="I643" s="97"/>
      <c r="J643" s="97"/>
      <c r="K643" s="97"/>
      <c r="L643" s="97"/>
      <c r="M643" s="97"/>
      <c r="N643" s="97"/>
      <c r="O643" s="97"/>
      <c r="P643" s="97"/>
      <c r="Q643" s="97"/>
      <c r="R643" s="97"/>
      <c r="S643" s="97"/>
      <c r="T643" s="97"/>
      <c r="U643" s="97"/>
      <c r="V643" s="97"/>
      <c r="W643" s="97"/>
      <c r="X643" s="97"/>
      <c r="Y643" s="97"/>
    </row>
    <row r="644">
      <c r="A644" s="97"/>
      <c r="B644" s="200"/>
      <c r="C644" s="200"/>
      <c r="D644" s="200"/>
      <c r="E644" s="200"/>
      <c r="F644" s="200"/>
      <c r="G644" s="97"/>
      <c r="H644" s="97"/>
      <c r="I644" s="97"/>
      <c r="J644" s="97"/>
      <c r="K644" s="97"/>
      <c r="L644" s="97"/>
      <c r="M644" s="97"/>
      <c r="N644" s="97"/>
      <c r="O644" s="97"/>
      <c r="P644" s="97"/>
      <c r="Q644" s="97"/>
      <c r="R644" s="97"/>
      <c r="S644" s="97"/>
      <c r="T644" s="97"/>
      <c r="U644" s="97"/>
      <c r="V644" s="97"/>
      <c r="W644" s="97"/>
      <c r="X644" s="97"/>
      <c r="Y644" s="97"/>
    </row>
    <row r="645">
      <c r="A645" s="97"/>
      <c r="B645" s="200"/>
      <c r="C645" s="200"/>
      <c r="D645" s="200"/>
      <c r="E645" s="200"/>
      <c r="F645" s="200"/>
      <c r="G645" s="97"/>
      <c r="H645" s="97"/>
      <c r="I645" s="97"/>
      <c r="J645" s="97"/>
      <c r="K645" s="97"/>
      <c r="L645" s="97"/>
      <c r="M645" s="97"/>
      <c r="N645" s="97"/>
      <c r="O645" s="97"/>
      <c r="P645" s="97"/>
      <c r="Q645" s="97"/>
      <c r="R645" s="97"/>
      <c r="S645" s="97"/>
      <c r="T645" s="97"/>
      <c r="U645" s="97"/>
      <c r="V645" s="97"/>
      <c r="W645" s="97"/>
      <c r="X645" s="97"/>
      <c r="Y645" s="97"/>
    </row>
    <row r="646">
      <c r="A646" s="97"/>
      <c r="B646" s="200"/>
      <c r="C646" s="200"/>
      <c r="D646" s="200"/>
      <c r="E646" s="200"/>
      <c r="F646" s="200"/>
      <c r="G646" s="97"/>
      <c r="H646" s="97"/>
      <c r="I646" s="97"/>
      <c r="J646" s="97"/>
      <c r="K646" s="97"/>
      <c r="L646" s="97"/>
      <c r="M646" s="97"/>
      <c r="N646" s="97"/>
      <c r="O646" s="97"/>
      <c r="P646" s="97"/>
      <c r="Q646" s="97"/>
      <c r="R646" s="97"/>
      <c r="S646" s="97"/>
      <c r="T646" s="97"/>
      <c r="U646" s="97"/>
      <c r="V646" s="97"/>
      <c r="W646" s="97"/>
      <c r="X646" s="97"/>
      <c r="Y646" s="97"/>
    </row>
    <row r="647">
      <c r="A647" s="97"/>
      <c r="B647" s="200"/>
      <c r="C647" s="200"/>
      <c r="D647" s="200"/>
      <c r="E647" s="200"/>
      <c r="F647" s="200"/>
      <c r="G647" s="97"/>
      <c r="H647" s="97"/>
      <c r="I647" s="97"/>
      <c r="J647" s="97"/>
      <c r="K647" s="97"/>
      <c r="L647" s="97"/>
      <c r="M647" s="97"/>
      <c r="N647" s="97"/>
      <c r="O647" s="97"/>
      <c r="P647" s="97"/>
      <c r="Q647" s="97"/>
      <c r="R647" s="97"/>
      <c r="S647" s="97"/>
      <c r="T647" s="97"/>
      <c r="U647" s="97"/>
      <c r="V647" s="97"/>
      <c r="W647" s="97"/>
      <c r="X647" s="97"/>
      <c r="Y647" s="97"/>
    </row>
    <row r="648">
      <c r="A648" s="97"/>
      <c r="B648" s="200"/>
      <c r="C648" s="200"/>
      <c r="D648" s="200"/>
      <c r="E648" s="200"/>
      <c r="F648" s="200"/>
      <c r="G648" s="97"/>
      <c r="H648" s="97"/>
      <c r="I648" s="97"/>
      <c r="J648" s="97"/>
      <c r="K648" s="97"/>
      <c r="L648" s="97"/>
      <c r="M648" s="97"/>
      <c r="N648" s="97"/>
      <c r="O648" s="97"/>
      <c r="P648" s="97"/>
      <c r="Q648" s="97"/>
      <c r="R648" s="97"/>
      <c r="S648" s="97"/>
      <c r="T648" s="97"/>
      <c r="U648" s="97"/>
      <c r="V648" s="97"/>
      <c r="W648" s="97"/>
      <c r="X648" s="97"/>
      <c r="Y648" s="97"/>
    </row>
    <row r="649">
      <c r="A649" s="97"/>
      <c r="B649" s="200"/>
      <c r="C649" s="200"/>
      <c r="D649" s="200"/>
      <c r="E649" s="200"/>
      <c r="F649" s="200"/>
      <c r="G649" s="97"/>
      <c r="H649" s="97"/>
      <c r="I649" s="97"/>
      <c r="J649" s="97"/>
      <c r="K649" s="97"/>
      <c r="L649" s="97"/>
      <c r="M649" s="97"/>
      <c r="N649" s="97"/>
      <c r="O649" s="97"/>
      <c r="P649" s="97"/>
      <c r="Q649" s="97"/>
      <c r="R649" s="97"/>
      <c r="S649" s="97"/>
      <c r="T649" s="97"/>
      <c r="U649" s="97"/>
      <c r="V649" s="97"/>
      <c r="W649" s="97"/>
      <c r="X649" s="97"/>
      <c r="Y649" s="97"/>
    </row>
    <row r="650">
      <c r="A650" s="97"/>
      <c r="B650" s="200"/>
      <c r="C650" s="200"/>
      <c r="D650" s="200"/>
      <c r="E650" s="200"/>
      <c r="F650" s="200"/>
      <c r="G650" s="97"/>
      <c r="H650" s="97"/>
      <c r="I650" s="97"/>
      <c r="J650" s="97"/>
      <c r="K650" s="97"/>
      <c r="L650" s="97"/>
      <c r="M650" s="97"/>
      <c r="N650" s="97"/>
      <c r="O650" s="97"/>
      <c r="P650" s="97"/>
      <c r="Q650" s="97"/>
      <c r="R650" s="97"/>
      <c r="S650" s="97"/>
      <c r="T650" s="97"/>
      <c r="U650" s="97"/>
      <c r="V650" s="97"/>
      <c r="W650" s="97"/>
      <c r="X650" s="97"/>
      <c r="Y650" s="97"/>
    </row>
    <row r="651">
      <c r="A651" s="97"/>
      <c r="B651" s="200"/>
      <c r="C651" s="200"/>
      <c r="D651" s="200"/>
      <c r="E651" s="200"/>
      <c r="F651" s="200"/>
      <c r="G651" s="97"/>
      <c r="H651" s="97"/>
      <c r="I651" s="97"/>
      <c r="J651" s="97"/>
      <c r="K651" s="97"/>
      <c r="L651" s="97"/>
      <c r="M651" s="97"/>
      <c r="N651" s="97"/>
      <c r="O651" s="97"/>
      <c r="P651" s="97"/>
      <c r="Q651" s="97"/>
      <c r="R651" s="97"/>
      <c r="S651" s="97"/>
      <c r="T651" s="97"/>
      <c r="U651" s="97"/>
      <c r="V651" s="97"/>
      <c r="W651" s="97"/>
      <c r="X651" s="97"/>
      <c r="Y651" s="97"/>
    </row>
    <row r="652">
      <c r="A652" s="97"/>
      <c r="B652" s="200"/>
      <c r="C652" s="200"/>
      <c r="D652" s="200"/>
      <c r="E652" s="200"/>
      <c r="F652" s="200"/>
      <c r="G652" s="97"/>
      <c r="H652" s="97"/>
      <c r="I652" s="97"/>
      <c r="J652" s="97"/>
      <c r="K652" s="97"/>
      <c r="L652" s="97"/>
      <c r="M652" s="97"/>
      <c r="N652" s="97"/>
      <c r="O652" s="97"/>
      <c r="P652" s="97"/>
      <c r="Q652" s="97"/>
      <c r="R652" s="97"/>
      <c r="S652" s="97"/>
      <c r="T652" s="97"/>
      <c r="U652" s="97"/>
      <c r="V652" s="97"/>
      <c r="W652" s="97"/>
      <c r="X652" s="97"/>
      <c r="Y652" s="97"/>
    </row>
    <row r="653">
      <c r="A653" s="97"/>
      <c r="B653" s="200"/>
      <c r="C653" s="200"/>
      <c r="D653" s="200"/>
      <c r="E653" s="200"/>
      <c r="F653" s="200"/>
      <c r="G653" s="97"/>
      <c r="H653" s="97"/>
      <c r="I653" s="97"/>
      <c r="J653" s="97"/>
      <c r="K653" s="97"/>
      <c r="L653" s="97"/>
      <c r="M653" s="97"/>
      <c r="N653" s="97"/>
      <c r="O653" s="97"/>
      <c r="P653" s="97"/>
      <c r="Q653" s="97"/>
      <c r="R653" s="97"/>
      <c r="S653" s="97"/>
      <c r="T653" s="97"/>
      <c r="U653" s="97"/>
      <c r="V653" s="97"/>
      <c r="W653" s="97"/>
      <c r="X653" s="97"/>
      <c r="Y653" s="97"/>
    </row>
    <row r="654">
      <c r="A654" s="97"/>
      <c r="B654" s="200"/>
      <c r="C654" s="200"/>
      <c r="D654" s="200"/>
      <c r="E654" s="200"/>
      <c r="F654" s="200"/>
      <c r="G654" s="97"/>
      <c r="H654" s="97"/>
      <c r="I654" s="97"/>
      <c r="J654" s="97"/>
      <c r="K654" s="97"/>
      <c r="L654" s="97"/>
      <c r="M654" s="97"/>
      <c r="N654" s="97"/>
      <c r="O654" s="97"/>
      <c r="P654" s="97"/>
      <c r="Q654" s="97"/>
      <c r="R654" s="97"/>
      <c r="S654" s="97"/>
      <c r="T654" s="97"/>
      <c r="U654" s="97"/>
      <c r="V654" s="97"/>
      <c r="W654" s="97"/>
      <c r="X654" s="97"/>
      <c r="Y654" s="97"/>
    </row>
    <row r="655">
      <c r="A655" s="97"/>
      <c r="B655" s="200"/>
      <c r="C655" s="200"/>
      <c r="D655" s="200"/>
      <c r="E655" s="200"/>
      <c r="F655" s="200"/>
      <c r="G655" s="97"/>
      <c r="H655" s="97"/>
      <c r="I655" s="97"/>
      <c r="J655" s="97"/>
      <c r="K655" s="97"/>
      <c r="L655" s="97"/>
      <c r="M655" s="97"/>
      <c r="N655" s="97"/>
      <c r="O655" s="97"/>
      <c r="P655" s="97"/>
      <c r="Q655" s="97"/>
      <c r="R655" s="97"/>
      <c r="S655" s="97"/>
      <c r="T655" s="97"/>
      <c r="U655" s="97"/>
      <c r="V655" s="97"/>
      <c r="W655" s="97"/>
      <c r="X655" s="97"/>
      <c r="Y655" s="97"/>
    </row>
    <row r="656">
      <c r="A656" s="97"/>
      <c r="B656" s="200"/>
      <c r="C656" s="200"/>
      <c r="D656" s="200"/>
      <c r="E656" s="200"/>
      <c r="F656" s="200"/>
      <c r="G656" s="97"/>
      <c r="H656" s="97"/>
      <c r="I656" s="97"/>
      <c r="J656" s="97"/>
      <c r="K656" s="97"/>
      <c r="L656" s="97"/>
      <c r="M656" s="97"/>
      <c r="N656" s="97"/>
      <c r="O656" s="97"/>
      <c r="P656" s="97"/>
      <c r="Q656" s="97"/>
      <c r="R656" s="97"/>
      <c r="S656" s="97"/>
      <c r="T656" s="97"/>
      <c r="U656" s="97"/>
      <c r="V656" s="97"/>
      <c r="W656" s="97"/>
      <c r="X656" s="97"/>
      <c r="Y656" s="97"/>
    </row>
    <row r="657">
      <c r="A657" s="97"/>
      <c r="B657" s="200"/>
      <c r="C657" s="200"/>
      <c r="D657" s="200"/>
      <c r="E657" s="200"/>
      <c r="F657" s="200"/>
      <c r="G657" s="97"/>
      <c r="H657" s="97"/>
      <c r="I657" s="97"/>
      <c r="J657" s="97"/>
      <c r="K657" s="97"/>
      <c r="L657" s="97"/>
      <c r="M657" s="97"/>
      <c r="N657" s="97"/>
      <c r="O657" s="97"/>
      <c r="P657" s="97"/>
      <c r="Q657" s="97"/>
      <c r="R657" s="97"/>
      <c r="S657" s="97"/>
      <c r="T657" s="97"/>
      <c r="U657" s="97"/>
      <c r="V657" s="97"/>
      <c r="W657" s="97"/>
      <c r="X657" s="97"/>
      <c r="Y657" s="97"/>
    </row>
    <row r="658">
      <c r="A658" s="97"/>
      <c r="B658" s="200"/>
      <c r="C658" s="200"/>
      <c r="D658" s="200"/>
      <c r="E658" s="200"/>
      <c r="F658" s="200"/>
      <c r="G658" s="97"/>
      <c r="H658" s="97"/>
      <c r="I658" s="97"/>
      <c r="J658" s="97"/>
      <c r="K658" s="97"/>
      <c r="L658" s="97"/>
      <c r="M658" s="97"/>
      <c r="N658" s="97"/>
      <c r="O658" s="97"/>
      <c r="P658" s="97"/>
      <c r="Q658" s="97"/>
      <c r="R658" s="97"/>
      <c r="S658" s="97"/>
      <c r="T658" s="97"/>
      <c r="U658" s="97"/>
      <c r="V658" s="97"/>
      <c r="W658" s="97"/>
      <c r="X658" s="97"/>
      <c r="Y658" s="97"/>
    </row>
    <row r="659">
      <c r="A659" s="97"/>
      <c r="B659" s="200"/>
      <c r="C659" s="200"/>
      <c r="D659" s="200"/>
      <c r="E659" s="200"/>
      <c r="F659" s="200"/>
      <c r="G659" s="97"/>
      <c r="H659" s="97"/>
      <c r="I659" s="97"/>
      <c r="J659" s="97"/>
      <c r="K659" s="97"/>
      <c r="L659" s="97"/>
      <c r="M659" s="97"/>
      <c r="N659" s="97"/>
      <c r="O659" s="97"/>
      <c r="P659" s="97"/>
      <c r="Q659" s="97"/>
      <c r="R659" s="97"/>
      <c r="S659" s="97"/>
      <c r="T659" s="97"/>
      <c r="U659" s="97"/>
      <c r="V659" s="97"/>
      <c r="W659" s="97"/>
      <c r="X659" s="97"/>
      <c r="Y659" s="97"/>
    </row>
    <row r="660">
      <c r="A660" s="97"/>
      <c r="B660" s="200"/>
      <c r="C660" s="200"/>
      <c r="D660" s="200"/>
      <c r="E660" s="200"/>
      <c r="F660" s="200"/>
      <c r="G660" s="97"/>
      <c r="H660" s="97"/>
      <c r="I660" s="97"/>
      <c r="J660" s="97"/>
      <c r="K660" s="97"/>
      <c r="L660" s="97"/>
      <c r="M660" s="97"/>
      <c r="N660" s="97"/>
      <c r="O660" s="97"/>
      <c r="P660" s="97"/>
      <c r="Q660" s="97"/>
      <c r="R660" s="97"/>
      <c r="S660" s="97"/>
      <c r="T660" s="97"/>
      <c r="U660" s="97"/>
      <c r="V660" s="97"/>
      <c r="W660" s="97"/>
      <c r="X660" s="97"/>
      <c r="Y660" s="97"/>
    </row>
    <row r="661">
      <c r="A661" s="97"/>
      <c r="B661" s="200"/>
      <c r="C661" s="200"/>
      <c r="D661" s="200"/>
      <c r="E661" s="200"/>
      <c r="F661" s="200"/>
      <c r="G661" s="97"/>
      <c r="H661" s="97"/>
      <c r="I661" s="97"/>
      <c r="J661" s="97"/>
      <c r="K661" s="97"/>
      <c r="L661" s="97"/>
      <c r="M661" s="97"/>
      <c r="N661" s="97"/>
      <c r="O661" s="97"/>
      <c r="P661" s="97"/>
      <c r="Q661" s="97"/>
      <c r="R661" s="97"/>
      <c r="S661" s="97"/>
      <c r="T661" s="97"/>
      <c r="U661" s="97"/>
      <c r="V661" s="97"/>
      <c r="W661" s="97"/>
      <c r="X661" s="97"/>
      <c r="Y661" s="97"/>
    </row>
    <row r="662">
      <c r="A662" s="97"/>
      <c r="B662" s="200"/>
      <c r="C662" s="200"/>
      <c r="D662" s="200"/>
      <c r="E662" s="200"/>
      <c r="F662" s="200"/>
      <c r="G662" s="97"/>
      <c r="H662" s="97"/>
      <c r="I662" s="97"/>
      <c r="J662" s="97"/>
      <c r="K662" s="97"/>
      <c r="L662" s="97"/>
      <c r="M662" s="97"/>
      <c r="N662" s="97"/>
      <c r="O662" s="97"/>
      <c r="P662" s="97"/>
      <c r="Q662" s="97"/>
      <c r="R662" s="97"/>
      <c r="S662" s="97"/>
      <c r="T662" s="97"/>
      <c r="U662" s="97"/>
      <c r="V662" s="97"/>
      <c r="W662" s="97"/>
      <c r="X662" s="97"/>
      <c r="Y662" s="97"/>
    </row>
    <row r="663">
      <c r="A663" s="97"/>
      <c r="B663" s="200"/>
      <c r="C663" s="200"/>
      <c r="D663" s="200"/>
      <c r="E663" s="200"/>
      <c r="F663" s="200"/>
      <c r="G663" s="97"/>
      <c r="H663" s="97"/>
      <c r="I663" s="97"/>
      <c r="J663" s="97"/>
      <c r="K663" s="97"/>
      <c r="L663" s="97"/>
      <c r="M663" s="97"/>
      <c r="N663" s="97"/>
      <c r="O663" s="97"/>
      <c r="P663" s="97"/>
      <c r="Q663" s="97"/>
      <c r="R663" s="97"/>
      <c r="S663" s="97"/>
      <c r="T663" s="97"/>
      <c r="U663" s="97"/>
      <c r="V663" s="97"/>
      <c r="W663" s="97"/>
      <c r="X663" s="97"/>
      <c r="Y663" s="97"/>
    </row>
    <row r="664">
      <c r="A664" s="97"/>
      <c r="B664" s="200"/>
      <c r="C664" s="200"/>
      <c r="D664" s="200"/>
      <c r="E664" s="200"/>
      <c r="F664" s="200"/>
      <c r="G664" s="97"/>
      <c r="H664" s="97"/>
      <c r="I664" s="97"/>
      <c r="J664" s="97"/>
      <c r="K664" s="97"/>
      <c r="L664" s="97"/>
      <c r="M664" s="97"/>
      <c r="N664" s="97"/>
      <c r="O664" s="97"/>
      <c r="P664" s="97"/>
      <c r="Q664" s="97"/>
      <c r="R664" s="97"/>
      <c r="S664" s="97"/>
      <c r="T664" s="97"/>
      <c r="U664" s="97"/>
      <c r="V664" s="97"/>
      <c r="W664" s="97"/>
      <c r="X664" s="97"/>
      <c r="Y664" s="97"/>
    </row>
    <row r="665">
      <c r="A665" s="97"/>
      <c r="B665" s="200"/>
      <c r="C665" s="200"/>
      <c r="D665" s="200"/>
      <c r="E665" s="200"/>
      <c r="F665" s="200"/>
      <c r="G665" s="97"/>
      <c r="H665" s="97"/>
      <c r="I665" s="97"/>
      <c r="J665" s="97"/>
      <c r="K665" s="97"/>
      <c r="L665" s="97"/>
      <c r="M665" s="97"/>
      <c r="N665" s="97"/>
      <c r="O665" s="97"/>
      <c r="P665" s="97"/>
      <c r="Q665" s="97"/>
      <c r="R665" s="97"/>
      <c r="S665" s="97"/>
      <c r="T665" s="97"/>
      <c r="U665" s="97"/>
      <c r="V665" s="97"/>
      <c r="W665" s="97"/>
      <c r="X665" s="97"/>
      <c r="Y665" s="97"/>
    </row>
    <row r="666">
      <c r="A666" s="97"/>
      <c r="B666" s="200"/>
      <c r="C666" s="200"/>
      <c r="D666" s="200"/>
      <c r="E666" s="200"/>
      <c r="F666" s="200"/>
      <c r="G666" s="97"/>
      <c r="H666" s="97"/>
      <c r="I666" s="97"/>
      <c r="J666" s="97"/>
      <c r="K666" s="97"/>
      <c r="L666" s="97"/>
      <c r="M666" s="97"/>
      <c r="N666" s="97"/>
      <c r="O666" s="97"/>
      <c r="P666" s="97"/>
      <c r="Q666" s="97"/>
      <c r="R666" s="97"/>
      <c r="S666" s="97"/>
      <c r="T666" s="97"/>
      <c r="U666" s="97"/>
      <c r="V666" s="97"/>
      <c r="W666" s="97"/>
      <c r="X666" s="97"/>
      <c r="Y666" s="97"/>
    </row>
    <row r="667">
      <c r="A667" s="97"/>
      <c r="B667" s="200"/>
      <c r="C667" s="200"/>
      <c r="D667" s="200"/>
      <c r="E667" s="200"/>
      <c r="F667" s="200"/>
      <c r="G667" s="97"/>
      <c r="H667" s="97"/>
      <c r="I667" s="97"/>
      <c r="J667" s="97"/>
      <c r="K667" s="97"/>
      <c r="L667" s="97"/>
      <c r="M667" s="97"/>
      <c r="N667" s="97"/>
      <c r="O667" s="97"/>
      <c r="P667" s="97"/>
      <c r="Q667" s="97"/>
      <c r="R667" s="97"/>
      <c r="S667" s="97"/>
      <c r="T667" s="97"/>
      <c r="U667" s="97"/>
      <c r="V667" s="97"/>
      <c r="W667" s="97"/>
      <c r="X667" s="97"/>
      <c r="Y667" s="97"/>
    </row>
    <row r="668">
      <c r="A668" s="97"/>
      <c r="B668" s="200"/>
      <c r="C668" s="200"/>
      <c r="D668" s="200"/>
      <c r="E668" s="200"/>
      <c r="F668" s="200"/>
      <c r="G668" s="97"/>
      <c r="H668" s="97"/>
      <c r="I668" s="97"/>
      <c r="J668" s="97"/>
      <c r="K668" s="97"/>
      <c r="L668" s="97"/>
      <c r="M668" s="97"/>
      <c r="N668" s="97"/>
      <c r="O668" s="97"/>
      <c r="P668" s="97"/>
      <c r="Q668" s="97"/>
      <c r="R668" s="97"/>
      <c r="S668" s="97"/>
      <c r="T668" s="97"/>
      <c r="U668" s="97"/>
      <c r="V668" s="97"/>
      <c r="W668" s="97"/>
      <c r="X668" s="97"/>
      <c r="Y668" s="97"/>
    </row>
    <row r="669">
      <c r="A669" s="97"/>
      <c r="B669" s="200"/>
      <c r="C669" s="200"/>
      <c r="D669" s="200"/>
      <c r="E669" s="200"/>
      <c r="F669" s="200"/>
      <c r="G669" s="97"/>
      <c r="H669" s="97"/>
      <c r="I669" s="97"/>
      <c r="J669" s="97"/>
      <c r="K669" s="97"/>
      <c r="L669" s="97"/>
      <c r="M669" s="97"/>
      <c r="N669" s="97"/>
      <c r="O669" s="97"/>
      <c r="P669" s="97"/>
      <c r="Q669" s="97"/>
      <c r="R669" s="97"/>
      <c r="S669" s="97"/>
      <c r="T669" s="97"/>
      <c r="U669" s="97"/>
      <c r="V669" s="97"/>
      <c r="W669" s="97"/>
      <c r="X669" s="97"/>
      <c r="Y669" s="97"/>
    </row>
    <row r="670">
      <c r="A670" s="97"/>
      <c r="B670" s="200"/>
      <c r="C670" s="200"/>
      <c r="D670" s="200"/>
      <c r="E670" s="200"/>
      <c r="F670" s="200"/>
      <c r="G670" s="97"/>
      <c r="H670" s="97"/>
      <c r="I670" s="97"/>
      <c r="J670" s="97"/>
      <c r="K670" s="97"/>
      <c r="L670" s="97"/>
      <c r="M670" s="97"/>
      <c r="N670" s="97"/>
      <c r="O670" s="97"/>
      <c r="P670" s="97"/>
      <c r="Q670" s="97"/>
      <c r="R670" s="97"/>
      <c r="S670" s="97"/>
      <c r="T670" s="97"/>
      <c r="U670" s="97"/>
      <c r="V670" s="97"/>
      <c r="W670" s="97"/>
      <c r="X670" s="97"/>
      <c r="Y670" s="97"/>
    </row>
    <row r="671">
      <c r="A671" s="97"/>
      <c r="B671" s="200"/>
      <c r="C671" s="200"/>
      <c r="D671" s="200"/>
      <c r="E671" s="200"/>
      <c r="F671" s="200"/>
      <c r="G671" s="97"/>
      <c r="H671" s="97"/>
      <c r="I671" s="97"/>
      <c r="J671" s="97"/>
      <c r="K671" s="97"/>
      <c r="L671" s="97"/>
      <c r="M671" s="97"/>
      <c r="N671" s="97"/>
      <c r="O671" s="97"/>
      <c r="P671" s="97"/>
      <c r="Q671" s="97"/>
      <c r="R671" s="97"/>
      <c r="S671" s="97"/>
      <c r="T671" s="97"/>
      <c r="U671" s="97"/>
      <c r="V671" s="97"/>
      <c r="W671" s="97"/>
      <c r="X671" s="97"/>
      <c r="Y671" s="97"/>
    </row>
    <row r="672">
      <c r="A672" s="97"/>
      <c r="B672" s="200"/>
      <c r="C672" s="200"/>
      <c r="D672" s="200"/>
      <c r="E672" s="200"/>
      <c r="F672" s="200"/>
      <c r="G672" s="97"/>
      <c r="H672" s="97"/>
      <c r="I672" s="97"/>
      <c r="J672" s="97"/>
      <c r="K672" s="97"/>
      <c r="L672" s="97"/>
      <c r="M672" s="97"/>
      <c r="N672" s="97"/>
      <c r="O672" s="97"/>
      <c r="P672" s="97"/>
      <c r="Q672" s="97"/>
      <c r="R672" s="97"/>
      <c r="S672" s="97"/>
      <c r="T672" s="97"/>
      <c r="U672" s="97"/>
      <c r="V672" s="97"/>
      <c r="W672" s="97"/>
      <c r="X672" s="97"/>
      <c r="Y672" s="97"/>
    </row>
    <row r="673">
      <c r="A673" s="97"/>
      <c r="B673" s="200"/>
      <c r="C673" s="200"/>
      <c r="D673" s="200"/>
      <c r="E673" s="200"/>
      <c r="F673" s="200"/>
      <c r="G673" s="97"/>
      <c r="H673" s="97"/>
      <c r="I673" s="97"/>
      <c r="J673" s="97"/>
      <c r="K673" s="97"/>
      <c r="L673" s="97"/>
      <c r="M673" s="97"/>
      <c r="N673" s="97"/>
      <c r="O673" s="97"/>
      <c r="P673" s="97"/>
      <c r="Q673" s="97"/>
      <c r="R673" s="97"/>
      <c r="S673" s="97"/>
      <c r="T673" s="97"/>
      <c r="U673" s="97"/>
      <c r="V673" s="97"/>
      <c r="W673" s="97"/>
      <c r="X673" s="97"/>
      <c r="Y673" s="97"/>
    </row>
    <row r="674">
      <c r="A674" s="97"/>
      <c r="B674" s="200"/>
      <c r="C674" s="200"/>
      <c r="D674" s="200"/>
      <c r="E674" s="200"/>
      <c r="F674" s="200"/>
      <c r="G674" s="97"/>
      <c r="H674" s="97"/>
      <c r="I674" s="97"/>
      <c r="J674" s="97"/>
      <c r="K674" s="97"/>
      <c r="L674" s="97"/>
      <c r="M674" s="97"/>
      <c r="N674" s="97"/>
      <c r="O674" s="97"/>
      <c r="P674" s="97"/>
      <c r="Q674" s="97"/>
      <c r="R674" s="97"/>
      <c r="S674" s="97"/>
      <c r="T674" s="97"/>
      <c r="U674" s="97"/>
      <c r="V674" s="97"/>
      <c r="W674" s="97"/>
      <c r="X674" s="97"/>
      <c r="Y674" s="97"/>
    </row>
    <row r="675">
      <c r="A675" s="97"/>
      <c r="B675" s="200"/>
      <c r="C675" s="200"/>
      <c r="D675" s="200"/>
      <c r="E675" s="200"/>
      <c r="F675" s="200"/>
      <c r="G675" s="97"/>
      <c r="H675" s="97"/>
      <c r="I675" s="97"/>
      <c r="J675" s="97"/>
      <c r="K675" s="97"/>
      <c r="L675" s="97"/>
      <c r="M675" s="97"/>
      <c r="N675" s="97"/>
      <c r="O675" s="97"/>
      <c r="P675" s="97"/>
      <c r="Q675" s="97"/>
      <c r="R675" s="97"/>
      <c r="S675" s="97"/>
      <c r="T675" s="97"/>
      <c r="U675" s="97"/>
      <c r="V675" s="97"/>
      <c r="W675" s="97"/>
      <c r="X675" s="97"/>
      <c r="Y675" s="97"/>
    </row>
    <row r="676">
      <c r="A676" s="97"/>
      <c r="B676" s="200"/>
      <c r="C676" s="200"/>
      <c r="D676" s="200"/>
      <c r="E676" s="200"/>
      <c r="F676" s="200"/>
      <c r="G676" s="97"/>
      <c r="H676" s="97"/>
      <c r="I676" s="97"/>
      <c r="J676" s="97"/>
      <c r="K676" s="97"/>
      <c r="L676" s="97"/>
      <c r="M676" s="97"/>
      <c r="N676" s="97"/>
      <c r="O676" s="97"/>
      <c r="P676" s="97"/>
      <c r="Q676" s="97"/>
      <c r="R676" s="97"/>
      <c r="S676" s="97"/>
      <c r="T676" s="97"/>
      <c r="U676" s="97"/>
      <c r="V676" s="97"/>
      <c r="W676" s="97"/>
      <c r="X676" s="97"/>
      <c r="Y676" s="97"/>
    </row>
    <row r="677">
      <c r="A677" s="97"/>
      <c r="B677" s="200"/>
      <c r="C677" s="200"/>
      <c r="D677" s="200"/>
      <c r="E677" s="200"/>
      <c r="F677" s="200"/>
      <c r="G677" s="97"/>
      <c r="H677" s="97"/>
      <c r="I677" s="97"/>
      <c r="J677" s="97"/>
      <c r="K677" s="97"/>
      <c r="L677" s="97"/>
      <c r="M677" s="97"/>
      <c r="N677" s="97"/>
      <c r="O677" s="97"/>
      <c r="P677" s="97"/>
      <c r="Q677" s="97"/>
      <c r="R677" s="97"/>
      <c r="S677" s="97"/>
      <c r="T677" s="97"/>
      <c r="U677" s="97"/>
      <c r="V677" s="97"/>
      <c r="W677" s="97"/>
      <c r="X677" s="97"/>
      <c r="Y677" s="97"/>
    </row>
    <row r="678">
      <c r="A678" s="97"/>
      <c r="B678" s="200"/>
      <c r="C678" s="200"/>
      <c r="D678" s="200"/>
      <c r="E678" s="200"/>
      <c r="F678" s="200"/>
      <c r="G678" s="97"/>
      <c r="H678" s="97"/>
      <c r="I678" s="97"/>
      <c r="J678" s="97"/>
      <c r="K678" s="97"/>
      <c r="L678" s="97"/>
      <c r="M678" s="97"/>
      <c r="N678" s="97"/>
      <c r="O678" s="97"/>
      <c r="P678" s="97"/>
      <c r="Q678" s="97"/>
      <c r="R678" s="97"/>
      <c r="S678" s="97"/>
      <c r="T678" s="97"/>
      <c r="U678" s="97"/>
      <c r="V678" s="97"/>
      <c r="W678" s="97"/>
      <c r="X678" s="97"/>
      <c r="Y678" s="97"/>
    </row>
    <row r="679">
      <c r="A679" s="97"/>
      <c r="B679" s="200"/>
      <c r="C679" s="200"/>
      <c r="D679" s="200"/>
      <c r="E679" s="200"/>
      <c r="F679" s="200"/>
      <c r="G679" s="97"/>
      <c r="H679" s="97"/>
      <c r="I679" s="97"/>
      <c r="J679" s="97"/>
      <c r="K679" s="97"/>
      <c r="L679" s="97"/>
      <c r="M679" s="97"/>
      <c r="N679" s="97"/>
      <c r="O679" s="97"/>
      <c r="P679" s="97"/>
      <c r="Q679" s="97"/>
      <c r="R679" s="97"/>
      <c r="S679" s="97"/>
      <c r="T679" s="97"/>
      <c r="U679" s="97"/>
      <c r="V679" s="97"/>
      <c r="W679" s="97"/>
      <c r="X679" s="97"/>
      <c r="Y679" s="97"/>
    </row>
    <row r="680">
      <c r="A680" s="97"/>
      <c r="B680" s="200"/>
      <c r="C680" s="200"/>
      <c r="D680" s="200"/>
      <c r="E680" s="200"/>
      <c r="F680" s="200"/>
      <c r="G680" s="97"/>
      <c r="H680" s="97"/>
      <c r="I680" s="97"/>
      <c r="J680" s="97"/>
      <c r="K680" s="97"/>
      <c r="L680" s="97"/>
      <c r="M680" s="97"/>
      <c r="N680" s="97"/>
      <c r="O680" s="97"/>
      <c r="P680" s="97"/>
      <c r="Q680" s="97"/>
      <c r="R680" s="97"/>
      <c r="S680" s="97"/>
      <c r="T680" s="97"/>
      <c r="U680" s="97"/>
      <c r="V680" s="97"/>
      <c r="W680" s="97"/>
      <c r="X680" s="97"/>
      <c r="Y680" s="97"/>
    </row>
    <row r="681">
      <c r="A681" s="97"/>
      <c r="B681" s="200"/>
      <c r="C681" s="200"/>
      <c r="D681" s="200"/>
      <c r="E681" s="200"/>
      <c r="F681" s="200"/>
      <c r="G681" s="97"/>
      <c r="H681" s="97"/>
      <c r="I681" s="97"/>
      <c r="J681" s="97"/>
      <c r="K681" s="97"/>
      <c r="L681" s="97"/>
      <c r="M681" s="97"/>
      <c r="N681" s="97"/>
      <c r="O681" s="97"/>
      <c r="P681" s="97"/>
      <c r="Q681" s="97"/>
      <c r="R681" s="97"/>
      <c r="S681" s="97"/>
      <c r="T681" s="97"/>
      <c r="U681" s="97"/>
      <c r="V681" s="97"/>
      <c r="W681" s="97"/>
      <c r="X681" s="97"/>
      <c r="Y681" s="97"/>
    </row>
    <row r="682">
      <c r="A682" s="97"/>
      <c r="B682" s="200"/>
      <c r="C682" s="200"/>
      <c r="D682" s="200"/>
      <c r="E682" s="200"/>
      <c r="F682" s="200"/>
      <c r="G682" s="97"/>
      <c r="H682" s="97"/>
      <c r="I682" s="97"/>
      <c r="J682" s="97"/>
      <c r="K682" s="97"/>
      <c r="L682" s="97"/>
      <c r="M682" s="97"/>
      <c r="N682" s="97"/>
      <c r="O682" s="97"/>
      <c r="P682" s="97"/>
      <c r="Q682" s="97"/>
      <c r="R682" s="97"/>
      <c r="S682" s="97"/>
      <c r="T682" s="97"/>
      <c r="U682" s="97"/>
      <c r="V682" s="97"/>
      <c r="W682" s="97"/>
      <c r="X682" s="97"/>
      <c r="Y682" s="97"/>
    </row>
    <row r="683">
      <c r="A683" s="97"/>
      <c r="B683" s="200"/>
      <c r="C683" s="200"/>
      <c r="D683" s="200"/>
      <c r="E683" s="200"/>
      <c r="F683" s="200"/>
      <c r="G683" s="97"/>
      <c r="H683" s="97"/>
      <c r="I683" s="97"/>
      <c r="J683" s="97"/>
      <c r="K683" s="97"/>
      <c r="L683" s="97"/>
      <c r="M683" s="97"/>
      <c r="N683" s="97"/>
      <c r="O683" s="97"/>
      <c r="P683" s="97"/>
      <c r="Q683" s="97"/>
      <c r="R683" s="97"/>
      <c r="S683" s="97"/>
      <c r="T683" s="97"/>
      <c r="U683" s="97"/>
      <c r="V683" s="97"/>
      <c r="W683" s="97"/>
      <c r="X683" s="97"/>
      <c r="Y683" s="97"/>
    </row>
    <row r="684">
      <c r="A684" s="97"/>
      <c r="B684" s="200"/>
      <c r="C684" s="200"/>
      <c r="D684" s="200"/>
      <c r="E684" s="200"/>
      <c r="F684" s="200"/>
      <c r="G684" s="97"/>
      <c r="H684" s="97"/>
      <c r="I684" s="97"/>
      <c r="J684" s="97"/>
      <c r="K684" s="97"/>
      <c r="L684" s="97"/>
      <c r="M684" s="97"/>
      <c r="N684" s="97"/>
      <c r="O684" s="97"/>
      <c r="P684" s="97"/>
      <c r="Q684" s="97"/>
      <c r="R684" s="97"/>
      <c r="S684" s="97"/>
      <c r="T684" s="97"/>
      <c r="U684" s="97"/>
      <c r="V684" s="97"/>
      <c r="W684" s="97"/>
      <c r="X684" s="97"/>
      <c r="Y684" s="97"/>
    </row>
    <row r="685">
      <c r="A685" s="97"/>
      <c r="B685" s="200"/>
      <c r="C685" s="200"/>
      <c r="D685" s="200"/>
      <c r="E685" s="200"/>
      <c r="F685" s="200"/>
      <c r="G685" s="97"/>
      <c r="H685" s="97"/>
      <c r="I685" s="97"/>
      <c r="J685" s="97"/>
      <c r="K685" s="97"/>
      <c r="L685" s="97"/>
      <c r="M685" s="97"/>
      <c r="N685" s="97"/>
      <c r="O685" s="97"/>
      <c r="P685" s="97"/>
      <c r="Q685" s="97"/>
      <c r="R685" s="97"/>
      <c r="S685" s="97"/>
      <c r="T685" s="97"/>
      <c r="U685" s="97"/>
      <c r="V685" s="97"/>
      <c r="W685" s="97"/>
      <c r="X685" s="97"/>
      <c r="Y685" s="97"/>
    </row>
    <row r="686">
      <c r="A686" s="97"/>
      <c r="B686" s="200"/>
      <c r="C686" s="200"/>
      <c r="D686" s="200"/>
      <c r="E686" s="200"/>
      <c r="F686" s="200"/>
      <c r="G686" s="97"/>
      <c r="H686" s="97"/>
      <c r="I686" s="97"/>
      <c r="J686" s="97"/>
      <c r="K686" s="97"/>
      <c r="L686" s="97"/>
      <c r="M686" s="97"/>
      <c r="N686" s="97"/>
      <c r="O686" s="97"/>
      <c r="P686" s="97"/>
      <c r="Q686" s="97"/>
      <c r="R686" s="97"/>
      <c r="S686" s="97"/>
      <c r="T686" s="97"/>
      <c r="U686" s="97"/>
      <c r="V686" s="97"/>
      <c r="W686" s="97"/>
      <c r="X686" s="97"/>
      <c r="Y686" s="97"/>
    </row>
    <row r="687">
      <c r="A687" s="97"/>
      <c r="B687" s="200"/>
      <c r="C687" s="200"/>
      <c r="D687" s="200"/>
      <c r="E687" s="200"/>
      <c r="F687" s="200"/>
      <c r="G687" s="97"/>
      <c r="H687" s="97"/>
      <c r="I687" s="97"/>
      <c r="J687" s="97"/>
      <c r="K687" s="97"/>
      <c r="L687" s="97"/>
      <c r="M687" s="97"/>
      <c r="N687" s="97"/>
      <c r="O687" s="97"/>
      <c r="P687" s="97"/>
      <c r="Q687" s="97"/>
      <c r="R687" s="97"/>
      <c r="S687" s="97"/>
      <c r="T687" s="97"/>
      <c r="U687" s="97"/>
      <c r="V687" s="97"/>
      <c r="W687" s="97"/>
      <c r="X687" s="97"/>
      <c r="Y687" s="97"/>
    </row>
    <row r="688">
      <c r="A688" s="97"/>
      <c r="B688" s="200"/>
      <c r="C688" s="200"/>
      <c r="D688" s="200"/>
      <c r="E688" s="200"/>
      <c r="F688" s="200"/>
      <c r="G688" s="97"/>
      <c r="H688" s="97"/>
      <c r="I688" s="97"/>
      <c r="J688" s="97"/>
      <c r="K688" s="97"/>
      <c r="L688" s="97"/>
      <c r="M688" s="97"/>
      <c r="N688" s="97"/>
      <c r="O688" s="97"/>
      <c r="P688" s="97"/>
      <c r="Q688" s="97"/>
      <c r="R688" s="97"/>
      <c r="S688" s="97"/>
      <c r="T688" s="97"/>
      <c r="U688" s="97"/>
      <c r="V688" s="97"/>
      <c r="W688" s="97"/>
      <c r="X688" s="97"/>
      <c r="Y688" s="97"/>
    </row>
    <row r="689">
      <c r="A689" s="97"/>
      <c r="B689" s="200"/>
      <c r="C689" s="200"/>
      <c r="D689" s="200"/>
      <c r="E689" s="200"/>
      <c r="F689" s="200"/>
      <c r="G689" s="97"/>
      <c r="H689" s="97"/>
      <c r="I689" s="97"/>
      <c r="J689" s="97"/>
      <c r="K689" s="97"/>
      <c r="L689" s="97"/>
      <c r="M689" s="97"/>
      <c r="N689" s="97"/>
      <c r="O689" s="97"/>
      <c r="P689" s="97"/>
      <c r="Q689" s="97"/>
      <c r="R689" s="97"/>
      <c r="S689" s="97"/>
      <c r="T689" s="97"/>
      <c r="U689" s="97"/>
      <c r="V689" s="97"/>
      <c r="W689" s="97"/>
      <c r="X689" s="97"/>
      <c r="Y689" s="97"/>
    </row>
    <row r="690">
      <c r="A690" s="97"/>
      <c r="B690" s="200"/>
      <c r="C690" s="200"/>
      <c r="D690" s="200"/>
      <c r="E690" s="200"/>
      <c r="F690" s="200"/>
      <c r="G690" s="97"/>
      <c r="H690" s="97"/>
      <c r="I690" s="97"/>
      <c r="J690" s="97"/>
      <c r="K690" s="97"/>
      <c r="L690" s="97"/>
      <c r="M690" s="97"/>
      <c r="N690" s="97"/>
      <c r="O690" s="97"/>
      <c r="P690" s="97"/>
      <c r="Q690" s="97"/>
      <c r="R690" s="97"/>
      <c r="S690" s="97"/>
      <c r="T690" s="97"/>
      <c r="U690" s="97"/>
      <c r="V690" s="97"/>
      <c r="W690" s="97"/>
      <c r="X690" s="97"/>
      <c r="Y690" s="97"/>
    </row>
    <row r="691">
      <c r="A691" s="97"/>
      <c r="B691" s="200"/>
      <c r="C691" s="200"/>
      <c r="D691" s="200"/>
      <c r="E691" s="200"/>
      <c r="F691" s="200"/>
      <c r="G691" s="97"/>
      <c r="H691" s="97"/>
      <c r="I691" s="97"/>
      <c r="J691" s="97"/>
      <c r="K691" s="97"/>
      <c r="L691" s="97"/>
      <c r="M691" s="97"/>
      <c r="N691" s="97"/>
      <c r="O691" s="97"/>
      <c r="P691" s="97"/>
      <c r="Q691" s="97"/>
      <c r="R691" s="97"/>
      <c r="S691" s="97"/>
      <c r="T691" s="97"/>
      <c r="U691" s="97"/>
      <c r="V691" s="97"/>
      <c r="W691" s="97"/>
      <c r="X691" s="97"/>
      <c r="Y691" s="97"/>
    </row>
    <row r="692">
      <c r="A692" s="97"/>
      <c r="B692" s="200"/>
      <c r="C692" s="200"/>
      <c r="D692" s="200"/>
      <c r="E692" s="200"/>
      <c r="F692" s="200"/>
      <c r="G692" s="97"/>
      <c r="H692" s="97"/>
      <c r="I692" s="97"/>
      <c r="J692" s="97"/>
      <c r="K692" s="97"/>
      <c r="L692" s="97"/>
      <c r="M692" s="97"/>
      <c r="N692" s="97"/>
      <c r="O692" s="97"/>
      <c r="P692" s="97"/>
      <c r="Q692" s="97"/>
      <c r="R692" s="97"/>
      <c r="S692" s="97"/>
      <c r="T692" s="97"/>
      <c r="U692" s="97"/>
      <c r="V692" s="97"/>
      <c r="W692" s="97"/>
      <c r="X692" s="97"/>
      <c r="Y692" s="97"/>
    </row>
    <row r="693">
      <c r="A693" s="97"/>
      <c r="B693" s="200"/>
      <c r="C693" s="200"/>
      <c r="D693" s="200"/>
      <c r="E693" s="200"/>
      <c r="F693" s="200"/>
      <c r="G693" s="97"/>
      <c r="H693" s="97"/>
      <c r="I693" s="97"/>
      <c r="J693" s="97"/>
      <c r="K693" s="97"/>
      <c r="L693" s="97"/>
      <c r="M693" s="97"/>
      <c r="N693" s="97"/>
      <c r="O693" s="97"/>
      <c r="P693" s="97"/>
      <c r="Q693" s="97"/>
      <c r="R693" s="97"/>
      <c r="S693" s="97"/>
      <c r="T693" s="97"/>
      <c r="U693" s="97"/>
      <c r="V693" s="97"/>
      <c r="W693" s="97"/>
      <c r="X693" s="97"/>
      <c r="Y693" s="97"/>
    </row>
    <row r="694">
      <c r="A694" s="97"/>
      <c r="B694" s="200"/>
      <c r="C694" s="200"/>
      <c r="D694" s="200"/>
      <c r="E694" s="200"/>
      <c r="F694" s="200"/>
      <c r="G694" s="97"/>
      <c r="H694" s="97"/>
      <c r="I694" s="97"/>
      <c r="J694" s="97"/>
      <c r="K694" s="97"/>
      <c r="L694" s="97"/>
      <c r="M694" s="97"/>
      <c r="N694" s="97"/>
      <c r="O694" s="97"/>
      <c r="P694" s="97"/>
      <c r="Q694" s="97"/>
      <c r="R694" s="97"/>
      <c r="S694" s="97"/>
      <c r="T694" s="97"/>
      <c r="U694" s="97"/>
      <c r="V694" s="97"/>
      <c r="W694" s="97"/>
      <c r="X694" s="97"/>
      <c r="Y694" s="97"/>
    </row>
    <row r="695">
      <c r="A695" s="97"/>
      <c r="B695" s="200"/>
      <c r="C695" s="200"/>
      <c r="D695" s="200"/>
      <c r="E695" s="200"/>
      <c r="F695" s="200"/>
      <c r="G695" s="97"/>
      <c r="H695" s="97"/>
      <c r="I695" s="97"/>
      <c r="J695" s="97"/>
      <c r="K695" s="97"/>
      <c r="L695" s="97"/>
      <c r="M695" s="97"/>
      <c r="N695" s="97"/>
      <c r="O695" s="97"/>
      <c r="P695" s="97"/>
      <c r="Q695" s="97"/>
      <c r="R695" s="97"/>
      <c r="S695" s="97"/>
      <c r="T695" s="97"/>
      <c r="U695" s="97"/>
      <c r="V695" s="97"/>
      <c r="W695" s="97"/>
      <c r="X695" s="97"/>
      <c r="Y695" s="97"/>
    </row>
    <row r="696">
      <c r="A696" s="97"/>
      <c r="B696" s="200"/>
      <c r="C696" s="200"/>
      <c r="D696" s="200"/>
      <c r="E696" s="200"/>
      <c r="F696" s="200"/>
      <c r="G696" s="97"/>
      <c r="H696" s="97"/>
      <c r="I696" s="97"/>
      <c r="J696" s="97"/>
      <c r="K696" s="97"/>
      <c r="L696" s="97"/>
      <c r="M696" s="97"/>
      <c r="N696" s="97"/>
      <c r="O696" s="97"/>
      <c r="P696" s="97"/>
      <c r="Q696" s="97"/>
      <c r="R696" s="97"/>
      <c r="S696" s="97"/>
      <c r="T696" s="97"/>
      <c r="U696" s="97"/>
      <c r="V696" s="97"/>
      <c r="W696" s="97"/>
      <c r="X696" s="97"/>
      <c r="Y696" s="97"/>
    </row>
    <row r="697">
      <c r="A697" s="97"/>
      <c r="B697" s="200"/>
      <c r="C697" s="200"/>
      <c r="D697" s="200"/>
      <c r="E697" s="200"/>
      <c r="F697" s="200"/>
      <c r="G697" s="97"/>
      <c r="H697" s="97"/>
      <c r="I697" s="97"/>
      <c r="J697" s="97"/>
      <c r="K697" s="97"/>
      <c r="L697" s="97"/>
      <c r="M697" s="97"/>
      <c r="N697" s="97"/>
      <c r="O697" s="97"/>
      <c r="P697" s="97"/>
      <c r="Q697" s="97"/>
      <c r="R697" s="97"/>
      <c r="S697" s="97"/>
      <c r="T697" s="97"/>
      <c r="U697" s="97"/>
      <c r="V697" s="97"/>
      <c r="W697" s="97"/>
      <c r="X697" s="97"/>
      <c r="Y697" s="97"/>
    </row>
    <row r="698">
      <c r="A698" s="97"/>
      <c r="B698" s="200"/>
      <c r="C698" s="200"/>
      <c r="D698" s="200"/>
      <c r="E698" s="200"/>
      <c r="F698" s="200"/>
      <c r="G698" s="97"/>
      <c r="H698" s="97"/>
      <c r="I698" s="97"/>
      <c r="J698" s="97"/>
      <c r="K698" s="97"/>
      <c r="L698" s="97"/>
      <c r="M698" s="97"/>
      <c r="N698" s="97"/>
      <c r="O698" s="97"/>
      <c r="P698" s="97"/>
      <c r="Q698" s="97"/>
      <c r="R698" s="97"/>
      <c r="S698" s="97"/>
      <c r="T698" s="97"/>
      <c r="U698" s="97"/>
      <c r="V698" s="97"/>
      <c r="W698" s="97"/>
      <c r="X698" s="97"/>
      <c r="Y698" s="97"/>
    </row>
    <row r="699">
      <c r="A699" s="97"/>
      <c r="B699" s="200"/>
      <c r="C699" s="200"/>
      <c r="D699" s="200"/>
      <c r="E699" s="200"/>
      <c r="F699" s="200"/>
      <c r="G699" s="97"/>
      <c r="H699" s="97"/>
      <c r="I699" s="97"/>
      <c r="J699" s="97"/>
      <c r="K699" s="97"/>
      <c r="L699" s="97"/>
      <c r="M699" s="97"/>
      <c r="N699" s="97"/>
      <c r="O699" s="97"/>
      <c r="P699" s="97"/>
      <c r="Q699" s="97"/>
      <c r="R699" s="97"/>
      <c r="S699" s="97"/>
      <c r="T699" s="97"/>
      <c r="U699" s="97"/>
      <c r="V699" s="97"/>
      <c r="W699" s="97"/>
      <c r="X699" s="97"/>
      <c r="Y699" s="97"/>
    </row>
    <row r="700">
      <c r="A700" s="97"/>
      <c r="B700" s="200"/>
      <c r="C700" s="200"/>
      <c r="D700" s="200"/>
      <c r="E700" s="200"/>
      <c r="F700" s="200"/>
      <c r="G700" s="97"/>
      <c r="H700" s="97"/>
      <c r="I700" s="97"/>
      <c r="J700" s="97"/>
      <c r="K700" s="97"/>
      <c r="L700" s="97"/>
      <c r="M700" s="97"/>
      <c r="N700" s="97"/>
      <c r="O700" s="97"/>
      <c r="P700" s="97"/>
      <c r="Q700" s="97"/>
      <c r="R700" s="97"/>
      <c r="S700" s="97"/>
      <c r="T700" s="97"/>
      <c r="U700" s="97"/>
      <c r="V700" s="97"/>
      <c r="W700" s="97"/>
      <c r="X700" s="97"/>
      <c r="Y700" s="97"/>
    </row>
    <row r="701">
      <c r="A701" s="97"/>
      <c r="B701" s="200"/>
      <c r="C701" s="200"/>
      <c r="D701" s="200"/>
      <c r="E701" s="200"/>
      <c r="F701" s="200"/>
      <c r="G701" s="97"/>
      <c r="H701" s="97"/>
      <c r="I701" s="97"/>
      <c r="J701" s="97"/>
      <c r="K701" s="97"/>
      <c r="L701" s="97"/>
      <c r="M701" s="97"/>
      <c r="N701" s="97"/>
      <c r="O701" s="97"/>
      <c r="P701" s="97"/>
      <c r="Q701" s="97"/>
      <c r="R701" s="97"/>
      <c r="S701" s="97"/>
      <c r="T701" s="97"/>
      <c r="U701" s="97"/>
      <c r="V701" s="97"/>
      <c r="W701" s="97"/>
      <c r="X701" s="97"/>
      <c r="Y701" s="97"/>
    </row>
    <row r="702">
      <c r="A702" s="97"/>
      <c r="B702" s="200"/>
      <c r="C702" s="200"/>
      <c r="D702" s="200"/>
      <c r="E702" s="200"/>
      <c r="F702" s="200"/>
      <c r="G702" s="97"/>
      <c r="H702" s="97"/>
      <c r="I702" s="97"/>
      <c r="J702" s="97"/>
      <c r="K702" s="97"/>
      <c r="L702" s="97"/>
      <c r="M702" s="97"/>
      <c r="N702" s="97"/>
      <c r="O702" s="97"/>
      <c r="P702" s="97"/>
      <c r="Q702" s="97"/>
      <c r="R702" s="97"/>
      <c r="S702" s="97"/>
      <c r="T702" s="97"/>
      <c r="U702" s="97"/>
      <c r="V702" s="97"/>
      <c r="W702" s="97"/>
      <c r="X702" s="97"/>
      <c r="Y702" s="97"/>
    </row>
    <row r="703">
      <c r="A703" s="97"/>
      <c r="B703" s="200"/>
      <c r="C703" s="200"/>
      <c r="D703" s="200"/>
      <c r="E703" s="200"/>
      <c r="F703" s="200"/>
      <c r="G703" s="97"/>
      <c r="H703" s="97"/>
      <c r="I703" s="97"/>
      <c r="J703" s="97"/>
      <c r="K703" s="97"/>
      <c r="L703" s="97"/>
      <c r="M703" s="97"/>
      <c r="N703" s="97"/>
      <c r="O703" s="97"/>
      <c r="P703" s="97"/>
      <c r="Q703" s="97"/>
      <c r="R703" s="97"/>
      <c r="S703" s="97"/>
      <c r="T703" s="97"/>
      <c r="U703" s="97"/>
      <c r="V703" s="97"/>
      <c r="W703" s="97"/>
      <c r="X703" s="97"/>
      <c r="Y703" s="97"/>
    </row>
    <row r="704">
      <c r="A704" s="97"/>
      <c r="B704" s="200"/>
      <c r="C704" s="200"/>
      <c r="D704" s="200"/>
      <c r="E704" s="200"/>
      <c r="F704" s="200"/>
      <c r="G704" s="97"/>
      <c r="H704" s="97"/>
      <c r="I704" s="97"/>
      <c r="J704" s="97"/>
      <c r="K704" s="97"/>
      <c r="L704" s="97"/>
      <c r="M704" s="97"/>
      <c r="N704" s="97"/>
      <c r="O704" s="97"/>
      <c r="P704" s="97"/>
      <c r="Q704" s="97"/>
      <c r="R704" s="97"/>
      <c r="S704" s="97"/>
      <c r="T704" s="97"/>
      <c r="U704" s="97"/>
      <c r="V704" s="97"/>
      <c r="W704" s="97"/>
      <c r="X704" s="97"/>
      <c r="Y704" s="97"/>
    </row>
    <row r="705">
      <c r="A705" s="97"/>
      <c r="B705" s="200"/>
      <c r="C705" s="200"/>
      <c r="D705" s="200"/>
      <c r="E705" s="200"/>
      <c r="F705" s="200"/>
      <c r="G705" s="97"/>
      <c r="H705" s="97"/>
      <c r="I705" s="97"/>
      <c r="J705" s="97"/>
      <c r="K705" s="97"/>
      <c r="L705" s="97"/>
      <c r="M705" s="97"/>
      <c r="N705" s="97"/>
      <c r="O705" s="97"/>
      <c r="P705" s="97"/>
      <c r="Q705" s="97"/>
      <c r="R705" s="97"/>
      <c r="S705" s="97"/>
      <c r="T705" s="97"/>
      <c r="U705" s="97"/>
      <c r="V705" s="97"/>
      <c r="W705" s="97"/>
      <c r="X705" s="97"/>
      <c r="Y705" s="97"/>
    </row>
    <row r="706">
      <c r="A706" s="97"/>
      <c r="B706" s="200"/>
      <c r="C706" s="200"/>
      <c r="D706" s="200"/>
      <c r="E706" s="200"/>
      <c r="F706" s="200"/>
      <c r="G706" s="97"/>
      <c r="H706" s="97"/>
      <c r="I706" s="97"/>
      <c r="J706" s="97"/>
      <c r="K706" s="97"/>
      <c r="L706" s="97"/>
      <c r="M706" s="97"/>
      <c r="N706" s="97"/>
      <c r="O706" s="97"/>
      <c r="P706" s="97"/>
      <c r="Q706" s="97"/>
      <c r="R706" s="97"/>
      <c r="S706" s="97"/>
      <c r="T706" s="97"/>
      <c r="U706" s="97"/>
      <c r="V706" s="97"/>
      <c r="W706" s="97"/>
      <c r="X706" s="97"/>
      <c r="Y706" s="97"/>
    </row>
    <row r="707">
      <c r="A707" s="97"/>
      <c r="B707" s="200"/>
      <c r="C707" s="200"/>
      <c r="D707" s="200"/>
      <c r="E707" s="200"/>
      <c r="F707" s="200"/>
      <c r="G707" s="97"/>
      <c r="H707" s="97"/>
      <c r="I707" s="97"/>
      <c r="J707" s="97"/>
      <c r="K707" s="97"/>
      <c r="L707" s="97"/>
      <c r="M707" s="97"/>
      <c r="N707" s="97"/>
      <c r="O707" s="97"/>
      <c r="P707" s="97"/>
      <c r="Q707" s="97"/>
      <c r="R707" s="97"/>
      <c r="S707" s="97"/>
      <c r="T707" s="97"/>
      <c r="U707" s="97"/>
      <c r="V707" s="97"/>
      <c r="W707" s="97"/>
      <c r="X707" s="97"/>
      <c r="Y707" s="97"/>
    </row>
    <row r="708">
      <c r="A708" s="97"/>
      <c r="B708" s="200"/>
      <c r="C708" s="200"/>
      <c r="D708" s="200"/>
      <c r="E708" s="200"/>
      <c r="F708" s="200"/>
      <c r="G708" s="97"/>
      <c r="H708" s="97"/>
      <c r="I708" s="97"/>
      <c r="J708" s="97"/>
      <c r="K708" s="97"/>
      <c r="L708" s="97"/>
      <c r="M708" s="97"/>
      <c r="N708" s="97"/>
      <c r="O708" s="97"/>
      <c r="P708" s="97"/>
      <c r="Q708" s="97"/>
      <c r="R708" s="97"/>
      <c r="S708" s="97"/>
      <c r="T708" s="97"/>
      <c r="U708" s="97"/>
      <c r="V708" s="97"/>
      <c r="W708" s="97"/>
      <c r="X708" s="97"/>
      <c r="Y708" s="97"/>
    </row>
    <row r="709">
      <c r="A709" s="97"/>
      <c r="B709" s="200"/>
      <c r="C709" s="200"/>
      <c r="D709" s="200"/>
      <c r="E709" s="200"/>
      <c r="F709" s="200"/>
      <c r="G709" s="97"/>
      <c r="H709" s="97"/>
      <c r="I709" s="97"/>
      <c r="J709" s="97"/>
      <c r="K709" s="97"/>
      <c r="L709" s="97"/>
      <c r="M709" s="97"/>
      <c r="N709" s="97"/>
      <c r="O709" s="97"/>
      <c r="P709" s="97"/>
      <c r="Q709" s="97"/>
      <c r="R709" s="97"/>
      <c r="S709" s="97"/>
      <c r="T709" s="97"/>
      <c r="U709" s="97"/>
      <c r="V709" s="97"/>
      <c r="W709" s="97"/>
      <c r="X709" s="97"/>
      <c r="Y709" s="97"/>
    </row>
    <row r="710">
      <c r="A710" s="97"/>
      <c r="B710" s="200"/>
      <c r="C710" s="200"/>
      <c r="D710" s="200"/>
      <c r="E710" s="200"/>
      <c r="F710" s="200"/>
      <c r="G710" s="97"/>
      <c r="H710" s="97"/>
      <c r="I710" s="97"/>
      <c r="J710" s="97"/>
      <c r="K710" s="97"/>
      <c r="L710" s="97"/>
      <c r="M710" s="97"/>
      <c r="N710" s="97"/>
      <c r="O710" s="97"/>
      <c r="P710" s="97"/>
      <c r="Q710" s="97"/>
      <c r="R710" s="97"/>
      <c r="S710" s="97"/>
      <c r="T710" s="97"/>
      <c r="U710" s="97"/>
      <c r="V710" s="97"/>
      <c r="W710" s="97"/>
      <c r="X710" s="97"/>
      <c r="Y710" s="97"/>
    </row>
    <row r="711">
      <c r="A711" s="97"/>
      <c r="B711" s="200"/>
      <c r="C711" s="200"/>
      <c r="D711" s="200"/>
      <c r="E711" s="200"/>
      <c r="F711" s="200"/>
      <c r="G711" s="97"/>
      <c r="H711" s="97"/>
      <c r="I711" s="97"/>
      <c r="J711" s="97"/>
      <c r="K711" s="97"/>
      <c r="L711" s="97"/>
      <c r="M711" s="97"/>
      <c r="N711" s="97"/>
      <c r="O711" s="97"/>
      <c r="P711" s="97"/>
      <c r="Q711" s="97"/>
      <c r="R711" s="97"/>
      <c r="S711" s="97"/>
      <c r="T711" s="97"/>
      <c r="U711" s="97"/>
      <c r="V711" s="97"/>
      <c r="W711" s="97"/>
      <c r="X711" s="97"/>
      <c r="Y711" s="97"/>
    </row>
    <row r="712">
      <c r="A712" s="97"/>
      <c r="B712" s="200"/>
      <c r="C712" s="200"/>
      <c r="D712" s="200"/>
      <c r="E712" s="200"/>
      <c r="F712" s="200"/>
      <c r="G712" s="97"/>
      <c r="H712" s="97"/>
      <c r="I712" s="97"/>
      <c r="J712" s="97"/>
      <c r="K712" s="97"/>
      <c r="L712" s="97"/>
      <c r="M712" s="97"/>
      <c r="N712" s="97"/>
      <c r="O712" s="97"/>
      <c r="P712" s="97"/>
      <c r="Q712" s="97"/>
      <c r="R712" s="97"/>
      <c r="S712" s="97"/>
      <c r="T712" s="97"/>
      <c r="U712" s="97"/>
      <c r="V712" s="97"/>
      <c r="W712" s="97"/>
      <c r="X712" s="97"/>
      <c r="Y712" s="97"/>
    </row>
    <row r="713">
      <c r="A713" s="97"/>
      <c r="B713" s="200"/>
      <c r="C713" s="200"/>
      <c r="D713" s="200"/>
      <c r="E713" s="200"/>
      <c r="F713" s="200"/>
      <c r="G713" s="97"/>
      <c r="H713" s="97"/>
      <c r="I713" s="97"/>
      <c r="J713" s="97"/>
      <c r="K713" s="97"/>
      <c r="L713" s="97"/>
      <c r="M713" s="97"/>
      <c r="N713" s="97"/>
      <c r="O713" s="97"/>
      <c r="P713" s="97"/>
      <c r="Q713" s="97"/>
      <c r="R713" s="97"/>
      <c r="S713" s="97"/>
      <c r="T713" s="97"/>
      <c r="U713" s="97"/>
      <c r="V713" s="97"/>
      <c r="W713" s="97"/>
      <c r="X713" s="97"/>
      <c r="Y713" s="97"/>
    </row>
    <row r="714">
      <c r="A714" s="97"/>
      <c r="B714" s="200"/>
      <c r="C714" s="200"/>
      <c r="D714" s="200"/>
      <c r="E714" s="200"/>
      <c r="F714" s="200"/>
      <c r="G714" s="97"/>
      <c r="H714" s="97"/>
      <c r="I714" s="97"/>
      <c r="J714" s="97"/>
      <c r="K714" s="97"/>
      <c r="L714" s="97"/>
      <c r="M714" s="97"/>
      <c r="N714" s="97"/>
      <c r="O714" s="97"/>
      <c r="P714" s="97"/>
      <c r="Q714" s="97"/>
      <c r="R714" s="97"/>
      <c r="S714" s="97"/>
      <c r="T714" s="97"/>
      <c r="U714" s="97"/>
      <c r="V714" s="97"/>
      <c r="W714" s="97"/>
      <c r="X714" s="97"/>
      <c r="Y714" s="97"/>
    </row>
    <row r="715">
      <c r="A715" s="97"/>
      <c r="B715" s="200"/>
      <c r="C715" s="200"/>
      <c r="D715" s="200"/>
      <c r="E715" s="200"/>
      <c r="F715" s="200"/>
      <c r="G715" s="97"/>
      <c r="H715" s="97"/>
      <c r="I715" s="97"/>
      <c r="J715" s="97"/>
      <c r="K715" s="97"/>
      <c r="L715" s="97"/>
      <c r="M715" s="97"/>
      <c r="N715" s="97"/>
      <c r="O715" s="97"/>
      <c r="P715" s="97"/>
      <c r="Q715" s="97"/>
      <c r="R715" s="97"/>
      <c r="S715" s="97"/>
      <c r="T715" s="97"/>
      <c r="U715" s="97"/>
      <c r="V715" s="97"/>
      <c r="W715" s="97"/>
      <c r="X715" s="97"/>
      <c r="Y715" s="97"/>
    </row>
    <row r="716">
      <c r="A716" s="97"/>
      <c r="B716" s="200"/>
      <c r="C716" s="200"/>
      <c r="D716" s="200"/>
      <c r="E716" s="200"/>
      <c r="F716" s="200"/>
      <c r="G716" s="97"/>
      <c r="H716" s="97"/>
      <c r="I716" s="97"/>
      <c r="J716" s="97"/>
      <c r="K716" s="97"/>
      <c r="L716" s="97"/>
      <c r="M716" s="97"/>
      <c r="N716" s="97"/>
      <c r="O716" s="97"/>
      <c r="P716" s="97"/>
      <c r="Q716" s="97"/>
      <c r="R716" s="97"/>
      <c r="S716" s="97"/>
      <c r="T716" s="97"/>
      <c r="U716" s="97"/>
      <c r="V716" s="97"/>
      <c r="W716" s="97"/>
      <c r="X716" s="97"/>
      <c r="Y716" s="97"/>
    </row>
    <row r="717">
      <c r="A717" s="97"/>
      <c r="B717" s="200"/>
      <c r="C717" s="200"/>
      <c r="D717" s="200"/>
      <c r="E717" s="200"/>
      <c r="F717" s="200"/>
      <c r="G717" s="97"/>
      <c r="H717" s="97"/>
      <c r="I717" s="97"/>
      <c r="J717" s="97"/>
      <c r="K717" s="97"/>
      <c r="L717" s="97"/>
      <c r="M717" s="97"/>
      <c r="N717" s="97"/>
      <c r="O717" s="97"/>
      <c r="P717" s="97"/>
      <c r="Q717" s="97"/>
      <c r="R717" s="97"/>
      <c r="S717" s="97"/>
      <c r="T717" s="97"/>
      <c r="U717" s="97"/>
      <c r="V717" s="97"/>
      <c r="W717" s="97"/>
      <c r="X717" s="97"/>
      <c r="Y717" s="97"/>
    </row>
    <row r="718">
      <c r="A718" s="97"/>
      <c r="B718" s="200"/>
      <c r="C718" s="200"/>
      <c r="D718" s="200"/>
      <c r="E718" s="200"/>
      <c r="F718" s="200"/>
      <c r="G718" s="97"/>
      <c r="H718" s="97"/>
      <c r="I718" s="97"/>
      <c r="J718" s="97"/>
      <c r="K718" s="97"/>
      <c r="L718" s="97"/>
      <c r="M718" s="97"/>
      <c r="N718" s="97"/>
      <c r="O718" s="97"/>
      <c r="P718" s="97"/>
      <c r="Q718" s="97"/>
      <c r="R718" s="97"/>
      <c r="S718" s="97"/>
      <c r="T718" s="97"/>
      <c r="U718" s="97"/>
      <c r="V718" s="97"/>
      <c r="W718" s="97"/>
      <c r="X718" s="97"/>
      <c r="Y718" s="97"/>
    </row>
    <row r="719">
      <c r="A719" s="97"/>
      <c r="B719" s="200"/>
      <c r="C719" s="200"/>
      <c r="D719" s="200"/>
      <c r="E719" s="200"/>
      <c r="F719" s="200"/>
      <c r="G719" s="97"/>
      <c r="H719" s="97"/>
      <c r="I719" s="97"/>
      <c r="J719" s="97"/>
      <c r="K719" s="97"/>
      <c r="L719" s="97"/>
      <c r="M719" s="97"/>
      <c r="N719" s="97"/>
      <c r="O719" s="97"/>
      <c r="P719" s="97"/>
      <c r="Q719" s="97"/>
      <c r="R719" s="97"/>
      <c r="S719" s="97"/>
      <c r="T719" s="97"/>
      <c r="U719" s="97"/>
      <c r="V719" s="97"/>
      <c r="W719" s="97"/>
      <c r="X719" s="97"/>
      <c r="Y719" s="97"/>
    </row>
    <row r="720">
      <c r="A720" s="97"/>
      <c r="B720" s="200"/>
      <c r="C720" s="200"/>
      <c r="D720" s="200"/>
      <c r="E720" s="200"/>
      <c r="F720" s="200"/>
      <c r="G720" s="97"/>
      <c r="H720" s="97"/>
      <c r="I720" s="97"/>
      <c r="J720" s="97"/>
      <c r="K720" s="97"/>
      <c r="L720" s="97"/>
      <c r="M720" s="97"/>
      <c r="N720" s="97"/>
      <c r="O720" s="97"/>
      <c r="P720" s="97"/>
      <c r="Q720" s="97"/>
      <c r="R720" s="97"/>
      <c r="S720" s="97"/>
      <c r="T720" s="97"/>
      <c r="U720" s="97"/>
      <c r="V720" s="97"/>
      <c r="W720" s="97"/>
      <c r="X720" s="97"/>
      <c r="Y720" s="97"/>
    </row>
    <row r="721">
      <c r="A721" s="97"/>
      <c r="B721" s="200"/>
      <c r="C721" s="200"/>
      <c r="D721" s="200"/>
      <c r="E721" s="200"/>
      <c r="F721" s="200"/>
      <c r="G721" s="97"/>
      <c r="H721" s="97"/>
      <c r="I721" s="97"/>
      <c r="J721" s="97"/>
      <c r="K721" s="97"/>
      <c r="L721" s="97"/>
      <c r="M721" s="97"/>
      <c r="N721" s="97"/>
      <c r="O721" s="97"/>
      <c r="P721" s="97"/>
      <c r="Q721" s="97"/>
      <c r="R721" s="97"/>
      <c r="S721" s="97"/>
      <c r="T721" s="97"/>
      <c r="U721" s="97"/>
      <c r="V721" s="97"/>
      <c r="W721" s="97"/>
      <c r="X721" s="97"/>
      <c r="Y721" s="97"/>
    </row>
    <row r="722">
      <c r="A722" s="97"/>
      <c r="B722" s="200"/>
      <c r="C722" s="200"/>
      <c r="D722" s="200"/>
      <c r="E722" s="200"/>
      <c r="F722" s="200"/>
      <c r="G722" s="97"/>
      <c r="H722" s="97"/>
      <c r="I722" s="97"/>
      <c r="J722" s="97"/>
      <c r="K722" s="97"/>
      <c r="L722" s="97"/>
      <c r="M722" s="97"/>
      <c r="N722" s="97"/>
      <c r="O722" s="97"/>
      <c r="P722" s="97"/>
      <c r="Q722" s="97"/>
      <c r="R722" s="97"/>
      <c r="S722" s="97"/>
      <c r="T722" s="97"/>
      <c r="U722" s="97"/>
      <c r="V722" s="97"/>
      <c r="W722" s="97"/>
      <c r="X722" s="97"/>
      <c r="Y722" s="97"/>
    </row>
    <row r="723">
      <c r="A723" s="97"/>
      <c r="B723" s="200"/>
      <c r="C723" s="200"/>
      <c r="D723" s="200"/>
      <c r="E723" s="200"/>
      <c r="F723" s="200"/>
      <c r="G723" s="97"/>
      <c r="H723" s="97"/>
      <c r="I723" s="97"/>
      <c r="J723" s="97"/>
      <c r="K723" s="97"/>
      <c r="L723" s="97"/>
      <c r="M723" s="97"/>
      <c r="N723" s="97"/>
      <c r="O723" s="97"/>
      <c r="P723" s="97"/>
      <c r="Q723" s="97"/>
      <c r="R723" s="97"/>
      <c r="S723" s="97"/>
      <c r="T723" s="97"/>
      <c r="U723" s="97"/>
      <c r="V723" s="97"/>
      <c r="W723" s="97"/>
      <c r="X723" s="97"/>
      <c r="Y723" s="97"/>
    </row>
    <row r="724">
      <c r="A724" s="97"/>
      <c r="B724" s="200"/>
      <c r="C724" s="200"/>
      <c r="D724" s="200"/>
      <c r="E724" s="200"/>
      <c r="F724" s="200"/>
      <c r="G724" s="97"/>
      <c r="H724" s="97"/>
      <c r="I724" s="97"/>
      <c r="J724" s="97"/>
      <c r="K724" s="97"/>
      <c r="L724" s="97"/>
      <c r="M724" s="97"/>
      <c r="N724" s="97"/>
      <c r="O724" s="97"/>
      <c r="P724" s="97"/>
      <c r="Q724" s="97"/>
      <c r="R724" s="97"/>
      <c r="S724" s="97"/>
      <c r="T724" s="97"/>
      <c r="U724" s="97"/>
      <c r="V724" s="97"/>
      <c r="W724" s="97"/>
      <c r="X724" s="97"/>
      <c r="Y724" s="97"/>
    </row>
    <row r="725">
      <c r="A725" s="97"/>
      <c r="B725" s="200"/>
      <c r="C725" s="200"/>
      <c r="D725" s="200"/>
      <c r="E725" s="200"/>
      <c r="F725" s="200"/>
      <c r="G725" s="97"/>
      <c r="H725" s="97"/>
      <c r="I725" s="97"/>
      <c r="J725" s="97"/>
      <c r="K725" s="97"/>
      <c r="L725" s="97"/>
      <c r="M725" s="97"/>
      <c r="N725" s="97"/>
      <c r="O725" s="97"/>
      <c r="P725" s="97"/>
      <c r="Q725" s="97"/>
      <c r="R725" s="97"/>
      <c r="S725" s="97"/>
      <c r="T725" s="97"/>
      <c r="U725" s="97"/>
      <c r="V725" s="97"/>
      <c r="W725" s="97"/>
      <c r="X725" s="97"/>
      <c r="Y725" s="97"/>
    </row>
    <row r="726">
      <c r="A726" s="97"/>
      <c r="B726" s="200"/>
      <c r="C726" s="200"/>
      <c r="D726" s="200"/>
      <c r="E726" s="200"/>
      <c r="F726" s="200"/>
      <c r="G726" s="97"/>
      <c r="H726" s="97"/>
      <c r="I726" s="97"/>
      <c r="J726" s="97"/>
      <c r="K726" s="97"/>
      <c r="L726" s="97"/>
      <c r="M726" s="97"/>
      <c r="N726" s="97"/>
      <c r="O726" s="97"/>
      <c r="P726" s="97"/>
      <c r="Q726" s="97"/>
      <c r="R726" s="97"/>
      <c r="S726" s="97"/>
      <c r="T726" s="97"/>
      <c r="U726" s="97"/>
      <c r="V726" s="97"/>
      <c r="W726" s="97"/>
      <c r="X726" s="97"/>
      <c r="Y726" s="97"/>
    </row>
    <row r="727">
      <c r="A727" s="97"/>
      <c r="B727" s="200"/>
      <c r="C727" s="200"/>
      <c r="D727" s="200"/>
      <c r="E727" s="200"/>
      <c r="F727" s="200"/>
      <c r="G727" s="97"/>
      <c r="H727" s="97"/>
      <c r="I727" s="97"/>
      <c r="J727" s="97"/>
      <c r="K727" s="97"/>
      <c r="L727" s="97"/>
      <c r="M727" s="97"/>
      <c r="N727" s="97"/>
      <c r="O727" s="97"/>
      <c r="P727" s="97"/>
      <c r="Q727" s="97"/>
      <c r="R727" s="97"/>
      <c r="S727" s="97"/>
      <c r="T727" s="97"/>
      <c r="U727" s="97"/>
      <c r="V727" s="97"/>
      <c r="W727" s="97"/>
      <c r="X727" s="97"/>
      <c r="Y727" s="97"/>
    </row>
    <row r="728">
      <c r="A728" s="97"/>
      <c r="B728" s="200"/>
      <c r="C728" s="200"/>
      <c r="D728" s="200"/>
      <c r="E728" s="200"/>
      <c r="F728" s="200"/>
      <c r="G728" s="97"/>
      <c r="H728" s="97"/>
      <c r="I728" s="97"/>
      <c r="J728" s="97"/>
      <c r="K728" s="97"/>
      <c r="L728" s="97"/>
      <c r="M728" s="97"/>
      <c r="N728" s="97"/>
      <c r="O728" s="97"/>
      <c r="P728" s="97"/>
      <c r="Q728" s="97"/>
      <c r="R728" s="97"/>
      <c r="S728" s="97"/>
      <c r="T728" s="97"/>
      <c r="U728" s="97"/>
      <c r="V728" s="97"/>
      <c r="W728" s="97"/>
      <c r="X728" s="97"/>
      <c r="Y728" s="97"/>
    </row>
    <row r="729">
      <c r="A729" s="97"/>
      <c r="B729" s="200"/>
      <c r="C729" s="200"/>
      <c r="D729" s="200"/>
      <c r="E729" s="200"/>
      <c r="F729" s="200"/>
      <c r="G729" s="97"/>
      <c r="H729" s="97"/>
      <c r="I729" s="97"/>
      <c r="J729" s="97"/>
      <c r="K729" s="97"/>
      <c r="L729" s="97"/>
      <c r="M729" s="97"/>
      <c r="N729" s="97"/>
      <c r="O729" s="97"/>
      <c r="P729" s="97"/>
      <c r="Q729" s="97"/>
      <c r="R729" s="97"/>
      <c r="S729" s="97"/>
      <c r="T729" s="97"/>
      <c r="U729" s="97"/>
      <c r="V729" s="97"/>
      <c r="W729" s="97"/>
      <c r="X729" s="97"/>
      <c r="Y729" s="97"/>
    </row>
    <row r="730">
      <c r="A730" s="97"/>
      <c r="B730" s="200"/>
      <c r="C730" s="200"/>
      <c r="D730" s="200"/>
      <c r="E730" s="200"/>
      <c r="F730" s="200"/>
      <c r="G730" s="97"/>
      <c r="H730" s="97"/>
      <c r="I730" s="97"/>
      <c r="J730" s="97"/>
      <c r="K730" s="97"/>
      <c r="L730" s="97"/>
      <c r="M730" s="97"/>
      <c r="N730" s="97"/>
      <c r="O730" s="97"/>
      <c r="P730" s="97"/>
      <c r="Q730" s="97"/>
      <c r="R730" s="97"/>
      <c r="S730" s="97"/>
      <c r="T730" s="97"/>
      <c r="U730" s="97"/>
      <c r="V730" s="97"/>
      <c r="W730" s="97"/>
      <c r="X730" s="97"/>
      <c r="Y730" s="97"/>
    </row>
    <row r="731">
      <c r="A731" s="97"/>
      <c r="B731" s="200"/>
      <c r="C731" s="200"/>
      <c r="D731" s="200"/>
      <c r="E731" s="200"/>
      <c r="F731" s="200"/>
      <c r="G731" s="97"/>
      <c r="H731" s="97"/>
      <c r="I731" s="97"/>
      <c r="J731" s="97"/>
      <c r="K731" s="97"/>
      <c r="L731" s="97"/>
      <c r="M731" s="97"/>
      <c r="N731" s="97"/>
      <c r="O731" s="97"/>
      <c r="P731" s="97"/>
      <c r="Q731" s="97"/>
      <c r="R731" s="97"/>
      <c r="S731" s="97"/>
      <c r="T731" s="97"/>
      <c r="U731" s="97"/>
      <c r="V731" s="97"/>
      <c r="W731" s="97"/>
      <c r="X731" s="97"/>
      <c r="Y731" s="97"/>
    </row>
    <row r="732">
      <c r="A732" s="97"/>
      <c r="B732" s="200"/>
      <c r="C732" s="200"/>
      <c r="D732" s="200"/>
      <c r="E732" s="200"/>
      <c r="F732" s="200"/>
      <c r="G732" s="97"/>
      <c r="H732" s="97"/>
      <c r="I732" s="97"/>
      <c r="J732" s="97"/>
      <c r="K732" s="97"/>
      <c r="L732" s="97"/>
      <c r="M732" s="97"/>
      <c r="N732" s="97"/>
      <c r="O732" s="97"/>
      <c r="P732" s="97"/>
      <c r="Q732" s="97"/>
      <c r="R732" s="97"/>
      <c r="S732" s="97"/>
      <c r="T732" s="97"/>
      <c r="U732" s="97"/>
      <c r="V732" s="97"/>
      <c r="W732" s="97"/>
      <c r="X732" s="97"/>
      <c r="Y732" s="97"/>
    </row>
    <row r="733">
      <c r="A733" s="97"/>
      <c r="B733" s="200"/>
      <c r="C733" s="200"/>
      <c r="D733" s="200"/>
      <c r="E733" s="200"/>
      <c r="F733" s="200"/>
      <c r="G733" s="97"/>
      <c r="H733" s="97"/>
      <c r="I733" s="97"/>
      <c r="J733" s="97"/>
      <c r="K733" s="97"/>
      <c r="L733" s="97"/>
      <c r="M733" s="97"/>
      <c r="N733" s="97"/>
      <c r="O733" s="97"/>
      <c r="P733" s="97"/>
      <c r="Q733" s="97"/>
      <c r="R733" s="97"/>
      <c r="S733" s="97"/>
      <c r="T733" s="97"/>
      <c r="U733" s="97"/>
      <c r="V733" s="97"/>
      <c r="W733" s="97"/>
      <c r="X733" s="97"/>
      <c r="Y733" s="97"/>
    </row>
    <row r="734">
      <c r="A734" s="97"/>
      <c r="B734" s="200"/>
      <c r="C734" s="200"/>
      <c r="D734" s="200"/>
      <c r="E734" s="200"/>
      <c r="F734" s="200"/>
      <c r="G734" s="97"/>
      <c r="H734" s="97"/>
      <c r="I734" s="97"/>
      <c r="J734" s="97"/>
      <c r="K734" s="97"/>
      <c r="L734" s="97"/>
      <c r="M734" s="97"/>
      <c r="N734" s="97"/>
      <c r="O734" s="97"/>
      <c r="P734" s="97"/>
      <c r="Q734" s="97"/>
      <c r="R734" s="97"/>
      <c r="S734" s="97"/>
      <c r="T734" s="97"/>
      <c r="U734" s="97"/>
      <c r="V734" s="97"/>
      <c r="W734" s="97"/>
      <c r="X734" s="97"/>
      <c r="Y734" s="97"/>
    </row>
    <row r="735">
      <c r="A735" s="97"/>
      <c r="B735" s="200"/>
      <c r="C735" s="200"/>
      <c r="D735" s="200"/>
      <c r="E735" s="200"/>
      <c r="F735" s="200"/>
      <c r="G735" s="97"/>
      <c r="H735" s="97"/>
      <c r="I735" s="97"/>
      <c r="J735" s="97"/>
      <c r="K735" s="97"/>
      <c r="L735" s="97"/>
      <c r="M735" s="97"/>
      <c r="N735" s="97"/>
      <c r="O735" s="97"/>
      <c r="P735" s="97"/>
      <c r="Q735" s="97"/>
      <c r="R735" s="97"/>
      <c r="S735" s="97"/>
      <c r="T735" s="97"/>
      <c r="U735" s="97"/>
      <c r="V735" s="97"/>
      <c r="W735" s="97"/>
      <c r="X735" s="97"/>
      <c r="Y735" s="97"/>
    </row>
    <row r="736">
      <c r="A736" s="97"/>
      <c r="B736" s="200"/>
      <c r="C736" s="200"/>
      <c r="D736" s="200"/>
      <c r="E736" s="200"/>
      <c r="F736" s="200"/>
      <c r="G736" s="97"/>
      <c r="H736" s="97"/>
      <c r="I736" s="97"/>
      <c r="J736" s="97"/>
      <c r="K736" s="97"/>
      <c r="L736" s="97"/>
      <c r="M736" s="97"/>
      <c r="N736" s="97"/>
      <c r="O736" s="97"/>
      <c r="P736" s="97"/>
      <c r="Q736" s="97"/>
      <c r="R736" s="97"/>
      <c r="S736" s="97"/>
      <c r="T736" s="97"/>
      <c r="U736" s="97"/>
      <c r="V736" s="97"/>
      <c r="W736" s="97"/>
      <c r="X736" s="97"/>
      <c r="Y736" s="97"/>
    </row>
    <row r="737">
      <c r="A737" s="97"/>
      <c r="B737" s="200"/>
      <c r="C737" s="200"/>
      <c r="D737" s="200"/>
      <c r="E737" s="200"/>
      <c r="F737" s="200"/>
      <c r="G737" s="97"/>
      <c r="H737" s="97"/>
      <c r="I737" s="97"/>
      <c r="J737" s="97"/>
      <c r="K737" s="97"/>
      <c r="L737" s="97"/>
      <c r="M737" s="97"/>
      <c r="N737" s="97"/>
      <c r="O737" s="97"/>
      <c r="P737" s="97"/>
      <c r="Q737" s="97"/>
      <c r="R737" s="97"/>
      <c r="S737" s="97"/>
      <c r="T737" s="97"/>
      <c r="U737" s="97"/>
      <c r="V737" s="97"/>
      <c r="W737" s="97"/>
      <c r="X737" s="97"/>
      <c r="Y737" s="97"/>
    </row>
    <row r="738">
      <c r="A738" s="97"/>
      <c r="B738" s="200"/>
      <c r="C738" s="200"/>
      <c r="D738" s="200"/>
      <c r="E738" s="200"/>
      <c r="F738" s="200"/>
      <c r="G738" s="97"/>
      <c r="H738" s="97"/>
      <c r="I738" s="97"/>
      <c r="J738" s="97"/>
      <c r="K738" s="97"/>
      <c r="L738" s="97"/>
      <c r="M738" s="97"/>
      <c r="N738" s="97"/>
      <c r="O738" s="97"/>
      <c r="P738" s="97"/>
      <c r="Q738" s="97"/>
      <c r="R738" s="97"/>
      <c r="S738" s="97"/>
      <c r="T738" s="97"/>
      <c r="U738" s="97"/>
      <c r="V738" s="97"/>
      <c r="W738" s="97"/>
      <c r="X738" s="97"/>
      <c r="Y738" s="97"/>
    </row>
    <row r="739">
      <c r="A739" s="97"/>
      <c r="B739" s="200"/>
      <c r="C739" s="200"/>
      <c r="D739" s="200"/>
      <c r="E739" s="200"/>
      <c r="F739" s="200"/>
      <c r="G739" s="97"/>
      <c r="H739" s="97"/>
      <c r="I739" s="97"/>
      <c r="J739" s="97"/>
      <c r="K739" s="97"/>
      <c r="L739" s="97"/>
      <c r="M739" s="97"/>
      <c r="N739" s="97"/>
      <c r="O739" s="97"/>
      <c r="P739" s="97"/>
      <c r="Q739" s="97"/>
      <c r="R739" s="97"/>
      <c r="S739" s="97"/>
      <c r="T739" s="97"/>
      <c r="U739" s="97"/>
      <c r="V739" s="97"/>
      <c r="W739" s="97"/>
      <c r="X739" s="97"/>
      <c r="Y739" s="97"/>
    </row>
    <row r="740">
      <c r="A740" s="97"/>
      <c r="B740" s="200"/>
      <c r="C740" s="200"/>
      <c r="D740" s="200"/>
      <c r="E740" s="200"/>
      <c r="F740" s="200"/>
      <c r="G740" s="97"/>
      <c r="H740" s="97"/>
      <c r="I740" s="97"/>
      <c r="J740" s="97"/>
      <c r="K740" s="97"/>
      <c r="L740" s="97"/>
      <c r="M740" s="97"/>
      <c r="N740" s="97"/>
      <c r="O740" s="97"/>
      <c r="P740" s="97"/>
      <c r="Q740" s="97"/>
      <c r="R740" s="97"/>
      <c r="S740" s="97"/>
      <c r="T740" s="97"/>
      <c r="U740" s="97"/>
      <c r="V740" s="97"/>
      <c r="W740" s="97"/>
      <c r="X740" s="97"/>
      <c r="Y740" s="97"/>
    </row>
    <row r="741">
      <c r="A741" s="97"/>
      <c r="B741" s="200"/>
      <c r="C741" s="200"/>
      <c r="D741" s="200"/>
      <c r="E741" s="200"/>
      <c r="F741" s="200"/>
      <c r="G741" s="97"/>
      <c r="H741" s="97"/>
      <c r="I741" s="97"/>
      <c r="J741" s="97"/>
      <c r="K741" s="97"/>
      <c r="L741" s="97"/>
      <c r="M741" s="97"/>
      <c r="N741" s="97"/>
      <c r="O741" s="97"/>
      <c r="P741" s="97"/>
      <c r="Q741" s="97"/>
      <c r="R741" s="97"/>
      <c r="S741" s="97"/>
      <c r="T741" s="97"/>
      <c r="U741" s="97"/>
      <c r="V741" s="97"/>
      <c r="W741" s="97"/>
      <c r="X741" s="97"/>
      <c r="Y741" s="97"/>
    </row>
    <row r="742">
      <c r="A742" s="97"/>
      <c r="B742" s="200"/>
      <c r="C742" s="200"/>
      <c r="D742" s="200"/>
      <c r="E742" s="200"/>
      <c r="F742" s="200"/>
      <c r="G742" s="97"/>
      <c r="H742" s="97"/>
      <c r="I742" s="97"/>
      <c r="J742" s="97"/>
      <c r="K742" s="97"/>
      <c r="L742" s="97"/>
      <c r="M742" s="97"/>
      <c r="N742" s="97"/>
      <c r="O742" s="97"/>
      <c r="P742" s="97"/>
      <c r="Q742" s="97"/>
      <c r="R742" s="97"/>
      <c r="S742" s="97"/>
      <c r="T742" s="97"/>
      <c r="U742" s="97"/>
      <c r="V742" s="97"/>
      <c r="W742" s="97"/>
      <c r="X742" s="97"/>
      <c r="Y742" s="97"/>
    </row>
    <row r="743">
      <c r="A743" s="97"/>
      <c r="B743" s="200"/>
      <c r="C743" s="200"/>
      <c r="D743" s="200"/>
      <c r="E743" s="200"/>
      <c r="F743" s="200"/>
      <c r="G743" s="97"/>
      <c r="H743" s="97"/>
      <c r="I743" s="97"/>
      <c r="J743" s="97"/>
      <c r="K743" s="97"/>
      <c r="L743" s="97"/>
      <c r="M743" s="97"/>
      <c r="N743" s="97"/>
      <c r="O743" s="97"/>
      <c r="P743" s="97"/>
      <c r="Q743" s="97"/>
      <c r="R743" s="97"/>
      <c r="S743" s="97"/>
      <c r="T743" s="97"/>
      <c r="U743" s="97"/>
      <c r="V743" s="97"/>
      <c r="W743" s="97"/>
      <c r="X743" s="97"/>
      <c r="Y743" s="97"/>
    </row>
    <row r="744">
      <c r="A744" s="97"/>
      <c r="B744" s="200"/>
      <c r="C744" s="200"/>
      <c r="D744" s="200"/>
      <c r="E744" s="200"/>
      <c r="F744" s="200"/>
      <c r="G744" s="97"/>
      <c r="H744" s="97"/>
      <c r="I744" s="97"/>
      <c r="J744" s="97"/>
      <c r="K744" s="97"/>
      <c r="L744" s="97"/>
      <c r="M744" s="97"/>
      <c r="N744" s="97"/>
      <c r="O744" s="97"/>
      <c r="P744" s="97"/>
      <c r="Q744" s="97"/>
      <c r="R744" s="97"/>
      <c r="S744" s="97"/>
      <c r="T744" s="97"/>
      <c r="U744" s="97"/>
      <c r="V744" s="97"/>
      <c r="W744" s="97"/>
      <c r="X744" s="97"/>
      <c r="Y744" s="97"/>
    </row>
    <row r="745">
      <c r="A745" s="97"/>
      <c r="B745" s="200"/>
      <c r="C745" s="200"/>
      <c r="D745" s="200"/>
      <c r="E745" s="200"/>
      <c r="F745" s="200"/>
      <c r="G745" s="97"/>
      <c r="H745" s="97"/>
      <c r="I745" s="97"/>
      <c r="J745" s="97"/>
      <c r="K745" s="97"/>
      <c r="L745" s="97"/>
      <c r="M745" s="97"/>
      <c r="N745" s="97"/>
      <c r="O745" s="97"/>
      <c r="P745" s="97"/>
      <c r="Q745" s="97"/>
      <c r="R745" s="97"/>
      <c r="S745" s="97"/>
      <c r="T745" s="97"/>
      <c r="U745" s="97"/>
      <c r="V745" s="97"/>
      <c r="W745" s="97"/>
      <c r="X745" s="97"/>
      <c r="Y745" s="97"/>
    </row>
    <row r="746">
      <c r="A746" s="97"/>
      <c r="B746" s="200"/>
      <c r="C746" s="200"/>
      <c r="D746" s="200"/>
      <c r="E746" s="200"/>
      <c r="F746" s="200"/>
      <c r="G746" s="97"/>
      <c r="H746" s="97"/>
      <c r="I746" s="97"/>
      <c r="J746" s="97"/>
      <c r="K746" s="97"/>
      <c r="L746" s="97"/>
      <c r="M746" s="97"/>
      <c r="N746" s="97"/>
      <c r="O746" s="97"/>
      <c r="P746" s="97"/>
      <c r="Q746" s="97"/>
      <c r="R746" s="97"/>
      <c r="S746" s="97"/>
      <c r="T746" s="97"/>
      <c r="U746" s="97"/>
      <c r="V746" s="97"/>
      <c r="W746" s="97"/>
      <c r="X746" s="97"/>
      <c r="Y746" s="97"/>
    </row>
    <row r="747">
      <c r="A747" s="97"/>
      <c r="B747" s="200"/>
      <c r="C747" s="200"/>
      <c r="D747" s="200"/>
      <c r="E747" s="200"/>
      <c r="F747" s="200"/>
      <c r="G747" s="97"/>
      <c r="H747" s="97"/>
      <c r="I747" s="97"/>
      <c r="J747" s="97"/>
      <c r="K747" s="97"/>
      <c r="L747" s="97"/>
      <c r="M747" s="97"/>
      <c r="N747" s="97"/>
      <c r="O747" s="97"/>
      <c r="P747" s="97"/>
      <c r="Q747" s="97"/>
      <c r="R747" s="97"/>
      <c r="S747" s="97"/>
      <c r="T747" s="97"/>
      <c r="U747" s="97"/>
      <c r="V747" s="97"/>
      <c r="W747" s="97"/>
      <c r="X747" s="97"/>
      <c r="Y747" s="97"/>
    </row>
    <row r="748">
      <c r="A748" s="97"/>
      <c r="B748" s="200"/>
      <c r="C748" s="200"/>
      <c r="D748" s="200"/>
      <c r="E748" s="200"/>
      <c r="F748" s="200"/>
      <c r="G748" s="97"/>
      <c r="H748" s="97"/>
      <c r="I748" s="97"/>
      <c r="J748" s="97"/>
      <c r="K748" s="97"/>
      <c r="L748" s="97"/>
      <c r="M748" s="97"/>
      <c r="N748" s="97"/>
      <c r="O748" s="97"/>
      <c r="P748" s="97"/>
      <c r="Q748" s="97"/>
      <c r="R748" s="97"/>
      <c r="S748" s="97"/>
      <c r="T748" s="97"/>
      <c r="U748" s="97"/>
      <c r="V748" s="97"/>
      <c r="W748" s="97"/>
      <c r="X748" s="97"/>
      <c r="Y748" s="97"/>
    </row>
    <row r="749">
      <c r="A749" s="97"/>
      <c r="B749" s="200"/>
      <c r="C749" s="200"/>
      <c r="D749" s="200"/>
      <c r="E749" s="200"/>
      <c r="F749" s="200"/>
      <c r="G749" s="97"/>
      <c r="H749" s="97"/>
      <c r="I749" s="97"/>
      <c r="J749" s="97"/>
      <c r="K749" s="97"/>
      <c r="L749" s="97"/>
      <c r="M749" s="97"/>
      <c r="N749" s="97"/>
      <c r="O749" s="97"/>
      <c r="P749" s="97"/>
      <c r="Q749" s="97"/>
      <c r="R749" s="97"/>
      <c r="S749" s="97"/>
      <c r="T749" s="97"/>
      <c r="U749" s="97"/>
      <c r="V749" s="97"/>
      <c r="W749" s="97"/>
      <c r="X749" s="97"/>
      <c r="Y749" s="97"/>
    </row>
    <row r="750">
      <c r="A750" s="97"/>
      <c r="B750" s="200"/>
      <c r="C750" s="200"/>
      <c r="D750" s="200"/>
      <c r="E750" s="200"/>
      <c r="F750" s="200"/>
      <c r="G750" s="97"/>
      <c r="H750" s="97"/>
      <c r="I750" s="97"/>
      <c r="J750" s="97"/>
      <c r="K750" s="97"/>
      <c r="L750" s="97"/>
      <c r="M750" s="97"/>
      <c r="N750" s="97"/>
      <c r="O750" s="97"/>
      <c r="P750" s="97"/>
      <c r="Q750" s="97"/>
      <c r="R750" s="97"/>
      <c r="S750" s="97"/>
      <c r="T750" s="97"/>
      <c r="U750" s="97"/>
      <c r="V750" s="97"/>
      <c r="W750" s="97"/>
      <c r="X750" s="97"/>
      <c r="Y750" s="97"/>
    </row>
    <row r="751">
      <c r="A751" s="97"/>
      <c r="B751" s="200"/>
      <c r="C751" s="200"/>
      <c r="D751" s="200"/>
      <c r="E751" s="200"/>
      <c r="F751" s="200"/>
      <c r="G751" s="97"/>
      <c r="H751" s="97"/>
      <c r="I751" s="97"/>
      <c r="J751" s="97"/>
      <c r="K751" s="97"/>
      <c r="L751" s="97"/>
      <c r="M751" s="97"/>
      <c r="N751" s="97"/>
      <c r="O751" s="97"/>
      <c r="P751" s="97"/>
      <c r="Q751" s="97"/>
      <c r="R751" s="97"/>
      <c r="S751" s="97"/>
      <c r="T751" s="97"/>
      <c r="U751" s="97"/>
      <c r="V751" s="97"/>
      <c r="W751" s="97"/>
      <c r="X751" s="97"/>
      <c r="Y751" s="97"/>
    </row>
    <row r="752">
      <c r="A752" s="97"/>
      <c r="B752" s="200"/>
      <c r="C752" s="200"/>
      <c r="D752" s="200"/>
      <c r="E752" s="200"/>
      <c r="F752" s="200"/>
      <c r="G752" s="97"/>
      <c r="H752" s="97"/>
      <c r="I752" s="97"/>
      <c r="J752" s="97"/>
      <c r="K752" s="97"/>
      <c r="L752" s="97"/>
      <c r="M752" s="97"/>
      <c r="N752" s="97"/>
      <c r="O752" s="97"/>
      <c r="P752" s="97"/>
      <c r="Q752" s="97"/>
      <c r="R752" s="97"/>
      <c r="S752" s="97"/>
      <c r="T752" s="97"/>
      <c r="U752" s="97"/>
      <c r="V752" s="97"/>
      <c r="W752" s="97"/>
      <c r="X752" s="97"/>
      <c r="Y752" s="97"/>
    </row>
    <row r="753">
      <c r="A753" s="97"/>
      <c r="B753" s="200"/>
      <c r="C753" s="200"/>
      <c r="D753" s="200"/>
      <c r="E753" s="200"/>
      <c r="F753" s="200"/>
      <c r="G753" s="97"/>
      <c r="H753" s="97"/>
      <c r="I753" s="97"/>
      <c r="J753" s="97"/>
      <c r="K753" s="97"/>
      <c r="L753" s="97"/>
      <c r="M753" s="97"/>
      <c r="N753" s="97"/>
      <c r="O753" s="97"/>
      <c r="P753" s="97"/>
      <c r="Q753" s="97"/>
      <c r="R753" s="97"/>
      <c r="S753" s="97"/>
      <c r="T753" s="97"/>
      <c r="U753" s="97"/>
      <c r="V753" s="97"/>
      <c r="W753" s="97"/>
      <c r="X753" s="97"/>
      <c r="Y753" s="97"/>
    </row>
    <row r="754">
      <c r="A754" s="97"/>
      <c r="B754" s="200"/>
      <c r="C754" s="200"/>
      <c r="D754" s="200"/>
      <c r="E754" s="200"/>
      <c r="F754" s="200"/>
      <c r="G754" s="97"/>
      <c r="H754" s="97"/>
      <c r="I754" s="97"/>
      <c r="J754" s="97"/>
      <c r="K754" s="97"/>
      <c r="L754" s="97"/>
      <c r="M754" s="97"/>
      <c r="N754" s="97"/>
      <c r="O754" s="97"/>
      <c r="P754" s="97"/>
      <c r="Q754" s="97"/>
      <c r="R754" s="97"/>
      <c r="S754" s="97"/>
      <c r="T754" s="97"/>
      <c r="U754" s="97"/>
      <c r="V754" s="97"/>
      <c r="W754" s="97"/>
      <c r="X754" s="97"/>
      <c r="Y754" s="97"/>
    </row>
    <row r="755">
      <c r="A755" s="97"/>
      <c r="B755" s="200"/>
      <c r="C755" s="200"/>
      <c r="D755" s="200"/>
      <c r="E755" s="200"/>
      <c r="F755" s="200"/>
      <c r="G755" s="97"/>
      <c r="H755" s="97"/>
      <c r="I755" s="97"/>
      <c r="J755" s="97"/>
      <c r="K755" s="97"/>
      <c r="L755" s="97"/>
      <c r="M755" s="97"/>
      <c r="N755" s="97"/>
      <c r="O755" s="97"/>
      <c r="P755" s="97"/>
      <c r="Q755" s="97"/>
      <c r="R755" s="97"/>
      <c r="S755" s="97"/>
      <c r="T755" s="97"/>
      <c r="U755" s="97"/>
      <c r="V755" s="97"/>
      <c r="W755" s="97"/>
      <c r="X755" s="97"/>
      <c r="Y755" s="97"/>
    </row>
    <row r="756">
      <c r="A756" s="97"/>
      <c r="B756" s="200"/>
      <c r="C756" s="200"/>
      <c r="D756" s="200"/>
      <c r="E756" s="200"/>
      <c r="F756" s="200"/>
      <c r="G756" s="97"/>
      <c r="H756" s="97"/>
      <c r="I756" s="97"/>
      <c r="J756" s="97"/>
      <c r="K756" s="97"/>
      <c r="L756" s="97"/>
      <c r="M756" s="97"/>
      <c r="N756" s="97"/>
      <c r="O756" s="97"/>
      <c r="P756" s="97"/>
      <c r="Q756" s="97"/>
      <c r="R756" s="97"/>
      <c r="S756" s="97"/>
      <c r="T756" s="97"/>
      <c r="U756" s="97"/>
      <c r="V756" s="97"/>
      <c r="W756" s="97"/>
      <c r="X756" s="97"/>
      <c r="Y756" s="97"/>
    </row>
    <row r="757">
      <c r="A757" s="97"/>
      <c r="B757" s="200"/>
      <c r="C757" s="200"/>
      <c r="D757" s="200"/>
      <c r="E757" s="200"/>
      <c r="F757" s="200"/>
      <c r="G757" s="97"/>
      <c r="H757" s="97"/>
      <c r="I757" s="97"/>
      <c r="J757" s="97"/>
      <c r="K757" s="97"/>
      <c r="L757" s="97"/>
      <c r="M757" s="97"/>
      <c r="N757" s="97"/>
      <c r="O757" s="97"/>
      <c r="P757" s="97"/>
      <c r="Q757" s="97"/>
      <c r="R757" s="97"/>
      <c r="S757" s="97"/>
      <c r="T757" s="97"/>
      <c r="U757" s="97"/>
      <c r="V757" s="97"/>
      <c r="W757" s="97"/>
      <c r="X757" s="97"/>
      <c r="Y757" s="97"/>
    </row>
    <row r="758">
      <c r="A758" s="97"/>
      <c r="B758" s="200"/>
      <c r="C758" s="200"/>
      <c r="D758" s="200"/>
      <c r="E758" s="200"/>
      <c r="F758" s="200"/>
      <c r="G758" s="97"/>
      <c r="H758" s="97"/>
      <c r="I758" s="97"/>
      <c r="J758" s="97"/>
      <c r="K758" s="97"/>
      <c r="L758" s="97"/>
      <c r="M758" s="97"/>
      <c r="N758" s="97"/>
      <c r="O758" s="97"/>
      <c r="P758" s="97"/>
      <c r="Q758" s="97"/>
      <c r="R758" s="97"/>
      <c r="S758" s="97"/>
      <c r="T758" s="97"/>
      <c r="U758" s="97"/>
      <c r="V758" s="97"/>
      <c r="W758" s="97"/>
      <c r="X758" s="97"/>
      <c r="Y758" s="97"/>
    </row>
    <row r="759">
      <c r="A759" s="97"/>
      <c r="B759" s="200"/>
      <c r="C759" s="200"/>
      <c r="D759" s="200"/>
      <c r="E759" s="200"/>
      <c r="F759" s="200"/>
      <c r="G759" s="97"/>
      <c r="H759" s="97"/>
      <c r="I759" s="97"/>
      <c r="J759" s="97"/>
      <c r="K759" s="97"/>
      <c r="L759" s="97"/>
      <c r="M759" s="97"/>
      <c r="N759" s="97"/>
      <c r="O759" s="97"/>
      <c r="P759" s="97"/>
      <c r="Q759" s="97"/>
      <c r="R759" s="97"/>
      <c r="S759" s="97"/>
      <c r="T759" s="97"/>
      <c r="U759" s="97"/>
      <c r="V759" s="97"/>
      <c r="W759" s="97"/>
      <c r="X759" s="97"/>
      <c r="Y759" s="97"/>
    </row>
    <row r="760">
      <c r="A760" s="97"/>
      <c r="B760" s="200"/>
      <c r="C760" s="200"/>
      <c r="D760" s="200"/>
      <c r="E760" s="200"/>
      <c r="F760" s="200"/>
      <c r="G760" s="97"/>
      <c r="H760" s="97"/>
      <c r="I760" s="97"/>
      <c r="J760" s="97"/>
      <c r="K760" s="97"/>
      <c r="L760" s="97"/>
      <c r="M760" s="97"/>
      <c r="N760" s="97"/>
      <c r="O760" s="97"/>
      <c r="P760" s="97"/>
      <c r="Q760" s="97"/>
      <c r="R760" s="97"/>
      <c r="S760" s="97"/>
      <c r="T760" s="97"/>
      <c r="U760" s="97"/>
      <c r="V760" s="97"/>
      <c r="W760" s="97"/>
      <c r="X760" s="97"/>
      <c r="Y760" s="97"/>
    </row>
    <row r="761">
      <c r="A761" s="97"/>
      <c r="B761" s="200"/>
      <c r="C761" s="200"/>
      <c r="D761" s="200"/>
      <c r="E761" s="200"/>
      <c r="F761" s="200"/>
      <c r="G761" s="97"/>
      <c r="H761" s="97"/>
      <c r="I761" s="97"/>
      <c r="J761" s="97"/>
      <c r="K761" s="97"/>
      <c r="L761" s="97"/>
      <c r="M761" s="97"/>
      <c r="N761" s="97"/>
      <c r="O761" s="97"/>
      <c r="P761" s="97"/>
      <c r="Q761" s="97"/>
      <c r="R761" s="97"/>
      <c r="S761" s="97"/>
      <c r="T761" s="97"/>
      <c r="U761" s="97"/>
      <c r="V761" s="97"/>
      <c r="W761" s="97"/>
      <c r="X761" s="97"/>
      <c r="Y761" s="97"/>
    </row>
    <row r="762">
      <c r="A762" s="97"/>
      <c r="B762" s="200"/>
      <c r="C762" s="200"/>
      <c r="D762" s="200"/>
      <c r="E762" s="200"/>
      <c r="F762" s="200"/>
      <c r="G762" s="97"/>
      <c r="H762" s="97"/>
      <c r="I762" s="97"/>
      <c r="J762" s="97"/>
      <c r="K762" s="97"/>
      <c r="L762" s="97"/>
      <c r="M762" s="97"/>
      <c r="N762" s="97"/>
      <c r="O762" s="97"/>
      <c r="P762" s="97"/>
      <c r="Q762" s="97"/>
      <c r="R762" s="97"/>
      <c r="S762" s="97"/>
      <c r="T762" s="97"/>
      <c r="U762" s="97"/>
      <c r="V762" s="97"/>
      <c r="W762" s="97"/>
      <c r="X762" s="97"/>
      <c r="Y762" s="97"/>
    </row>
    <row r="763">
      <c r="A763" s="97"/>
      <c r="B763" s="200"/>
      <c r="C763" s="200"/>
      <c r="D763" s="200"/>
      <c r="E763" s="200"/>
      <c r="F763" s="200"/>
      <c r="G763" s="97"/>
      <c r="H763" s="97"/>
      <c r="I763" s="97"/>
      <c r="J763" s="97"/>
      <c r="K763" s="97"/>
      <c r="L763" s="97"/>
      <c r="M763" s="97"/>
      <c r="N763" s="97"/>
      <c r="O763" s="97"/>
      <c r="P763" s="97"/>
      <c r="Q763" s="97"/>
      <c r="R763" s="97"/>
      <c r="S763" s="97"/>
      <c r="T763" s="97"/>
      <c r="U763" s="97"/>
      <c r="V763" s="97"/>
      <c r="W763" s="97"/>
      <c r="X763" s="97"/>
      <c r="Y763" s="97"/>
    </row>
    <row r="764">
      <c r="A764" s="97"/>
      <c r="B764" s="200"/>
      <c r="C764" s="200"/>
      <c r="D764" s="200"/>
      <c r="E764" s="200"/>
      <c r="F764" s="200"/>
      <c r="G764" s="97"/>
      <c r="H764" s="97"/>
      <c r="I764" s="97"/>
      <c r="J764" s="97"/>
      <c r="K764" s="97"/>
      <c r="L764" s="97"/>
      <c r="M764" s="97"/>
      <c r="N764" s="97"/>
      <c r="O764" s="97"/>
      <c r="P764" s="97"/>
      <c r="Q764" s="97"/>
      <c r="R764" s="97"/>
      <c r="S764" s="97"/>
      <c r="T764" s="97"/>
      <c r="U764" s="97"/>
      <c r="V764" s="97"/>
      <c r="W764" s="97"/>
      <c r="X764" s="97"/>
      <c r="Y764" s="97"/>
    </row>
    <row r="765">
      <c r="A765" s="97"/>
      <c r="B765" s="200"/>
      <c r="C765" s="200"/>
      <c r="D765" s="200"/>
      <c r="E765" s="200"/>
      <c r="F765" s="200"/>
      <c r="G765" s="97"/>
      <c r="H765" s="97"/>
      <c r="I765" s="97"/>
      <c r="J765" s="97"/>
      <c r="K765" s="97"/>
      <c r="L765" s="97"/>
      <c r="M765" s="97"/>
      <c r="N765" s="97"/>
      <c r="O765" s="97"/>
      <c r="P765" s="97"/>
      <c r="Q765" s="97"/>
      <c r="R765" s="97"/>
      <c r="S765" s="97"/>
      <c r="T765" s="97"/>
      <c r="U765" s="97"/>
      <c r="V765" s="97"/>
      <c r="W765" s="97"/>
      <c r="X765" s="97"/>
      <c r="Y765" s="97"/>
    </row>
    <row r="766">
      <c r="A766" s="97"/>
      <c r="B766" s="200"/>
      <c r="C766" s="200"/>
      <c r="D766" s="200"/>
      <c r="E766" s="200"/>
      <c r="F766" s="200"/>
      <c r="G766" s="97"/>
      <c r="H766" s="97"/>
      <c r="I766" s="97"/>
      <c r="J766" s="97"/>
      <c r="K766" s="97"/>
      <c r="L766" s="97"/>
      <c r="M766" s="97"/>
      <c r="N766" s="97"/>
      <c r="O766" s="97"/>
      <c r="P766" s="97"/>
      <c r="Q766" s="97"/>
      <c r="R766" s="97"/>
      <c r="S766" s="97"/>
      <c r="T766" s="97"/>
      <c r="U766" s="97"/>
      <c r="V766" s="97"/>
      <c r="W766" s="97"/>
      <c r="X766" s="97"/>
      <c r="Y766" s="97"/>
    </row>
    <row r="767">
      <c r="A767" s="97"/>
      <c r="B767" s="200"/>
      <c r="C767" s="200"/>
      <c r="D767" s="200"/>
      <c r="E767" s="200"/>
      <c r="F767" s="200"/>
      <c r="G767" s="97"/>
      <c r="H767" s="97"/>
      <c r="I767" s="97"/>
      <c r="J767" s="97"/>
      <c r="K767" s="97"/>
      <c r="L767" s="97"/>
      <c r="M767" s="97"/>
      <c r="N767" s="97"/>
      <c r="O767" s="97"/>
      <c r="P767" s="97"/>
      <c r="Q767" s="97"/>
      <c r="R767" s="97"/>
      <c r="S767" s="97"/>
      <c r="T767" s="97"/>
      <c r="U767" s="97"/>
      <c r="V767" s="97"/>
      <c r="W767" s="97"/>
      <c r="X767" s="97"/>
      <c r="Y767" s="97"/>
    </row>
    <row r="768">
      <c r="A768" s="97"/>
      <c r="B768" s="200"/>
      <c r="C768" s="200"/>
      <c r="D768" s="200"/>
      <c r="E768" s="200"/>
      <c r="F768" s="200"/>
      <c r="G768" s="97"/>
      <c r="H768" s="97"/>
      <c r="I768" s="97"/>
      <c r="J768" s="97"/>
      <c r="K768" s="97"/>
      <c r="L768" s="97"/>
      <c r="M768" s="97"/>
      <c r="N768" s="97"/>
      <c r="O768" s="97"/>
      <c r="P768" s="97"/>
      <c r="Q768" s="97"/>
      <c r="R768" s="97"/>
      <c r="S768" s="97"/>
      <c r="T768" s="97"/>
      <c r="U768" s="97"/>
      <c r="V768" s="97"/>
      <c r="W768" s="97"/>
      <c r="X768" s="97"/>
      <c r="Y768" s="97"/>
    </row>
    <row r="769">
      <c r="A769" s="97"/>
      <c r="B769" s="200"/>
      <c r="C769" s="200"/>
      <c r="D769" s="200"/>
      <c r="E769" s="200"/>
      <c r="F769" s="200"/>
      <c r="G769" s="97"/>
      <c r="H769" s="97"/>
      <c r="I769" s="97"/>
      <c r="J769" s="97"/>
      <c r="K769" s="97"/>
      <c r="L769" s="97"/>
      <c r="M769" s="97"/>
      <c r="N769" s="97"/>
      <c r="O769" s="97"/>
      <c r="P769" s="97"/>
      <c r="Q769" s="97"/>
      <c r="R769" s="97"/>
      <c r="S769" s="97"/>
      <c r="T769" s="97"/>
      <c r="U769" s="97"/>
      <c r="V769" s="97"/>
      <c r="W769" s="97"/>
      <c r="X769" s="97"/>
      <c r="Y769" s="97"/>
    </row>
    <row r="770">
      <c r="A770" s="97"/>
      <c r="B770" s="200"/>
      <c r="C770" s="200"/>
      <c r="D770" s="200"/>
      <c r="E770" s="200"/>
      <c r="F770" s="200"/>
      <c r="G770" s="97"/>
      <c r="H770" s="97"/>
      <c r="I770" s="97"/>
      <c r="J770" s="97"/>
      <c r="K770" s="97"/>
      <c r="L770" s="97"/>
      <c r="M770" s="97"/>
      <c r="N770" s="97"/>
      <c r="O770" s="97"/>
      <c r="P770" s="97"/>
      <c r="Q770" s="97"/>
      <c r="R770" s="97"/>
      <c r="S770" s="97"/>
      <c r="T770" s="97"/>
      <c r="U770" s="97"/>
      <c r="V770" s="97"/>
      <c r="W770" s="97"/>
      <c r="X770" s="97"/>
      <c r="Y770" s="97"/>
    </row>
    <row r="771">
      <c r="A771" s="97"/>
      <c r="B771" s="200"/>
      <c r="C771" s="200"/>
      <c r="D771" s="200"/>
      <c r="E771" s="200"/>
      <c r="F771" s="200"/>
      <c r="G771" s="97"/>
      <c r="H771" s="97"/>
      <c r="I771" s="97"/>
      <c r="J771" s="97"/>
      <c r="K771" s="97"/>
      <c r="L771" s="97"/>
      <c r="M771" s="97"/>
      <c r="N771" s="97"/>
      <c r="O771" s="97"/>
      <c r="P771" s="97"/>
      <c r="Q771" s="97"/>
      <c r="R771" s="97"/>
      <c r="S771" s="97"/>
      <c r="T771" s="97"/>
      <c r="U771" s="97"/>
      <c r="V771" s="97"/>
      <c r="W771" s="97"/>
      <c r="X771" s="97"/>
      <c r="Y771" s="97"/>
    </row>
    <row r="772">
      <c r="A772" s="97"/>
      <c r="B772" s="200"/>
      <c r="C772" s="200"/>
      <c r="D772" s="200"/>
      <c r="E772" s="200"/>
      <c r="F772" s="200"/>
      <c r="G772" s="97"/>
      <c r="H772" s="97"/>
      <c r="I772" s="97"/>
      <c r="J772" s="97"/>
      <c r="K772" s="97"/>
      <c r="L772" s="97"/>
      <c r="M772" s="97"/>
      <c r="N772" s="97"/>
      <c r="O772" s="97"/>
      <c r="P772" s="97"/>
      <c r="Q772" s="97"/>
      <c r="R772" s="97"/>
      <c r="S772" s="97"/>
      <c r="T772" s="97"/>
      <c r="U772" s="97"/>
      <c r="V772" s="97"/>
      <c r="W772" s="97"/>
      <c r="X772" s="97"/>
      <c r="Y772" s="97"/>
    </row>
    <row r="773">
      <c r="A773" s="97"/>
      <c r="B773" s="200"/>
      <c r="C773" s="200"/>
      <c r="D773" s="200"/>
      <c r="E773" s="200"/>
      <c r="F773" s="200"/>
      <c r="G773" s="97"/>
      <c r="H773" s="97"/>
      <c r="I773" s="97"/>
      <c r="J773" s="97"/>
      <c r="K773" s="97"/>
      <c r="L773" s="97"/>
      <c r="M773" s="97"/>
      <c r="N773" s="97"/>
      <c r="O773" s="97"/>
      <c r="P773" s="97"/>
      <c r="Q773" s="97"/>
      <c r="R773" s="97"/>
      <c r="S773" s="97"/>
      <c r="T773" s="97"/>
      <c r="U773" s="97"/>
      <c r="V773" s="97"/>
      <c r="W773" s="97"/>
      <c r="X773" s="97"/>
      <c r="Y773" s="97"/>
    </row>
    <row r="774">
      <c r="A774" s="97"/>
      <c r="B774" s="200"/>
      <c r="C774" s="200"/>
      <c r="D774" s="200"/>
      <c r="E774" s="200"/>
      <c r="F774" s="200"/>
      <c r="G774" s="97"/>
      <c r="H774" s="97"/>
      <c r="I774" s="97"/>
      <c r="J774" s="97"/>
      <c r="K774" s="97"/>
      <c r="L774" s="97"/>
      <c r="M774" s="97"/>
      <c r="N774" s="97"/>
      <c r="O774" s="97"/>
      <c r="P774" s="97"/>
      <c r="Q774" s="97"/>
      <c r="R774" s="97"/>
      <c r="S774" s="97"/>
      <c r="T774" s="97"/>
      <c r="U774" s="97"/>
      <c r="V774" s="97"/>
      <c r="W774" s="97"/>
      <c r="X774" s="97"/>
      <c r="Y774" s="97"/>
    </row>
    <row r="775">
      <c r="A775" s="97"/>
      <c r="B775" s="200"/>
      <c r="C775" s="200"/>
      <c r="D775" s="200"/>
      <c r="E775" s="200"/>
      <c r="F775" s="200"/>
      <c r="G775" s="97"/>
      <c r="H775" s="97"/>
      <c r="I775" s="97"/>
      <c r="J775" s="97"/>
      <c r="K775" s="97"/>
      <c r="L775" s="97"/>
      <c r="M775" s="97"/>
      <c r="N775" s="97"/>
      <c r="O775" s="97"/>
      <c r="P775" s="97"/>
      <c r="Q775" s="97"/>
      <c r="R775" s="97"/>
      <c r="S775" s="97"/>
      <c r="T775" s="97"/>
      <c r="U775" s="97"/>
      <c r="V775" s="97"/>
      <c r="W775" s="97"/>
      <c r="X775" s="97"/>
      <c r="Y775" s="97"/>
    </row>
    <row r="776">
      <c r="A776" s="97"/>
      <c r="B776" s="200"/>
      <c r="C776" s="200"/>
      <c r="D776" s="200"/>
      <c r="E776" s="200"/>
      <c r="F776" s="200"/>
      <c r="G776" s="97"/>
      <c r="H776" s="97"/>
      <c r="I776" s="97"/>
      <c r="J776" s="97"/>
      <c r="K776" s="97"/>
      <c r="L776" s="97"/>
      <c r="M776" s="97"/>
      <c r="N776" s="97"/>
      <c r="O776" s="97"/>
      <c r="P776" s="97"/>
      <c r="Q776" s="97"/>
      <c r="R776" s="97"/>
      <c r="S776" s="97"/>
      <c r="T776" s="97"/>
      <c r="U776" s="97"/>
      <c r="V776" s="97"/>
      <c r="W776" s="97"/>
      <c r="X776" s="97"/>
      <c r="Y776" s="97"/>
    </row>
    <row r="777">
      <c r="A777" s="97"/>
      <c r="B777" s="200"/>
      <c r="C777" s="200"/>
      <c r="D777" s="200"/>
      <c r="E777" s="200"/>
      <c r="F777" s="200"/>
      <c r="G777" s="97"/>
      <c r="H777" s="97"/>
      <c r="I777" s="97"/>
      <c r="J777" s="97"/>
      <c r="K777" s="97"/>
      <c r="L777" s="97"/>
      <c r="M777" s="97"/>
      <c r="N777" s="97"/>
      <c r="O777" s="97"/>
      <c r="P777" s="97"/>
      <c r="Q777" s="97"/>
      <c r="R777" s="97"/>
      <c r="S777" s="97"/>
      <c r="T777" s="97"/>
      <c r="U777" s="97"/>
      <c r="V777" s="97"/>
      <c r="W777" s="97"/>
      <c r="X777" s="97"/>
      <c r="Y777" s="97"/>
    </row>
    <row r="778">
      <c r="A778" s="97"/>
      <c r="B778" s="200"/>
      <c r="C778" s="200"/>
      <c r="D778" s="200"/>
      <c r="E778" s="200"/>
      <c r="F778" s="200"/>
      <c r="G778" s="97"/>
      <c r="H778" s="97"/>
      <c r="I778" s="97"/>
      <c r="J778" s="97"/>
      <c r="K778" s="97"/>
      <c r="L778" s="97"/>
      <c r="M778" s="97"/>
      <c r="N778" s="97"/>
      <c r="O778" s="97"/>
      <c r="P778" s="97"/>
      <c r="Q778" s="97"/>
      <c r="R778" s="97"/>
      <c r="S778" s="97"/>
      <c r="T778" s="97"/>
      <c r="U778" s="97"/>
      <c r="V778" s="97"/>
      <c r="W778" s="97"/>
      <c r="X778" s="97"/>
      <c r="Y778" s="97"/>
    </row>
    <row r="779">
      <c r="A779" s="97"/>
      <c r="B779" s="200"/>
      <c r="C779" s="200"/>
      <c r="D779" s="200"/>
      <c r="E779" s="200"/>
      <c r="F779" s="200"/>
      <c r="G779" s="97"/>
      <c r="H779" s="97"/>
      <c r="I779" s="97"/>
      <c r="J779" s="97"/>
      <c r="K779" s="97"/>
      <c r="L779" s="97"/>
      <c r="M779" s="97"/>
      <c r="N779" s="97"/>
      <c r="O779" s="97"/>
      <c r="P779" s="97"/>
      <c r="Q779" s="97"/>
      <c r="R779" s="97"/>
      <c r="S779" s="97"/>
      <c r="T779" s="97"/>
      <c r="U779" s="97"/>
      <c r="V779" s="97"/>
      <c r="W779" s="97"/>
      <c r="X779" s="97"/>
      <c r="Y779" s="97"/>
    </row>
    <row r="780">
      <c r="A780" s="97"/>
      <c r="B780" s="200"/>
      <c r="C780" s="200"/>
      <c r="D780" s="200"/>
      <c r="E780" s="200"/>
      <c r="F780" s="200"/>
      <c r="G780" s="97"/>
      <c r="H780" s="97"/>
      <c r="I780" s="97"/>
      <c r="J780" s="97"/>
      <c r="K780" s="97"/>
      <c r="L780" s="97"/>
      <c r="M780" s="97"/>
      <c r="N780" s="97"/>
      <c r="O780" s="97"/>
      <c r="P780" s="97"/>
      <c r="Q780" s="97"/>
      <c r="R780" s="97"/>
      <c r="S780" s="97"/>
      <c r="T780" s="97"/>
      <c r="U780" s="97"/>
      <c r="V780" s="97"/>
      <c r="W780" s="97"/>
      <c r="X780" s="97"/>
      <c r="Y780" s="97"/>
    </row>
    <row r="781">
      <c r="A781" s="97"/>
      <c r="B781" s="200"/>
      <c r="C781" s="200"/>
      <c r="D781" s="200"/>
      <c r="E781" s="200"/>
      <c r="F781" s="200"/>
      <c r="G781" s="97"/>
      <c r="H781" s="97"/>
      <c r="I781" s="97"/>
      <c r="J781" s="97"/>
      <c r="K781" s="97"/>
      <c r="L781" s="97"/>
      <c r="M781" s="97"/>
      <c r="N781" s="97"/>
      <c r="O781" s="97"/>
      <c r="P781" s="97"/>
      <c r="Q781" s="97"/>
      <c r="R781" s="97"/>
      <c r="S781" s="97"/>
      <c r="T781" s="97"/>
      <c r="U781" s="97"/>
      <c r="V781" s="97"/>
      <c r="W781" s="97"/>
      <c r="X781" s="97"/>
      <c r="Y781" s="97"/>
    </row>
    <row r="782">
      <c r="A782" s="97"/>
      <c r="B782" s="200"/>
      <c r="C782" s="200"/>
      <c r="D782" s="200"/>
      <c r="E782" s="200"/>
      <c r="F782" s="200"/>
      <c r="G782" s="97"/>
      <c r="H782" s="97"/>
      <c r="I782" s="97"/>
      <c r="J782" s="97"/>
      <c r="K782" s="97"/>
      <c r="L782" s="97"/>
      <c r="M782" s="97"/>
      <c r="N782" s="97"/>
      <c r="O782" s="97"/>
      <c r="P782" s="97"/>
      <c r="Q782" s="97"/>
      <c r="R782" s="97"/>
      <c r="S782" s="97"/>
      <c r="T782" s="97"/>
      <c r="U782" s="97"/>
      <c r="V782" s="97"/>
      <c r="W782" s="97"/>
      <c r="X782" s="97"/>
      <c r="Y782" s="97"/>
    </row>
    <row r="783">
      <c r="A783" s="97"/>
      <c r="B783" s="200"/>
      <c r="C783" s="200"/>
      <c r="D783" s="200"/>
      <c r="E783" s="200"/>
      <c r="F783" s="200"/>
      <c r="G783" s="97"/>
      <c r="H783" s="97"/>
      <c r="I783" s="97"/>
      <c r="J783" s="97"/>
      <c r="K783" s="97"/>
      <c r="L783" s="97"/>
      <c r="M783" s="97"/>
      <c r="N783" s="97"/>
      <c r="O783" s="97"/>
      <c r="P783" s="97"/>
      <c r="Q783" s="97"/>
      <c r="R783" s="97"/>
      <c r="S783" s="97"/>
      <c r="T783" s="97"/>
      <c r="U783" s="97"/>
      <c r="V783" s="97"/>
      <c r="W783" s="97"/>
      <c r="X783" s="97"/>
      <c r="Y783" s="97"/>
    </row>
    <row r="784">
      <c r="A784" s="97"/>
      <c r="B784" s="200"/>
      <c r="C784" s="200"/>
      <c r="D784" s="200"/>
      <c r="E784" s="200"/>
      <c r="F784" s="200"/>
      <c r="G784" s="97"/>
      <c r="H784" s="97"/>
      <c r="I784" s="97"/>
      <c r="J784" s="97"/>
      <c r="K784" s="97"/>
      <c r="L784" s="97"/>
      <c r="M784" s="97"/>
      <c r="N784" s="97"/>
      <c r="O784" s="97"/>
      <c r="P784" s="97"/>
      <c r="Q784" s="97"/>
      <c r="R784" s="97"/>
      <c r="S784" s="97"/>
      <c r="T784" s="97"/>
      <c r="U784" s="97"/>
      <c r="V784" s="97"/>
      <c r="W784" s="97"/>
      <c r="X784" s="97"/>
      <c r="Y784" s="97"/>
    </row>
    <row r="785">
      <c r="A785" s="97"/>
      <c r="B785" s="200"/>
      <c r="C785" s="200"/>
      <c r="D785" s="200"/>
      <c r="E785" s="200"/>
      <c r="F785" s="200"/>
      <c r="G785" s="97"/>
      <c r="H785" s="97"/>
      <c r="I785" s="97"/>
      <c r="J785" s="97"/>
      <c r="K785" s="97"/>
      <c r="L785" s="97"/>
      <c r="M785" s="97"/>
      <c r="N785" s="97"/>
      <c r="O785" s="97"/>
      <c r="P785" s="97"/>
      <c r="Q785" s="97"/>
      <c r="R785" s="97"/>
      <c r="S785" s="97"/>
      <c r="T785" s="97"/>
      <c r="U785" s="97"/>
      <c r="V785" s="97"/>
      <c r="W785" s="97"/>
      <c r="X785" s="97"/>
      <c r="Y785" s="97"/>
    </row>
    <row r="786">
      <c r="A786" s="97"/>
      <c r="B786" s="200"/>
      <c r="C786" s="200"/>
      <c r="D786" s="200"/>
      <c r="E786" s="200"/>
      <c r="F786" s="200"/>
      <c r="G786" s="97"/>
      <c r="H786" s="97"/>
      <c r="I786" s="97"/>
      <c r="J786" s="97"/>
      <c r="K786" s="97"/>
      <c r="L786" s="97"/>
      <c r="M786" s="97"/>
      <c r="N786" s="97"/>
      <c r="O786" s="97"/>
      <c r="P786" s="97"/>
      <c r="Q786" s="97"/>
      <c r="R786" s="97"/>
      <c r="S786" s="97"/>
      <c r="T786" s="97"/>
      <c r="U786" s="97"/>
      <c r="V786" s="97"/>
      <c r="W786" s="97"/>
      <c r="X786" s="97"/>
      <c r="Y786" s="97"/>
    </row>
    <row r="787">
      <c r="A787" s="97"/>
      <c r="B787" s="200"/>
      <c r="C787" s="200"/>
      <c r="D787" s="200"/>
      <c r="E787" s="200"/>
      <c r="F787" s="200"/>
      <c r="G787" s="97"/>
      <c r="H787" s="97"/>
      <c r="I787" s="97"/>
      <c r="J787" s="97"/>
      <c r="K787" s="97"/>
      <c r="L787" s="97"/>
      <c r="M787" s="97"/>
      <c r="N787" s="97"/>
      <c r="O787" s="97"/>
      <c r="P787" s="97"/>
      <c r="Q787" s="97"/>
      <c r="R787" s="97"/>
      <c r="S787" s="97"/>
      <c r="T787" s="97"/>
      <c r="U787" s="97"/>
      <c r="V787" s="97"/>
      <c r="W787" s="97"/>
      <c r="X787" s="97"/>
      <c r="Y787" s="97"/>
    </row>
    <row r="788">
      <c r="A788" s="97"/>
      <c r="B788" s="200"/>
      <c r="C788" s="200"/>
      <c r="D788" s="200"/>
      <c r="E788" s="200"/>
      <c r="F788" s="200"/>
      <c r="G788" s="97"/>
      <c r="H788" s="97"/>
      <c r="I788" s="97"/>
      <c r="J788" s="97"/>
      <c r="K788" s="97"/>
      <c r="L788" s="97"/>
      <c r="M788" s="97"/>
      <c r="N788" s="97"/>
      <c r="O788" s="97"/>
      <c r="P788" s="97"/>
      <c r="Q788" s="97"/>
      <c r="R788" s="97"/>
      <c r="S788" s="97"/>
      <c r="T788" s="97"/>
      <c r="U788" s="97"/>
      <c r="V788" s="97"/>
      <c r="W788" s="97"/>
      <c r="X788" s="97"/>
      <c r="Y788" s="97"/>
    </row>
    <row r="789">
      <c r="A789" s="97"/>
      <c r="B789" s="200"/>
      <c r="C789" s="200"/>
      <c r="D789" s="200"/>
      <c r="E789" s="200"/>
      <c r="F789" s="200"/>
      <c r="G789" s="97"/>
      <c r="H789" s="97"/>
      <c r="I789" s="97"/>
      <c r="J789" s="97"/>
      <c r="K789" s="97"/>
      <c r="L789" s="97"/>
      <c r="M789" s="97"/>
      <c r="N789" s="97"/>
      <c r="O789" s="97"/>
      <c r="P789" s="97"/>
      <c r="Q789" s="97"/>
      <c r="R789" s="97"/>
      <c r="S789" s="97"/>
      <c r="T789" s="97"/>
      <c r="U789" s="97"/>
      <c r="V789" s="97"/>
      <c r="W789" s="97"/>
      <c r="X789" s="97"/>
      <c r="Y789" s="97"/>
    </row>
    <row r="790">
      <c r="A790" s="97"/>
      <c r="B790" s="200"/>
      <c r="C790" s="200"/>
      <c r="D790" s="200"/>
      <c r="E790" s="200"/>
      <c r="F790" s="200"/>
      <c r="G790" s="97"/>
      <c r="H790" s="97"/>
      <c r="I790" s="97"/>
      <c r="J790" s="97"/>
      <c r="K790" s="97"/>
      <c r="L790" s="97"/>
      <c r="M790" s="97"/>
      <c r="N790" s="97"/>
      <c r="O790" s="97"/>
      <c r="P790" s="97"/>
      <c r="Q790" s="97"/>
      <c r="R790" s="97"/>
      <c r="S790" s="97"/>
      <c r="T790" s="97"/>
      <c r="U790" s="97"/>
      <c r="V790" s="97"/>
      <c r="W790" s="97"/>
      <c r="X790" s="97"/>
      <c r="Y790" s="97"/>
    </row>
    <row r="791">
      <c r="A791" s="97"/>
      <c r="B791" s="200"/>
      <c r="C791" s="200"/>
      <c r="D791" s="200"/>
      <c r="E791" s="200"/>
      <c r="F791" s="200"/>
      <c r="G791" s="97"/>
      <c r="H791" s="97"/>
      <c r="I791" s="97"/>
      <c r="J791" s="97"/>
      <c r="K791" s="97"/>
      <c r="L791" s="97"/>
      <c r="M791" s="97"/>
      <c r="N791" s="97"/>
      <c r="O791" s="97"/>
      <c r="P791" s="97"/>
      <c r="Q791" s="97"/>
      <c r="R791" s="97"/>
      <c r="S791" s="97"/>
      <c r="T791" s="97"/>
      <c r="U791" s="97"/>
      <c r="V791" s="97"/>
      <c r="W791" s="97"/>
      <c r="X791" s="97"/>
      <c r="Y791" s="97"/>
    </row>
    <row r="792">
      <c r="A792" s="97"/>
      <c r="B792" s="200"/>
      <c r="C792" s="200"/>
      <c r="D792" s="200"/>
      <c r="E792" s="200"/>
      <c r="F792" s="200"/>
      <c r="G792" s="97"/>
      <c r="H792" s="97"/>
      <c r="I792" s="97"/>
      <c r="J792" s="97"/>
      <c r="K792" s="97"/>
      <c r="L792" s="97"/>
      <c r="M792" s="97"/>
      <c r="N792" s="97"/>
      <c r="O792" s="97"/>
      <c r="P792" s="97"/>
      <c r="Q792" s="97"/>
      <c r="R792" s="97"/>
      <c r="S792" s="97"/>
      <c r="T792" s="97"/>
      <c r="U792" s="97"/>
      <c r="V792" s="97"/>
      <c r="W792" s="97"/>
      <c r="X792" s="97"/>
      <c r="Y792" s="97"/>
    </row>
    <row r="793">
      <c r="A793" s="97"/>
      <c r="B793" s="200"/>
      <c r="C793" s="200"/>
      <c r="D793" s="200"/>
      <c r="E793" s="200"/>
      <c r="F793" s="200"/>
      <c r="G793" s="97"/>
      <c r="H793" s="97"/>
      <c r="I793" s="97"/>
      <c r="J793" s="97"/>
      <c r="K793" s="97"/>
      <c r="L793" s="97"/>
      <c r="M793" s="97"/>
      <c r="N793" s="97"/>
      <c r="O793" s="97"/>
      <c r="P793" s="97"/>
      <c r="Q793" s="97"/>
      <c r="R793" s="97"/>
      <c r="S793" s="97"/>
      <c r="T793" s="97"/>
      <c r="U793" s="97"/>
      <c r="V793" s="97"/>
      <c r="W793" s="97"/>
      <c r="X793" s="97"/>
      <c r="Y793" s="97"/>
    </row>
    <row r="794">
      <c r="A794" s="97"/>
      <c r="B794" s="200"/>
      <c r="C794" s="200"/>
      <c r="D794" s="200"/>
      <c r="E794" s="200"/>
      <c r="F794" s="200"/>
      <c r="G794" s="97"/>
      <c r="H794" s="97"/>
      <c r="I794" s="97"/>
      <c r="J794" s="97"/>
      <c r="K794" s="97"/>
      <c r="L794" s="97"/>
      <c r="M794" s="97"/>
      <c r="N794" s="97"/>
      <c r="O794" s="97"/>
      <c r="P794" s="97"/>
      <c r="Q794" s="97"/>
      <c r="R794" s="97"/>
      <c r="S794" s="97"/>
      <c r="T794" s="97"/>
      <c r="U794" s="97"/>
      <c r="V794" s="97"/>
      <c r="W794" s="97"/>
      <c r="X794" s="97"/>
      <c r="Y794" s="97"/>
    </row>
    <row r="795">
      <c r="A795" s="97"/>
      <c r="B795" s="200"/>
      <c r="C795" s="200"/>
      <c r="D795" s="200"/>
      <c r="E795" s="200"/>
      <c r="F795" s="200"/>
      <c r="G795" s="97"/>
      <c r="H795" s="97"/>
      <c r="I795" s="97"/>
      <c r="J795" s="97"/>
      <c r="K795" s="97"/>
      <c r="L795" s="97"/>
      <c r="M795" s="97"/>
      <c r="N795" s="97"/>
      <c r="O795" s="97"/>
      <c r="P795" s="97"/>
      <c r="Q795" s="97"/>
      <c r="R795" s="97"/>
      <c r="S795" s="97"/>
      <c r="T795" s="97"/>
      <c r="U795" s="97"/>
      <c r="V795" s="97"/>
      <c r="W795" s="97"/>
      <c r="X795" s="97"/>
      <c r="Y795" s="97"/>
    </row>
    <row r="796">
      <c r="A796" s="97"/>
      <c r="B796" s="200"/>
      <c r="C796" s="200"/>
      <c r="D796" s="200"/>
      <c r="E796" s="200"/>
      <c r="F796" s="200"/>
      <c r="G796" s="97"/>
      <c r="H796" s="97"/>
      <c r="I796" s="97"/>
      <c r="J796" s="97"/>
      <c r="K796" s="97"/>
      <c r="L796" s="97"/>
      <c r="M796" s="97"/>
      <c r="N796" s="97"/>
      <c r="O796" s="97"/>
      <c r="P796" s="97"/>
      <c r="Q796" s="97"/>
      <c r="R796" s="97"/>
      <c r="S796" s="97"/>
      <c r="T796" s="97"/>
      <c r="U796" s="97"/>
      <c r="V796" s="97"/>
      <c r="W796" s="97"/>
      <c r="X796" s="97"/>
      <c r="Y796" s="97"/>
    </row>
    <row r="797">
      <c r="A797" s="97"/>
      <c r="B797" s="200"/>
      <c r="C797" s="200"/>
      <c r="D797" s="200"/>
      <c r="E797" s="200"/>
      <c r="F797" s="200"/>
      <c r="G797" s="97"/>
      <c r="H797" s="97"/>
      <c r="I797" s="97"/>
      <c r="J797" s="97"/>
      <c r="K797" s="97"/>
      <c r="L797" s="97"/>
      <c r="M797" s="97"/>
      <c r="N797" s="97"/>
      <c r="O797" s="97"/>
      <c r="P797" s="97"/>
      <c r="Q797" s="97"/>
      <c r="R797" s="97"/>
      <c r="S797" s="97"/>
      <c r="T797" s="97"/>
      <c r="U797" s="97"/>
      <c r="V797" s="97"/>
      <c r="W797" s="97"/>
      <c r="X797" s="97"/>
      <c r="Y797" s="97"/>
    </row>
    <row r="798">
      <c r="A798" s="97"/>
      <c r="B798" s="200"/>
      <c r="C798" s="200"/>
      <c r="D798" s="200"/>
      <c r="E798" s="200"/>
      <c r="F798" s="200"/>
      <c r="G798" s="97"/>
      <c r="H798" s="97"/>
      <c r="I798" s="97"/>
      <c r="J798" s="97"/>
      <c r="K798" s="97"/>
      <c r="L798" s="97"/>
      <c r="M798" s="97"/>
      <c r="N798" s="97"/>
      <c r="O798" s="97"/>
      <c r="P798" s="97"/>
      <c r="Q798" s="97"/>
      <c r="R798" s="97"/>
      <c r="S798" s="97"/>
      <c r="T798" s="97"/>
      <c r="U798" s="97"/>
      <c r="V798" s="97"/>
      <c r="W798" s="97"/>
      <c r="X798" s="97"/>
      <c r="Y798" s="97"/>
    </row>
    <row r="799">
      <c r="A799" s="97"/>
      <c r="B799" s="200"/>
      <c r="C799" s="200"/>
      <c r="D799" s="200"/>
      <c r="E799" s="200"/>
      <c r="F799" s="200"/>
      <c r="G799" s="97"/>
      <c r="H799" s="97"/>
      <c r="I799" s="97"/>
      <c r="J799" s="97"/>
      <c r="K799" s="97"/>
      <c r="L799" s="97"/>
      <c r="M799" s="97"/>
      <c r="N799" s="97"/>
      <c r="O799" s="97"/>
      <c r="P799" s="97"/>
      <c r="Q799" s="97"/>
      <c r="R799" s="97"/>
      <c r="S799" s="97"/>
      <c r="T799" s="97"/>
      <c r="U799" s="97"/>
      <c r="V799" s="97"/>
      <c r="W799" s="97"/>
      <c r="X799" s="97"/>
      <c r="Y799" s="97"/>
    </row>
    <row r="800">
      <c r="A800" s="97"/>
      <c r="B800" s="200"/>
      <c r="C800" s="200"/>
      <c r="D800" s="200"/>
      <c r="E800" s="200"/>
      <c r="F800" s="200"/>
      <c r="G800" s="97"/>
      <c r="H800" s="97"/>
      <c r="I800" s="97"/>
      <c r="J800" s="97"/>
      <c r="K800" s="97"/>
      <c r="L800" s="97"/>
      <c r="M800" s="97"/>
      <c r="N800" s="97"/>
      <c r="O800" s="97"/>
      <c r="P800" s="97"/>
      <c r="Q800" s="97"/>
      <c r="R800" s="97"/>
      <c r="S800" s="97"/>
      <c r="T800" s="97"/>
      <c r="U800" s="97"/>
      <c r="V800" s="97"/>
      <c r="W800" s="97"/>
      <c r="X800" s="97"/>
      <c r="Y800" s="97"/>
    </row>
    <row r="801">
      <c r="A801" s="97"/>
      <c r="B801" s="200"/>
      <c r="C801" s="200"/>
      <c r="D801" s="200"/>
      <c r="E801" s="200"/>
      <c r="F801" s="200"/>
      <c r="G801" s="97"/>
      <c r="H801" s="97"/>
      <c r="I801" s="97"/>
      <c r="J801" s="97"/>
      <c r="K801" s="97"/>
      <c r="L801" s="97"/>
      <c r="M801" s="97"/>
      <c r="N801" s="97"/>
      <c r="O801" s="97"/>
      <c r="P801" s="97"/>
      <c r="Q801" s="97"/>
      <c r="R801" s="97"/>
      <c r="S801" s="97"/>
      <c r="T801" s="97"/>
      <c r="U801" s="97"/>
      <c r="V801" s="97"/>
      <c r="W801" s="97"/>
      <c r="X801" s="97"/>
      <c r="Y801" s="97"/>
    </row>
    <row r="802">
      <c r="A802" s="97"/>
      <c r="B802" s="200"/>
      <c r="C802" s="200"/>
      <c r="D802" s="200"/>
      <c r="E802" s="200"/>
      <c r="F802" s="200"/>
      <c r="G802" s="97"/>
      <c r="H802" s="97"/>
      <c r="I802" s="97"/>
      <c r="J802" s="97"/>
      <c r="K802" s="97"/>
      <c r="L802" s="97"/>
      <c r="M802" s="97"/>
      <c r="N802" s="97"/>
      <c r="O802" s="97"/>
      <c r="P802" s="97"/>
      <c r="Q802" s="97"/>
      <c r="R802" s="97"/>
      <c r="S802" s="97"/>
      <c r="T802" s="97"/>
      <c r="U802" s="97"/>
      <c r="V802" s="97"/>
      <c r="W802" s="97"/>
      <c r="X802" s="97"/>
      <c r="Y802" s="97"/>
    </row>
    <row r="803">
      <c r="A803" s="97"/>
      <c r="B803" s="200"/>
      <c r="C803" s="200"/>
      <c r="D803" s="200"/>
      <c r="E803" s="200"/>
      <c r="F803" s="200"/>
      <c r="G803" s="97"/>
      <c r="H803" s="97"/>
      <c r="I803" s="97"/>
      <c r="J803" s="97"/>
      <c r="K803" s="97"/>
      <c r="L803" s="97"/>
      <c r="M803" s="97"/>
      <c r="N803" s="97"/>
      <c r="O803" s="97"/>
      <c r="P803" s="97"/>
      <c r="Q803" s="97"/>
      <c r="R803" s="97"/>
      <c r="S803" s="97"/>
      <c r="T803" s="97"/>
      <c r="U803" s="97"/>
      <c r="V803" s="97"/>
      <c r="W803" s="97"/>
      <c r="X803" s="97"/>
      <c r="Y803" s="97"/>
    </row>
    <row r="804">
      <c r="A804" s="97"/>
      <c r="B804" s="200"/>
      <c r="C804" s="200"/>
      <c r="D804" s="200"/>
      <c r="E804" s="200"/>
      <c r="F804" s="200"/>
      <c r="G804" s="97"/>
      <c r="H804" s="97"/>
      <c r="I804" s="97"/>
      <c r="J804" s="97"/>
      <c r="K804" s="97"/>
      <c r="L804" s="97"/>
      <c r="M804" s="97"/>
      <c r="N804" s="97"/>
      <c r="O804" s="97"/>
      <c r="P804" s="97"/>
      <c r="Q804" s="97"/>
      <c r="R804" s="97"/>
      <c r="S804" s="97"/>
      <c r="T804" s="97"/>
      <c r="U804" s="97"/>
      <c r="V804" s="97"/>
      <c r="W804" s="97"/>
      <c r="X804" s="97"/>
      <c r="Y804" s="97"/>
    </row>
    <row r="805">
      <c r="A805" s="97"/>
      <c r="B805" s="200"/>
      <c r="C805" s="200"/>
      <c r="D805" s="200"/>
      <c r="E805" s="200"/>
      <c r="F805" s="200"/>
      <c r="G805" s="97"/>
      <c r="H805" s="97"/>
      <c r="I805" s="97"/>
      <c r="J805" s="97"/>
      <c r="K805" s="97"/>
      <c r="L805" s="97"/>
      <c r="M805" s="97"/>
      <c r="N805" s="97"/>
      <c r="O805" s="97"/>
      <c r="P805" s="97"/>
      <c r="Q805" s="97"/>
      <c r="R805" s="97"/>
      <c r="S805" s="97"/>
      <c r="T805" s="97"/>
      <c r="U805" s="97"/>
      <c r="V805" s="97"/>
      <c r="W805" s="97"/>
      <c r="X805" s="97"/>
      <c r="Y805" s="97"/>
    </row>
    <row r="806">
      <c r="A806" s="97"/>
      <c r="B806" s="200"/>
      <c r="C806" s="200"/>
      <c r="D806" s="200"/>
      <c r="E806" s="200"/>
      <c r="F806" s="200"/>
      <c r="G806" s="97"/>
      <c r="H806" s="97"/>
      <c r="I806" s="97"/>
      <c r="J806" s="97"/>
      <c r="K806" s="97"/>
      <c r="L806" s="97"/>
      <c r="M806" s="97"/>
      <c r="N806" s="97"/>
      <c r="O806" s="97"/>
      <c r="P806" s="97"/>
      <c r="Q806" s="97"/>
      <c r="R806" s="97"/>
      <c r="S806" s="97"/>
      <c r="T806" s="97"/>
      <c r="U806" s="97"/>
      <c r="V806" s="97"/>
      <c r="W806" s="97"/>
      <c r="X806" s="97"/>
      <c r="Y806" s="97"/>
    </row>
    <row r="807">
      <c r="A807" s="97"/>
      <c r="B807" s="200"/>
      <c r="C807" s="200"/>
      <c r="D807" s="200"/>
      <c r="E807" s="200"/>
      <c r="F807" s="200"/>
      <c r="G807" s="97"/>
      <c r="H807" s="97"/>
      <c r="I807" s="97"/>
      <c r="J807" s="97"/>
      <c r="K807" s="97"/>
      <c r="L807" s="97"/>
      <c r="M807" s="97"/>
      <c r="N807" s="97"/>
      <c r="O807" s="97"/>
      <c r="P807" s="97"/>
      <c r="Q807" s="97"/>
      <c r="R807" s="97"/>
      <c r="S807" s="97"/>
      <c r="T807" s="97"/>
      <c r="U807" s="97"/>
      <c r="V807" s="97"/>
      <c r="W807" s="97"/>
      <c r="X807" s="97"/>
      <c r="Y807" s="97"/>
    </row>
    <row r="808">
      <c r="A808" s="97"/>
      <c r="B808" s="200"/>
      <c r="C808" s="200"/>
      <c r="D808" s="200"/>
      <c r="E808" s="200"/>
      <c r="F808" s="200"/>
      <c r="G808" s="97"/>
      <c r="H808" s="97"/>
      <c r="I808" s="97"/>
      <c r="J808" s="97"/>
      <c r="K808" s="97"/>
      <c r="L808" s="97"/>
      <c r="M808" s="97"/>
      <c r="N808" s="97"/>
      <c r="O808" s="97"/>
      <c r="P808" s="97"/>
      <c r="Q808" s="97"/>
      <c r="R808" s="97"/>
      <c r="S808" s="97"/>
      <c r="T808" s="97"/>
      <c r="U808" s="97"/>
      <c r="V808" s="97"/>
      <c r="W808" s="97"/>
      <c r="X808" s="97"/>
      <c r="Y808" s="97"/>
    </row>
    <row r="809">
      <c r="A809" s="97"/>
      <c r="B809" s="200"/>
      <c r="C809" s="200"/>
      <c r="D809" s="200"/>
      <c r="E809" s="200"/>
      <c r="F809" s="200"/>
      <c r="G809" s="97"/>
      <c r="H809" s="97"/>
      <c r="I809" s="97"/>
      <c r="J809" s="97"/>
      <c r="K809" s="97"/>
      <c r="L809" s="97"/>
      <c r="M809" s="97"/>
      <c r="N809" s="97"/>
      <c r="O809" s="97"/>
      <c r="P809" s="97"/>
      <c r="Q809" s="97"/>
      <c r="R809" s="97"/>
      <c r="S809" s="97"/>
      <c r="T809" s="97"/>
      <c r="U809" s="97"/>
      <c r="V809" s="97"/>
      <c r="W809" s="97"/>
      <c r="X809" s="97"/>
      <c r="Y809" s="97"/>
    </row>
    <row r="810">
      <c r="A810" s="97"/>
      <c r="B810" s="200"/>
      <c r="C810" s="200"/>
      <c r="D810" s="200"/>
      <c r="E810" s="200"/>
      <c r="F810" s="200"/>
      <c r="G810" s="97"/>
      <c r="H810" s="97"/>
      <c r="I810" s="97"/>
      <c r="J810" s="97"/>
      <c r="K810" s="97"/>
      <c r="L810" s="97"/>
      <c r="M810" s="97"/>
      <c r="N810" s="97"/>
      <c r="O810" s="97"/>
      <c r="P810" s="97"/>
      <c r="Q810" s="97"/>
      <c r="R810" s="97"/>
      <c r="S810" s="97"/>
      <c r="T810" s="97"/>
      <c r="U810" s="97"/>
      <c r="V810" s="97"/>
      <c r="W810" s="97"/>
      <c r="X810" s="97"/>
      <c r="Y810" s="97"/>
    </row>
    <row r="811">
      <c r="A811" s="97"/>
      <c r="B811" s="200"/>
      <c r="C811" s="200"/>
      <c r="D811" s="200"/>
      <c r="E811" s="200"/>
      <c r="F811" s="200"/>
      <c r="G811" s="97"/>
      <c r="H811" s="97"/>
      <c r="I811" s="97"/>
      <c r="J811" s="97"/>
      <c r="K811" s="97"/>
      <c r="L811" s="97"/>
      <c r="M811" s="97"/>
      <c r="N811" s="97"/>
      <c r="O811" s="97"/>
      <c r="P811" s="97"/>
      <c r="Q811" s="97"/>
      <c r="R811" s="97"/>
      <c r="S811" s="97"/>
      <c r="T811" s="97"/>
      <c r="U811" s="97"/>
      <c r="V811" s="97"/>
      <c r="W811" s="97"/>
      <c r="X811" s="97"/>
      <c r="Y811" s="97"/>
    </row>
    <row r="812">
      <c r="A812" s="97"/>
      <c r="B812" s="200"/>
      <c r="C812" s="200"/>
      <c r="D812" s="200"/>
      <c r="E812" s="200"/>
      <c r="F812" s="200"/>
      <c r="G812" s="97"/>
      <c r="H812" s="97"/>
      <c r="I812" s="97"/>
      <c r="J812" s="97"/>
      <c r="K812" s="97"/>
      <c r="L812" s="97"/>
      <c r="M812" s="97"/>
      <c r="N812" s="97"/>
      <c r="O812" s="97"/>
      <c r="P812" s="97"/>
      <c r="Q812" s="97"/>
      <c r="R812" s="97"/>
      <c r="S812" s="97"/>
      <c r="T812" s="97"/>
      <c r="U812" s="97"/>
      <c r="V812" s="97"/>
      <c r="W812" s="97"/>
      <c r="X812" s="97"/>
      <c r="Y812" s="97"/>
    </row>
    <row r="813">
      <c r="A813" s="97"/>
      <c r="B813" s="200"/>
      <c r="C813" s="200"/>
      <c r="D813" s="200"/>
      <c r="E813" s="200"/>
      <c r="F813" s="200"/>
      <c r="G813" s="97"/>
      <c r="H813" s="97"/>
      <c r="I813" s="97"/>
      <c r="J813" s="97"/>
      <c r="K813" s="97"/>
      <c r="L813" s="97"/>
      <c r="M813" s="97"/>
      <c r="N813" s="97"/>
      <c r="O813" s="97"/>
      <c r="P813" s="97"/>
      <c r="Q813" s="97"/>
      <c r="R813" s="97"/>
      <c r="S813" s="97"/>
      <c r="T813" s="97"/>
      <c r="U813" s="97"/>
      <c r="V813" s="97"/>
      <c r="W813" s="97"/>
      <c r="X813" s="97"/>
      <c r="Y813" s="97"/>
    </row>
    <row r="814">
      <c r="A814" s="97"/>
      <c r="B814" s="200"/>
      <c r="C814" s="200"/>
      <c r="D814" s="200"/>
      <c r="E814" s="200"/>
      <c r="F814" s="200"/>
      <c r="G814" s="97"/>
      <c r="H814" s="97"/>
      <c r="I814" s="97"/>
      <c r="J814" s="97"/>
      <c r="K814" s="97"/>
      <c r="L814" s="97"/>
      <c r="M814" s="97"/>
      <c r="N814" s="97"/>
      <c r="O814" s="97"/>
      <c r="P814" s="97"/>
      <c r="Q814" s="97"/>
      <c r="R814" s="97"/>
      <c r="S814" s="97"/>
      <c r="T814" s="97"/>
      <c r="U814" s="97"/>
      <c r="V814" s="97"/>
      <c r="W814" s="97"/>
      <c r="X814" s="97"/>
      <c r="Y814" s="97"/>
    </row>
    <row r="815">
      <c r="A815" s="97"/>
      <c r="B815" s="200"/>
      <c r="C815" s="200"/>
      <c r="D815" s="200"/>
      <c r="E815" s="200"/>
      <c r="F815" s="200"/>
      <c r="G815" s="97"/>
      <c r="H815" s="97"/>
      <c r="I815" s="97"/>
      <c r="J815" s="97"/>
      <c r="K815" s="97"/>
      <c r="L815" s="97"/>
      <c r="M815" s="97"/>
      <c r="N815" s="97"/>
      <c r="O815" s="97"/>
      <c r="P815" s="97"/>
      <c r="Q815" s="97"/>
      <c r="R815" s="97"/>
      <c r="S815" s="97"/>
      <c r="T815" s="97"/>
      <c r="U815" s="97"/>
      <c r="V815" s="97"/>
      <c r="W815" s="97"/>
      <c r="X815" s="97"/>
      <c r="Y815" s="97"/>
    </row>
    <row r="816">
      <c r="A816" s="97"/>
      <c r="B816" s="200"/>
      <c r="C816" s="200"/>
      <c r="D816" s="200"/>
      <c r="E816" s="200"/>
      <c r="F816" s="200"/>
      <c r="G816" s="97"/>
      <c r="H816" s="97"/>
      <c r="I816" s="97"/>
      <c r="J816" s="97"/>
      <c r="K816" s="97"/>
      <c r="L816" s="97"/>
      <c r="M816" s="97"/>
      <c r="N816" s="97"/>
      <c r="O816" s="97"/>
      <c r="P816" s="97"/>
      <c r="Q816" s="97"/>
      <c r="R816" s="97"/>
      <c r="S816" s="97"/>
      <c r="T816" s="97"/>
      <c r="U816" s="97"/>
      <c r="V816" s="97"/>
      <c r="W816" s="97"/>
      <c r="X816" s="97"/>
      <c r="Y816" s="97"/>
    </row>
    <row r="817">
      <c r="A817" s="97"/>
      <c r="B817" s="200"/>
      <c r="C817" s="200"/>
      <c r="D817" s="200"/>
      <c r="E817" s="200"/>
      <c r="F817" s="200"/>
      <c r="G817" s="97"/>
      <c r="H817" s="97"/>
      <c r="I817" s="97"/>
      <c r="J817" s="97"/>
      <c r="K817" s="97"/>
      <c r="L817" s="97"/>
      <c r="M817" s="97"/>
      <c r="N817" s="97"/>
      <c r="O817" s="97"/>
      <c r="P817" s="97"/>
      <c r="Q817" s="97"/>
      <c r="R817" s="97"/>
      <c r="S817" s="97"/>
      <c r="T817" s="97"/>
      <c r="U817" s="97"/>
      <c r="V817" s="97"/>
      <c r="W817" s="97"/>
      <c r="X817" s="97"/>
      <c r="Y817" s="97"/>
    </row>
    <row r="818">
      <c r="A818" s="97"/>
      <c r="B818" s="200"/>
      <c r="C818" s="200"/>
      <c r="D818" s="200"/>
      <c r="E818" s="200"/>
      <c r="F818" s="200"/>
      <c r="G818" s="97"/>
      <c r="H818" s="97"/>
      <c r="I818" s="97"/>
      <c r="J818" s="97"/>
      <c r="K818" s="97"/>
      <c r="L818" s="97"/>
      <c r="M818" s="97"/>
      <c r="N818" s="97"/>
      <c r="O818" s="97"/>
      <c r="P818" s="97"/>
      <c r="Q818" s="97"/>
      <c r="R818" s="97"/>
      <c r="S818" s="97"/>
      <c r="T818" s="97"/>
      <c r="U818" s="97"/>
      <c r="V818" s="97"/>
      <c r="W818" s="97"/>
      <c r="X818" s="97"/>
      <c r="Y818" s="97"/>
    </row>
    <row r="819">
      <c r="A819" s="97"/>
      <c r="B819" s="200"/>
      <c r="C819" s="200"/>
      <c r="D819" s="200"/>
      <c r="E819" s="200"/>
      <c r="F819" s="200"/>
      <c r="G819" s="97"/>
      <c r="H819" s="97"/>
      <c r="I819" s="97"/>
      <c r="J819" s="97"/>
      <c r="K819" s="97"/>
      <c r="L819" s="97"/>
      <c r="M819" s="97"/>
      <c r="N819" s="97"/>
      <c r="O819" s="97"/>
      <c r="P819" s="97"/>
      <c r="Q819" s="97"/>
      <c r="R819" s="97"/>
      <c r="S819" s="97"/>
      <c r="T819" s="97"/>
      <c r="U819" s="97"/>
      <c r="V819" s="97"/>
      <c r="W819" s="97"/>
      <c r="X819" s="97"/>
      <c r="Y819" s="97"/>
    </row>
    <row r="820">
      <c r="A820" s="97"/>
      <c r="B820" s="200"/>
      <c r="C820" s="200"/>
      <c r="D820" s="200"/>
      <c r="E820" s="200"/>
      <c r="F820" s="200"/>
      <c r="G820" s="97"/>
      <c r="H820" s="97"/>
      <c r="I820" s="97"/>
      <c r="J820" s="97"/>
      <c r="K820" s="97"/>
      <c r="L820" s="97"/>
      <c r="M820" s="97"/>
      <c r="N820" s="97"/>
      <c r="O820" s="97"/>
      <c r="P820" s="97"/>
      <c r="Q820" s="97"/>
      <c r="R820" s="97"/>
      <c r="S820" s="97"/>
      <c r="T820" s="97"/>
      <c r="U820" s="97"/>
      <c r="V820" s="97"/>
      <c r="W820" s="97"/>
      <c r="X820" s="97"/>
      <c r="Y820" s="97"/>
    </row>
    <row r="821">
      <c r="A821" s="97"/>
      <c r="B821" s="200"/>
      <c r="C821" s="200"/>
      <c r="D821" s="200"/>
      <c r="E821" s="200"/>
      <c r="F821" s="200"/>
      <c r="G821" s="97"/>
      <c r="H821" s="97"/>
      <c r="I821" s="97"/>
      <c r="J821" s="97"/>
      <c r="K821" s="97"/>
      <c r="L821" s="97"/>
      <c r="M821" s="97"/>
      <c r="N821" s="97"/>
      <c r="O821" s="97"/>
      <c r="P821" s="97"/>
      <c r="Q821" s="97"/>
      <c r="R821" s="97"/>
      <c r="S821" s="97"/>
      <c r="T821" s="97"/>
      <c r="U821" s="97"/>
      <c r="V821" s="97"/>
      <c r="W821" s="97"/>
      <c r="X821" s="97"/>
      <c r="Y821" s="97"/>
    </row>
    <row r="822">
      <c r="A822" s="97"/>
      <c r="B822" s="200"/>
      <c r="C822" s="200"/>
      <c r="D822" s="200"/>
      <c r="E822" s="200"/>
      <c r="F822" s="200"/>
      <c r="G822" s="97"/>
      <c r="H822" s="97"/>
      <c r="I822" s="97"/>
      <c r="J822" s="97"/>
      <c r="K822" s="97"/>
      <c r="L822" s="97"/>
      <c r="M822" s="97"/>
      <c r="N822" s="97"/>
      <c r="O822" s="97"/>
      <c r="P822" s="97"/>
      <c r="Q822" s="97"/>
      <c r="R822" s="97"/>
      <c r="S822" s="97"/>
      <c r="T822" s="97"/>
      <c r="U822" s="97"/>
      <c r="V822" s="97"/>
      <c r="W822" s="97"/>
      <c r="X822" s="97"/>
      <c r="Y822" s="97"/>
    </row>
    <row r="823">
      <c r="A823" s="97"/>
      <c r="B823" s="200"/>
      <c r="C823" s="200"/>
      <c r="D823" s="200"/>
      <c r="E823" s="200"/>
      <c r="F823" s="200"/>
      <c r="G823" s="97"/>
      <c r="H823" s="97"/>
      <c r="I823" s="97"/>
      <c r="J823" s="97"/>
      <c r="K823" s="97"/>
      <c r="L823" s="97"/>
      <c r="M823" s="97"/>
      <c r="N823" s="97"/>
      <c r="O823" s="97"/>
      <c r="P823" s="97"/>
      <c r="Q823" s="97"/>
      <c r="R823" s="97"/>
      <c r="S823" s="97"/>
      <c r="T823" s="97"/>
      <c r="U823" s="97"/>
      <c r="V823" s="97"/>
      <c r="W823" s="97"/>
      <c r="X823" s="97"/>
      <c r="Y823" s="97"/>
    </row>
    <row r="824">
      <c r="A824" s="97"/>
      <c r="B824" s="200"/>
      <c r="C824" s="200"/>
      <c r="D824" s="200"/>
      <c r="E824" s="200"/>
      <c r="F824" s="200"/>
      <c r="G824" s="97"/>
      <c r="H824" s="97"/>
      <c r="I824" s="97"/>
      <c r="J824" s="97"/>
      <c r="K824" s="97"/>
      <c r="L824" s="97"/>
      <c r="M824" s="97"/>
      <c r="N824" s="97"/>
      <c r="O824" s="97"/>
      <c r="P824" s="97"/>
      <c r="Q824" s="97"/>
      <c r="R824" s="97"/>
      <c r="S824" s="97"/>
      <c r="T824" s="97"/>
      <c r="U824" s="97"/>
      <c r="V824" s="97"/>
      <c r="W824" s="97"/>
      <c r="X824" s="97"/>
      <c r="Y824" s="97"/>
    </row>
    <row r="825">
      <c r="A825" s="97"/>
      <c r="B825" s="200"/>
      <c r="C825" s="200"/>
      <c r="D825" s="200"/>
      <c r="E825" s="200"/>
      <c r="F825" s="200"/>
      <c r="G825" s="97"/>
      <c r="H825" s="97"/>
      <c r="I825" s="97"/>
      <c r="J825" s="97"/>
      <c r="K825" s="97"/>
      <c r="L825" s="97"/>
      <c r="M825" s="97"/>
      <c r="N825" s="97"/>
      <c r="O825" s="97"/>
      <c r="P825" s="97"/>
      <c r="Q825" s="97"/>
      <c r="R825" s="97"/>
      <c r="S825" s="97"/>
      <c r="T825" s="97"/>
      <c r="U825" s="97"/>
      <c r="V825" s="97"/>
      <c r="W825" s="97"/>
      <c r="X825" s="97"/>
      <c r="Y825" s="97"/>
    </row>
    <row r="826">
      <c r="A826" s="97"/>
      <c r="B826" s="200"/>
      <c r="C826" s="200"/>
      <c r="D826" s="200"/>
      <c r="E826" s="200"/>
      <c r="F826" s="200"/>
      <c r="G826" s="97"/>
      <c r="H826" s="97"/>
      <c r="I826" s="97"/>
      <c r="J826" s="97"/>
      <c r="K826" s="97"/>
      <c r="L826" s="97"/>
      <c r="M826" s="97"/>
      <c r="N826" s="97"/>
      <c r="O826" s="97"/>
      <c r="P826" s="97"/>
      <c r="Q826" s="97"/>
      <c r="R826" s="97"/>
      <c r="S826" s="97"/>
      <c r="T826" s="97"/>
      <c r="U826" s="97"/>
      <c r="V826" s="97"/>
      <c r="W826" s="97"/>
      <c r="X826" s="97"/>
      <c r="Y826" s="97"/>
    </row>
    <row r="827">
      <c r="A827" s="97"/>
      <c r="B827" s="200"/>
      <c r="C827" s="200"/>
      <c r="D827" s="200"/>
      <c r="E827" s="200"/>
      <c r="F827" s="200"/>
      <c r="G827" s="97"/>
      <c r="H827" s="97"/>
      <c r="I827" s="97"/>
      <c r="J827" s="97"/>
      <c r="K827" s="97"/>
      <c r="L827" s="97"/>
      <c r="M827" s="97"/>
      <c r="N827" s="97"/>
      <c r="O827" s="97"/>
      <c r="P827" s="97"/>
      <c r="Q827" s="97"/>
      <c r="R827" s="97"/>
      <c r="S827" s="97"/>
      <c r="T827" s="97"/>
      <c r="U827" s="97"/>
      <c r="V827" s="97"/>
      <c r="W827" s="97"/>
      <c r="X827" s="97"/>
      <c r="Y827" s="97"/>
    </row>
    <row r="828">
      <c r="A828" s="97"/>
      <c r="B828" s="200"/>
      <c r="C828" s="200"/>
      <c r="D828" s="200"/>
      <c r="E828" s="200"/>
      <c r="F828" s="200"/>
      <c r="G828" s="97"/>
      <c r="H828" s="97"/>
      <c r="I828" s="97"/>
      <c r="J828" s="97"/>
      <c r="K828" s="97"/>
      <c r="L828" s="97"/>
      <c r="M828" s="97"/>
      <c r="N828" s="97"/>
      <c r="O828" s="97"/>
      <c r="P828" s="97"/>
      <c r="Q828" s="97"/>
      <c r="R828" s="97"/>
      <c r="S828" s="97"/>
      <c r="T828" s="97"/>
      <c r="U828" s="97"/>
      <c r="V828" s="97"/>
      <c r="W828" s="97"/>
      <c r="X828" s="97"/>
      <c r="Y828" s="97"/>
    </row>
    <row r="829">
      <c r="A829" s="97"/>
      <c r="B829" s="200"/>
      <c r="C829" s="200"/>
      <c r="D829" s="200"/>
      <c r="E829" s="200"/>
      <c r="F829" s="200"/>
      <c r="G829" s="97"/>
      <c r="H829" s="97"/>
      <c r="I829" s="97"/>
      <c r="J829" s="97"/>
      <c r="K829" s="97"/>
      <c r="L829" s="97"/>
      <c r="M829" s="97"/>
      <c r="N829" s="97"/>
      <c r="O829" s="97"/>
      <c r="P829" s="97"/>
      <c r="Q829" s="97"/>
      <c r="R829" s="97"/>
      <c r="S829" s="97"/>
      <c r="T829" s="97"/>
      <c r="U829" s="97"/>
      <c r="V829" s="97"/>
      <c r="W829" s="97"/>
      <c r="X829" s="97"/>
      <c r="Y829" s="97"/>
    </row>
    <row r="830">
      <c r="A830" s="97"/>
      <c r="B830" s="200"/>
      <c r="C830" s="200"/>
      <c r="D830" s="200"/>
      <c r="E830" s="200"/>
      <c r="F830" s="200"/>
      <c r="G830" s="97"/>
      <c r="H830" s="97"/>
      <c r="I830" s="97"/>
      <c r="J830" s="97"/>
      <c r="K830" s="97"/>
      <c r="L830" s="97"/>
      <c r="M830" s="97"/>
      <c r="N830" s="97"/>
      <c r="O830" s="97"/>
      <c r="P830" s="97"/>
      <c r="Q830" s="97"/>
      <c r="R830" s="97"/>
      <c r="S830" s="97"/>
      <c r="T830" s="97"/>
      <c r="U830" s="97"/>
      <c r="V830" s="97"/>
      <c r="W830" s="97"/>
      <c r="X830" s="97"/>
      <c r="Y830" s="97"/>
    </row>
    <row r="831">
      <c r="A831" s="97"/>
      <c r="B831" s="200"/>
      <c r="C831" s="200"/>
      <c r="D831" s="200"/>
      <c r="E831" s="200"/>
      <c r="F831" s="200"/>
      <c r="G831" s="97"/>
      <c r="H831" s="97"/>
      <c r="I831" s="97"/>
      <c r="J831" s="97"/>
      <c r="K831" s="97"/>
      <c r="L831" s="97"/>
      <c r="M831" s="97"/>
      <c r="N831" s="97"/>
      <c r="O831" s="97"/>
      <c r="P831" s="97"/>
      <c r="Q831" s="97"/>
      <c r="R831" s="97"/>
      <c r="S831" s="97"/>
      <c r="T831" s="97"/>
      <c r="U831" s="97"/>
      <c r="V831" s="97"/>
      <c r="W831" s="97"/>
      <c r="X831" s="97"/>
      <c r="Y831" s="97"/>
    </row>
    <row r="832">
      <c r="A832" s="97"/>
      <c r="B832" s="200"/>
      <c r="C832" s="200"/>
      <c r="D832" s="200"/>
      <c r="E832" s="200"/>
      <c r="F832" s="200"/>
      <c r="G832" s="97"/>
      <c r="H832" s="97"/>
      <c r="I832" s="97"/>
      <c r="J832" s="97"/>
      <c r="K832" s="97"/>
      <c r="L832" s="97"/>
      <c r="M832" s="97"/>
      <c r="N832" s="97"/>
      <c r="O832" s="97"/>
      <c r="P832" s="97"/>
      <c r="Q832" s="97"/>
      <c r="R832" s="97"/>
      <c r="S832" s="97"/>
      <c r="T832" s="97"/>
      <c r="U832" s="97"/>
      <c r="V832" s="97"/>
      <c r="W832" s="97"/>
      <c r="X832" s="97"/>
      <c r="Y832" s="97"/>
    </row>
    <row r="833">
      <c r="A833" s="97"/>
      <c r="B833" s="200"/>
      <c r="C833" s="200"/>
      <c r="D833" s="200"/>
      <c r="E833" s="200"/>
      <c r="F833" s="200"/>
      <c r="G833" s="97"/>
      <c r="H833" s="97"/>
      <c r="I833" s="97"/>
      <c r="J833" s="97"/>
      <c r="K833" s="97"/>
      <c r="L833" s="97"/>
      <c r="M833" s="97"/>
      <c r="N833" s="97"/>
      <c r="O833" s="97"/>
      <c r="P833" s="97"/>
      <c r="Q833" s="97"/>
      <c r="R833" s="97"/>
      <c r="S833" s="97"/>
      <c r="T833" s="97"/>
      <c r="U833" s="97"/>
      <c r="V833" s="97"/>
      <c r="W833" s="97"/>
      <c r="X833" s="97"/>
      <c r="Y833" s="97"/>
    </row>
    <row r="834">
      <c r="A834" s="97"/>
      <c r="B834" s="200"/>
      <c r="C834" s="200"/>
      <c r="D834" s="200"/>
      <c r="E834" s="200"/>
      <c r="F834" s="200"/>
      <c r="G834" s="97"/>
      <c r="H834" s="97"/>
      <c r="I834" s="97"/>
      <c r="J834" s="97"/>
      <c r="K834" s="97"/>
      <c r="L834" s="97"/>
      <c r="M834" s="97"/>
      <c r="N834" s="97"/>
      <c r="O834" s="97"/>
      <c r="P834" s="97"/>
      <c r="Q834" s="97"/>
      <c r="R834" s="97"/>
      <c r="S834" s="97"/>
      <c r="T834" s="97"/>
      <c r="U834" s="97"/>
      <c r="V834" s="97"/>
      <c r="W834" s="97"/>
      <c r="X834" s="97"/>
      <c r="Y834" s="97"/>
    </row>
    <row r="835">
      <c r="A835" s="97"/>
      <c r="B835" s="200"/>
      <c r="C835" s="200"/>
      <c r="D835" s="200"/>
      <c r="E835" s="200"/>
      <c r="F835" s="200"/>
      <c r="G835" s="97"/>
      <c r="H835" s="97"/>
      <c r="I835" s="97"/>
      <c r="J835" s="97"/>
      <c r="K835" s="97"/>
      <c r="L835" s="97"/>
      <c r="M835" s="97"/>
      <c r="N835" s="97"/>
      <c r="O835" s="97"/>
      <c r="P835" s="97"/>
      <c r="Q835" s="97"/>
      <c r="R835" s="97"/>
      <c r="S835" s="97"/>
      <c r="T835" s="97"/>
      <c r="U835" s="97"/>
      <c r="V835" s="97"/>
      <c r="W835" s="97"/>
      <c r="X835" s="97"/>
      <c r="Y835" s="97"/>
    </row>
    <row r="836">
      <c r="A836" s="97"/>
      <c r="B836" s="200"/>
      <c r="C836" s="200"/>
      <c r="D836" s="200"/>
      <c r="E836" s="200"/>
      <c r="F836" s="200"/>
      <c r="G836" s="97"/>
      <c r="H836" s="97"/>
      <c r="I836" s="97"/>
      <c r="J836" s="97"/>
      <c r="K836" s="97"/>
      <c r="L836" s="97"/>
      <c r="M836" s="97"/>
      <c r="N836" s="97"/>
      <c r="O836" s="97"/>
      <c r="P836" s="97"/>
      <c r="Q836" s="97"/>
      <c r="R836" s="97"/>
      <c r="S836" s="97"/>
      <c r="T836" s="97"/>
      <c r="U836" s="97"/>
      <c r="V836" s="97"/>
      <c r="W836" s="97"/>
      <c r="X836" s="97"/>
      <c r="Y836" s="97"/>
    </row>
    <row r="837">
      <c r="A837" s="97"/>
      <c r="B837" s="200"/>
      <c r="C837" s="200"/>
      <c r="D837" s="200"/>
      <c r="E837" s="200"/>
      <c r="F837" s="200"/>
      <c r="G837" s="97"/>
      <c r="H837" s="97"/>
      <c r="I837" s="97"/>
      <c r="J837" s="97"/>
      <c r="K837" s="97"/>
      <c r="L837" s="97"/>
      <c r="M837" s="97"/>
      <c r="N837" s="97"/>
      <c r="O837" s="97"/>
      <c r="P837" s="97"/>
      <c r="Q837" s="97"/>
      <c r="R837" s="97"/>
      <c r="S837" s="97"/>
      <c r="T837" s="97"/>
      <c r="U837" s="97"/>
      <c r="V837" s="97"/>
      <c r="W837" s="97"/>
      <c r="X837" s="97"/>
      <c r="Y837" s="97"/>
    </row>
    <row r="838">
      <c r="A838" s="97"/>
      <c r="B838" s="200"/>
      <c r="C838" s="200"/>
      <c r="D838" s="200"/>
      <c r="E838" s="200"/>
      <c r="F838" s="200"/>
      <c r="G838" s="97"/>
      <c r="H838" s="97"/>
      <c r="I838" s="97"/>
      <c r="J838" s="97"/>
      <c r="K838" s="97"/>
      <c r="L838" s="97"/>
      <c r="M838" s="97"/>
      <c r="N838" s="97"/>
      <c r="O838" s="97"/>
      <c r="P838" s="97"/>
      <c r="Q838" s="97"/>
      <c r="R838" s="97"/>
      <c r="S838" s="97"/>
      <c r="T838" s="97"/>
      <c r="U838" s="97"/>
      <c r="V838" s="97"/>
      <c r="W838" s="97"/>
      <c r="X838" s="97"/>
      <c r="Y838" s="97"/>
    </row>
    <row r="839">
      <c r="A839" s="97"/>
      <c r="B839" s="200"/>
      <c r="C839" s="200"/>
      <c r="D839" s="200"/>
      <c r="E839" s="200"/>
      <c r="F839" s="200"/>
      <c r="G839" s="97"/>
      <c r="H839" s="97"/>
      <c r="I839" s="97"/>
      <c r="J839" s="97"/>
      <c r="K839" s="97"/>
      <c r="L839" s="97"/>
      <c r="M839" s="97"/>
      <c r="N839" s="97"/>
      <c r="O839" s="97"/>
      <c r="P839" s="97"/>
      <c r="Q839" s="97"/>
      <c r="R839" s="97"/>
      <c r="S839" s="97"/>
      <c r="T839" s="97"/>
      <c r="U839" s="97"/>
      <c r="V839" s="97"/>
      <c r="W839" s="97"/>
      <c r="X839" s="97"/>
      <c r="Y839" s="97"/>
    </row>
    <row r="840">
      <c r="A840" s="97"/>
      <c r="B840" s="200"/>
      <c r="C840" s="200"/>
      <c r="D840" s="200"/>
      <c r="E840" s="200"/>
      <c r="F840" s="200"/>
      <c r="G840" s="97"/>
      <c r="H840" s="97"/>
      <c r="I840" s="97"/>
      <c r="J840" s="97"/>
      <c r="K840" s="97"/>
      <c r="L840" s="97"/>
      <c r="M840" s="97"/>
      <c r="N840" s="97"/>
      <c r="O840" s="97"/>
      <c r="P840" s="97"/>
      <c r="Q840" s="97"/>
      <c r="R840" s="97"/>
      <c r="S840" s="97"/>
      <c r="T840" s="97"/>
      <c r="U840" s="97"/>
      <c r="V840" s="97"/>
      <c r="W840" s="97"/>
      <c r="X840" s="97"/>
      <c r="Y840" s="97"/>
    </row>
    <row r="841">
      <c r="A841" s="97"/>
      <c r="B841" s="200"/>
      <c r="C841" s="200"/>
      <c r="D841" s="200"/>
      <c r="E841" s="200"/>
      <c r="F841" s="200"/>
      <c r="G841" s="97"/>
      <c r="H841" s="97"/>
      <c r="I841" s="97"/>
      <c r="J841" s="97"/>
      <c r="K841" s="97"/>
      <c r="L841" s="97"/>
      <c r="M841" s="97"/>
      <c r="N841" s="97"/>
      <c r="O841" s="97"/>
      <c r="P841" s="97"/>
      <c r="Q841" s="97"/>
      <c r="R841" s="97"/>
      <c r="S841" s="97"/>
      <c r="T841" s="97"/>
      <c r="U841" s="97"/>
      <c r="V841" s="97"/>
      <c r="W841" s="97"/>
      <c r="X841" s="97"/>
      <c r="Y841" s="97"/>
    </row>
    <row r="842">
      <c r="A842" s="97"/>
      <c r="B842" s="200"/>
      <c r="C842" s="200"/>
      <c r="D842" s="200"/>
      <c r="E842" s="200"/>
      <c r="F842" s="200"/>
      <c r="G842" s="97"/>
      <c r="H842" s="97"/>
      <c r="I842" s="97"/>
      <c r="J842" s="97"/>
      <c r="K842" s="97"/>
      <c r="L842" s="97"/>
      <c r="M842" s="97"/>
      <c r="N842" s="97"/>
      <c r="O842" s="97"/>
      <c r="P842" s="97"/>
      <c r="Q842" s="97"/>
      <c r="R842" s="97"/>
      <c r="S842" s="97"/>
      <c r="T842" s="97"/>
      <c r="U842" s="97"/>
      <c r="V842" s="97"/>
      <c r="W842" s="97"/>
      <c r="X842" s="97"/>
      <c r="Y842" s="97"/>
    </row>
    <row r="843">
      <c r="A843" s="97"/>
      <c r="B843" s="200"/>
      <c r="C843" s="200"/>
      <c r="D843" s="200"/>
      <c r="E843" s="200"/>
      <c r="F843" s="200"/>
      <c r="G843" s="97"/>
      <c r="H843" s="97"/>
      <c r="I843" s="97"/>
      <c r="J843" s="97"/>
      <c r="K843" s="97"/>
      <c r="L843" s="97"/>
      <c r="M843" s="97"/>
      <c r="N843" s="97"/>
      <c r="O843" s="97"/>
      <c r="P843" s="97"/>
      <c r="Q843" s="97"/>
      <c r="R843" s="97"/>
      <c r="S843" s="97"/>
      <c r="T843" s="97"/>
      <c r="U843" s="97"/>
      <c r="V843" s="97"/>
      <c r="W843" s="97"/>
      <c r="X843" s="97"/>
      <c r="Y843" s="97"/>
    </row>
    <row r="844">
      <c r="A844" s="97"/>
      <c r="B844" s="200"/>
      <c r="C844" s="200"/>
      <c r="D844" s="200"/>
      <c r="E844" s="200"/>
      <c r="F844" s="200"/>
      <c r="G844" s="97"/>
      <c r="H844" s="97"/>
      <c r="I844" s="97"/>
      <c r="J844" s="97"/>
      <c r="K844" s="97"/>
      <c r="L844" s="97"/>
      <c r="M844" s="97"/>
      <c r="N844" s="97"/>
      <c r="O844" s="97"/>
      <c r="P844" s="97"/>
      <c r="Q844" s="97"/>
      <c r="R844" s="97"/>
      <c r="S844" s="97"/>
      <c r="T844" s="97"/>
      <c r="U844" s="97"/>
      <c r="V844" s="97"/>
      <c r="W844" s="97"/>
      <c r="X844" s="97"/>
      <c r="Y844" s="97"/>
    </row>
    <row r="845">
      <c r="A845" s="97"/>
      <c r="B845" s="200"/>
      <c r="C845" s="200"/>
      <c r="D845" s="200"/>
      <c r="E845" s="200"/>
      <c r="F845" s="200"/>
      <c r="G845" s="97"/>
      <c r="H845" s="97"/>
      <c r="I845" s="97"/>
      <c r="J845" s="97"/>
      <c r="K845" s="97"/>
      <c r="L845" s="97"/>
      <c r="M845" s="97"/>
      <c r="N845" s="97"/>
      <c r="O845" s="97"/>
      <c r="P845" s="97"/>
      <c r="Q845" s="97"/>
      <c r="R845" s="97"/>
      <c r="S845" s="97"/>
      <c r="T845" s="97"/>
      <c r="U845" s="97"/>
      <c r="V845" s="97"/>
      <c r="W845" s="97"/>
      <c r="X845" s="97"/>
      <c r="Y845" s="97"/>
    </row>
    <row r="846">
      <c r="A846" s="97"/>
      <c r="B846" s="200"/>
      <c r="C846" s="200"/>
      <c r="D846" s="200"/>
      <c r="E846" s="200"/>
      <c r="F846" s="200"/>
      <c r="G846" s="97"/>
      <c r="H846" s="97"/>
      <c r="I846" s="97"/>
      <c r="J846" s="97"/>
      <c r="K846" s="97"/>
      <c r="L846" s="97"/>
      <c r="M846" s="97"/>
      <c r="N846" s="97"/>
      <c r="O846" s="97"/>
      <c r="P846" s="97"/>
      <c r="Q846" s="97"/>
      <c r="R846" s="97"/>
      <c r="S846" s="97"/>
      <c r="T846" s="97"/>
      <c r="U846" s="97"/>
      <c r="V846" s="97"/>
      <c r="W846" s="97"/>
      <c r="X846" s="97"/>
      <c r="Y846" s="97"/>
    </row>
    <row r="847">
      <c r="A847" s="97"/>
      <c r="B847" s="200"/>
      <c r="C847" s="200"/>
      <c r="D847" s="200"/>
      <c r="E847" s="200"/>
      <c r="F847" s="200"/>
      <c r="G847" s="97"/>
      <c r="H847" s="97"/>
      <c r="I847" s="97"/>
      <c r="J847" s="97"/>
      <c r="K847" s="97"/>
      <c r="L847" s="97"/>
      <c r="M847" s="97"/>
      <c r="N847" s="97"/>
      <c r="O847" s="97"/>
      <c r="P847" s="97"/>
      <c r="Q847" s="97"/>
      <c r="R847" s="97"/>
      <c r="S847" s="97"/>
      <c r="T847" s="97"/>
      <c r="U847" s="97"/>
      <c r="V847" s="97"/>
      <c r="W847" s="97"/>
      <c r="X847" s="97"/>
      <c r="Y847" s="97"/>
    </row>
    <row r="848">
      <c r="A848" s="97"/>
      <c r="B848" s="200"/>
      <c r="C848" s="200"/>
      <c r="D848" s="200"/>
      <c r="E848" s="200"/>
      <c r="F848" s="200"/>
      <c r="G848" s="97"/>
      <c r="H848" s="97"/>
      <c r="I848" s="97"/>
      <c r="J848" s="97"/>
      <c r="K848" s="97"/>
      <c r="L848" s="97"/>
      <c r="M848" s="97"/>
      <c r="N848" s="97"/>
      <c r="O848" s="97"/>
      <c r="P848" s="97"/>
      <c r="Q848" s="97"/>
      <c r="R848" s="97"/>
      <c r="S848" s="97"/>
      <c r="T848" s="97"/>
      <c r="U848" s="97"/>
      <c r="V848" s="97"/>
      <c r="W848" s="97"/>
      <c r="X848" s="97"/>
      <c r="Y848" s="97"/>
    </row>
    <row r="849">
      <c r="A849" s="97"/>
      <c r="B849" s="200"/>
      <c r="C849" s="200"/>
      <c r="D849" s="200"/>
      <c r="E849" s="200"/>
      <c r="F849" s="200"/>
      <c r="G849" s="97"/>
      <c r="H849" s="97"/>
      <c r="I849" s="97"/>
      <c r="J849" s="97"/>
      <c r="K849" s="97"/>
      <c r="L849" s="97"/>
      <c r="M849" s="97"/>
      <c r="N849" s="97"/>
      <c r="O849" s="97"/>
      <c r="P849" s="97"/>
      <c r="Q849" s="97"/>
      <c r="R849" s="97"/>
      <c r="S849" s="97"/>
      <c r="T849" s="97"/>
      <c r="U849" s="97"/>
      <c r="V849" s="97"/>
      <c r="W849" s="97"/>
      <c r="X849" s="97"/>
      <c r="Y849" s="97"/>
    </row>
    <row r="850">
      <c r="A850" s="97"/>
      <c r="B850" s="200"/>
      <c r="C850" s="200"/>
      <c r="D850" s="200"/>
      <c r="E850" s="200"/>
      <c r="F850" s="200"/>
      <c r="G850" s="97"/>
      <c r="H850" s="97"/>
      <c r="I850" s="97"/>
      <c r="J850" s="97"/>
      <c r="K850" s="97"/>
      <c r="L850" s="97"/>
      <c r="M850" s="97"/>
      <c r="N850" s="97"/>
      <c r="O850" s="97"/>
      <c r="P850" s="97"/>
      <c r="Q850" s="97"/>
      <c r="R850" s="97"/>
      <c r="S850" s="97"/>
      <c r="T850" s="97"/>
      <c r="U850" s="97"/>
      <c r="V850" s="97"/>
      <c r="W850" s="97"/>
      <c r="X850" s="97"/>
      <c r="Y850" s="97"/>
    </row>
    <row r="851">
      <c r="A851" s="97"/>
      <c r="B851" s="200"/>
      <c r="C851" s="200"/>
      <c r="D851" s="200"/>
      <c r="E851" s="200"/>
      <c r="F851" s="200"/>
      <c r="G851" s="97"/>
      <c r="H851" s="97"/>
      <c r="I851" s="97"/>
      <c r="J851" s="97"/>
      <c r="K851" s="97"/>
      <c r="L851" s="97"/>
      <c r="M851" s="97"/>
      <c r="N851" s="97"/>
      <c r="O851" s="97"/>
      <c r="P851" s="97"/>
      <c r="Q851" s="97"/>
      <c r="R851" s="97"/>
      <c r="S851" s="97"/>
      <c r="T851" s="97"/>
      <c r="U851" s="97"/>
      <c r="V851" s="97"/>
      <c r="W851" s="97"/>
      <c r="X851" s="97"/>
      <c r="Y851" s="97"/>
    </row>
    <row r="852">
      <c r="A852" s="97"/>
      <c r="B852" s="200"/>
      <c r="C852" s="200"/>
      <c r="D852" s="200"/>
      <c r="E852" s="200"/>
      <c r="F852" s="200"/>
      <c r="G852" s="97"/>
      <c r="H852" s="97"/>
      <c r="I852" s="97"/>
      <c r="J852" s="97"/>
      <c r="K852" s="97"/>
      <c r="L852" s="97"/>
      <c r="M852" s="97"/>
      <c r="N852" s="97"/>
      <c r="O852" s="97"/>
      <c r="P852" s="97"/>
      <c r="Q852" s="97"/>
      <c r="R852" s="97"/>
      <c r="S852" s="97"/>
      <c r="T852" s="97"/>
      <c r="U852" s="97"/>
      <c r="V852" s="97"/>
      <c r="W852" s="97"/>
      <c r="X852" s="97"/>
      <c r="Y852" s="97"/>
    </row>
    <row r="853">
      <c r="A853" s="97"/>
      <c r="B853" s="200"/>
      <c r="C853" s="200"/>
      <c r="D853" s="200"/>
      <c r="E853" s="200"/>
      <c r="F853" s="200"/>
      <c r="G853" s="97"/>
      <c r="H853" s="97"/>
      <c r="I853" s="97"/>
      <c r="J853" s="97"/>
      <c r="K853" s="97"/>
      <c r="L853" s="97"/>
      <c r="M853" s="97"/>
      <c r="N853" s="97"/>
      <c r="O853" s="97"/>
      <c r="P853" s="97"/>
      <c r="Q853" s="97"/>
      <c r="R853" s="97"/>
      <c r="S853" s="97"/>
      <c r="T853" s="97"/>
      <c r="U853" s="97"/>
      <c r="V853" s="97"/>
      <c r="W853" s="97"/>
      <c r="X853" s="97"/>
      <c r="Y853" s="97"/>
    </row>
    <row r="854">
      <c r="A854" s="97"/>
      <c r="B854" s="200"/>
      <c r="C854" s="200"/>
      <c r="D854" s="200"/>
      <c r="E854" s="200"/>
      <c r="F854" s="200"/>
      <c r="G854" s="97"/>
      <c r="H854" s="97"/>
      <c r="I854" s="97"/>
      <c r="J854" s="97"/>
      <c r="K854" s="97"/>
      <c r="L854" s="97"/>
      <c r="M854" s="97"/>
      <c r="N854" s="97"/>
      <c r="O854" s="97"/>
      <c r="P854" s="97"/>
      <c r="Q854" s="97"/>
      <c r="R854" s="97"/>
      <c r="S854" s="97"/>
      <c r="T854" s="97"/>
      <c r="U854" s="97"/>
      <c r="V854" s="97"/>
      <c r="W854" s="97"/>
      <c r="X854" s="97"/>
      <c r="Y854" s="97"/>
    </row>
    <row r="855">
      <c r="A855" s="97"/>
      <c r="B855" s="200"/>
      <c r="C855" s="200"/>
      <c r="D855" s="200"/>
      <c r="E855" s="200"/>
      <c r="F855" s="200"/>
      <c r="G855" s="97"/>
      <c r="H855" s="97"/>
      <c r="I855" s="97"/>
      <c r="J855" s="97"/>
      <c r="K855" s="97"/>
      <c r="L855" s="97"/>
      <c r="M855" s="97"/>
      <c r="N855" s="97"/>
      <c r="O855" s="97"/>
      <c r="P855" s="97"/>
      <c r="Q855" s="97"/>
      <c r="R855" s="97"/>
      <c r="S855" s="97"/>
      <c r="T855" s="97"/>
      <c r="U855" s="97"/>
      <c r="V855" s="97"/>
      <c r="W855" s="97"/>
      <c r="X855" s="97"/>
      <c r="Y855" s="97"/>
    </row>
    <row r="856">
      <c r="A856" s="97"/>
      <c r="B856" s="200"/>
      <c r="C856" s="200"/>
      <c r="D856" s="200"/>
      <c r="E856" s="200"/>
      <c r="F856" s="200"/>
      <c r="G856" s="97"/>
      <c r="H856" s="97"/>
      <c r="I856" s="97"/>
      <c r="J856" s="97"/>
      <c r="K856" s="97"/>
      <c r="L856" s="97"/>
      <c r="M856" s="97"/>
      <c r="N856" s="97"/>
      <c r="O856" s="97"/>
      <c r="P856" s="97"/>
      <c r="Q856" s="97"/>
      <c r="R856" s="97"/>
      <c r="S856" s="97"/>
      <c r="T856" s="97"/>
      <c r="U856" s="97"/>
      <c r="V856" s="97"/>
      <c r="W856" s="97"/>
      <c r="X856" s="97"/>
      <c r="Y856" s="97"/>
    </row>
    <row r="857">
      <c r="A857" s="97"/>
      <c r="B857" s="200"/>
      <c r="C857" s="200"/>
      <c r="D857" s="200"/>
      <c r="E857" s="200"/>
      <c r="F857" s="200"/>
      <c r="G857" s="97"/>
      <c r="H857" s="97"/>
      <c r="I857" s="97"/>
      <c r="J857" s="97"/>
      <c r="K857" s="97"/>
      <c r="L857" s="97"/>
      <c r="M857" s="97"/>
      <c r="N857" s="97"/>
      <c r="O857" s="97"/>
      <c r="P857" s="97"/>
      <c r="Q857" s="97"/>
      <c r="R857" s="97"/>
      <c r="S857" s="97"/>
      <c r="T857" s="97"/>
      <c r="U857" s="97"/>
      <c r="V857" s="97"/>
      <c r="W857" s="97"/>
      <c r="X857" s="97"/>
      <c r="Y857" s="97"/>
    </row>
    <row r="858">
      <c r="A858" s="97"/>
      <c r="B858" s="200"/>
      <c r="C858" s="200"/>
      <c r="D858" s="200"/>
      <c r="E858" s="200"/>
      <c r="F858" s="200"/>
      <c r="G858" s="97"/>
      <c r="H858" s="97"/>
      <c r="I858" s="97"/>
      <c r="J858" s="97"/>
      <c r="K858" s="97"/>
      <c r="L858" s="97"/>
      <c r="M858" s="97"/>
      <c r="N858" s="97"/>
      <c r="O858" s="97"/>
      <c r="P858" s="97"/>
      <c r="Q858" s="97"/>
      <c r="R858" s="97"/>
      <c r="S858" s="97"/>
      <c r="T858" s="97"/>
      <c r="U858" s="97"/>
      <c r="V858" s="97"/>
      <c r="W858" s="97"/>
      <c r="X858" s="97"/>
      <c r="Y858" s="97"/>
    </row>
    <row r="859">
      <c r="A859" s="97"/>
      <c r="B859" s="200"/>
      <c r="C859" s="200"/>
      <c r="D859" s="200"/>
      <c r="E859" s="200"/>
      <c r="F859" s="200"/>
      <c r="G859" s="97"/>
      <c r="H859" s="97"/>
      <c r="I859" s="97"/>
      <c r="J859" s="97"/>
      <c r="K859" s="97"/>
      <c r="L859" s="97"/>
      <c r="M859" s="97"/>
      <c r="N859" s="97"/>
      <c r="O859" s="97"/>
      <c r="P859" s="97"/>
      <c r="Q859" s="97"/>
      <c r="R859" s="97"/>
      <c r="S859" s="97"/>
      <c r="T859" s="97"/>
      <c r="U859" s="97"/>
      <c r="V859" s="97"/>
      <c r="W859" s="97"/>
      <c r="X859" s="97"/>
      <c r="Y859" s="97"/>
    </row>
    <row r="860">
      <c r="A860" s="97"/>
      <c r="B860" s="200"/>
      <c r="C860" s="200"/>
      <c r="D860" s="200"/>
      <c r="E860" s="200"/>
      <c r="F860" s="200"/>
      <c r="G860" s="97"/>
      <c r="H860" s="97"/>
      <c r="I860" s="97"/>
      <c r="J860" s="97"/>
      <c r="K860" s="97"/>
      <c r="L860" s="97"/>
      <c r="M860" s="97"/>
      <c r="N860" s="97"/>
      <c r="O860" s="97"/>
      <c r="P860" s="97"/>
      <c r="Q860" s="97"/>
      <c r="R860" s="97"/>
      <c r="S860" s="97"/>
      <c r="T860" s="97"/>
      <c r="U860" s="97"/>
      <c r="V860" s="97"/>
      <c r="W860" s="97"/>
      <c r="X860" s="97"/>
      <c r="Y860" s="97"/>
    </row>
    <row r="861">
      <c r="A861" s="97"/>
      <c r="B861" s="200"/>
      <c r="C861" s="200"/>
      <c r="D861" s="200"/>
      <c r="E861" s="200"/>
      <c r="F861" s="200"/>
      <c r="G861" s="97"/>
      <c r="H861" s="97"/>
      <c r="I861" s="97"/>
      <c r="J861" s="97"/>
      <c r="K861" s="97"/>
      <c r="L861" s="97"/>
      <c r="M861" s="97"/>
      <c r="N861" s="97"/>
      <c r="O861" s="97"/>
      <c r="P861" s="97"/>
      <c r="Q861" s="97"/>
      <c r="R861" s="97"/>
      <c r="S861" s="97"/>
      <c r="T861" s="97"/>
      <c r="U861" s="97"/>
      <c r="V861" s="97"/>
      <c r="W861" s="97"/>
      <c r="X861" s="97"/>
      <c r="Y861" s="97"/>
    </row>
    <row r="862">
      <c r="A862" s="97"/>
      <c r="B862" s="200"/>
      <c r="C862" s="200"/>
      <c r="D862" s="200"/>
      <c r="E862" s="200"/>
      <c r="F862" s="200"/>
      <c r="G862" s="97"/>
      <c r="H862" s="97"/>
      <c r="I862" s="97"/>
      <c r="J862" s="97"/>
      <c r="K862" s="97"/>
      <c r="L862" s="97"/>
      <c r="M862" s="97"/>
      <c r="N862" s="97"/>
      <c r="O862" s="97"/>
      <c r="P862" s="97"/>
      <c r="Q862" s="97"/>
      <c r="R862" s="97"/>
      <c r="S862" s="97"/>
      <c r="T862" s="97"/>
      <c r="U862" s="97"/>
      <c r="V862" s="97"/>
      <c r="W862" s="97"/>
      <c r="X862" s="97"/>
      <c r="Y862" s="97"/>
    </row>
    <row r="863">
      <c r="A863" s="97"/>
      <c r="B863" s="200"/>
      <c r="C863" s="200"/>
      <c r="D863" s="200"/>
      <c r="E863" s="200"/>
      <c r="F863" s="200"/>
      <c r="G863" s="97"/>
      <c r="H863" s="97"/>
      <c r="I863" s="97"/>
      <c r="J863" s="97"/>
      <c r="K863" s="97"/>
      <c r="L863" s="97"/>
      <c r="M863" s="97"/>
      <c r="N863" s="97"/>
      <c r="O863" s="97"/>
      <c r="P863" s="97"/>
      <c r="Q863" s="97"/>
      <c r="R863" s="97"/>
      <c r="S863" s="97"/>
      <c r="T863" s="97"/>
      <c r="U863" s="97"/>
      <c r="V863" s="97"/>
      <c r="W863" s="97"/>
      <c r="X863" s="97"/>
      <c r="Y863" s="97"/>
    </row>
    <row r="864">
      <c r="A864" s="97"/>
      <c r="B864" s="200"/>
      <c r="C864" s="200"/>
      <c r="D864" s="200"/>
      <c r="E864" s="200"/>
      <c r="F864" s="200"/>
      <c r="G864" s="97"/>
      <c r="H864" s="97"/>
      <c r="I864" s="97"/>
      <c r="J864" s="97"/>
      <c r="K864" s="97"/>
      <c r="L864" s="97"/>
      <c r="M864" s="97"/>
      <c r="N864" s="97"/>
      <c r="O864" s="97"/>
      <c r="P864" s="97"/>
      <c r="Q864" s="97"/>
      <c r="R864" s="97"/>
      <c r="S864" s="97"/>
      <c r="T864" s="97"/>
      <c r="U864" s="97"/>
      <c r="V864" s="97"/>
      <c r="W864" s="97"/>
      <c r="X864" s="97"/>
      <c r="Y864" s="97"/>
    </row>
    <row r="865">
      <c r="A865" s="97"/>
      <c r="B865" s="200"/>
      <c r="C865" s="200"/>
      <c r="D865" s="200"/>
      <c r="E865" s="200"/>
      <c r="F865" s="200"/>
      <c r="G865" s="97"/>
      <c r="H865" s="97"/>
      <c r="I865" s="97"/>
      <c r="J865" s="97"/>
      <c r="K865" s="97"/>
      <c r="L865" s="97"/>
      <c r="M865" s="97"/>
      <c r="N865" s="97"/>
      <c r="O865" s="97"/>
      <c r="P865" s="97"/>
      <c r="Q865" s="97"/>
      <c r="R865" s="97"/>
      <c r="S865" s="97"/>
      <c r="T865" s="97"/>
      <c r="U865" s="97"/>
      <c r="V865" s="97"/>
      <c r="W865" s="97"/>
      <c r="X865" s="97"/>
      <c r="Y865" s="97"/>
    </row>
    <row r="866">
      <c r="A866" s="97"/>
      <c r="B866" s="200"/>
      <c r="C866" s="200"/>
      <c r="D866" s="200"/>
      <c r="E866" s="200"/>
      <c r="F866" s="200"/>
      <c r="G866" s="97"/>
      <c r="H866" s="97"/>
      <c r="I866" s="97"/>
      <c r="J866" s="97"/>
      <c r="K866" s="97"/>
      <c r="L866" s="97"/>
      <c r="M866" s="97"/>
      <c r="N866" s="97"/>
      <c r="O866" s="97"/>
      <c r="P866" s="97"/>
      <c r="Q866" s="97"/>
      <c r="R866" s="97"/>
      <c r="S866" s="97"/>
      <c r="T866" s="97"/>
      <c r="U866" s="97"/>
      <c r="V866" s="97"/>
      <c r="W866" s="97"/>
      <c r="X866" s="97"/>
      <c r="Y866" s="97"/>
    </row>
    <row r="867">
      <c r="A867" s="97"/>
      <c r="B867" s="200"/>
      <c r="C867" s="200"/>
      <c r="D867" s="200"/>
      <c r="E867" s="200"/>
      <c r="F867" s="200"/>
      <c r="G867" s="97"/>
      <c r="H867" s="97"/>
      <c r="I867" s="97"/>
      <c r="J867" s="97"/>
      <c r="K867" s="97"/>
      <c r="L867" s="97"/>
      <c r="M867" s="97"/>
      <c r="N867" s="97"/>
      <c r="O867" s="97"/>
      <c r="P867" s="97"/>
      <c r="Q867" s="97"/>
      <c r="R867" s="97"/>
      <c r="S867" s="97"/>
      <c r="T867" s="97"/>
      <c r="U867" s="97"/>
      <c r="V867" s="97"/>
      <c r="W867" s="97"/>
      <c r="X867" s="97"/>
      <c r="Y867" s="97"/>
    </row>
    <row r="868">
      <c r="A868" s="97"/>
      <c r="B868" s="200"/>
      <c r="C868" s="200"/>
      <c r="D868" s="200"/>
      <c r="E868" s="200"/>
      <c r="F868" s="200"/>
      <c r="G868" s="97"/>
      <c r="H868" s="97"/>
      <c r="I868" s="97"/>
      <c r="J868" s="97"/>
      <c r="K868" s="97"/>
      <c r="L868" s="97"/>
      <c r="M868" s="97"/>
      <c r="N868" s="97"/>
      <c r="O868" s="97"/>
      <c r="P868" s="97"/>
      <c r="Q868" s="97"/>
      <c r="R868" s="97"/>
      <c r="S868" s="97"/>
      <c r="T868" s="97"/>
      <c r="U868" s="97"/>
      <c r="V868" s="97"/>
      <c r="W868" s="97"/>
      <c r="X868" s="97"/>
      <c r="Y868" s="97"/>
    </row>
    <row r="869">
      <c r="A869" s="97"/>
      <c r="B869" s="200"/>
      <c r="C869" s="200"/>
      <c r="D869" s="200"/>
      <c r="E869" s="200"/>
      <c r="F869" s="200"/>
      <c r="G869" s="97"/>
      <c r="H869" s="97"/>
      <c r="I869" s="97"/>
      <c r="J869" s="97"/>
      <c r="K869" s="97"/>
      <c r="L869" s="97"/>
      <c r="M869" s="97"/>
      <c r="N869" s="97"/>
      <c r="O869" s="97"/>
      <c r="P869" s="97"/>
      <c r="Q869" s="97"/>
      <c r="R869" s="97"/>
      <c r="S869" s="97"/>
      <c r="T869" s="97"/>
      <c r="U869" s="97"/>
      <c r="V869" s="97"/>
      <c r="W869" s="97"/>
      <c r="X869" s="97"/>
      <c r="Y869" s="97"/>
    </row>
    <row r="870">
      <c r="A870" s="97"/>
      <c r="B870" s="200"/>
      <c r="C870" s="200"/>
      <c r="D870" s="200"/>
      <c r="E870" s="200"/>
      <c r="F870" s="200"/>
      <c r="G870" s="97"/>
      <c r="H870" s="97"/>
      <c r="I870" s="97"/>
      <c r="J870" s="97"/>
      <c r="K870" s="97"/>
      <c r="L870" s="97"/>
      <c r="M870" s="97"/>
      <c r="N870" s="97"/>
      <c r="O870" s="97"/>
      <c r="P870" s="97"/>
      <c r="Q870" s="97"/>
      <c r="R870" s="97"/>
      <c r="S870" s="97"/>
      <c r="T870" s="97"/>
      <c r="U870" s="97"/>
      <c r="V870" s="97"/>
      <c r="W870" s="97"/>
      <c r="X870" s="97"/>
      <c r="Y870" s="97"/>
    </row>
    <row r="871">
      <c r="A871" s="97"/>
      <c r="B871" s="200"/>
      <c r="C871" s="200"/>
      <c r="D871" s="200"/>
      <c r="E871" s="200"/>
      <c r="F871" s="200"/>
      <c r="G871" s="97"/>
      <c r="H871" s="97"/>
      <c r="I871" s="97"/>
      <c r="J871" s="97"/>
      <c r="K871" s="97"/>
      <c r="L871" s="97"/>
      <c r="M871" s="97"/>
      <c r="N871" s="97"/>
      <c r="O871" s="97"/>
      <c r="P871" s="97"/>
      <c r="Q871" s="97"/>
      <c r="R871" s="97"/>
      <c r="S871" s="97"/>
      <c r="T871" s="97"/>
      <c r="U871" s="97"/>
      <c r="V871" s="97"/>
      <c r="W871" s="97"/>
      <c r="X871" s="97"/>
      <c r="Y871" s="97"/>
    </row>
    <row r="872">
      <c r="A872" s="97"/>
      <c r="B872" s="200"/>
      <c r="C872" s="200"/>
      <c r="D872" s="200"/>
      <c r="E872" s="200"/>
      <c r="F872" s="200"/>
      <c r="G872" s="97"/>
      <c r="H872" s="97"/>
      <c r="I872" s="97"/>
      <c r="J872" s="97"/>
      <c r="K872" s="97"/>
      <c r="L872" s="97"/>
      <c r="M872" s="97"/>
      <c r="N872" s="97"/>
      <c r="O872" s="97"/>
      <c r="P872" s="97"/>
      <c r="Q872" s="97"/>
      <c r="R872" s="97"/>
      <c r="S872" s="97"/>
      <c r="T872" s="97"/>
      <c r="U872" s="97"/>
      <c r="V872" s="97"/>
      <c r="W872" s="97"/>
      <c r="X872" s="97"/>
      <c r="Y872" s="97"/>
    </row>
    <row r="873">
      <c r="A873" s="97"/>
      <c r="B873" s="200"/>
      <c r="C873" s="200"/>
      <c r="D873" s="200"/>
      <c r="E873" s="200"/>
      <c r="F873" s="200"/>
      <c r="G873" s="97"/>
      <c r="H873" s="97"/>
      <c r="I873" s="97"/>
      <c r="J873" s="97"/>
      <c r="K873" s="97"/>
      <c r="L873" s="97"/>
      <c r="M873" s="97"/>
      <c r="N873" s="97"/>
      <c r="O873" s="97"/>
      <c r="P873" s="97"/>
      <c r="Q873" s="97"/>
      <c r="R873" s="97"/>
      <c r="S873" s="97"/>
      <c r="T873" s="97"/>
      <c r="U873" s="97"/>
      <c r="V873" s="97"/>
      <c r="W873" s="97"/>
      <c r="X873" s="97"/>
      <c r="Y873" s="97"/>
    </row>
    <row r="874">
      <c r="A874" s="97"/>
      <c r="B874" s="200"/>
      <c r="C874" s="200"/>
      <c r="D874" s="200"/>
      <c r="E874" s="200"/>
      <c r="F874" s="200"/>
      <c r="G874" s="97"/>
      <c r="H874" s="97"/>
      <c r="I874" s="97"/>
      <c r="J874" s="97"/>
      <c r="K874" s="97"/>
      <c r="L874" s="97"/>
      <c r="M874" s="97"/>
      <c r="N874" s="97"/>
      <c r="O874" s="97"/>
      <c r="P874" s="97"/>
      <c r="Q874" s="97"/>
      <c r="R874" s="97"/>
      <c r="S874" s="97"/>
      <c r="T874" s="97"/>
      <c r="U874" s="97"/>
      <c r="V874" s="97"/>
      <c r="W874" s="97"/>
      <c r="X874" s="97"/>
      <c r="Y874" s="97"/>
    </row>
    <row r="875">
      <c r="A875" s="97"/>
      <c r="B875" s="200"/>
      <c r="C875" s="200"/>
      <c r="D875" s="200"/>
      <c r="E875" s="200"/>
      <c r="F875" s="200"/>
      <c r="G875" s="97"/>
      <c r="H875" s="97"/>
      <c r="I875" s="97"/>
      <c r="J875" s="97"/>
      <c r="K875" s="97"/>
      <c r="L875" s="97"/>
      <c r="M875" s="97"/>
      <c r="N875" s="97"/>
      <c r="O875" s="97"/>
      <c r="P875" s="97"/>
      <c r="Q875" s="97"/>
      <c r="R875" s="97"/>
      <c r="S875" s="97"/>
      <c r="T875" s="97"/>
      <c r="U875" s="97"/>
      <c r="V875" s="97"/>
      <c r="W875" s="97"/>
      <c r="X875" s="97"/>
      <c r="Y875" s="97"/>
    </row>
    <row r="876">
      <c r="A876" s="97"/>
      <c r="B876" s="200"/>
      <c r="C876" s="200"/>
      <c r="D876" s="200"/>
      <c r="E876" s="200"/>
      <c r="F876" s="200"/>
      <c r="G876" s="97"/>
      <c r="H876" s="97"/>
      <c r="I876" s="97"/>
      <c r="J876" s="97"/>
      <c r="K876" s="97"/>
      <c r="L876" s="97"/>
      <c r="M876" s="97"/>
      <c r="N876" s="97"/>
      <c r="O876" s="97"/>
      <c r="P876" s="97"/>
      <c r="Q876" s="97"/>
      <c r="R876" s="97"/>
      <c r="S876" s="97"/>
      <c r="T876" s="97"/>
      <c r="U876" s="97"/>
      <c r="V876" s="97"/>
      <c r="W876" s="97"/>
      <c r="X876" s="97"/>
      <c r="Y876" s="97"/>
    </row>
    <row r="877">
      <c r="A877" s="97"/>
      <c r="B877" s="200"/>
      <c r="C877" s="200"/>
      <c r="D877" s="200"/>
      <c r="E877" s="200"/>
      <c r="F877" s="200"/>
      <c r="G877" s="97"/>
      <c r="H877" s="97"/>
      <c r="I877" s="97"/>
      <c r="J877" s="97"/>
      <c r="K877" s="97"/>
      <c r="L877" s="97"/>
      <c r="M877" s="97"/>
      <c r="N877" s="97"/>
      <c r="O877" s="97"/>
      <c r="P877" s="97"/>
      <c r="Q877" s="97"/>
      <c r="R877" s="97"/>
      <c r="S877" s="97"/>
      <c r="T877" s="97"/>
      <c r="U877" s="97"/>
      <c r="V877" s="97"/>
      <c r="W877" s="97"/>
      <c r="X877" s="97"/>
      <c r="Y877" s="97"/>
    </row>
    <row r="878">
      <c r="A878" s="97"/>
      <c r="B878" s="200"/>
      <c r="C878" s="200"/>
      <c r="D878" s="200"/>
      <c r="E878" s="200"/>
      <c r="F878" s="200"/>
      <c r="G878" s="97"/>
      <c r="H878" s="97"/>
      <c r="I878" s="97"/>
      <c r="J878" s="97"/>
      <c r="K878" s="97"/>
      <c r="L878" s="97"/>
      <c r="M878" s="97"/>
      <c r="N878" s="97"/>
      <c r="O878" s="97"/>
      <c r="P878" s="97"/>
      <c r="Q878" s="97"/>
      <c r="R878" s="97"/>
      <c r="S878" s="97"/>
      <c r="T878" s="97"/>
      <c r="U878" s="97"/>
      <c r="V878" s="97"/>
      <c r="W878" s="97"/>
      <c r="X878" s="97"/>
      <c r="Y878" s="97"/>
    </row>
    <row r="879">
      <c r="A879" s="97"/>
      <c r="B879" s="200"/>
      <c r="C879" s="200"/>
      <c r="D879" s="200"/>
      <c r="E879" s="200"/>
      <c r="F879" s="200"/>
      <c r="G879" s="97"/>
      <c r="H879" s="97"/>
      <c r="I879" s="97"/>
      <c r="J879" s="97"/>
      <c r="K879" s="97"/>
      <c r="L879" s="97"/>
      <c r="M879" s="97"/>
      <c r="N879" s="97"/>
      <c r="O879" s="97"/>
      <c r="P879" s="97"/>
      <c r="Q879" s="97"/>
      <c r="R879" s="97"/>
      <c r="S879" s="97"/>
      <c r="T879" s="97"/>
      <c r="U879" s="97"/>
      <c r="V879" s="97"/>
      <c r="W879" s="97"/>
      <c r="X879" s="97"/>
      <c r="Y879" s="97"/>
    </row>
    <row r="880">
      <c r="A880" s="97"/>
      <c r="B880" s="200"/>
      <c r="C880" s="200"/>
      <c r="D880" s="200"/>
      <c r="E880" s="200"/>
      <c r="F880" s="200"/>
      <c r="G880" s="97"/>
      <c r="H880" s="97"/>
      <c r="I880" s="97"/>
      <c r="J880" s="97"/>
      <c r="K880" s="97"/>
      <c r="L880" s="97"/>
      <c r="M880" s="97"/>
      <c r="N880" s="97"/>
      <c r="O880" s="97"/>
      <c r="P880" s="97"/>
      <c r="Q880" s="97"/>
      <c r="R880" s="97"/>
      <c r="S880" s="97"/>
      <c r="T880" s="97"/>
      <c r="U880" s="97"/>
      <c r="V880" s="97"/>
      <c r="W880" s="97"/>
      <c r="X880" s="97"/>
      <c r="Y880" s="97"/>
    </row>
    <row r="881">
      <c r="A881" s="97"/>
      <c r="B881" s="200"/>
      <c r="C881" s="200"/>
      <c r="D881" s="200"/>
      <c r="E881" s="200"/>
      <c r="F881" s="200"/>
      <c r="G881" s="97"/>
      <c r="H881" s="97"/>
      <c r="I881" s="97"/>
      <c r="J881" s="97"/>
      <c r="K881" s="97"/>
      <c r="L881" s="97"/>
      <c r="M881" s="97"/>
      <c r="N881" s="97"/>
      <c r="O881" s="97"/>
      <c r="P881" s="97"/>
      <c r="Q881" s="97"/>
      <c r="R881" s="97"/>
      <c r="S881" s="97"/>
      <c r="T881" s="97"/>
      <c r="U881" s="97"/>
      <c r="V881" s="97"/>
      <c r="W881" s="97"/>
      <c r="X881" s="97"/>
      <c r="Y881" s="97"/>
    </row>
    <row r="882">
      <c r="A882" s="97"/>
      <c r="B882" s="200"/>
      <c r="C882" s="200"/>
      <c r="D882" s="200"/>
      <c r="E882" s="200"/>
      <c r="F882" s="200"/>
      <c r="G882" s="97"/>
      <c r="H882" s="97"/>
      <c r="I882" s="97"/>
      <c r="J882" s="97"/>
      <c r="K882" s="97"/>
      <c r="L882" s="97"/>
      <c r="M882" s="97"/>
      <c r="N882" s="97"/>
      <c r="O882" s="97"/>
      <c r="P882" s="97"/>
      <c r="Q882" s="97"/>
      <c r="R882" s="97"/>
      <c r="S882" s="97"/>
      <c r="T882" s="97"/>
      <c r="U882" s="97"/>
      <c r="V882" s="97"/>
      <c r="W882" s="97"/>
      <c r="X882" s="97"/>
      <c r="Y882" s="97"/>
    </row>
    <row r="883">
      <c r="A883" s="97"/>
      <c r="B883" s="200"/>
      <c r="C883" s="200"/>
      <c r="D883" s="200"/>
      <c r="E883" s="200"/>
      <c r="F883" s="200"/>
      <c r="G883" s="97"/>
      <c r="H883" s="97"/>
      <c r="I883" s="97"/>
      <c r="J883" s="97"/>
      <c r="K883" s="97"/>
      <c r="L883" s="97"/>
      <c r="M883" s="97"/>
      <c r="N883" s="97"/>
      <c r="O883" s="97"/>
      <c r="P883" s="97"/>
      <c r="Q883" s="97"/>
      <c r="R883" s="97"/>
      <c r="S883" s="97"/>
      <c r="T883" s="97"/>
      <c r="U883" s="97"/>
      <c r="V883" s="97"/>
      <c r="W883" s="97"/>
      <c r="X883" s="97"/>
      <c r="Y883" s="97"/>
    </row>
    <row r="884">
      <c r="A884" s="97"/>
      <c r="B884" s="200"/>
      <c r="C884" s="200"/>
      <c r="D884" s="200"/>
      <c r="E884" s="200"/>
      <c r="F884" s="200"/>
      <c r="G884" s="97"/>
      <c r="H884" s="97"/>
      <c r="I884" s="97"/>
      <c r="J884" s="97"/>
      <c r="K884" s="97"/>
      <c r="L884" s="97"/>
      <c r="M884" s="97"/>
      <c r="N884" s="97"/>
      <c r="O884" s="97"/>
      <c r="P884" s="97"/>
      <c r="Q884" s="97"/>
      <c r="R884" s="97"/>
      <c r="S884" s="97"/>
      <c r="T884" s="97"/>
      <c r="U884" s="97"/>
      <c r="V884" s="97"/>
      <c r="W884" s="97"/>
      <c r="X884" s="97"/>
      <c r="Y884" s="97"/>
    </row>
    <row r="885">
      <c r="A885" s="97"/>
      <c r="B885" s="200"/>
      <c r="C885" s="200"/>
      <c r="D885" s="200"/>
      <c r="E885" s="200"/>
      <c r="F885" s="200"/>
      <c r="G885" s="97"/>
      <c r="H885" s="97"/>
      <c r="I885" s="97"/>
      <c r="J885" s="97"/>
      <c r="K885" s="97"/>
      <c r="L885" s="97"/>
      <c r="M885" s="97"/>
      <c r="N885" s="97"/>
      <c r="O885" s="97"/>
      <c r="P885" s="97"/>
      <c r="Q885" s="97"/>
      <c r="R885" s="97"/>
      <c r="S885" s="97"/>
      <c r="T885" s="97"/>
      <c r="U885" s="97"/>
      <c r="V885" s="97"/>
      <c r="W885" s="97"/>
      <c r="X885" s="97"/>
      <c r="Y885" s="97"/>
    </row>
    <row r="886">
      <c r="A886" s="97"/>
      <c r="B886" s="200"/>
      <c r="C886" s="200"/>
      <c r="D886" s="200"/>
      <c r="E886" s="200"/>
      <c r="F886" s="200"/>
      <c r="G886" s="97"/>
      <c r="H886" s="97"/>
      <c r="I886" s="97"/>
      <c r="J886" s="97"/>
      <c r="K886" s="97"/>
      <c r="L886" s="97"/>
      <c r="M886" s="97"/>
      <c r="N886" s="97"/>
      <c r="O886" s="97"/>
      <c r="P886" s="97"/>
      <c r="Q886" s="97"/>
      <c r="R886" s="97"/>
      <c r="S886" s="97"/>
      <c r="T886" s="97"/>
      <c r="U886" s="97"/>
      <c r="V886" s="97"/>
      <c r="W886" s="97"/>
      <c r="X886" s="97"/>
      <c r="Y886" s="97"/>
    </row>
    <row r="887">
      <c r="A887" s="97"/>
      <c r="B887" s="200"/>
      <c r="C887" s="200"/>
      <c r="D887" s="200"/>
      <c r="E887" s="200"/>
      <c r="F887" s="200"/>
      <c r="G887" s="97"/>
      <c r="H887" s="97"/>
      <c r="I887" s="97"/>
      <c r="J887" s="97"/>
      <c r="K887" s="97"/>
      <c r="L887" s="97"/>
      <c r="M887" s="97"/>
      <c r="N887" s="97"/>
      <c r="O887" s="97"/>
      <c r="P887" s="97"/>
      <c r="Q887" s="97"/>
      <c r="R887" s="97"/>
      <c r="S887" s="97"/>
      <c r="T887" s="97"/>
      <c r="U887" s="97"/>
      <c r="V887" s="97"/>
      <c r="W887" s="97"/>
      <c r="X887" s="97"/>
      <c r="Y887" s="97"/>
    </row>
    <row r="888">
      <c r="A888" s="97"/>
      <c r="B888" s="200"/>
      <c r="C888" s="200"/>
      <c r="D888" s="200"/>
      <c r="E888" s="200"/>
      <c r="F888" s="200"/>
      <c r="G888" s="97"/>
      <c r="H888" s="97"/>
      <c r="I888" s="97"/>
      <c r="J888" s="97"/>
      <c r="K888" s="97"/>
      <c r="L888" s="97"/>
      <c r="M888" s="97"/>
      <c r="N888" s="97"/>
      <c r="O888" s="97"/>
      <c r="P888" s="97"/>
      <c r="Q888" s="97"/>
      <c r="R888" s="97"/>
      <c r="S888" s="97"/>
      <c r="T888" s="97"/>
      <c r="U888" s="97"/>
      <c r="V888" s="97"/>
      <c r="W888" s="97"/>
      <c r="X888" s="97"/>
      <c r="Y888" s="97"/>
    </row>
    <row r="889">
      <c r="A889" s="97"/>
      <c r="B889" s="200"/>
      <c r="C889" s="200"/>
      <c r="D889" s="200"/>
      <c r="E889" s="200"/>
      <c r="F889" s="200"/>
      <c r="G889" s="97"/>
      <c r="H889" s="97"/>
      <c r="I889" s="97"/>
      <c r="J889" s="97"/>
      <c r="K889" s="97"/>
      <c r="L889" s="97"/>
      <c r="M889" s="97"/>
      <c r="N889" s="97"/>
      <c r="O889" s="97"/>
      <c r="P889" s="97"/>
      <c r="Q889" s="97"/>
      <c r="R889" s="97"/>
      <c r="S889" s="97"/>
      <c r="T889" s="97"/>
      <c r="U889" s="97"/>
      <c r="V889" s="97"/>
      <c r="W889" s="97"/>
      <c r="X889" s="97"/>
      <c r="Y889" s="97"/>
    </row>
    <row r="890">
      <c r="A890" s="97"/>
      <c r="B890" s="200"/>
      <c r="C890" s="200"/>
      <c r="D890" s="200"/>
      <c r="E890" s="200"/>
      <c r="F890" s="200"/>
      <c r="G890" s="97"/>
      <c r="H890" s="97"/>
      <c r="I890" s="97"/>
      <c r="J890" s="97"/>
      <c r="K890" s="97"/>
      <c r="L890" s="97"/>
      <c r="M890" s="97"/>
      <c r="N890" s="97"/>
      <c r="O890" s="97"/>
      <c r="P890" s="97"/>
      <c r="Q890" s="97"/>
      <c r="R890" s="97"/>
      <c r="S890" s="97"/>
      <c r="T890" s="97"/>
      <c r="U890" s="97"/>
      <c r="V890" s="97"/>
      <c r="W890" s="97"/>
      <c r="X890" s="97"/>
      <c r="Y890" s="97"/>
    </row>
    <row r="891">
      <c r="A891" s="97"/>
      <c r="B891" s="200"/>
      <c r="C891" s="200"/>
      <c r="D891" s="200"/>
      <c r="E891" s="200"/>
      <c r="F891" s="200"/>
      <c r="G891" s="97"/>
      <c r="H891" s="97"/>
      <c r="I891" s="97"/>
      <c r="J891" s="97"/>
      <c r="K891" s="97"/>
      <c r="L891" s="97"/>
      <c r="M891" s="97"/>
      <c r="N891" s="97"/>
      <c r="O891" s="97"/>
      <c r="P891" s="97"/>
      <c r="Q891" s="97"/>
      <c r="R891" s="97"/>
      <c r="S891" s="97"/>
      <c r="T891" s="97"/>
      <c r="U891" s="97"/>
      <c r="V891" s="97"/>
      <c r="W891" s="97"/>
      <c r="X891" s="97"/>
      <c r="Y891" s="97"/>
    </row>
    <row r="892">
      <c r="A892" s="97"/>
      <c r="B892" s="200"/>
      <c r="C892" s="200"/>
      <c r="D892" s="200"/>
      <c r="E892" s="200"/>
      <c r="F892" s="200"/>
      <c r="G892" s="97"/>
      <c r="H892" s="97"/>
      <c r="I892" s="97"/>
      <c r="J892" s="97"/>
      <c r="K892" s="97"/>
      <c r="L892" s="97"/>
      <c r="M892" s="97"/>
      <c r="N892" s="97"/>
      <c r="O892" s="97"/>
      <c r="P892" s="97"/>
      <c r="Q892" s="97"/>
      <c r="R892" s="97"/>
      <c r="S892" s="97"/>
      <c r="T892" s="97"/>
      <c r="U892" s="97"/>
      <c r="V892" s="97"/>
      <c r="W892" s="97"/>
      <c r="X892" s="97"/>
      <c r="Y892" s="97"/>
    </row>
    <row r="893">
      <c r="A893" s="97"/>
      <c r="B893" s="200"/>
      <c r="C893" s="200"/>
      <c r="D893" s="200"/>
      <c r="E893" s="200"/>
      <c r="F893" s="200"/>
      <c r="G893" s="97"/>
      <c r="H893" s="97"/>
      <c r="I893" s="97"/>
      <c r="J893" s="97"/>
      <c r="K893" s="97"/>
      <c r="L893" s="97"/>
      <c r="M893" s="97"/>
      <c r="N893" s="97"/>
      <c r="O893" s="97"/>
      <c r="P893" s="97"/>
      <c r="Q893" s="97"/>
      <c r="R893" s="97"/>
      <c r="S893" s="97"/>
      <c r="T893" s="97"/>
      <c r="U893" s="97"/>
      <c r="V893" s="97"/>
      <c r="W893" s="97"/>
      <c r="X893" s="97"/>
      <c r="Y893" s="97"/>
    </row>
    <row r="894">
      <c r="A894" s="97"/>
      <c r="B894" s="200"/>
      <c r="C894" s="200"/>
      <c r="D894" s="200"/>
      <c r="E894" s="200"/>
      <c r="F894" s="200"/>
      <c r="G894" s="97"/>
      <c r="H894" s="97"/>
      <c r="I894" s="97"/>
      <c r="J894" s="97"/>
      <c r="K894" s="97"/>
      <c r="L894" s="97"/>
      <c r="M894" s="97"/>
      <c r="N894" s="97"/>
      <c r="O894" s="97"/>
      <c r="P894" s="97"/>
      <c r="Q894" s="97"/>
      <c r="R894" s="97"/>
      <c r="S894" s="97"/>
      <c r="T894" s="97"/>
      <c r="U894" s="97"/>
      <c r="V894" s="97"/>
      <c r="W894" s="97"/>
      <c r="X894" s="97"/>
      <c r="Y894" s="97"/>
    </row>
    <row r="895">
      <c r="A895" s="97"/>
      <c r="B895" s="200"/>
      <c r="C895" s="200"/>
      <c r="D895" s="200"/>
      <c r="E895" s="200"/>
      <c r="F895" s="200"/>
      <c r="G895" s="97"/>
      <c r="H895" s="97"/>
      <c r="I895" s="97"/>
      <c r="J895" s="97"/>
      <c r="K895" s="97"/>
      <c r="L895" s="97"/>
      <c r="M895" s="97"/>
      <c r="N895" s="97"/>
      <c r="O895" s="97"/>
      <c r="P895" s="97"/>
      <c r="Q895" s="97"/>
      <c r="R895" s="97"/>
      <c r="S895" s="97"/>
      <c r="T895" s="97"/>
      <c r="U895" s="97"/>
      <c r="V895" s="97"/>
      <c r="W895" s="97"/>
      <c r="X895" s="97"/>
      <c r="Y895" s="97"/>
    </row>
    <row r="896">
      <c r="A896" s="97"/>
      <c r="B896" s="200"/>
      <c r="C896" s="200"/>
      <c r="D896" s="200"/>
      <c r="E896" s="200"/>
      <c r="F896" s="200"/>
      <c r="G896" s="97"/>
      <c r="H896" s="97"/>
      <c r="I896" s="97"/>
      <c r="J896" s="97"/>
      <c r="K896" s="97"/>
      <c r="L896" s="97"/>
      <c r="M896" s="97"/>
      <c r="N896" s="97"/>
      <c r="O896" s="97"/>
      <c r="P896" s="97"/>
      <c r="Q896" s="97"/>
      <c r="R896" s="97"/>
      <c r="S896" s="97"/>
      <c r="T896" s="97"/>
      <c r="U896" s="97"/>
      <c r="V896" s="97"/>
      <c r="W896" s="97"/>
      <c r="X896" s="97"/>
      <c r="Y896" s="97"/>
    </row>
    <row r="897">
      <c r="A897" s="97"/>
      <c r="B897" s="200"/>
      <c r="C897" s="200"/>
      <c r="D897" s="200"/>
      <c r="E897" s="200"/>
      <c r="F897" s="200"/>
      <c r="G897" s="97"/>
      <c r="H897" s="97"/>
      <c r="I897" s="97"/>
      <c r="J897" s="97"/>
      <c r="K897" s="97"/>
      <c r="L897" s="97"/>
      <c r="M897" s="97"/>
      <c r="N897" s="97"/>
      <c r="O897" s="97"/>
      <c r="P897" s="97"/>
      <c r="Q897" s="97"/>
      <c r="R897" s="97"/>
      <c r="S897" s="97"/>
      <c r="T897" s="97"/>
      <c r="U897" s="97"/>
      <c r="V897" s="97"/>
      <c r="W897" s="97"/>
      <c r="X897" s="97"/>
      <c r="Y897" s="97"/>
    </row>
    <row r="898">
      <c r="A898" s="97"/>
      <c r="B898" s="200"/>
      <c r="C898" s="200"/>
      <c r="D898" s="200"/>
      <c r="E898" s="200"/>
      <c r="F898" s="200"/>
      <c r="G898" s="97"/>
      <c r="H898" s="97"/>
      <c r="I898" s="97"/>
      <c r="J898" s="97"/>
      <c r="K898" s="97"/>
      <c r="L898" s="97"/>
      <c r="M898" s="97"/>
      <c r="N898" s="97"/>
      <c r="O898" s="97"/>
      <c r="P898" s="97"/>
      <c r="Q898" s="97"/>
      <c r="R898" s="97"/>
      <c r="S898" s="97"/>
      <c r="T898" s="97"/>
      <c r="U898" s="97"/>
      <c r="V898" s="97"/>
      <c r="W898" s="97"/>
      <c r="X898" s="97"/>
      <c r="Y898" s="97"/>
    </row>
    <row r="899">
      <c r="A899" s="97"/>
      <c r="B899" s="200"/>
      <c r="C899" s="200"/>
      <c r="D899" s="200"/>
      <c r="E899" s="200"/>
      <c r="F899" s="200"/>
      <c r="G899" s="97"/>
      <c r="H899" s="97"/>
      <c r="I899" s="97"/>
      <c r="J899" s="97"/>
      <c r="K899" s="97"/>
      <c r="L899" s="97"/>
      <c r="M899" s="97"/>
      <c r="N899" s="97"/>
      <c r="O899" s="97"/>
      <c r="P899" s="97"/>
      <c r="Q899" s="97"/>
      <c r="R899" s="97"/>
      <c r="S899" s="97"/>
      <c r="T899" s="97"/>
      <c r="U899" s="97"/>
      <c r="V899" s="97"/>
      <c r="W899" s="97"/>
      <c r="X899" s="97"/>
      <c r="Y899" s="97"/>
    </row>
    <row r="900">
      <c r="A900" s="97"/>
      <c r="B900" s="200"/>
      <c r="C900" s="200"/>
      <c r="D900" s="200"/>
      <c r="E900" s="200"/>
      <c r="F900" s="200"/>
      <c r="G900" s="97"/>
      <c r="H900" s="97"/>
      <c r="I900" s="97"/>
      <c r="J900" s="97"/>
      <c r="K900" s="97"/>
      <c r="L900" s="97"/>
      <c r="M900" s="97"/>
      <c r="N900" s="97"/>
      <c r="O900" s="97"/>
      <c r="P900" s="97"/>
      <c r="Q900" s="97"/>
      <c r="R900" s="97"/>
      <c r="S900" s="97"/>
      <c r="T900" s="97"/>
      <c r="U900" s="97"/>
      <c r="V900" s="97"/>
      <c r="W900" s="97"/>
      <c r="X900" s="97"/>
      <c r="Y900" s="97"/>
    </row>
    <row r="901">
      <c r="A901" s="97"/>
      <c r="B901" s="200"/>
      <c r="C901" s="200"/>
      <c r="D901" s="200"/>
      <c r="E901" s="200"/>
      <c r="F901" s="200"/>
      <c r="G901" s="97"/>
      <c r="H901" s="97"/>
      <c r="I901" s="97"/>
      <c r="J901" s="97"/>
      <c r="K901" s="97"/>
      <c r="L901" s="97"/>
      <c r="M901" s="97"/>
      <c r="N901" s="97"/>
      <c r="O901" s="97"/>
      <c r="P901" s="97"/>
      <c r="Q901" s="97"/>
      <c r="R901" s="97"/>
      <c r="S901" s="97"/>
      <c r="T901" s="97"/>
      <c r="U901" s="97"/>
      <c r="V901" s="97"/>
      <c r="W901" s="97"/>
      <c r="X901" s="97"/>
      <c r="Y901" s="97"/>
    </row>
    <row r="902">
      <c r="A902" s="97"/>
      <c r="B902" s="200"/>
      <c r="C902" s="200"/>
      <c r="D902" s="200"/>
      <c r="E902" s="200"/>
      <c r="F902" s="200"/>
      <c r="G902" s="97"/>
      <c r="H902" s="97"/>
      <c r="I902" s="97"/>
      <c r="J902" s="97"/>
      <c r="K902" s="97"/>
      <c r="L902" s="97"/>
      <c r="M902" s="97"/>
      <c r="N902" s="97"/>
      <c r="O902" s="97"/>
      <c r="P902" s="97"/>
      <c r="Q902" s="97"/>
      <c r="R902" s="97"/>
      <c r="S902" s="97"/>
      <c r="T902" s="97"/>
      <c r="U902" s="97"/>
      <c r="V902" s="97"/>
      <c r="W902" s="97"/>
      <c r="X902" s="97"/>
      <c r="Y902" s="97"/>
    </row>
    <row r="903">
      <c r="A903" s="97"/>
      <c r="B903" s="200"/>
      <c r="C903" s="200"/>
      <c r="D903" s="200"/>
      <c r="E903" s="200"/>
      <c r="F903" s="200"/>
      <c r="G903" s="97"/>
      <c r="H903" s="97"/>
      <c r="I903" s="97"/>
      <c r="J903" s="97"/>
      <c r="K903" s="97"/>
      <c r="L903" s="97"/>
      <c r="M903" s="97"/>
      <c r="N903" s="97"/>
      <c r="O903" s="97"/>
      <c r="P903" s="97"/>
      <c r="Q903" s="97"/>
      <c r="R903" s="97"/>
      <c r="S903" s="97"/>
      <c r="T903" s="97"/>
      <c r="U903" s="97"/>
      <c r="V903" s="97"/>
      <c r="W903" s="97"/>
      <c r="X903" s="97"/>
      <c r="Y903" s="97"/>
    </row>
    <row r="904">
      <c r="A904" s="97"/>
      <c r="B904" s="200"/>
      <c r="C904" s="200"/>
      <c r="D904" s="200"/>
      <c r="E904" s="200"/>
      <c r="F904" s="200"/>
      <c r="G904" s="97"/>
      <c r="H904" s="97"/>
      <c r="I904" s="97"/>
      <c r="J904" s="97"/>
      <c r="K904" s="97"/>
      <c r="L904" s="97"/>
      <c r="M904" s="97"/>
      <c r="N904" s="97"/>
      <c r="O904" s="97"/>
      <c r="P904" s="97"/>
      <c r="Q904" s="97"/>
      <c r="R904" s="97"/>
      <c r="S904" s="97"/>
      <c r="T904" s="97"/>
      <c r="U904" s="97"/>
      <c r="V904" s="97"/>
      <c r="W904" s="97"/>
      <c r="X904" s="97"/>
      <c r="Y904" s="97"/>
    </row>
    <row r="905">
      <c r="A905" s="97"/>
      <c r="B905" s="200"/>
      <c r="C905" s="200"/>
      <c r="D905" s="200"/>
      <c r="E905" s="200"/>
      <c r="F905" s="200"/>
      <c r="G905" s="97"/>
      <c r="H905" s="97"/>
      <c r="I905" s="97"/>
      <c r="J905" s="97"/>
      <c r="K905" s="97"/>
      <c r="L905" s="97"/>
      <c r="M905" s="97"/>
      <c r="N905" s="97"/>
      <c r="O905" s="97"/>
      <c r="P905" s="97"/>
      <c r="Q905" s="97"/>
      <c r="R905" s="97"/>
      <c r="S905" s="97"/>
      <c r="T905" s="97"/>
      <c r="U905" s="97"/>
      <c r="V905" s="97"/>
      <c r="W905" s="97"/>
      <c r="X905" s="97"/>
      <c r="Y905" s="97"/>
    </row>
    <row r="906">
      <c r="A906" s="97"/>
      <c r="B906" s="200"/>
      <c r="C906" s="200"/>
      <c r="D906" s="200"/>
      <c r="E906" s="200"/>
      <c r="F906" s="200"/>
      <c r="G906" s="97"/>
      <c r="H906" s="97"/>
      <c r="I906" s="97"/>
      <c r="J906" s="97"/>
      <c r="K906" s="97"/>
      <c r="L906" s="97"/>
      <c r="M906" s="97"/>
      <c r="N906" s="97"/>
      <c r="O906" s="97"/>
      <c r="P906" s="97"/>
      <c r="Q906" s="97"/>
      <c r="R906" s="97"/>
      <c r="S906" s="97"/>
      <c r="T906" s="97"/>
      <c r="U906" s="97"/>
      <c r="V906" s="97"/>
      <c r="W906" s="97"/>
      <c r="X906" s="97"/>
      <c r="Y906" s="97"/>
    </row>
    <row r="907">
      <c r="A907" s="97"/>
      <c r="B907" s="200"/>
      <c r="C907" s="200"/>
      <c r="D907" s="200"/>
      <c r="E907" s="200"/>
      <c r="F907" s="200"/>
      <c r="G907" s="97"/>
      <c r="H907" s="97"/>
      <c r="I907" s="97"/>
      <c r="J907" s="97"/>
      <c r="K907" s="97"/>
      <c r="L907" s="97"/>
      <c r="M907" s="97"/>
      <c r="N907" s="97"/>
      <c r="O907" s="97"/>
      <c r="P907" s="97"/>
      <c r="Q907" s="97"/>
      <c r="R907" s="97"/>
      <c r="S907" s="97"/>
      <c r="T907" s="97"/>
      <c r="U907" s="97"/>
      <c r="V907" s="97"/>
      <c r="W907" s="97"/>
      <c r="X907" s="97"/>
      <c r="Y907" s="97"/>
    </row>
    <row r="908">
      <c r="A908" s="97"/>
      <c r="B908" s="200"/>
      <c r="C908" s="200"/>
      <c r="D908" s="200"/>
      <c r="E908" s="200"/>
      <c r="F908" s="200"/>
      <c r="G908" s="97"/>
      <c r="H908" s="97"/>
      <c r="I908" s="97"/>
      <c r="J908" s="97"/>
      <c r="K908" s="97"/>
      <c r="L908" s="97"/>
      <c r="M908" s="97"/>
      <c r="N908" s="97"/>
      <c r="O908" s="97"/>
      <c r="P908" s="97"/>
      <c r="Q908" s="97"/>
      <c r="R908" s="97"/>
      <c r="S908" s="97"/>
      <c r="T908" s="97"/>
      <c r="U908" s="97"/>
      <c r="V908" s="97"/>
      <c r="W908" s="97"/>
      <c r="X908" s="97"/>
      <c r="Y908" s="97"/>
    </row>
    <row r="909">
      <c r="A909" s="97"/>
      <c r="B909" s="200"/>
      <c r="C909" s="200"/>
      <c r="D909" s="200"/>
      <c r="E909" s="200"/>
      <c r="F909" s="200"/>
      <c r="G909" s="97"/>
      <c r="H909" s="97"/>
      <c r="I909" s="97"/>
      <c r="J909" s="97"/>
      <c r="K909" s="97"/>
      <c r="L909" s="97"/>
      <c r="M909" s="97"/>
      <c r="N909" s="97"/>
      <c r="O909" s="97"/>
      <c r="P909" s="97"/>
      <c r="Q909" s="97"/>
      <c r="R909" s="97"/>
      <c r="S909" s="97"/>
      <c r="T909" s="97"/>
      <c r="U909" s="97"/>
      <c r="V909" s="97"/>
      <c r="W909" s="97"/>
      <c r="X909" s="97"/>
      <c r="Y909" s="97"/>
    </row>
    <row r="910">
      <c r="A910" s="97"/>
      <c r="B910" s="200"/>
      <c r="C910" s="200"/>
      <c r="D910" s="200"/>
      <c r="E910" s="200"/>
      <c r="F910" s="200"/>
      <c r="G910" s="97"/>
      <c r="H910" s="97"/>
      <c r="I910" s="97"/>
      <c r="J910" s="97"/>
      <c r="K910" s="97"/>
      <c r="L910" s="97"/>
      <c r="M910" s="97"/>
      <c r="N910" s="97"/>
      <c r="O910" s="97"/>
      <c r="P910" s="97"/>
      <c r="Q910" s="97"/>
      <c r="R910" s="97"/>
      <c r="S910" s="97"/>
      <c r="T910" s="97"/>
      <c r="U910" s="97"/>
      <c r="V910" s="97"/>
      <c r="W910" s="97"/>
      <c r="X910" s="97"/>
      <c r="Y910" s="97"/>
    </row>
    <row r="911">
      <c r="A911" s="97"/>
      <c r="B911" s="200"/>
      <c r="C911" s="200"/>
      <c r="D911" s="200"/>
      <c r="E911" s="200"/>
      <c r="F911" s="200"/>
      <c r="G911" s="97"/>
      <c r="H911" s="97"/>
      <c r="I911" s="97"/>
      <c r="J911" s="97"/>
      <c r="K911" s="97"/>
      <c r="L911" s="97"/>
      <c r="M911" s="97"/>
      <c r="N911" s="97"/>
      <c r="O911" s="97"/>
      <c r="P911" s="97"/>
      <c r="Q911" s="97"/>
      <c r="R911" s="97"/>
      <c r="S911" s="97"/>
      <c r="T911" s="97"/>
      <c r="U911" s="97"/>
      <c r="V911" s="97"/>
      <c r="W911" s="97"/>
      <c r="X911" s="97"/>
      <c r="Y911" s="97"/>
    </row>
    <row r="912">
      <c r="A912" s="97"/>
      <c r="B912" s="200"/>
      <c r="C912" s="200"/>
      <c r="D912" s="200"/>
      <c r="E912" s="200"/>
      <c r="F912" s="200"/>
      <c r="G912" s="97"/>
      <c r="H912" s="97"/>
      <c r="I912" s="97"/>
      <c r="J912" s="97"/>
      <c r="K912" s="97"/>
      <c r="L912" s="97"/>
      <c r="M912" s="97"/>
      <c r="N912" s="97"/>
      <c r="O912" s="97"/>
      <c r="P912" s="97"/>
      <c r="Q912" s="97"/>
      <c r="R912" s="97"/>
      <c r="S912" s="97"/>
      <c r="T912" s="97"/>
      <c r="U912" s="97"/>
      <c r="V912" s="97"/>
      <c r="W912" s="97"/>
      <c r="X912" s="97"/>
      <c r="Y912" s="97"/>
    </row>
    <row r="913">
      <c r="A913" s="97"/>
      <c r="B913" s="200"/>
      <c r="C913" s="200"/>
      <c r="D913" s="200"/>
      <c r="E913" s="200"/>
      <c r="F913" s="200"/>
      <c r="G913" s="97"/>
      <c r="H913" s="97"/>
      <c r="I913" s="97"/>
      <c r="J913" s="97"/>
      <c r="K913" s="97"/>
      <c r="L913" s="97"/>
      <c r="M913" s="97"/>
      <c r="N913" s="97"/>
      <c r="O913" s="97"/>
      <c r="P913" s="97"/>
      <c r="Q913" s="97"/>
      <c r="R913" s="97"/>
      <c r="S913" s="97"/>
      <c r="T913" s="97"/>
      <c r="U913" s="97"/>
      <c r="V913" s="97"/>
      <c r="W913" s="97"/>
      <c r="X913" s="97"/>
      <c r="Y913" s="97"/>
    </row>
    <row r="914">
      <c r="A914" s="97"/>
      <c r="B914" s="200"/>
      <c r="C914" s="200"/>
      <c r="D914" s="200"/>
      <c r="E914" s="200"/>
      <c r="F914" s="200"/>
      <c r="G914" s="97"/>
      <c r="H914" s="97"/>
      <c r="I914" s="97"/>
      <c r="J914" s="97"/>
      <c r="K914" s="97"/>
      <c r="L914" s="97"/>
      <c r="M914" s="97"/>
      <c r="N914" s="97"/>
      <c r="O914" s="97"/>
      <c r="P914" s="97"/>
      <c r="Q914" s="97"/>
      <c r="R914" s="97"/>
      <c r="S914" s="97"/>
      <c r="T914" s="97"/>
      <c r="U914" s="97"/>
      <c r="V914" s="97"/>
      <c r="W914" s="97"/>
      <c r="X914" s="97"/>
      <c r="Y914" s="97"/>
    </row>
    <row r="915">
      <c r="A915" s="97"/>
      <c r="B915" s="200"/>
      <c r="C915" s="200"/>
      <c r="D915" s="200"/>
      <c r="E915" s="200"/>
      <c r="F915" s="200"/>
      <c r="G915" s="97"/>
      <c r="H915" s="97"/>
      <c r="I915" s="97"/>
      <c r="J915" s="97"/>
      <c r="K915" s="97"/>
      <c r="L915" s="97"/>
      <c r="M915" s="97"/>
      <c r="N915" s="97"/>
      <c r="O915" s="97"/>
      <c r="P915" s="97"/>
      <c r="Q915" s="97"/>
      <c r="R915" s="97"/>
      <c r="S915" s="97"/>
      <c r="T915" s="97"/>
      <c r="U915" s="97"/>
      <c r="V915" s="97"/>
      <c r="W915" s="97"/>
      <c r="X915" s="97"/>
      <c r="Y915" s="97"/>
    </row>
    <row r="916">
      <c r="A916" s="97"/>
      <c r="B916" s="200"/>
      <c r="C916" s="200"/>
      <c r="D916" s="200"/>
      <c r="E916" s="200"/>
      <c r="F916" s="200"/>
      <c r="G916" s="97"/>
      <c r="H916" s="97"/>
      <c r="I916" s="97"/>
      <c r="J916" s="97"/>
      <c r="K916" s="97"/>
      <c r="L916" s="97"/>
      <c r="M916" s="97"/>
      <c r="N916" s="97"/>
      <c r="O916" s="97"/>
      <c r="P916" s="97"/>
      <c r="Q916" s="97"/>
      <c r="R916" s="97"/>
      <c r="S916" s="97"/>
      <c r="T916" s="97"/>
      <c r="U916" s="97"/>
      <c r="V916" s="97"/>
      <c r="W916" s="97"/>
      <c r="X916" s="97"/>
      <c r="Y916" s="97"/>
    </row>
    <row r="917">
      <c r="A917" s="97"/>
      <c r="B917" s="200"/>
      <c r="C917" s="200"/>
      <c r="D917" s="200"/>
      <c r="E917" s="200"/>
      <c r="F917" s="200"/>
      <c r="G917" s="97"/>
      <c r="H917" s="97"/>
      <c r="I917" s="97"/>
      <c r="J917" s="97"/>
      <c r="K917" s="97"/>
      <c r="L917" s="97"/>
      <c r="M917" s="97"/>
      <c r="N917" s="97"/>
      <c r="O917" s="97"/>
      <c r="P917" s="97"/>
      <c r="Q917" s="97"/>
      <c r="R917" s="97"/>
      <c r="S917" s="97"/>
      <c r="T917" s="97"/>
      <c r="U917" s="97"/>
      <c r="V917" s="97"/>
      <c r="W917" s="97"/>
      <c r="X917" s="97"/>
      <c r="Y917" s="97"/>
    </row>
    <row r="918">
      <c r="A918" s="97"/>
      <c r="B918" s="200"/>
      <c r="C918" s="200"/>
      <c r="D918" s="200"/>
      <c r="E918" s="200"/>
      <c r="F918" s="200"/>
      <c r="G918" s="97"/>
      <c r="H918" s="97"/>
      <c r="I918" s="97"/>
      <c r="J918" s="97"/>
      <c r="K918" s="97"/>
      <c r="L918" s="97"/>
      <c r="M918" s="97"/>
      <c r="N918" s="97"/>
      <c r="O918" s="97"/>
      <c r="P918" s="97"/>
      <c r="Q918" s="97"/>
      <c r="R918" s="97"/>
      <c r="S918" s="97"/>
      <c r="T918" s="97"/>
      <c r="U918" s="97"/>
      <c r="V918" s="97"/>
      <c r="W918" s="97"/>
      <c r="X918" s="97"/>
      <c r="Y918" s="97"/>
    </row>
    <row r="919">
      <c r="A919" s="97"/>
      <c r="B919" s="200"/>
      <c r="C919" s="200"/>
      <c r="D919" s="200"/>
      <c r="E919" s="200"/>
      <c r="F919" s="200"/>
      <c r="G919" s="97"/>
      <c r="H919" s="97"/>
      <c r="I919" s="97"/>
      <c r="J919" s="97"/>
      <c r="K919" s="97"/>
      <c r="L919" s="97"/>
      <c r="M919" s="97"/>
      <c r="N919" s="97"/>
      <c r="O919" s="97"/>
      <c r="P919" s="97"/>
      <c r="Q919" s="97"/>
      <c r="R919" s="97"/>
      <c r="S919" s="97"/>
      <c r="T919" s="97"/>
      <c r="U919" s="97"/>
      <c r="V919" s="97"/>
      <c r="W919" s="97"/>
      <c r="X919" s="97"/>
      <c r="Y919" s="97"/>
    </row>
    <row r="920">
      <c r="A920" s="97"/>
      <c r="B920" s="200"/>
      <c r="C920" s="200"/>
      <c r="D920" s="200"/>
      <c r="E920" s="200"/>
      <c r="F920" s="200"/>
      <c r="G920" s="97"/>
      <c r="H920" s="97"/>
      <c r="I920" s="97"/>
      <c r="J920" s="97"/>
      <c r="K920" s="97"/>
      <c r="L920" s="97"/>
      <c r="M920" s="97"/>
      <c r="N920" s="97"/>
      <c r="O920" s="97"/>
      <c r="P920" s="97"/>
      <c r="Q920" s="97"/>
      <c r="R920" s="97"/>
      <c r="S920" s="97"/>
      <c r="T920" s="97"/>
      <c r="U920" s="97"/>
      <c r="V920" s="97"/>
      <c r="W920" s="97"/>
      <c r="X920" s="97"/>
      <c r="Y920" s="97"/>
    </row>
    <row r="921">
      <c r="A921" s="97"/>
      <c r="B921" s="200"/>
      <c r="C921" s="200"/>
      <c r="D921" s="200"/>
      <c r="E921" s="200"/>
      <c r="F921" s="200"/>
      <c r="G921" s="97"/>
      <c r="H921" s="97"/>
      <c r="I921" s="97"/>
      <c r="J921" s="97"/>
      <c r="K921" s="97"/>
      <c r="L921" s="97"/>
      <c r="M921" s="97"/>
      <c r="N921" s="97"/>
      <c r="O921" s="97"/>
      <c r="P921" s="97"/>
      <c r="Q921" s="97"/>
      <c r="R921" s="97"/>
      <c r="S921" s="97"/>
      <c r="T921" s="97"/>
      <c r="U921" s="97"/>
      <c r="V921" s="97"/>
      <c r="W921" s="97"/>
      <c r="X921" s="97"/>
      <c r="Y921" s="97"/>
    </row>
    <row r="922">
      <c r="A922" s="97"/>
      <c r="B922" s="200"/>
      <c r="C922" s="200"/>
      <c r="D922" s="200"/>
      <c r="E922" s="200"/>
      <c r="F922" s="200"/>
      <c r="G922" s="97"/>
      <c r="H922" s="97"/>
      <c r="I922" s="97"/>
      <c r="J922" s="97"/>
      <c r="K922" s="97"/>
      <c r="L922" s="97"/>
      <c r="M922" s="97"/>
      <c r="N922" s="97"/>
      <c r="O922" s="97"/>
      <c r="P922" s="97"/>
      <c r="Q922" s="97"/>
      <c r="R922" s="97"/>
      <c r="S922" s="97"/>
      <c r="T922" s="97"/>
      <c r="U922" s="97"/>
      <c r="V922" s="97"/>
      <c r="W922" s="97"/>
      <c r="X922" s="97"/>
      <c r="Y922" s="97"/>
    </row>
    <row r="923">
      <c r="A923" s="97"/>
      <c r="B923" s="200"/>
      <c r="C923" s="200"/>
      <c r="D923" s="200"/>
      <c r="E923" s="200"/>
      <c r="F923" s="200"/>
      <c r="G923" s="97"/>
      <c r="H923" s="97"/>
      <c r="I923" s="97"/>
      <c r="J923" s="97"/>
      <c r="K923" s="97"/>
      <c r="L923" s="97"/>
      <c r="M923" s="97"/>
      <c r="N923" s="97"/>
      <c r="O923" s="97"/>
      <c r="P923" s="97"/>
      <c r="Q923" s="97"/>
      <c r="R923" s="97"/>
      <c r="S923" s="97"/>
      <c r="T923" s="97"/>
      <c r="U923" s="97"/>
      <c r="V923" s="97"/>
      <c r="W923" s="97"/>
      <c r="X923" s="97"/>
      <c r="Y923" s="97"/>
    </row>
    <row r="924">
      <c r="A924" s="97"/>
      <c r="B924" s="200"/>
      <c r="C924" s="200"/>
      <c r="D924" s="200"/>
      <c r="E924" s="200"/>
      <c r="F924" s="200"/>
      <c r="G924" s="97"/>
      <c r="H924" s="97"/>
      <c r="I924" s="97"/>
      <c r="J924" s="97"/>
      <c r="K924" s="97"/>
      <c r="L924" s="97"/>
      <c r="M924" s="97"/>
      <c r="N924" s="97"/>
      <c r="O924" s="97"/>
      <c r="P924" s="97"/>
      <c r="Q924" s="97"/>
      <c r="R924" s="97"/>
      <c r="S924" s="97"/>
      <c r="T924" s="97"/>
      <c r="U924" s="97"/>
      <c r="V924" s="97"/>
      <c r="W924" s="97"/>
      <c r="X924" s="97"/>
      <c r="Y924" s="97"/>
    </row>
    <row r="925">
      <c r="A925" s="97"/>
      <c r="B925" s="200"/>
      <c r="C925" s="200"/>
      <c r="D925" s="200"/>
      <c r="E925" s="200"/>
      <c r="F925" s="200"/>
      <c r="G925" s="97"/>
      <c r="H925" s="97"/>
      <c r="I925" s="97"/>
      <c r="J925" s="97"/>
      <c r="K925" s="97"/>
      <c r="L925" s="97"/>
      <c r="M925" s="97"/>
      <c r="N925" s="97"/>
      <c r="O925" s="97"/>
      <c r="P925" s="97"/>
      <c r="Q925" s="97"/>
      <c r="R925" s="97"/>
      <c r="S925" s="97"/>
      <c r="T925" s="97"/>
      <c r="U925" s="97"/>
      <c r="V925" s="97"/>
      <c r="W925" s="97"/>
      <c r="X925" s="97"/>
      <c r="Y925" s="97"/>
    </row>
    <row r="926">
      <c r="A926" s="97"/>
      <c r="B926" s="200"/>
      <c r="C926" s="200"/>
      <c r="D926" s="200"/>
      <c r="E926" s="200"/>
      <c r="F926" s="200"/>
      <c r="G926" s="97"/>
      <c r="H926" s="97"/>
      <c r="I926" s="97"/>
      <c r="J926" s="97"/>
      <c r="K926" s="97"/>
      <c r="L926" s="97"/>
      <c r="M926" s="97"/>
      <c r="N926" s="97"/>
      <c r="O926" s="97"/>
      <c r="P926" s="97"/>
      <c r="Q926" s="97"/>
      <c r="R926" s="97"/>
      <c r="S926" s="97"/>
      <c r="T926" s="97"/>
      <c r="U926" s="97"/>
      <c r="V926" s="97"/>
      <c r="W926" s="97"/>
      <c r="X926" s="97"/>
      <c r="Y926" s="97"/>
    </row>
    <row r="927">
      <c r="A927" s="97"/>
      <c r="B927" s="200"/>
      <c r="C927" s="200"/>
      <c r="D927" s="200"/>
      <c r="E927" s="200"/>
      <c r="F927" s="200"/>
      <c r="G927" s="97"/>
      <c r="H927" s="97"/>
      <c r="I927" s="97"/>
      <c r="J927" s="97"/>
      <c r="K927" s="97"/>
      <c r="L927" s="97"/>
      <c r="M927" s="97"/>
      <c r="N927" s="97"/>
      <c r="O927" s="97"/>
      <c r="P927" s="97"/>
      <c r="Q927" s="97"/>
      <c r="R927" s="97"/>
      <c r="S927" s="97"/>
      <c r="T927" s="97"/>
      <c r="U927" s="97"/>
      <c r="V927" s="97"/>
      <c r="W927" s="97"/>
      <c r="X927" s="97"/>
      <c r="Y927" s="97"/>
    </row>
    <row r="928">
      <c r="A928" s="97"/>
      <c r="B928" s="200"/>
      <c r="C928" s="200"/>
      <c r="D928" s="200"/>
      <c r="E928" s="200"/>
      <c r="F928" s="200"/>
      <c r="G928" s="97"/>
      <c r="H928" s="97"/>
      <c r="I928" s="97"/>
      <c r="J928" s="97"/>
      <c r="K928" s="97"/>
      <c r="L928" s="97"/>
      <c r="M928" s="97"/>
      <c r="N928" s="97"/>
      <c r="O928" s="97"/>
      <c r="P928" s="97"/>
      <c r="Q928" s="97"/>
      <c r="R928" s="97"/>
      <c r="S928" s="97"/>
      <c r="T928" s="97"/>
      <c r="U928" s="97"/>
      <c r="V928" s="97"/>
      <c r="W928" s="97"/>
      <c r="X928" s="97"/>
      <c r="Y928" s="97"/>
    </row>
    <row r="929">
      <c r="A929" s="97"/>
      <c r="B929" s="200"/>
      <c r="C929" s="200"/>
      <c r="D929" s="200"/>
      <c r="E929" s="200"/>
      <c r="F929" s="200"/>
      <c r="G929" s="97"/>
      <c r="H929" s="97"/>
      <c r="I929" s="97"/>
      <c r="J929" s="97"/>
      <c r="K929" s="97"/>
      <c r="L929" s="97"/>
      <c r="M929" s="97"/>
      <c r="N929" s="97"/>
      <c r="O929" s="97"/>
      <c r="P929" s="97"/>
      <c r="Q929" s="97"/>
      <c r="R929" s="97"/>
      <c r="S929" s="97"/>
      <c r="T929" s="97"/>
      <c r="U929" s="97"/>
      <c r="V929" s="97"/>
      <c r="W929" s="97"/>
      <c r="X929" s="97"/>
      <c r="Y929" s="97"/>
    </row>
    <row r="930">
      <c r="A930" s="97"/>
      <c r="B930" s="200"/>
      <c r="C930" s="200"/>
      <c r="D930" s="200"/>
      <c r="E930" s="200"/>
      <c r="F930" s="200"/>
      <c r="G930" s="97"/>
      <c r="H930" s="97"/>
      <c r="I930" s="97"/>
      <c r="J930" s="97"/>
      <c r="K930" s="97"/>
      <c r="L930" s="97"/>
      <c r="M930" s="97"/>
      <c r="N930" s="97"/>
      <c r="O930" s="97"/>
      <c r="P930" s="97"/>
      <c r="Q930" s="97"/>
      <c r="R930" s="97"/>
      <c r="S930" s="97"/>
      <c r="T930" s="97"/>
      <c r="U930" s="97"/>
      <c r="V930" s="97"/>
      <c r="W930" s="97"/>
      <c r="X930" s="97"/>
      <c r="Y930" s="97"/>
    </row>
    <row r="931">
      <c r="A931" s="97"/>
      <c r="B931" s="200"/>
      <c r="C931" s="200"/>
      <c r="D931" s="200"/>
      <c r="E931" s="200"/>
      <c r="F931" s="200"/>
      <c r="G931" s="97"/>
      <c r="H931" s="97"/>
      <c r="I931" s="97"/>
      <c r="J931" s="97"/>
      <c r="K931" s="97"/>
      <c r="L931" s="97"/>
      <c r="M931" s="97"/>
      <c r="N931" s="97"/>
      <c r="O931" s="97"/>
      <c r="P931" s="97"/>
      <c r="Q931" s="97"/>
      <c r="R931" s="97"/>
      <c r="S931" s="97"/>
      <c r="T931" s="97"/>
      <c r="U931" s="97"/>
      <c r="V931" s="97"/>
      <c r="W931" s="97"/>
      <c r="X931" s="97"/>
      <c r="Y931" s="97"/>
    </row>
    <row r="932">
      <c r="A932" s="97"/>
      <c r="B932" s="200"/>
      <c r="C932" s="200"/>
      <c r="D932" s="200"/>
      <c r="E932" s="200"/>
      <c r="F932" s="200"/>
      <c r="G932" s="97"/>
      <c r="H932" s="97"/>
      <c r="I932" s="97"/>
      <c r="J932" s="97"/>
      <c r="K932" s="97"/>
      <c r="L932" s="97"/>
      <c r="M932" s="97"/>
      <c r="N932" s="97"/>
      <c r="O932" s="97"/>
      <c r="P932" s="97"/>
      <c r="Q932" s="97"/>
      <c r="R932" s="97"/>
      <c r="S932" s="97"/>
      <c r="T932" s="97"/>
      <c r="U932" s="97"/>
      <c r="V932" s="97"/>
      <c r="W932" s="97"/>
      <c r="X932" s="97"/>
      <c r="Y932" s="97"/>
    </row>
    <row r="933">
      <c r="A933" s="97"/>
      <c r="B933" s="200"/>
      <c r="C933" s="200"/>
      <c r="D933" s="200"/>
      <c r="E933" s="200"/>
      <c r="F933" s="200"/>
      <c r="G933" s="97"/>
      <c r="H933" s="97"/>
      <c r="I933" s="97"/>
      <c r="J933" s="97"/>
      <c r="K933" s="97"/>
      <c r="L933" s="97"/>
      <c r="M933" s="97"/>
      <c r="N933" s="97"/>
      <c r="O933" s="97"/>
      <c r="P933" s="97"/>
      <c r="Q933" s="97"/>
      <c r="R933" s="97"/>
      <c r="S933" s="97"/>
      <c r="T933" s="97"/>
      <c r="U933" s="97"/>
      <c r="V933" s="97"/>
      <c r="W933" s="97"/>
      <c r="X933" s="97"/>
      <c r="Y933" s="97"/>
    </row>
    <row r="934">
      <c r="A934" s="97"/>
      <c r="B934" s="200"/>
      <c r="C934" s="200"/>
      <c r="D934" s="200"/>
      <c r="E934" s="200"/>
      <c r="F934" s="200"/>
      <c r="G934" s="97"/>
      <c r="H934" s="97"/>
      <c r="I934" s="97"/>
      <c r="J934" s="97"/>
      <c r="K934" s="97"/>
      <c r="L934" s="97"/>
      <c r="M934" s="97"/>
      <c r="N934" s="97"/>
      <c r="O934" s="97"/>
      <c r="P934" s="97"/>
      <c r="Q934" s="97"/>
      <c r="R934" s="97"/>
      <c r="S934" s="97"/>
      <c r="T934" s="97"/>
      <c r="U934" s="97"/>
      <c r="V934" s="97"/>
      <c r="W934" s="97"/>
      <c r="X934" s="97"/>
      <c r="Y934" s="97"/>
    </row>
    <row r="935">
      <c r="A935" s="97"/>
      <c r="B935" s="200"/>
      <c r="C935" s="200"/>
      <c r="D935" s="200"/>
      <c r="E935" s="200"/>
      <c r="F935" s="200"/>
      <c r="G935" s="97"/>
      <c r="H935" s="97"/>
      <c r="I935" s="97"/>
      <c r="J935" s="97"/>
      <c r="K935" s="97"/>
      <c r="L935" s="97"/>
      <c r="M935" s="97"/>
      <c r="N935" s="97"/>
      <c r="O935" s="97"/>
      <c r="P935" s="97"/>
      <c r="Q935" s="97"/>
      <c r="R935" s="97"/>
      <c r="S935" s="97"/>
      <c r="T935" s="97"/>
      <c r="U935" s="97"/>
      <c r="V935" s="97"/>
      <c r="W935" s="97"/>
      <c r="X935" s="97"/>
      <c r="Y935" s="97"/>
    </row>
    <row r="936">
      <c r="A936" s="97"/>
      <c r="B936" s="200"/>
      <c r="C936" s="200"/>
      <c r="D936" s="200"/>
      <c r="E936" s="200"/>
      <c r="F936" s="200"/>
      <c r="G936" s="97"/>
      <c r="H936" s="97"/>
      <c r="I936" s="97"/>
      <c r="J936" s="97"/>
      <c r="K936" s="97"/>
      <c r="L936" s="97"/>
      <c r="M936" s="97"/>
      <c r="N936" s="97"/>
      <c r="O936" s="97"/>
      <c r="P936" s="97"/>
      <c r="Q936" s="97"/>
      <c r="R936" s="97"/>
      <c r="S936" s="97"/>
      <c r="T936" s="97"/>
      <c r="U936" s="97"/>
      <c r="V936" s="97"/>
      <c r="W936" s="97"/>
      <c r="X936" s="97"/>
      <c r="Y936" s="97"/>
    </row>
    <row r="937">
      <c r="A937" s="97"/>
      <c r="B937" s="200"/>
      <c r="C937" s="200"/>
      <c r="D937" s="200"/>
      <c r="E937" s="200"/>
      <c r="F937" s="200"/>
      <c r="G937" s="97"/>
      <c r="H937" s="97"/>
      <c r="I937" s="97"/>
      <c r="J937" s="97"/>
      <c r="K937" s="97"/>
      <c r="L937" s="97"/>
      <c r="M937" s="97"/>
      <c r="N937" s="97"/>
      <c r="O937" s="97"/>
      <c r="P937" s="97"/>
      <c r="Q937" s="97"/>
      <c r="R937" s="97"/>
      <c r="S937" s="97"/>
      <c r="T937" s="97"/>
      <c r="U937" s="97"/>
      <c r="V937" s="97"/>
      <c r="W937" s="97"/>
      <c r="X937" s="97"/>
      <c r="Y937" s="97"/>
    </row>
    <row r="938">
      <c r="A938" s="97"/>
      <c r="B938" s="200"/>
      <c r="C938" s="200"/>
      <c r="D938" s="200"/>
      <c r="E938" s="200"/>
      <c r="F938" s="200"/>
      <c r="G938" s="97"/>
      <c r="H938" s="97"/>
      <c r="I938" s="97"/>
      <c r="J938" s="97"/>
      <c r="K938" s="97"/>
      <c r="L938" s="97"/>
      <c r="M938" s="97"/>
      <c r="N938" s="97"/>
      <c r="O938" s="97"/>
      <c r="P938" s="97"/>
      <c r="Q938" s="97"/>
      <c r="R938" s="97"/>
      <c r="S938" s="97"/>
      <c r="T938" s="97"/>
      <c r="U938" s="97"/>
      <c r="V938" s="97"/>
      <c r="W938" s="97"/>
      <c r="X938" s="97"/>
      <c r="Y938" s="97"/>
    </row>
    <row r="939">
      <c r="A939" s="97"/>
      <c r="B939" s="200"/>
      <c r="C939" s="200"/>
      <c r="D939" s="200"/>
      <c r="E939" s="200"/>
      <c r="F939" s="200"/>
      <c r="G939" s="97"/>
      <c r="H939" s="97"/>
      <c r="I939" s="97"/>
      <c r="J939" s="97"/>
      <c r="K939" s="97"/>
      <c r="L939" s="97"/>
      <c r="M939" s="97"/>
      <c r="N939" s="97"/>
      <c r="O939" s="97"/>
      <c r="P939" s="97"/>
      <c r="Q939" s="97"/>
      <c r="R939" s="97"/>
      <c r="S939" s="97"/>
      <c r="T939" s="97"/>
      <c r="U939" s="97"/>
      <c r="V939" s="97"/>
      <c r="W939" s="97"/>
      <c r="X939" s="97"/>
      <c r="Y939" s="97"/>
    </row>
    <row r="940">
      <c r="A940" s="97"/>
      <c r="B940" s="200"/>
      <c r="C940" s="200"/>
      <c r="D940" s="200"/>
      <c r="E940" s="200"/>
      <c r="F940" s="200"/>
      <c r="G940" s="97"/>
      <c r="H940" s="97"/>
      <c r="I940" s="97"/>
      <c r="J940" s="97"/>
      <c r="K940" s="97"/>
      <c r="L940" s="97"/>
      <c r="M940" s="97"/>
      <c r="N940" s="97"/>
      <c r="O940" s="97"/>
      <c r="P940" s="97"/>
      <c r="Q940" s="97"/>
      <c r="R940" s="97"/>
      <c r="S940" s="97"/>
      <c r="T940" s="97"/>
      <c r="U940" s="97"/>
      <c r="V940" s="97"/>
      <c r="W940" s="97"/>
      <c r="X940" s="97"/>
      <c r="Y940" s="97"/>
    </row>
    <row r="941">
      <c r="A941" s="97"/>
      <c r="B941" s="200"/>
      <c r="C941" s="200"/>
      <c r="D941" s="200"/>
      <c r="E941" s="200"/>
      <c r="F941" s="200"/>
      <c r="G941" s="97"/>
      <c r="H941" s="97"/>
      <c r="I941" s="97"/>
      <c r="J941" s="97"/>
      <c r="K941" s="97"/>
      <c r="L941" s="97"/>
      <c r="M941" s="97"/>
      <c r="N941" s="97"/>
      <c r="O941" s="97"/>
      <c r="P941" s="97"/>
      <c r="Q941" s="97"/>
      <c r="R941" s="97"/>
      <c r="S941" s="97"/>
      <c r="T941" s="97"/>
      <c r="U941" s="97"/>
      <c r="V941" s="97"/>
      <c r="W941" s="97"/>
      <c r="X941" s="97"/>
      <c r="Y941" s="97"/>
    </row>
    <row r="942">
      <c r="A942" s="97"/>
      <c r="B942" s="200"/>
      <c r="C942" s="200"/>
      <c r="D942" s="200"/>
      <c r="E942" s="200"/>
      <c r="F942" s="200"/>
      <c r="G942" s="97"/>
      <c r="H942" s="97"/>
      <c r="I942" s="97"/>
      <c r="J942" s="97"/>
      <c r="K942" s="97"/>
      <c r="L942" s="97"/>
      <c r="M942" s="97"/>
      <c r="N942" s="97"/>
      <c r="O942" s="97"/>
      <c r="P942" s="97"/>
      <c r="Q942" s="97"/>
      <c r="R942" s="97"/>
      <c r="S942" s="97"/>
      <c r="T942" s="97"/>
      <c r="U942" s="97"/>
      <c r="V942" s="97"/>
      <c r="W942" s="97"/>
      <c r="X942" s="97"/>
      <c r="Y942" s="97"/>
    </row>
    <row r="943">
      <c r="A943" s="97"/>
      <c r="B943" s="200"/>
      <c r="C943" s="200"/>
      <c r="D943" s="200"/>
      <c r="E943" s="200"/>
      <c r="F943" s="200"/>
      <c r="G943" s="97"/>
      <c r="H943" s="97"/>
      <c r="I943" s="97"/>
      <c r="J943" s="97"/>
      <c r="K943" s="97"/>
      <c r="L943" s="97"/>
      <c r="M943" s="97"/>
      <c r="N943" s="97"/>
      <c r="O943" s="97"/>
      <c r="P943" s="97"/>
      <c r="Q943" s="97"/>
      <c r="R943" s="97"/>
      <c r="S943" s="97"/>
      <c r="T943" s="97"/>
      <c r="U943" s="97"/>
      <c r="V943" s="97"/>
      <c r="W943" s="97"/>
      <c r="X943" s="97"/>
      <c r="Y943" s="97"/>
    </row>
    <row r="944">
      <c r="A944" s="97"/>
      <c r="B944" s="200"/>
      <c r="C944" s="200"/>
      <c r="D944" s="200"/>
      <c r="E944" s="200"/>
      <c r="F944" s="200"/>
      <c r="G944" s="97"/>
      <c r="H944" s="97"/>
      <c r="I944" s="97"/>
      <c r="J944" s="97"/>
      <c r="K944" s="97"/>
      <c r="L944" s="97"/>
      <c r="M944" s="97"/>
      <c r="N944" s="97"/>
      <c r="O944" s="97"/>
      <c r="P944" s="97"/>
      <c r="Q944" s="97"/>
      <c r="R944" s="97"/>
      <c r="S944" s="97"/>
      <c r="T944" s="97"/>
      <c r="U944" s="97"/>
      <c r="V944" s="97"/>
      <c r="W944" s="97"/>
      <c r="X944" s="97"/>
      <c r="Y944" s="97"/>
    </row>
    <row r="945">
      <c r="A945" s="97"/>
      <c r="B945" s="200"/>
      <c r="C945" s="200"/>
      <c r="D945" s="200"/>
      <c r="E945" s="200"/>
      <c r="F945" s="200"/>
      <c r="G945" s="97"/>
      <c r="H945" s="97"/>
      <c r="I945" s="97"/>
      <c r="J945" s="97"/>
      <c r="K945" s="97"/>
      <c r="L945" s="97"/>
      <c r="M945" s="97"/>
      <c r="N945" s="97"/>
      <c r="O945" s="97"/>
      <c r="P945" s="97"/>
      <c r="Q945" s="97"/>
      <c r="R945" s="97"/>
      <c r="S945" s="97"/>
      <c r="T945" s="97"/>
      <c r="U945" s="97"/>
      <c r="V945" s="97"/>
      <c r="W945" s="97"/>
      <c r="X945" s="97"/>
      <c r="Y945" s="97"/>
    </row>
    <row r="946">
      <c r="A946" s="97"/>
      <c r="B946" s="200"/>
      <c r="C946" s="200"/>
      <c r="D946" s="200"/>
      <c r="E946" s="200"/>
      <c r="F946" s="200"/>
      <c r="G946" s="97"/>
      <c r="H946" s="97"/>
      <c r="I946" s="97"/>
      <c r="J946" s="97"/>
      <c r="K946" s="97"/>
      <c r="L946" s="97"/>
      <c r="M946" s="97"/>
      <c r="N946" s="97"/>
      <c r="O946" s="97"/>
      <c r="P946" s="97"/>
      <c r="Q946" s="97"/>
      <c r="R946" s="97"/>
      <c r="S946" s="97"/>
      <c r="T946" s="97"/>
      <c r="U946" s="97"/>
      <c r="V946" s="97"/>
      <c r="W946" s="97"/>
      <c r="X946" s="97"/>
      <c r="Y946" s="97"/>
    </row>
    <row r="947">
      <c r="A947" s="97"/>
      <c r="B947" s="200"/>
      <c r="C947" s="200"/>
      <c r="D947" s="200"/>
      <c r="E947" s="200"/>
      <c r="F947" s="200"/>
      <c r="G947" s="97"/>
      <c r="H947" s="97"/>
      <c r="I947" s="97"/>
      <c r="J947" s="97"/>
      <c r="K947" s="97"/>
      <c r="L947" s="97"/>
      <c r="M947" s="97"/>
      <c r="N947" s="97"/>
      <c r="O947" s="97"/>
      <c r="P947" s="97"/>
      <c r="Q947" s="97"/>
      <c r="R947" s="97"/>
      <c r="S947" s="97"/>
      <c r="T947" s="97"/>
      <c r="U947" s="97"/>
      <c r="V947" s="97"/>
      <c r="W947" s="97"/>
      <c r="X947" s="97"/>
      <c r="Y947" s="97"/>
    </row>
    <row r="948">
      <c r="A948" s="97"/>
      <c r="B948" s="200"/>
      <c r="C948" s="200"/>
      <c r="D948" s="200"/>
      <c r="E948" s="200"/>
      <c r="F948" s="200"/>
      <c r="G948" s="97"/>
      <c r="H948" s="97"/>
      <c r="I948" s="97"/>
      <c r="J948" s="97"/>
      <c r="K948" s="97"/>
      <c r="L948" s="97"/>
      <c r="M948" s="97"/>
      <c r="N948" s="97"/>
      <c r="O948" s="97"/>
      <c r="P948" s="97"/>
      <c r="Q948" s="97"/>
      <c r="R948" s="97"/>
      <c r="S948" s="97"/>
      <c r="T948" s="97"/>
      <c r="U948" s="97"/>
      <c r="V948" s="97"/>
      <c r="W948" s="97"/>
      <c r="X948" s="97"/>
      <c r="Y948" s="97"/>
    </row>
    <row r="949">
      <c r="A949" s="97"/>
      <c r="B949" s="200"/>
      <c r="C949" s="200"/>
      <c r="D949" s="200"/>
      <c r="E949" s="200"/>
      <c r="F949" s="200"/>
      <c r="G949" s="97"/>
      <c r="H949" s="97"/>
      <c r="I949" s="97"/>
      <c r="J949" s="97"/>
      <c r="K949" s="97"/>
      <c r="L949" s="97"/>
      <c r="M949" s="97"/>
      <c r="N949" s="97"/>
      <c r="O949" s="97"/>
      <c r="P949" s="97"/>
      <c r="Q949" s="97"/>
      <c r="R949" s="97"/>
      <c r="S949" s="97"/>
      <c r="T949" s="97"/>
      <c r="U949" s="97"/>
      <c r="V949" s="97"/>
      <c r="W949" s="97"/>
      <c r="X949" s="97"/>
      <c r="Y949" s="97"/>
    </row>
    <row r="950">
      <c r="A950" s="97"/>
      <c r="B950" s="200"/>
      <c r="C950" s="200"/>
      <c r="D950" s="200"/>
      <c r="E950" s="200"/>
      <c r="F950" s="200"/>
      <c r="G950" s="97"/>
      <c r="H950" s="97"/>
      <c r="I950" s="97"/>
      <c r="J950" s="97"/>
      <c r="K950" s="97"/>
      <c r="L950" s="97"/>
      <c r="M950" s="97"/>
      <c r="N950" s="97"/>
      <c r="O950" s="97"/>
      <c r="P950" s="97"/>
      <c r="Q950" s="97"/>
      <c r="R950" s="97"/>
      <c r="S950" s="97"/>
      <c r="T950" s="97"/>
      <c r="U950" s="97"/>
      <c r="V950" s="97"/>
      <c r="W950" s="97"/>
      <c r="X950" s="97"/>
      <c r="Y950" s="97"/>
    </row>
    <row r="951">
      <c r="A951" s="97"/>
      <c r="B951" s="200"/>
      <c r="C951" s="200"/>
      <c r="D951" s="200"/>
      <c r="E951" s="200"/>
      <c r="F951" s="200"/>
      <c r="G951" s="97"/>
      <c r="H951" s="97"/>
      <c r="I951" s="97"/>
      <c r="J951" s="97"/>
      <c r="K951" s="97"/>
      <c r="L951" s="97"/>
      <c r="M951" s="97"/>
      <c r="N951" s="97"/>
      <c r="O951" s="97"/>
      <c r="P951" s="97"/>
      <c r="Q951" s="97"/>
      <c r="R951" s="97"/>
      <c r="S951" s="97"/>
      <c r="T951" s="97"/>
      <c r="U951" s="97"/>
      <c r="V951" s="97"/>
      <c r="W951" s="97"/>
      <c r="X951" s="97"/>
      <c r="Y951" s="97"/>
    </row>
    <row r="952">
      <c r="A952" s="97"/>
      <c r="B952" s="200"/>
      <c r="C952" s="200"/>
      <c r="D952" s="200"/>
      <c r="E952" s="200"/>
      <c r="F952" s="200"/>
      <c r="G952" s="97"/>
      <c r="H952" s="97"/>
      <c r="I952" s="97"/>
      <c r="J952" s="97"/>
      <c r="K952" s="97"/>
      <c r="L952" s="97"/>
      <c r="M952" s="97"/>
      <c r="N952" s="97"/>
      <c r="O952" s="97"/>
      <c r="P952" s="97"/>
      <c r="Q952" s="97"/>
      <c r="R952" s="97"/>
      <c r="S952" s="97"/>
      <c r="T952" s="97"/>
      <c r="U952" s="97"/>
      <c r="V952" s="97"/>
      <c r="W952" s="97"/>
      <c r="X952" s="97"/>
      <c r="Y952" s="97"/>
    </row>
    <row r="953">
      <c r="A953" s="97"/>
      <c r="B953" s="200"/>
      <c r="C953" s="200"/>
      <c r="D953" s="200"/>
      <c r="E953" s="200"/>
      <c r="F953" s="200"/>
      <c r="G953" s="97"/>
      <c r="H953" s="97"/>
      <c r="I953" s="97"/>
      <c r="J953" s="97"/>
      <c r="K953" s="97"/>
      <c r="L953" s="97"/>
      <c r="M953" s="97"/>
      <c r="N953" s="97"/>
      <c r="O953" s="97"/>
      <c r="P953" s="97"/>
      <c r="Q953" s="97"/>
      <c r="R953" s="97"/>
      <c r="S953" s="97"/>
      <c r="T953" s="97"/>
      <c r="U953" s="97"/>
      <c r="V953" s="97"/>
      <c r="W953" s="97"/>
      <c r="X953" s="97"/>
      <c r="Y953" s="97"/>
    </row>
    <row r="954">
      <c r="A954" s="97"/>
      <c r="B954" s="200"/>
      <c r="C954" s="200"/>
      <c r="D954" s="200"/>
      <c r="E954" s="200"/>
      <c r="F954" s="200"/>
      <c r="G954" s="97"/>
      <c r="H954" s="97"/>
      <c r="I954" s="97"/>
      <c r="J954" s="97"/>
      <c r="K954" s="97"/>
      <c r="L954" s="97"/>
      <c r="M954" s="97"/>
      <c r="N954" s="97"/>
      <c r="O954" s="97"/>
      <c r="P954" s="97"/>
      <c r="Q954" s="97"/>
      <c r="R954" s="97"/>
      <c r="S954" s="97"/>
      <c r="T954" s="97"/>
      <c r="U954" s="97"/>
      <c r="V954" s="97"/>
      <c r="W954" s="97"/>
      <c r="X954" s="97"/>
      <c r="Y954" s="97"/>
    </row>
    <row r="955">
      <c r="A955" s="97"/>
      <c r="B955" s="200"/>
      <c r="C955" s="200"/>
      <c r="D955" s="200"/>
      <c r="E955" s="200"/>
      <c r="F955" s="200"/>
      <c r="G955" s="97"/>
      <c r="H955" s="97"/>
      <c r="I955" s="97"/>
      <c r="J955" s="97"/>
      <c r="K955" s="97"/>
      <c r="L955" s="97"/>
      <c r="M955" s="97"/>
      <c r="N955" s="97"/>
      <c r="O955" s="97"/>
      <c r="P955" s="97"/>
      <c r="Q955" s="97"/>
      <c r="R955" s="97"/>
      <c r="S955" s="97"/>
      <c r="T955" s="97"/>
      <c r="U955" s="97"/>
      <c r="V955" s="97"/>
      <c r="W955" s="97"/>
      <c r="X955" s="97"/>
      <c r="Y955" s="97"/>
    </row>
    <row r="956">
      <c r="A956" s="97"/>
      <c r="B956" s="200"/>
      <c r="C956" s="200"/>
      <c r="D956" s="200"/>
      <c r="E956" s="200"/>
      <c r="F956" s="200"/>
      <c r="G956" s="97"/>
      <c r="H956" s="97"/>
      <c r="I956" s="97"/>
      <c r="J956" s="97"/>
      <c r="K956" s="97"/>
      <c r="L956" s="97"/>
      <c r="M956" s="97"/>
      <c r="N956" s="97"/>
      <c r="O956" s="97"/>
      <c r="P956" s="97"/>
      <c r="Q956" s="97"/>
      <c r="R956" s="97"/>
      <c r="S956" s="97"/>
      <c r="T956" s="97"/>
      <c r="U956" s="97"/>
      <c r="V956" s="97"/>
      <c r="W956" s="97"/>
      <c r="X956" s="97"/>
      <c r="Y956" s="97"/>
    </row>
    <row r="957">
      <c r="A957" s="97"/>
      <c r="B957" s="200"/>
      <c r="C957" s="200"/>
      <c r="D957" s="200"/>
      <c r="E957" s="200"/>
      <c r="F957" s="200"/>
      <c r="G957" s="97"/>
      <c r="H957" s="97"/>
      <c r="I957" s="97"/>
      <c r="J957" s="97"/>
      <c r="K957" s="97"/>
      <c r="L957" s="97"/>
      <c r="M957" s="97"/>
      <c r="N957" s="97"/>
      <c r="O957" s="97"/>
      <c r="P957" s="97"/>
      <c r="Q957" s="97"/>
      <c r="R957" s="97"/>
      <c r="S957" s="97"/>
      <c r="T957" s="97"/>
      <c r="U957" s="97"/>
      <c r="V957" s="97"/>
      <c r="W957" s="97"/>
      <c r="X957" s="97"/>
      <c r="Y957" s="97"/>
    </row>
    <row r="958">
      <c r="A958" s="97"/>
      <c r="B958" s="200"/>
      <c r="C958" s="200"/>
      <c r="D958" s="200"/>
      <c r="E958" s="200"/>
      <c r="F958" s="200"/>
      <c r="G958" s="97"/>
      <c r="H958" s="97"/>
      <c r="I958" s="97"/>
      <c r="J958" s="97"/>
      <c r="K958" s="97"/>
      <c r="L958" s="97"/>
      <c r="M958" s="97"/>
      <c r="N958" s="97"/>
      <c r="O958" s="97"/>
      <c r="P958" s="97"/>
      <c r="Q958" s="97"/>
      <c r="R958" s="97"/>
      <c r="S958" s="97"/>
      <c r="T958" s="97"/>
      <c r="U958" s="97"/>
      <c r="V958" s="97"/>
      <c r="W958" s="97"/>
      <c r="X958" s="97"/>
      <c r="Y958" s="97"/>
    </row>
    <row r="959">
      <c r="A959" s="97"/>
      <c r="B959" s="200"/>
      <c r="C959" s="200"/>
      <c r="D959" s="200"/>
      <c r="E959" s="200"/>
      <c r="F959" s="200"/>
      <c r="G959" s="97"/>
      <c r="H959" s="97"/>
      <c r="I959" s="97"/>
      <c r="J959" s="97"/>
      <c r="K959" s="97"/>
      <c r="L959" s="97"/>
      <c r="M959" s="97"/>
      <c r="N959" s="97"/>
      <c r="O959" s="97"/>
      <c r="P959" s="97"/>
      <c r="Q959" s="97"/>
      <c r="R959" s="97"/>
      <c r="S959" s="97"/>
      <c r="T959" s="97"/>
      <c r="U959" s="97"/>
      <c r="V959" s="97"/>
      <c r="W959" s="97"/>
      <c r="X959" s="97"/>
      <c r="Y959" s="97"/>
    </row>
    <row r="960">
      <c r="A960" s="97"/>
      <c r="B960" s="200"/>
      <c r="C960" s="200"/>
      <c r="D960" s="200"/>
      <c r="E960" s="200"/>
      <c r="F960" s="200"/>
      <c r="G960" s="97"/>
      <c r="H960" s="97"/>
      <c r="I960" s="97"/>
      <c r="J960" s="97"/>
      <c r="K960" s="97"/>
      <c r="L960" s="97"/>
      <c r="M960" s="97"/>
      <c r="N960" s="97"/>
      <c r="O960" s="97"/>
      <c r="P960" s="97"/>
      <c r="Q960" s="97"/>
      <c r="R960" s="97"/>
      <c r="S960" s="97"/>
      <c r="T960" s="97"/>
      <c r="U960" s="97"/>
      <c r="V960" s="97"/>
      <c r="W960" s="97"/>
      <c r="X960" s="97"/>
      <c r="Y960" s="97"/>
    </row>
    <row r="961">
      <c r="A961" s="97"/>
      <c r="B961" s="200"/>
      <c r="C961" s="200"/>
      <c r="D961" s="200"/>
      <c r="E961" s="200"/>
      <c r="F961" s="200"/>
      <c r="G961" s="97"/>
      <c r="H961" s="97"/>
      <c r="I961" s="97"/>
      <c r="J961" s="97"/>
      <c r="K961" s="97"/>
      <c r="L961" s="97"/>
      <c r="M961" s="97"/>
      <c r="N961" s="97"/>
      <c r="O961" s="97"/>
      <c r="P961" s="97"/>
      <c r="Q961" s="97"/>
      <c r="R961" s="97"/>
      <c r="S961" s="97"/>
      <c r="T961" s="97"/>
      <c r="U961" s="97"/>
      <c r="V961" s="97"/>
      <c r="W961" s="97"/>
      <c r="X961" s="97"/>
      <c r="Y961" s="97"/>
    </row>
    <row r="962">
      <c r="A962" s="97"/>
      <c r="B962" s="200"/>
      <c r="C962" s="200"/>
      <c r="D962" s="200"/>
      <c r="E962" s="200"/>
      <c r="F962" s="200"/>
      <c r="G962" s="97"/>
      <c r="H962" s="97"/>
      <c r="I962" s="97"/>
      <c r="J962" s="97"/>
      <c r="K962" s="97"/>
      <c r="L962" s="97"/>
      <c r="M962" s="97"/>
      <c r="N962" s="97"/>
      <c r="O962" s="97"/>
      <c r="P962" s="97"/>
      <c r="Q962" s="97"/>
      <c r="R962" s="97"/>
      <c r="S962" s="97"/>
      <c r="T962" s="97"/>
      <c r="U962" s="97"/>
      <c r="V962" s="97"/>
      <c r="W962" s="97"/>
      <c r="X962" s="97"/>
      <c r="Y962" s="97"/>
    </row>
    <row r="963">
      <c r="A963" s="97"/>
      <c r="B963" s="200"/>
      <c r="C963" s="200"/>
      <c r="D963" s="200"/>
      <c r="E963" s="200"/>
      <c r="F963" s="200"/>
      <c r="G963" s="97"/>
      <c r="H963" s="97"/>
      <c r="I963" s="97"/>
      <c r="J963" s="97"/>
      <c r="K963" s="97"/>
      <c r="L963" s="97"/>
      <c r="M963" s="97"/>
      <c r="N963" s="97"/>
      <c r="O963" s="97"/>
      <c r="P963" s="97"/>
      <c r="Q963" s="97"/>
      <c r="R963" s="97"/>
      <c r="S963" s="97"/>
      <c r="T963" s="97"/>
      <c r="U963" s="97"/>
      <c r="V963" s="97"/>
      <c r="W963" s="97"/>
      <c r="X963" s="97"/>
      <c r="Y963" s="97"/>
    </row>
    <row r="964">
      <c r="A964" s="97"/>
      <c r="B964" s="200"/>
      <c r="C964" s="200"/>
      <c r="D964" s="200"/>
      <c r="E964" s="200"/>
      <c r="F964" s="200"/>
      <c r="G964" s="97"/>
      <c r="H964" s="97"/>
      <c r="I964" s="97"/>
      <c r="J964" s="97"/>
      <c r="K964" s="97"/>
      <c r="L964" s="97"/>
      <c r="M964" s="97"/>
      <c r="N964" s="97"/>
      <c r="O964" s="97"/>
      <c r="P964" s="97"/>
      <c r="Q964" s="97"/>
      <c r="R964" s="97"/>
      <c r="S964" s="97"/>
      <c r="T964" s="97"/>
      <c r="U964" s="97"/>
      <c r="V964" s="97"/>
      <c r="W964" s="97"/>
      <c r="X964" s="97"/>
      <c r="Y964" s="97"/>
    </row>
    <row r="965">
      <c r="A965" s="97"/>
      <c r="B965" s="200"/>
      <c r="C965" s="200"/>
      <c r="D965" s="200"/>
      <c r="E965" s="200"/>
      <c r="F965" s="200"/>
      <c r="G965" s="97"/>
      <c r="H965" s="97"/>
      <c r="I965" s="97"/>
      <c r="J965" s="97"/>
      <c r="K965" s="97"/>
      <c r="L965" s="97"/>
      <c r="M965" s="97"/>
      <c r="N965" s="97"/>
      <c r="O965" s="97"/>
      <c r="P965" s="97"/>
      <c r="Q965" s="97"/>
      <c r="R965" s="97"/>
      <c r="S965" s="97"/>
      <c r="T965" s="97"/>
      <c r="U965" s="97"/>
      <c r="V965" s="97"/>
      <c r="W965" s="97"/>
      <c r="X965" s="97"/>
      <c r="Y965" s="97"/>
    </row>
    <row r="966">
      <c r="A966" s="97"/>
      <c r="B966" s="200"/>
      <c r="C966" s="200"/>
      <c r="D966" s="200"/>
      <c r="E966" s="200"/>
      <c r="F966" s="200"/>
      <c r="G966" s="97"/>
      <c r="H966" s="97"/>
      <c r="I966" s="97"/>
      <c r="J966" s="97"/>
      <c r="K966" s="97"/>
      <c r="L966" s="97"/>
      <c r="M966" s="97"/>
      <c r="N966" s="97"/>
      <c r="O966" s="97"/>
      <c r="P966" s="97"/>
      <c r="Q966" s="97"/>
      <c r="R966" s="97"/>
      <c r="S966" s="97"/>
      <c r="T966" s="97"/>
      <c r="U966" s="97"/>
      <c r="V966" s="97"/>
      <c r="W966" s="97"/>
      <c r="X966" s="97"/>
      <c r="Y966" s="97"/>
    </row>
    <row r="967">
      <c r="A967" s="97"/>
      <c r="B967" s="200"/>
      <c r="C967" s="200"/>
      <c r="D967" s="200"/>
      <c r="E967" s="200"/>
      <c r="F967" s="200"/>
      <c r="G967" s="97"/>
      <c r="H967" s="97"/>
      <c r="I967" s="97"/>
      <c r="J967" s="97"/>
      <c r="K967" s="97"/>
      <c r="L967" s="97"/>
      <c r="M967" s="97"/>
      <c r="N967" s="97"/>
      <c r="O967" s="97"/>
      <c r="P967" s="97"/>
      <c r="Q967" s="97"/>
      <c r="R967" s="97"/>
      <c r="S967" s="97"/>
      <c r="T967" s="97"/>
      <c r="U967" s="97"/>
      <c r="V967" s="97"/>
      <c r="W967" s="97"/>
      <c r="X967" s="97"/>
      <c r="Y967" s="97"/>
    </row>
    <row r="968">
      <c r="A968" s="97"/>
      <c r="B968" s="200"/>
      <c r="C968" s="200"/>
      <c r="D968" s="200"/>
      <c r="E968" s="200"/>
      <c r="F968" s="200"/>
      <c r="G968" s="97"/>
      <c r="H968" s="97"/>
      <c r="I968" s="97"/>
      <c r="J968" s="97"/>
      <c r="K968" s="97"/>
      <c r="L968" s="97"/>
      <c r="M968" s="97"/>
      <c r="N968" s="97"/>
      <c r="O968" s="97"/>
      <c r="P968" s="97"/>
      <c r="Q968" s="97"/>
      <c r="R968" s="97"/>
      <c r="S968" s="97"/>
      <c r="T968" s="97"/>
      <c r="U968" s="97"/>
      <c r="V968" s="97"/>
      <c r="W968" s="97"/>
      <c r="X968" s="97"/>
      <c r="Y968" s="97"/>
    </row>
    <row r="969">
      <c r="A969" s="97"/>
      <c r="B969" s="200"/>
      <c r="C969" s="200"/>
      <c r="D969" s="200"/>
      <c r="E969" s="200"/>
      <c r="F969" s="200"/>
      <c r="G969" s="97"/>
      <c r="H969" s="97"/>
      <c r="I969" s="97"/>
      <c r="J969" s="97"/>
      <c r="K969" s="97"/>
      <c r="L969" s="97"/>
      <c r="M969" s="97"/>
      <c r="N969" s="97"/>
      <c r="O969" s="97"/>
      <c r="P969" s="97"/>
      <c r="Q969" s="97"/>
      <c r="R969" s="97"/>
      <c r="S969" s="97"/>
      <c r="T969" s="97"/>
      <c r="U969" s="97"/>
      <c r="V969" s="97"/>
      <c r="W969" s="97"/>
      <c r="X969" s="97"/>
      <c r="Y969" s="97"/>
    </row>
    <row r="970">
      <c r="A970" s="97"/>
      <c r="B970" s="200"/>
      <c r="C970" s="200"/>
      <c r="D970" s="200"/>
      <c r="E970" s="200"/>
      <c r="F970" s="200"/>
      <c r="G970" s="97"/>
      <c r="H970" s="97"/>
      <c r="I970" s="97"/>
      <c r="J970" s="97"/>
      <c r="K970" s="97"/>
      <c r="L970" s="97"/>
      <c r="M970" s="97"/>
      <c r="N970" s="97"/>
      <c r="O970" s="97"/>
      <c r="P970" s="97"/>
      <c r="Q970" s="97"/>
      <c r="R970" s="97"/>
      <c r="S970" s="97"/>
      <c r="T970" s="97"/>
      <c r="U970" s="97"/>
      <c r="V970" s="97"/>
      <c r="W970" s="97"/>
      <c r="X970" s="97"/>
      <c r="Y970" s="97"/>
    </row>
    <row r="971">
      <c r="A971" s="97"/>
      <c r="B971" s="200"/>
      <c r="C971" s="200"/>
      <c r="D971" s="200"/>
      <c r="E971" s="200"/>
      <c r="F971" s="200"/>
      <c r="G971" s="97"/>
      <c r="H971" s="97"/>
      <c r="I971" s="97"/>
      <c r="J971" s="97"/>
      <c r="K971" s="97"/>
      <c r="L971" s="97"/>
      <c r="M971" s="97"/>
      <c r="N971" s="97"/>
      <c r="O971" s="97"/>
      <c r="P971" s="97"/>
      <c r="Q971" s="97"/>
      <c r="R971" s="97"/>
      <c r="S971" s="97"/>
      <c r="T971" s="97"/>
      <c r="U971" s="97"/>
      <c r="V971" s="97"/>
      <c r="W971" s="97"/>
      <c r="X971" s="97"/>
      <c r="Y971" s="97"/>
    </row>
    <row r="972">
      <c r="A972" s="97"/>
      <c r="B972" s="200"/>
      <c r="C972" s="200"/>
      <c r="D972" s="200"/>
      <c r="E972" s="200"/>
      <c r="F972" s="200"/>
      <c r="G972" s="97"/>
      <c r="H972" s="97"/>
      <c r="I972" s="97"/>
      <c r="J972" s="97"/>
      <c r="K972" s="97"/>
      <c r="L972" s="97"/>
      <c r="M972" s="97"/>
      <c r="N972" s="97"/>
      <c r="O972" s="97"/>
      <c r="P972" s="97"/>
      <c r="Q972" s="97"/>
      <c r="R972" s="97"/>
      <c r="S972" s="97"/>
      <c r="T972" s="97"/>
      <c r="U972" s="97"/>
      <c r="V972" s="97"/>
      <c r="W972" s="97"/>
      <c r="X972" s="97"/>
      <c r="Y972" s="97"/>
    </row>
    <row r="973">
      <c r="A973" s="97"/>
      <c r="B973" s="200"/>
      <c r="C973" s="200"/>
      <c r="D973" s="200"/>
      <c r="E973" s="200"/>
      <c r="F973" s="200"/>
      <c r="G973" s="97"/>
      <c r="H973" s="97"/>
      <c r="I973" s="97"/>
      <c r="J973" s="97"/>
      <c r="K973" s="97"/>
      <c r="L973" s="97"/>
      <c r="M973" s="97"/>
      <c r="N973" s="97"/>
      <c r="O973" s="97"/>
      <c r="P973" s="97"/>
      <c r="Q973" s="97"/>
      <c r="R973" s="97"/>
      <c r="S973" s="97"/>
      <c r="T973" s="97"/>
      <c r="U973" s="97"/>
      <c r="V973" s="97"/>
      <c r="W973" s="97"/>
      <c r="X973" s="97"/>
      <c r="Y973" s="97"/>
    </row>
    <row r="974">
      <c r="A974" s="97"/>
      <c r="B974" s="200"/>
      <c r="C974" s="200"/>
      <c r="D974" s="200"/>
      <c r="E974" s="200"/>
      <c r="F974" s="200"/>
      <c r="G974" s="97"/>
      <c r="H974" s="97"/>
      <c r="I974" s="97"/>
      <c r="J974" s="97"/>
      <c r="K974" s="97"/>
      <c r="L974" s="97"/>
      <c r="M974" s="97"/>
      <c r="N974" s="97"/>
      <c r="O974" s="97"/>
      <c r="P974" s="97"/>
      <c r="Q974" s="97"/>
      <c r="R974" s="97"/>
      <c r="S974" s="97"/>
      <c r="T974" s="97"/>
      <c r="U974" s="97"/>
      <c r="V974" s="97"/>
      <c r="W974" s="97"/>
      <c r="X974" s="97"/>
      <c r="Y974" s="97"/>
    </row>
    <row r="975">
      <c r="A975" s="97"/>
      <c r="B975" s="200"/>
      <c r="C975" s="200"/>
      <c r="D975" s="200"/>
      <c r="E975" s="200"/>
      <c r="F975" s="200"/>
      <c r="G975" s="97"/>
      <c r="H975" s="97"/>
      <c r="I975" s="97"/>
      <c r="J975" s="97"/>
      <c r="K975" s="97"/>
      <c r="L975" s="97"/>
      <c r="M975" s="97"/>
      <c r="N975" s="97"/>
      <c r="O975" s="97"/>
      <c r="P975" s="97"/>
      <c r="Q975" s="97"/>
      <c r="R975" s="97"/>
      <c r="S975" s="97"/>
      <c r="T975" s="97"/>
      <c r="U975" s="97"/>
      <c r="V975" s="97"/>
      <c r="W975" s="97"/>
      <c r="X975" s="97"/>
      <c r="Y975" s="97"/>
    </row>
    <row r="976">
      <c r="A976" s="97"/>
      <c r="B976" s="200"/>
      <c r="C976" s="200"/>
      <c r="D976" s="200"/>
      <c r="E976" s="200"/>
      <c r="F976" s="200"/>
      <c r="G976" s="97"/>
      <c r="H976" s="97"/>
      <c r="I976" s="97"/>
      <c r="J976" s="97"/>
      <c r="K976" s="97"/>
      <c r="L976" s="97"/>
      <c r="M976" s="97"/>
      <c r="N976" s="97"/>
      <c r="O976" s="97"/>
      <c r="P976" s="97"/>
      <c r="Q976" s="97"/>
      <c r="R976" s="97"/>
      <c r="S976" s="97"/>
      <c r="T976" s="97"/>
      <c r="U976" s="97"/>
      <c r="V976" s="97"/>
      <c r="W976" s="97"/>
      <c r="X976" s="97"/>
      <c r="Y976" s="97"/>
    </row>
    <row r="977">
      <c r="A977" s="97"/>
      <c r="B977" s="200"/>
      <c r="C977" s="200"/>
      <c r="D977" s="200"/>
      <c r="E977" s="200"/>
      <c r="F977" s="200"/>
      <c r="G977" s="97"/>
      <c r="H977" s="97"/>
      <c r="I977" s="97"/>
      <c r="J977" s="97"/>
      <c r="K977" s="97"/>
      <c r="L977" s="97"/>
      <c r="M977" s="97"/>
      <c r="N977" s="97"/>
      <c r="O977" s="97"/>
      <c r="P977" s="97"/>
      <c r="Q977" s="97"/>
      <c r="R977" s="97"/>
      <c r="S977" s="97"/>
      <c r="T977" s="97"/>
      <c r="U977" s="97"/>
      <c r="V977" s="97"/>
      <c r="W977" s="97"/>
      <c r="X977" s="97"/>
      <c r="Y977" s="97"/>
    </row>
    <row r="978">
      <c r="A978" s="97"/>
      <c r="B978" s="200"/>
      <c r="C978" s="200"/>
      <c r="D978" s="200"/>
      <c r="E978" s="200"/>
      <c r="F978" s="200"/>
      <c r="G978" s="97"/>
      <c r="H978" s="97"/>
      <c r="I978" s="97"/>
      <c r="J978" s="97"/>
      <c r="K978" s="97"/>
      <c r="L978" s="97"/>
      <c r="M978" s="97"/>
      <c r="N978" s="97"/>
      <c r="O978" s="97"/>
      <c r="P978" s="97"/>
      <c r="Q978" s="97"/>
      <c r="R978" s="97"/>
      <c r="S978" s="97"/>
      <c r="T978" s="97"/>
      <c r="U978" s="97"/>
      <c r="V978" s="97"/>
      <c r="W978" s="97"/>
      <c r="X978" s="97"/>
      <c r="Y978" s="97"/>
    </row>
    <row r="979">
      <c r="A979" s="97"/>
      <c r="B979" s="200"/>
      <c r="C979" s="200"/>
      <c r="D979" s="200"/>
      <c r="E979" s="200"/>
      <c r="F979" s="200"/>
      <c r="G979" s="97"/>
      <c r="H979" s="97"/>
      <c r="I979" s="97"/>
      <c r="J979" s="97"/>
      <c r="K979" s="97"/>
      <c r="L979" s="97"/>
      <c r="M979" s="97"/>
      <c r="N979" s="97"/>
      <c r="O979" s="97"/>
      <c r="P979" s="97"/>
      <c r="Q979" s="97"/>
      <c r="R979" s="97"/>
      <c r="S979" s="97"/>
      <c r="T979" s="97"/>
      <c r="U979" s="97"/>
      <c r="V979" s="97"/>
      <c r="W979" s="97"/>
      <c r="X979" s="97"/>
      <c r="Y979" s="97"/>
    </row>
    <row r="980">
      <c r="A980" s="97"/>
      <c r="B980" s="200"/>
      <c r="C980" s="200"/>
      <c r="D980" s="200"/>
      <c r="E980" s="200"/>
      <c r="F980" s="200"/>
      <c r="G980" s="97"/>
      <c r="H980" s="97"/>
      <c r="I980" s="97"/>
      <c r="J980" s="97"/>
      <c r="K980" s="97"/>
      <c r="L980" s="97"/>
      <c r="M980" s="97"/>
      <c r="N980" s="97"/>
      <c r="O980" s="97"/>
      <c r="P980" s="97"/>
      <c r="Q980" s="97"/>
      <c r="R980" s="97"/>
      <c r="S980" s="97"/>
      <c r="T980" s="97"/>
      <c r="U980" s="97"/>
      <c r="V980" s="97"/>
      <c r="W980" s="97"/>
      <c r="X980" s="97"/>
      <c r="Y980" s="97"/>
    </row>
    <row r="981">
      <c r="A981" s="97"/>
      <c r="B981" s="200"/>
      <c r="C981" s="200"/>
      <c r="D981" s="200"/>
      <c r="E981" s="200"/>
      <c r="F981" s="200"/>
      <c r="G981" s="97"/>
      <c r="H981" s="97"/>
      <c r="I981" s="97"/>
      <c r="J981" s="97"/>
      <c r="K981" s="97"/>
      <c r="L981" s="97"/>
      <c r="M981" s="97"/>
      <c r="N981" s="97"/>
      <c r="O981" s="97"/>
      <c r="P981" s="97"/>
      <c r="Q981" s="97"/>
      <c r="R981" s="97"/>
      <c r="S981" s="97"/>
      <c r="T981" s="97"/>
      <c r="U981" s="97"/>
      <c r="V981" s="97"/>
      <c r="W981" s="97"/>
      <c r="X981" s="97"/>
      <c r="Y981" s="97"/>
    </row>
    <row r="982">
      <c r="A982" s="97"/>
      <c r="B982" s="200"/>
      <c r="C982" s="200"/>
      <c r="D982" s="200"/>
      <c r="E982" s="200"/>
      <c r="F982" s="200"/>
      <c r="G982" s="97"/>
      <c r="H982" s="97"/>
      <c r="I982" s="97"/>
      <c r="J982" s="97"/>
      <c r="K982" s="97"/>
      <c r="L982" s="97"/>
      <c r="M982" s="97"/>
      <c r="N982" s="97"/>
      <c r="O982" s="97"/>
      <c r="P982" s="97"/>
      <c r="Q982" s="97"/>
      <c r="R982" s="97"/>
      <c r="S982" s="97"/>
      <c r="T982" s="97"/>
      <c r="U982" s="97"/>
      <c r="V982" s="97"/>
      <c r="W982" s="97"/>
      <c r="X982" s="97"/>
      <c r="Y982" s="97"/>
    </row>
    <row r="983">
      <c r="A983" s="97"/>
      <c r="B983" s="200"/>
      <c r="C983" s="200"/>
      <c r="D983" s="200"/>
      <c r="E983" s="200"/>
      <c r="F983" s="200"/>
      <c r="G983" s="97"/>
      <c r="H983" s="97"/>
      <c r="I983" s="97"/>
      <c r="J983" s="97"/>
      <c r="K983" s="97"/>
      <c r="L983" s="97"/>
      <c r="M983" s="97"/>
      <c r="N983" s="97"/>
      <c r="O983" s="97"/>
      <c r="P983" s="97"/>
      <c r="Q983" s="97"/>
      <c r="R983" s="97"/>
      <c r="S983" s="97"/>
      <c r="T983" s="97"/>
      <c r="U983" s="97"/>
      <c r="V983" s="97"/>
      <c r="W983" s="97"/>
      <c r="X983" s="97"/>
      <c r="Y983" s="97"/>
    </row>
    <row r="984">
      <c r="A984" s="97"/>
      <c r="B984" s="200"/>
      <c r="C984" s="200"/>
      <c r="D984" s="200"/>
      <c r="E984" s="200"/>
      <c r="F984" s="200"/>
      <c r="G984" s="97"/>
      <c r="H984" s="97"/>
      <c r="I984" s="97"/>
      <c r="J984" s="97"/>
      <c r="K984" s="97"/>
      <c r="L984" s="97"/>
      <c r="M984" s="97"/>
      <c r="N984" s="97"/>
      <c r="O984" s="97"/>
      <c r="P984" s="97"/>
      <c r="Q984" s="97"/>
      <c r="R984" s="97"/>
      <c r="S984" s="97"/>
      <c r="T984" s="97"/>
      <c r="U984" s="97"/>
      <c r="V984" s="97"/>
      <c r="W984" s="97"/>
      <c r="X984" s="97"/>
      <c r="Y984" s="97"/>
    </row>
    <row r="985">
      <c r="A985" s="97"/>
      <c r="B985" s="200"/>
      <c r="C985" s="200"/>
      <c r="D985" s="200"/>
      <c r="E985" s="200"/>
      <c r="F985" s="200"/>
      <c r="G985" s="97"/>
      <c r="H985" s="97"/>
      <c r="I985" s="97"/>
      <c r="J985" s="97"/>
      <c r="K985" s="97"/>
      <c r="L985" s="97"/>
      <c r="M985" s="97"/>
      <c r="N985" s="97"/>
      <c r="O985" s="97"/>
      <c r="P985" s="97"/>
      <c r="Q985" s="97"/>
      <c r="R985" s="97"/>
      <c r="S985" s="97"/>
      <c r="T985" s="97"/>
      <c r="U985" s="97"/>
      <c r="V985" s="97"/>
      <c r="W985" s="97"/>
      <c r="X985" s="97"/>
      <c r="Y985" s="97"/>
    </row>
    <row r="986">
      <c r="A986" s="97"/>
      <c r="B986" s="200"/>
      <c r="C986" s="200"/>
      <c r="D986" s="200"/>
      <c r="E986" s="200"/>
      <c r="F986" s="200"/>
      <c r="G986" s="97"/>
      <c r="H986" s="97"/>
      <c r="I986" s="97"/>
      <c r="J986" s="97"/>
      <c r="K986" s="97"/>
      <c r="L986" s="97"/>
      <c r="M986" s="97"/>
      <c r="N986" s="97"/>
      <c r="O986" s="97"/>
      <c r="P986" s="97"/>
      <c r="Q986" s="97"/>
      <c r="R986" s="97"/>
      <c r="S986" s="97"/>
      <c r="T986" s="97"/>
      <c r="U986" s="97"/>
      <c r="V986" s="97"/>
      <c r="W986" s="97"/>
      <c r="X986" s="97"/>
      <c r="Y986" s="97"/>
    </row>
    <row r="987">
      <c r="A987" s="97"/>
      <c r="B987" s="200"/>
      <c r="C987" s="200"/>
      <c r="D987" s="200"/>
      <c r="E987" s="200"/>
      <c r="F987" s="200"/>
      <c r="G987" s="97"/>
      <c r="H987" s="97"/>
      <c r="I987" s="97"/>
      <c r="J987" s="97"/>
      <c r="K987" s="97"/>
      <c r="L987" s="97"/>
      <c r="M987" s="97"/>
      <c r="N987" s="97"/>
      <c r="O987" s="97"/>
      <c r="P987" s="97"/>
      <c r="Q987" s="97"/>
      <c r="R987" s="97"/>
      <c r="S987" s="97"/>
      <c r="T987" s="97"/>
      <c r="U987" s="97"/>
      <c r="V987" s="97"/>
      <c r="W987" s="97"/>
      <c r="X987" s="97"/>
      <c r="Y987" s="97"/>
    </row>
    <row r="988">
      <c r="A988" s="97"/>
      <c r="B988" s="200"/>
      <c r="C988" s="200"/>
      <c r="D988" s="200"/>
      <c r="E988" s="200"/>
      <c r="F988" s="200"/>
      <c r="G988" s="97"/>
      <c r="H988" s="97"/>
      <c r="I988" s="97"/>
      <c r="J988" s="97"/>
      <c r="K988" s="97"/>
      <c r="L988" s="97"/>
      <c r="M988" s="97"/>
      <c r="N988" s="97"/>
      <c r="O988" s="97"/>
      <c r="P988" s="97"/>
      <c r="Q988" s="97"/>
      <c r="R988" s="97"/>
      <c r="S988" s="97"/>
      <c r="T988" s="97"/>
      <c r="U988" s="97"/>
      <c r="V988" s="97"/>
      <c r="W988" s="97"/>
      <c r="X988" s="97"/>
      <c r="Y988" s="97"/>
    </row>
    <row r="989">
      <c r="A989" s="97"/>
      <c r="B989" s="200"/>
      <c r="C989" s="200"/>
      <c r="D989" s="200"/>
      <c r="E989" s="200"/>
      <c r="F989" s="200"/>
      <c r="G989" s="97"/>
      <c r="H989" s="97"/>
      <c r="I989" s="97"/>
      <c r="J989" s="97"/>
      <c r="K989" s="97"/>
      <c r="L989" s="97"/>
      <c r="M989" s="97"/>
      <c r="N989" s="97"/>
      <c r="O989" s="97"/>
      <c r="P989" s="97"/>
      <c r="Q989" s="97"/>
      <c r="R989" s="97"/>
      <c r="S989" s="97"/>
      <c r="T989" s="97"/>
      <c r="U989" s="97"/>
      <c r="V989" s="97"/>
      <c r="W989" s="97"/>
      <c r="X989" s="97"/>
      <c r="Y989" s="97"/>
    </row>
    <row r="990">
      <c r="A990" s="97"/>
      <c r="B990" s="200"/>
      <c r="C990" s="200"/>
      <c r="D990" s="200"/>
      <c r="E990" s="200"/>
      <c r="F990" s="200"/>
      <c r="G990" s="97"/>
      <c r="H990" s="97"/>
      <c r="I990" s="97"/>
      <c r="J990" s="97"/>
      <c r="K990" s="97"/>
      <c r="L990" s="97"/>
      <c r="M990" s="97"/>
      <c r="N990" s="97"/>
      <c r="O990" s="97"/>
      <c r="P990" s="97"/>
      <c r="Q990" s="97"/>
      <c r="R990" s="97"/>
      <c r="S990" s="97"/>
      <c r="T990" s="97"/>
      <c r="U990" s="97"/>
      <c r="V990" s="97"/>
      <c r="W990" s="97"/>
      <c r="X990" s="97"/>
      <c r="Y990" s="97"/>
    </row>
    <row r="991">
      <c r="A991" s="97"/>
      <c r="B991" s="200"/>
      <c r="C991" s="200"/>
      <c r="D991" s="200"/>
      <c r="E991" s="200"/>
      <c r="F991" s="200"/>
      <c r="G991" s="97"/>
      <c r="H991" s="97"/>
      <c r="I991" s="97"/>
      <c r="J991" s="97"/>
      <c r="K991" s="97"/>
      <c r="L991" s="97"/>
      <c r="M991" s="97"/>
      <c r="N991" s="97"/>
      <c r="O991" s="97"/>
      <c r="P991" s="97"/>
      <c r="Q991" s="97"/>
      <c r="R991" s="97"/>
      <c r="S991" s="97"/>
      <c r="T991" s="97"/>
      <c r="U991" s="97"/>
      <c r="V991" s="97"/>
      <c r="W991" s="97"/>
      <c r="X991" s="97"/>
      <c r="Y991" s="97"/>
    </row>
    <row r="992">
      <c r="A992" s="97"/>
      <c r="B992" s="200"/>
      <c r="C992" s="200"/>
      <c r="D992" s="200"/>
      <c r="E992" s="200"/>
      <c r="F992" s="200"/>
      <c r="G992" s="97"/>
      <c r="H992" s="97"/>
      <c r="I992" s="97"/>
      <c r="J992" s="97"/>
      <c r="K992" s="97"/>
      <c r="L992" s="97"/>
      <c r="M992" s="97"/>
      <c r="N992" s="97"/>
      <c r="O992" s="97"/>
      <c r="P992" s="97"/>
      <c r="Q992" s="97"/>
      <c r="R992" s="97"/>
      <c r="S992" s="97"/>
      <c r="T992" s="97"/>
      <c r="U992" s="97"/>
      <c r="V992" s="97"/>
      <c r="W992" s="97"/>
      <c r="X992" s="97"/>
      <c r="Y992" s="97"/>
    </row>
    <row r="993">
      <c r="A993" s="97"/>
      <c r="B993" s="200"/>
      <c r="C993" s="200"/>
      <c r="D993" s="200"/>
      <c r="E993" s="200"/>
      <c r="F993" s="200"/>
      <c r="G993" s="97"/>
      <c r="H993" s="97"/>
      <c r="I993" s="97"/>
      <c r="J993" s="97"/>
      <c r="K993" s="97"/>
      <c r="L993" s="97"/>
      <c r="M993" s="97"/>
      <c r="N993" s="97"/>
      <c r="O993" s="97"/>
      <c r="P993" s="97"/>
      <c r="Q993" s="97"/>
      <c r="R993" s="97"/>
      <c r="S993" s="97"/>
      <c r="T993" s="97"/>
      <c r="U993" s="97"/>
      <c r="V993" s="97"/>
      <c r="W993" s="97"/>
      <c r="X993" s="97"/>
      <c r="Y993" s="97"/>
    </row>
    <row r="994">
      <c r="A994" s="97"/>
      <c r="B994" s="200"/>
      <c r="C994" s="200"/>
      <c r="D994" s="200"/>
      <c r="E994" s="200"/>
      <c r="F994" s="200"/>
      <c r="G994" s="97"/>
      <c r="H994" s="97"/>
      <c r="I994" s="97"/>
      <c r="J994" s="97"/>
      <c r="K994" s="97"/>
      <c r="L994" s="97"/>
      <c r="M994" s="97"/>
      <c r="N994" s="97"/>
      <c r="O994" s="97"/>
      <c r="P994" s="97"/>
      <c r="Q994" s="97"/>
      <c r="R994" s="97"/>
      <c r="S994" s="97"/>
      <c r="T994" s="97"/>
      <c r="U994" s="97"/>
      <c r="V994" s="97"/>
      <c r="W994" s="97"/>
      <c r="X994" s="97"/>
      <c r="Y994" s="97"/>
    </row>
    <row r="995">
      <c r="A995" s="97"/>
      <c r="B995" s="200"/>
      <c r="C995" s="200"/>
      <c r="D995" s="200"/>
      <c r="E995" s="200"/>
      <c r="F995" s="200"/>
      <c r="G995" s="97"/>
      <c r="H995" s="97"/>
      <c r="I995" s="97"/>
      <c r="J995" s="97"/>
      <c r="K995" s="97"/>
      <c r="L995" s="97"/>
      <c r="M995" s="97"/>
      <c r="N995" s="97"/>
      <c r="O995" s="97"/>
      <c r="P995" s="97"/>
      <c r="Q995" s="97"/>
      <c r="R995" s="97"/>
      <c r="S995" s="97"/>
      <c r="T995" s="97"/>
      <c r="U995" s="97"/>
      <c r="V995" s="97"/>
      <c r="W995" s="97"/>
      <c r="X995" s="97"/>
      <c r="Y995" s="97"/>
    </row>
    <row r="996">
      <c r="A996" s="97"/>
      <c r="B996" s="200"/>
      <c r="C996" s="200"/>
      <c r="D996" s="200"/>
      <c r="E996" s="200"/>
      <c r="F996" s="200"/>
      <c r="G996" s="97"/>
      <c r="H996" s="97"/>
      <c r="I996" s="97"/>
      <c r="J996" s="97"/>
      <c r="K996" s="97"/>
      <c r="L996" s="97"/>
      <c r="M996" s="97"/>
      <c r="N996" s="97"/>
      <c r="O996" s="97"/>
      <c r="P996" s="97"/>
      <c r="Q996" s="97"/>
      <c r="R996" s="97"/>
      <c r="S996" s="97"/>
      <c r="T996" s="97"/>
      <c r="U996" s="97"/>
      <c r="V996" s="97"/>
      <c r="W996" s="97"/>
      <c r="X996" s="97"/>
      <c r="Y996" s="97"/>
    </row>
    <row r="997">
      <c r="A997" s="97"/>
      <c r="B997" s="200"/>
      <c r="C997" s="200"/>
      <c r="D997" s="200"/>
      <c r="E997" s="200"/>
      <c r="F997" s="200"/>
      <c r="G997" s="97"/>
      <c r="H997" s="97"/>
      <c r="I997" s="97"/>
      <c r="J997" s="97"/>
      <c r="K997" s="97"/>
      <c r="L997" s="97"/>
      <c r="M997" s="97"/>
      <c r="N997" s="97"/>
      <c r="O997" s="97"/>
      <c r="P997" s="97"/>
      <c r="Q997" s="97"/>
      <c r="R997" s="97"/>
      <c r="S997" s="97"/>
      <c r="T997" s="97"/>
      <c r="U997" s="97"/>
      <c r="V997" s="97"/>
      <c r="W997" s="97"/>
      <c r="X997" s="97"/>
      <c r="Y997" s="97"/>
    </row>
    <row r="998">
      <c r="A998" s="97"/>
      <c r="B998" s="200"/>
      <c r="C998" s="200"/>
      <c r="D998" s="200"/>
      <c r="E998" s="200"/>
      <c r="F998" s="200"/>
      <c r="G998" s="97"/>
      <c r="H998" s="97"/>
      <c r="I998" s="97"/>
      <c r="J998" s="97"/>
      <c r="K998" s="97"/>
      <c r="L998" s="97"/>
      <c r="M998" s="97"/>
      <c r="N998" s="97"/>
      <c r="O998" s="97"/>
      <c r="P998" s="97"/>
      <c r="Q998" s="97"/>
      <c r="R998" s="97"/>
      <c r="S998" s="97"/>
      <c r="T998" s="97"/>
      <c r="U998" s="97"/>
      <c r="V998" s="97"/>
      <c r="W998" s="97"/>
      <c r="X998" s="97"/>
      <c r="Y998" s="97"/>
    </row>
    <row r="999">
      <c r="A999" s="97"/>
      <c r="B999" s="200"/>
      <c r="C999" s="200"/>
      <c r="D999" s="200"/>
      <c r="E999" s="200"/>
      <c r="F999" s="200"/>
      <c r="G999" s="97"/>
      <c r="H999" s="97"/>
      <c r="I999" s="97"/>
      <c r="J999" s="97"/>
      <c r="K999" s="97"/>
      <c r="L999" s="97"/>
      <c r="M999" s="97"/>
      <c r="N999" s="97"/>
      <c r="O999" s="97"/>
      <c r="P999" s="97"/>
      <c r="Q999" s="97"/>
      <c r="R999" s="97"/>
      <c r="S999" s="97"/>
      <c r="T999" s="97"/>
      <c r="U999" s="97"/>
      <c r="V999" s="97"/>
      <c r="W999" s="97"/>
      <c r="X999" s="97"/>
      <c r="Y999" s="97"/>
    </row>
    <row r="1000">
      <c r="A1000" s="97"/>
      <c r="B1000" s="200"/>
      <c r="C1000" s="200"/>
      <c r="D1000" s="200"/>
      <c r="E1000" s="200"/>
      <c r="F1000" s="200"/>
      <c r="G1000" s="97"/>
      <c r="H1000" s="97"/>
      <c r="I1000" s="97"/>
      <c r="J1000" s="97"/>
      <c r="K1000" s="97"/>
      <c r="L1000" s="97"/>
      <c r="M1000" s="97"/>
      <c r="N1000" s="97"/>
      <c r="O1000" s="97"/>
      <c r="P1000" s="97"/>
      <c r="Q1000" s="97"/>
      <c r="R1000" s="97"/>
      <c r="S1000" s="97"/>
      <c r="T1000" s="97"/>
      <c r="U1000" s="97"/>
      <c r="V1000" s="97"/>
      <c r="W1000" s="97"/>
      <c r="X1000" s="97"/>
      <c r="Y1000" s="97"/>
    </row>
    <row r="1001">
      <c r="A1001" s="97"/>
      <c r="B1001" s="200"/>
      <c r="C1001" s="200"/>
      <c r="D1001" s="200"/>
      <c r="E1001" s="200"/>
      <c r="F1001" s="200"/>
      <c r="G1001" s="97"/>
      <c r="H1001" s="97"/>
      <c r="I1001" s="97"/>
      <c r="J1001" s="97"/>
      <c r="K1001" s="97"/>
      <c r="L1001" s="97"/>
      <c r="M1001" s="97"/>
      <c r="N1001" s="97"/>
      <c r="O1001" s="97"/>
      <c r="P1001" s="97"/>
      <c r="Q1001" s="97"/>
      <c r="R1001" s="97"/>
      <c r="S1001" s="97"/>
      <c r="T1001" s="97"/>
      <c r="U1001" s="97"/>
      <c r="V1001" s="97"/>
      <c r="W1001" s="97"/>
      <c r="X1001" s="97"/>
      <c r="Y1001" s="97"/>
    </row>
  </sheetData>
  <mergeCells count="1">
    <mergeCell ref="A1:F1"/>
  </mergeCells>
  <printOptions horizontalCentered="1"/>
  <pageMargins bottom="0.39370078740157477" footer="0.0" header="0.0" left="0.25" right="0.25" top="0.47244094488188976"/>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0" max="20" width="2.63"/>
    <col customWidth="1" min="22" max="22" width="2.63"/>
    <col customWidth="1" min="24" max="24" width="2.63"/>
    <col customWidth="1" min="26" max="26" width="2.63"/>
    <col customWidth="1" min="28" max="28" width="2.63"/>
    <col customWidth="1" min="30" max="30" width="2.63"/>
    <col customWidth="1" min="32" max="35" width="2.88"/>
  </cols>
  <sheetData>
    <row r="1">
      <c r="A1" s="722" t="str">
        <f t="array" ref="A1">CONCATENATE(datasheet!F8:F30&amp;" "&amp;datasheet!L8:L30&amp;", ")</f>
        <v>Athletics 44, Boating 24, Brawn 25, Conceal 23, Customs (Meeros) 74, Dance 25, Deceit 28, Drive 28, Endurance 48, Evade 57, First aid 37, Influence 31, Insight 35, Locale 35, Native tongue (Meerish) 70, Perception 28, Ride 29, Sing 16, Stealth 30, Swim 24, Unarmed 39, Willpower 49, Meerish Slinger 77, </v>
      </c>
      <c r="B1" s="723"/>
      <c r="C1" s="723"/>
      <c r="D1" s="723"/>
      <c r="E1" s="723"/>
      <c r="F1" s="723"/>
      <c r="G1" s="723"/>
      <c r="H1" s="723"/>
      <c r="I1" s="723"/>
      <c r="J1" s="723"/>
      <c r="K1" s="723"/>
      <c r="L1" s="723"/>
      <c r="M1" s="723"/>
      <c r="N1" s="723"/>
      <c r="O1" s="723"/>
      <c r="P1" s="723"/>
      <c r="Q1" s="723"/>
      <c r="R1" s="723"/>
      <c r="S1" s="723"/>
      <c r="T1" s="723"/>
      <c r="U1" s="723"/>
      <c r="V1" s="723"/>
      <c r="W1" s="723"/>
      <c r="X1" s="723"/>
      <c r="Y1" s="723"/>
      <c r="Z1" s="723"/>
      <c r="AA1" s="723"/>
      <c r="AB1" s="723"/>
      <c r="AC1" s="723"/>
      <c r="AD1" s="723"/>
      <c r="AE1" s="723"/>
      <c r="AF1" s="723"/>
      <c r="AG1" s="723"/>
      <c r="AH1" s="723"/>
      <c r="AI1" s="723"/>
    </row>
    <row r="2">
      <c r="A2" s="724" t="str">
        <f>IFERROR(__xludf.DUMMYFUNCTION("IFERROR(ARRAYFORMULA(concatenate(filter(datasheet!O8:O40,datasheet!U8:U40&gt;datasheet!P8:P40)&amp;"" ""&amp;filter(datasheet!U8:U40&amp;"", "",datasheet!U8:U40&gt;datasheet!P8:P40))),"""")"),"Courtesy 38, Lore (Geography) 38, Survival 39, Lore (Military History) 38, Lore (Strategy &amp; Tactics) 38, ")</f>
        <v>Courtesy 38, Lore (Geography) 38, Survival 39, Lore (Military History) 38, Lore (Strategy &amp; Tactics) 38, </v>
      </c>
      <c r="B2" s="725"/>
      <c r="C2" s="725"/>
      <c r="D2" s="725"/>
      <c r="E2" s="725"/>
      <c r="F2" s="725"/>
      <c r="G2" s="725"/>
      <c r="H2" s="725"/>
      <c r="I2" s="725"/>
      <c r="J2" s="725"/>
      <c r="K2" s="725"/>
      <c r="L2" s="725"/>
      <c r="M2" s="725"/>
      <c r="N2" s="725"/>
      <c r="O2" s="725"/>
      <c r="P2" s="725"/>
      <c r="Q2" s="725"/>
      <c r="R2" s="725"/>
      <c r="S2" s="725"/>
      <c r="T2" s="725"/>
      <c r="U2" s="725"/>
      <c r="V2" s="725"/>
      <c r="W2" s="725"/>
      <c r="X2" s="725"/>
      <c r="Y2" s="725"/>
      <c r="Z2" s="725"/>
      <c r="AA2" s="725"/>
      <c r="AB2" s="725"/>
      <c r="AC2" s="725"/>
      <c r="AD2" s="725"/>
      <c r="AE2" s="725"/>
      <c r="AF2" s="725"/>
      <c r="AG2" s="725"/>
      <c r="AH2" s="725"/>
      <c r="AI2" s="725"/>
    </row>
    <row r="3">
      <c r="A3" s="726" t="str">
        <f>CONCATENATE(A1,A2,A6)</f>
        <v>Athletics 44, Boating 24, Brawn 25, Conceal 23, Customs (Meeros) 74, Dance 25, Deceit 28, Drive 28, Endurance 48, Evade 57, First aid 37, Influence 31, Insight 35, Locale 35, Native tongue (Meerish) 70, Perception 28, Ride 29, Sing 16, Stealth 30, Swim 24, Unarmed 39, Willpower 49, Meerish Slinger 77, Courtesy 38, Lore (Geography) 38, Survival 39, Lore (Military History) 38, Lore (Strategy &amp; Tactics) 38, Folk Magic 38, </v>
      </c>
      <c r="B3" s="725"/>
      <c r="C3" s="725"/>
      <c r="D3" s="725"/>
      <c r="E3" s="725"/>
      <c r="F3" s="725"/>
      <c r="G3" s="725"/>
      <c r="H3" s="725"/>
      <c r="I3" s="725"/>
      <c r="J3" s="725"/>
      <c r="K3" s="725"/>
      <c r="L3" s="725"/>
      <c r="M3" s="725"/>
      <c r="N3" s="725"/>
      <c r="O3" s="725"/>
      <c r="P3" s="725"/>
      <c r="Q3" s="725"/>
      <c r="R3" s="725"/>
      <c r="S3" s="725"/>
      <c r="T3" s="725"/>
      <c r="U3" s="725"/>
      <c r="V3" s="725"/>
      <c r="W3" s="725"/>
      <c r="X3" s="725"/>
      <c r="Y3" s="725"/>
      <c r="Z3" s="725"/>
      <c r="AA3" s="725"/>
      <c r="AB3" s="725"/>
      <c r="AC3" s="725"/>
      <c r="AD3" s="725"/>
      <c r="AE3" s="725"/>
      <c r="AF3" s="725"/>
      <c r="AG3" s="725"/>
      <c r="AH3" s="725"/>
      <c r="AI3" s="725"/>
    </row>
    <row r="4">
      <c r="A4" s="725"/>
      <c r="B4" s="725"/>
      <c r="C4" s="725"/>
      <c r="D4" s="725"/>
      <c r="E4" s="725"/>
      <c r="F4" s="725"/>
      <c r="G4" s="727"/>
      <c r="H4" s="725"/>
      <c r="I4" s="725"/>
      <c r="J4" s="725"/>
      <c r="K4" s="725"/>
      <c r="L4" s="727"/>
      <c r="M4" s="725"/>
      <c r="N4" s="725"/>
      <c r="O4" s="725"/>
      <c r="P4" s="725"/>
      <c r="Q4" s="725"/>
      <c r="R4" s="725"/>
      <c r="S4" s="725"/>
      <c r="T4" s="725"/>
      <c r="U4" s="725"/>
      <c r="V4" s="725"/>
      <c r="W4" s="725"/>
      <c r="X4" s="725"/>
      <c r="Y4" s="725"/>
      <c r="Z4" s="725"/>
      <c r="AA4" s="725"/>
      <c r="AB4" s="725"/>
      <c r="AC4" s="725"/>
      <c r="AD4" s="725"/>
      <c r="AE4" s="725"/>
      <c r="AF4" s="725"/>
      <c r="AG4" s="725"/>
      <c r="AH4" s="725"/>
      <c r="AI4" s="725"/>
    </row>
    <row r="5">
      <c r="A5" s="725"/>
      <c r="B5" s="725"/>
      <c r="C5" s="725"/>
      <c r="D5" s="725"/>
      <c r="E5" s="725"/>
      <c r="F5" s="725"/>
      <c r="G5" s="727" t="s">
        <v>430</v>
      </c>
      <c r="H5" s="725"/>
      <c r="I5" s="725"/>
      <c r="J5" s="725"/>
      <c r="K5" s="725"/>
      <c r="L5" s="727" t="s">
        <v>431</v>
      </c>
      <c r="M5" s="725"/>
      <c r="N5" s="725"/>
      <c r="O5" s="725"/>
      <c r="P5" s="725"/>
      <c r="Q5" s="725"/>
      <c r="R5" s="725"/>
      <c r="S5" s="725"/>
      <c r="T5" s="725"/>
      <c r="U5" s="725"/>
      <c r="V5" s="725"/>
      <c r="W5" s="725"/>
      <c r="X5" s="725"/>
      <c r="Y5" s="725"/>
      <c r="Z5" s="725"/>
      <c r="AA5" s="725"/>
      <c r="AB5" s="725"/>
      <c r="AC5" s="725"/>
      <c r="AD5" s="725"/>
      <c r="AE5" s="725"/>
      <c r="AF5" s="725"/>
      <c r="AG5" s="725"/>
      <c r="AH5" s="725"/>
      <c r="AI5" s="725"/>
    </row>
    <row r="6">
      <c r="A6" s="725" t="str">
        <f>IFERROR(__xludf.DUMMYFUNCTION("IFERROR(ARRAYFORMULA(concatenate(filter(datasheet!F49:F57,datasheet!L49:L57&gt;datasheet!G49:G57)&amp;"" ""&amp;filter(datasheet!L49:L57&amp;"", "",datasheet!L49:L57&gt;datasheet!G49:G57))),"""")"),"Folk Magic 38, ")</f>
        <v>Folk Magic 38, </v>
      </c>
      <c r="B6" s="725"/>
      <c r="C6" s="725"/>
      <c r="D6" s="725"/>
      <c r="E6" s="725"/>
      <c r="F6" s="725"/>
      <c r="G6" s="725"/>
      <c r="H6" s="727"/>
      <c r="I6" s="725"/>
      <c r="J6" s="725"/>
      <c r="K6" s="725"/>
      <c r="L6" s="727"/>
      <c r="M6" s="725"/>
      <c r="N6" s="725"/>
      <c r="O6" s="725"/>
      <c r="P6" s="725"/>
      <c r="Q6" s="725"/>
      <c r="R6" s="725"/>
      <c r="S6" s="725"/>
      <c r="T6" s="725"/>
      <c r="U6" s="725"/>
      <c r="V6" s="725"/>
      <c r="W6" s="725"/>
      <c r="X6" s="725"/>
      <c r="Y6" s="725"/>
      <c r="Z6" s="725"/>
      <c r="AA6" s="725"/>
      <c r="AB6" s="725"/>
      <c r="AC6" s="725"/>
      <c r="AD6" s="725"/>
      <c r="AE6" s="725"/>
      <c r="AF6" s="725"/>
      <c r="AG6" s="725"/>
      <c r="AH6" s="725"/>
      <c r="AI6" s="725"/>
    </row>
    <row r="7">
      <c r="A7" s="1" t="s">
        <v>432</v>
      </c>
      <c r="C7" s="728" t="s">
        <v>433</v>
      </c>
      <c r="D7" s="725"/>
      <c r="E7" s="725"/>
      <c r="F7" s="725"/>
      <c r="G7" s="729" t="s">
        <v>253</v>
      </c>
      <c r="H7" s="730" t="s">
        <v>254</v>
      </c>
      <c r="I7" s="725"/>
      <c r="J7" s="725"/>
      <c r="K7" s="725"/>
      <c r="L7" s="729" t="s">
        <v>42</v>
      </c>
      <c r="M7" s="729" t="s">
        <v>192</v>
      </c>
      <c r="N7" s="729" t="s">
        <v>191</v>
      </c>
      <c r="O7" s="729" t="s">
        <v>434</v>
      </c>
      <c r="P7" s="729" t="s">
        <v>435</v>
      </c>
      <c r="Q7" s="725"/>
      <c r="R7" s="725"/>
      <c r="S7" s="725"/>
      <c r="T7" s="725"/>
      <c r="U7" s="725"/>
      <c r="V7" s="725"/>
      <c r="W7" s="725"/>
      <c r="X7" s="725"/>
      <c r="Y7" s="725"/>
      <c r="Z7" s="725"/>
      <c r="AA7" s="725"/>
      <c r="AB7" s="725"/>
      <c r="AC7" s="725"/>
      <c r="AD7" s="725"/>
      <c r="AE7" s="725"/>
      <c r="AF7" s="725"/>
      <c r="AG7" s="725"/>
      <c r="AH7" s="725"/>
      <c r="AI7" s="725"/>
    </row>
    <row r="8">
      <c r="A8" s="728">
        <v>1.0</v>
      </c>
      <c r="B8" s="728" t="s">
        <v>436</v>
      </c>
      <c r="C8" s="728" t="s">
        <v>36</v>
      </c>
      <c r="D8" s="725">
        <f>CURRENT_STR</f>
        <v>11</v>
      </c>
      <c r="E8" s="725"/>
      <c r="F8" s="731" t="s">
        <v>437</v>
      </c>
      <c r="G8" s="727" t="s">
        <v>438</v>
      </c>
      <c r="H8" s="732">
        <v>1.0</v>
      </c>
      <c r="I8" s="725"/>
      <c r="J8" s="725"/>
      <c r="K8" s="725"/>
      <c r="L8" s="727">
        <v>1.0</v>
      </c>
      <c r="M8" s="727">
        <v>45.0</v>
      </c>
      <c r="N8" s="727">
        <v>5.0</v>
      </c>
      <c r="O8" s="727">
        <v>7.0</v>
      </c>
      <c r="P8" s="727">
        <v>9.0</v>
      </c>
      <c r="Q8" s="725"/>
      <c r="R8" s="725"/>
      <c r="S8" s="725"/>
      <c r="T8" s="725"/>
      <c r="U8" s="725"/>
      <c r="V8" s="725"/>
      <c r="W8" s="725"/>
      <c r="X8" s="725"/>
      <c r="Y8" s="725"/>
      <c r="Z8" s="725"/>
      <c r="AA8" s="725"/>
      <c r="AB8" s="725"/>
      <c r="AC8" s="725"/>
      <c r="AD8" s="725"/>
      <c r="AE8" s="725"/>
      <c r="AF8" s="725"/>
      <c r="AG8" s="725"/>
      <c r="AH8" s="725"/>
      <c r="AI8" s="725"/>
    </row>
    <row r="9">
      <c r="A9" s="728">
        <v>2.0</v>
      </c>
      <c r="B9" s="728" t="s">
        <v>439</v>
      </c>
      <c r="C9" s="728" t="s">
        <v>440</v>
      </c>
      <c r="D9" s="725">
        <f>-CURRENT_STR</f>
        <v>-11</v>
      </c>
      <c r="E9" s="725"/>
      <c r="F9" s="725"/>
      <c r="G9" s="727" t="s">
        <v>441</v>
      </c>
      <c r="H9" s="732">
        <v>1.0</v>
      </c>
      <c r="I9" s="725"/>
      <c r="J9" s="725"/>
      <c r="K9" s="725"/>
      <c r="L9" s="727">
        <v>2.0</v>
      </c>
      <c r="M9" s="727">
        <v>80.0</v>
      </c>
      <c r="N9" s="727">
        <v>10.0</v>
      </c>
      <c r="O9" s="727">
        <v>14.0</v>
      </c>
      <c r="P9" s="727">
        <v>18.0</v>
      </c>
      <c r="Q9" s="725"/>
      <c r="R9" s="725"/>
      <c r="S9" s="725"/>
      <c r="T9" s="725"/>
      <c r="U9" s="725"/>
      <c r="V9" s="725"/>
      <c r="W9" s="725"/>
      <c r="X9" s="725"/>
      <c r="Y9" s="725"/>
      <c r="Z9" s="725"/>
      <c r="AA9" s="725"/>
      <c r="AB9" s="725"/>
      <c r="AC9" s="725"/>
      <c r="AD9" s="725"/>
      <c r="AE9" s="725"/>
      <c r="AF9" s="725"/>
      <c r="AG9" s="725"/>
      <c r="AH9" s="725"/>
      <c r="AI9" s="725"/>
    </row>
    <row r="10">
      <c r="A10" s="728">
        <v>3.0</v>
      </c>
      <c r="B10" s="728" t="s">
        <v>442</v>
      </c>
      <c r="C10" s="728" t="s">
        <v>39</v>
      </c>
      <c r="D10" s="725">
        <f>CURRENT_CON</f>
        <v>13</v>
      </c>
      <c r="E10" s="725"/>
      <c r="F10" s="725"/>
      <c r="G10" s="727" t="s">
        <v>443</v>
      </c>
      <c r="H10" s="732">
        <v>1.0</v>
      </c>
      <c r="I10" s="725"/>
      <c r="J10" s="725"/>
      <c r="K10" s="725"/>
      <c r="L10" s="727">
        <v>3.0</v>
      </c>
      <c r="M10" s="727">
        <v>105.0</v>
      </c>
      <c r="N10" s="727">
        <v>15.0</v>
      </c>
      <c r="O10" s="727">
        <v>21.0</v>
      </c>
      <c r="P10" s="727">
        <v>27.0</v>
      </c>
      <c r="Q10" s="725"/>
      <c r="R10" s="725"/>
      <c r="S10" s="725"/>
      <c r="T10" s="725"/>
      <c r="U10" s="725"/>
      <c r="V10" s="725"/>
      <c r="W10" s="725"/>
      <c r="X10" s="725"/>
      <c r="Y10" s="725"/>
      <c r="Z10" s="725"/>
      <c r="AA10" s="725"/>
      <c r="AB10" s="725"/>
      <c r="AC10" s="725"/>
      <c r="AD10" s="725"/>
      <c r="AE10" s="725"/>
      <c r="AF10" s="725"/>
      <c r="AG10" s="725"/>
      <c r="AH10" s="725"/>
      <c r="AI10" s="725"/>
    </row>
    <row r="11">
      <c r="A11" s="728">
        <v>4.0</v>
      </c>
      <c r="B11" s="728" t="s">
        <v>444</v>
      </c>
      <c r="C11" s="728" t="s">
        <v>445</v>
      </c>
      <c r="D11" s="725">
        <f>-CURRENT_CON</f>
        <v>-13</v>
      </c>
      <c r="E11" s="725"/>
      <c r="F11" s="725"/>
      <c r="G11" s="727" t="s">
        <v>261</v>
      </c>
      <c r="H11" s="732">
        <v>1.0</v>
      </c>
      <c r="I11" s="725"/>
      <c r="J11" s="725"/>
      <c r="K11" s="725"/>
      <c r="L11" s="727">
        <v>4.0</v>
      </c>
      <c r="M11" s="727">
        <v>120.0</v>
      </c>
      <c r="N11" s="727">
        <v>20.0</v>
      </c>
      <c r="O11" s="727">
        <v>28.0</v>
      </c>
      <c r="P11" s="727">
        <v>36.0</v>
      </c>
      <c r="Q11" s="725"/>
      <c r="R11" s="725"/>
      <c r="S11" s="725"/>
      <c r="T11" s="725"/>
      <c r="U11" s="725"/>
      <c r="V11" s="725"/>
      <c r="W11" s="725"/>
      <c r="X11" s="725"/>
      <c r="Y11" s="725"/>
      <c r="Z11" s="725"/>
      <c r="AA11" s="725"/>
      <c r="AB11" s="725"/>
      <c r="AC11" s="725"/>
      <c r="AD11" s="725"/>
      <c r="AE11" s="725"/>
      <c r="AF11" s="725"/>
      <c r="AG11" s="725"/>
      <c r="AH11" s="725"/>
      <c r="AI11" s="725"/>
    </row>
    <row r="12">
      <c r="A12" s="728">
        <v>5.0</v>
      </c>
      <c r="B12" s="733">
        <v>0.0</v>
      </c>
      <c r="C12" s="728" t="s">
        <v>42</v>
      </c>
      <c r="D12" s="725">
        <f>CURRENT_SIZ</f>
        <v>10</v>
      </c>
      <c r="E12" s="725"/>
      <c r="F12" s="725"/>
      <c r="G12" s="727" t="s">
        <v>446</v>
      </c>
      <c r="H12" s="732">
        <v>1.0</v>
      </c>
      <c r="I12" s="725"/>
      <c r="J12" s="725"/>
      <c r="K12" s="725"/>
      <c r="L12" s="727">
        <v>5.0</v>
      </c>
      <c r="M12" s="727">
        <v>130.0</v>
      </c>
      <c r="N12" s="727">
        <v>25.0</v>
      </c>
      <c r="O12" s="727">
        <v>35.0</v>
      </c>
      <c r="P12" s="727">
        <v>45.0</v>
      </c>
      <c r="Q12" s="725"/>
      <c r="R12" s="725"/>
      <c r="S12" s="725"/>
      <c r="T12" s="725"/>
      <c r="U12" s="725"/>
      <c r="V12" s="725"/>
      <c r="W12" s="725"/>
      <c r="X12" s="725"/>
      <c r="Y12" s="725"/>
      <c r="Z12" s="725"/>
      <c r="AA12" s="725"/>
      <c r="AB12" s="725"/>
      <c r="AC12" s="725"/>
      <c r="AD12" s="725"/>
      <c r="AE12" s="725"/>
      <c r="AF12" s="725"/>
      <c r="AG12" s="725"/>
      <c r="AH12" s="725"/>
      <c r="AI12" s="725"/>
    </row>
    <row r="13">
      <c r="A13" s="728">
        <v>6.0</v>
      </c>
      <c r="B13" s="728" t="s">
        <v>447</v>
      </c>
      <c r="C13" s="728" t="s">
        <v>448</v>
      </c>
      <c r="D13" s="725">
        <f>-CURRENT_SIZ</f>
        <v>-10</v>
      </c>
      <c r="E13" s="725"/>
      <c r="F13" s="725"/>
      <c r="G13" s="727" t="s">
        <v>449</v>
      </c>
      <c r="H13" s="732">
        <v>1.0</v>
      </c>
      <c r="I13" s="725"/>
      <c r="J13" s="725"/>
      <c r="K13" s="725"/>
      <c r="L13" s="727">
        <v>6.0</v>
      </c>
      <c r="M13" s="727">
        <v>140.0</v>
      </c>
      <c r="N13" s="727">
        <v>30.0</v>
      </c>
      <c r="O13" s="727">
        <v>42.0</v>
      </c>
      <c r="P13" s="727">
        <v>54.0</v>
      </c>
      <c r="Q13" s="725"/>
      <c r="R13" s="725"/>
      <c r="S13" s="725"/>
      <c r="T13" s="725"/>
      <c r="U13" s="725"/>
      <c r="V13" s="725"/>
      <c r="W13" s="725"/>
      <c r="X13" s="725"/>
      <c r="Y13" s="725"/>
      <c r="Z13" s="725"/>
      <c r="AA13" s="725"/>
      <c r="AB13" s="725"/>
      <c r="AC13" s="725"/>
      <c r="AD13" s="725"/>
      <c r="AE13" s="725"/>
      <c r="AF13" s="725"/>
      <c r="AG13" s="725"/>
      <c r="AH13" s="725"/>
      <c r="AI13" s="725"/>
    </row>
    <row r="14">
      <c r="A14" s="728">
        <v>7.0</v>
      </c>
      <c r="B14" s="728" t="s">
        <v>450</v>
      </c>
      <c r="C14" s="728" t="s">
        <v>45</v>
      </c>
      <c r="D14" s="725">
        <f>CURRENT_DEX</f>
        <v>16</v>
      </c>
      <c r="E14" s="725"/>
      <c r="F14" s="725"/>
      <c r="G14" s="728" t="s">
        <v>451</v>
      </c>
      <c r="H14" s="732" t="s">
        <v>452</v>
      </c>
      <c r="I14" s="725"/>
      <c r="J14" s="725"/>
      <c r="K14" s="725"/>
      <c r="L14" s="727">
        <v>7.0</v>
      </c>
      <c r="M14" s="727">
        <v>150.0</v>
      </c>
      <c r="N14" s="727">
        <v>35.0</v>
      </c>
      <c r="O14" s="727">
        <v>49.0</v>
      </c>
      <c r="P14" s="727">
        <v>63.0</v>
      </c>
      <c r="Q14" s="725"/>
      <c r="R14" s="725"/>
      <c r="S14" s="725"/>
      <c r="T14" s="725"/>
      <c r="U14" s="725"/>
      <c r="V14" s="725"/>
      <c r="W14" s="725"/>
      <c r="X14" s="725"/>
      <c r="Y14" s="725"/>
      <c r="Z14" s="725"/>
      <c r="AA14" s="725"/>
      <c r="AB14" s="725"/>
      <c r="AC14" s="725"/>
      <c r="AD14" s="725"/>
      <c r="AE14" s="725"/>
      <c r="AF14" s="725"/>
      <c r="AG14" s="725"/>
      <c r="AH14" s="725"/>
      <c r="AI14" s="725"/>
    </row>
    <row r="15">
      <c r="A15" s="728">
        <v>8.0</v>
      </c>
      <c r="B15" s="728" t="s">
        <v>453</v>
      </c>
      <c r="C15" s="728" t="s">
        <v>454</v>
      </c>
      <c r="D15" s="725">
        <f>-CURRENT_DEX</f>
        <v>-16</v>
      </c>
      <c r="E15" s="725"/>
      <c r="F15" s="725"/>
      <c r="G15" s="727" t="s">
        <v>455</v>
      </c>
      <c r="H15" s="734">
        <v>1.0</v>
      </c>
      <c r="I15" s="725"/>
      <c r="J15" s="725"/>
      <c r="K15" s="725"/>
      <c r="L15" s="727">
        <v>8.0</v>
      </c>
      <c r="M15" s="727">
        <v>155.0</v>
      </c>
      <c r="N15" s="727">
        <v>40.0</v>
      </c>
      <c r="O15" s="727">
        <v>56.0</v>
      </c>
      <c r="P15" s="727">
        <v>72.0</v>
      </c>
      <c r="Q15" s="725"/>
      <c r="R15" s="725"/>
      <c r="S15" s="725"/>
      <c r="T15" s="725"/>
      <c r="U15" s="725"/>
      <c r="V15" s="725"/>
      <c r="W15" s="725"/>
      <c r="X15" s="725"/>
      <c r="Y15" s="725"/>
      <c r="Z15" s="725"/>
      <c r="AA15" s="725"/>
      <c r="AB15" s="725"/>
      <c r="AC15" s="725"/>
      <c r="AD15" s="725"/>
      <c r="AE15" s="725"/>
      <c r="AF15" s="725"/>
      <c r="AG15" s="725"/>
      <c r="AH15" s="725"/>
      <c r="AI15" s="725"/>
    </row>
    <row r="16">
      <c r="A16" s="728">
        <v>9.0</v>
      </c>
      <c r="B16" s="728" t="s">
        <v>456</v>
      </c>
      <c r="C16" s="728" t="s">
        <v>48</v>
      </c>
      <c r="D16" s="725">
        <f>CURRENT_INT</f>
        <v>14</v>
      </c>
      <c r="E16" s="725"/>
      <c r="F16" s="725"/>
      <c r="G16" s="727" t="s">
        <v>457</v>
      </c>
      <c r="H16" s="732">
        <v>2.0</v>
      </c>
      <c r="I16" s="725"/>
      <c r="J16" s="725"/>
      <c r="K16" s="725"/>
      <c r="L16" s="727">
        <v>9.0</v>
      </c>
      <c r="M16" s="727">
        <v>160.0</v>
      </c>
      <c r="N16" s="727">
        <v>45.0</v>
      </c>
      <c r="O16" s="727">
        <v>63.0</v>
      </c>
      <c r="P16" s="727">
        <v>81.0</v>
      </c>
      <c r="Q16" s="725"/>
      <c r="R16" s="725"/>
      <c r="S16" s="725"/>
      <c r="T16" s="725"/>
      <c r="U16" s="725"/>
      <c r="V16" s="725"/>
      <c r="W16" s="725"/>
      <c r="X16" s="725"/>
      <c r="Y16" s="725"/>
      <c r="Z16" s="725"/>
      <c r="AA16" s="725"/>
      <c r="AB16" s="725"/>
      <c r="AC16" s="725"/>
      <c r="AD16" s="725"/>
      <c r="AE16" s="725"/>
      <c r="AF16" s="725"/>
      <c r="AG16" s="725"/>
      <c r="AH16" s="725"/>
      <c r="AI16" s="725"/>
    </row>
    <row r="17">
      <c r="A17" s="728">
        <v>10.0</v>
      </c>
      <c r="B17" s="728" t="s">
        <v>458</v>
      </c>
      <c r="C17" s="728" t="s">
        <v>459</v>
      </c>
      <c r="D17" s="725">
        <f>-CURRENT_INT</f>
        <v>-14</v>
      </c>
      <c r="E17" s="725"/>
      <c r="F17" s="725"/>
      <c r="G17" s="727" t="s">
        <v>460</v>
      </c>
      <c r="H17" s="732">
        <v>5.0</v>
      </c>
      <c r="I17" s="725"/>
      <c r="J17" s="725"/>
      <c r="K17" s="725"/>
      <c r="L17" s="727">
        <v>10.0</v>
      </c>
      <c r="M17" s="727">
        <v>165.0</v>
      </c>
      <c r="N17" s="727">
        <v>50.0</v>
      </c>
      <c r="O17" s="727">
        <v>70.0</v>
      </c>
      <c r="P17" s="727">
        <v>90.0</v>
      </c>
      <c r="Q17" s="725"/>
      <c r="R17" s="725"/>
      <c r="S17" s="725"/>
      <c r="T17" s="725"/>
      <c r="U17" s="725"/>
      <c r="V17" s="725"/>
      <c r="W17" s="725"/>
      <c r="X17" s="725"/>
      <c r="Y17" s="725"/>
      <c r="Z17" s="725"/>
      <c r="AA17" s="725"/>
      <c r="AB17" s="725"/>
      <c r="AC17" s="725"/>
      <c r="AD17" s="725"/>
      <c r="AE17" s="725"/>
      <c r="AF17" s="725"/>
      <c r="AG17" s="725"/>
      <c r="AH17" s="725"/>
      <c r="AI17" s="725"/>
    </row>
    <row r="18">
      <c r="A18" s="728">
        <v>11.0</v>
      </c>
      <c r="B18" s="728" t="s">
        <v>461</v>
      </c>
      <c r="C18" s="728" t="s">
        <v>51</v>
      </c>
      <c r="D18" s="725">
        <f>CURRENT_POW</f>
        <v>7</v>
      </c>
      <c r="E18" s="725"/>
      <c r="F18" s="725"/>
      <c r="G18" s="727" t="s">
        <v>462</v>
      </c>
      <c r="H18" s="732">
        <v>3.0</v>
      </c>
      <c r="I18" s="725"/>
      <c r="J18" s="725"/>
      <c r="K18" s="725"/>
      <c r="L18" s="727">
        <v>11.0</v>
      </c>
      <c r="M18" s="727">
        <v>170.0</v>
      </c>
      <c r="N18" s="727">
        <v>55.0</v>
      </c>
      <c r="O18" s="727">
        <v>77.0</v>
      </c>
      <c r="P18" s="727">
        <v>99.0</v>
      </c>
      <c r="Q18" s="725"/>
      <c r="R18" s="725"/>
      <c r="S18" s="725"/>
      <c r="T18" s="725"/>
      <c r="U18" s="725"/>
      <c r="V18" s="725"/>
      <c r="W18" s="725"/>
      <c r="X18" s="725"/>
      <c r="Y18" s="725"/>
      <c r="Z18" s="725"/>
      <c r="AA18" s="725"/>
      <c r="AB18" s="725"/>
      <c r="AC18" s="725"/>
      <c r="AD18" s="725"/>
      <c r="AE18" s="725"/>
      <c r="AF18" s="725"/>
      <c r="AG18" s="725"/>
      <c r="AH18" s="725"/>
      <c r="AI18" s="725"/>
    </row>
    <row r="19">
      <c r="A19" s="728">
        <v>12.0</v>
      </c>
      <c r="B19" s="728" t="s">
        <v>461</v>
      </c>
      <c r="C19" s="728" t="s">
        <v>463</v>
      </c>
      <c r="D19" s="725">
        <f>-CURRENT_POW</f>
        <v>-7</v>
      </c>
      <c r="E19" s="725"/>
      <c r="F19" s="725"/>
      <c r="G19" s="727" t="s">
        <v>262</v>
      </c>
      <c r="H19" s="732">
        <v>2.0</v>
      </c>
      <c r="I19" s="725"/>
      <c r="J19" s="725"/>
      <c r="K19" s="725"/>
      <c r="L19" s="727">
        <v>12.0</v>
      </c>
      <c r="M19" s="727">
        <v>175.0</v>
      </c>
      <c r="N19" s="727">
        <v>60.0</v>
      </c>
      <c r="O19" s="727">
        <v>84.0</v>
      </c>
      <c r="P19" s="727">
        <v>108.0</v>
      </c>
      <c r="Q19" s="725"/>
      <c r="R19" s="725"/>
      <c r="S19" s="725"/>
      <c r="T19" s="725"/>
      <c r="U19" s="725"/>
      <c r="V19" s="725"/>
      <c r="W19" s="725"/>
      <c r="X19" s="725"/>
      <c r="Y19" s="725"/>
      <c r="Z19" s="725"/>
      <c r="AA19" s="725"/>
      <c r="AB19" s="725"/>
      <c r="AC19" s="725"/>
      <c r="AD19" s="725"/>
      <c r="AE19" s="725"/>
      <c r="AF19" s="725"/>
      <c r="AG19" s="725"/>
      <c r="AH19" s="725"/>
      <c r="AI19" s="725"/>
    </row>
    <row r="20">
      <c r="A20" s="728">
        <v>13.0</v>
      </c>
      <c r="B20" s="728" t="s">
        <v>464</v>
      </c>
      <c r="C20" s="728" t="s">
        <v>54</v>
      </c>
      <c r="D20" s="725">
        <f>CURRENT_CHA</f>
        <v>9</v>
      </c>
      <c r="E20" s="725"/>
      <c r="F20" s="725"/>
      <c r="G20" s="727" t="s">
        <v>465</v>
      </c>
      <c r="H20" s="732">
        <v>2.0</v>
      </c>
      <c r="I20" s="725"/>
      <c r="J20" s="725"/>
      <c r="K20" s="725"/>
      <c r="L20" s="727">
        <v>13.0</v>
      </c>
      <c r="M20" s="727">
        <v>180.0</v>
      </c>
      <c r="N20" s="727">
        <v>65.0</v>
      </c>
      <c r="O20" s="727">
        <v>91.0</v>
      </c>
      <c r="P20" s="727">
        <v>117.0</v>
      </c>
      <c r="Q20" s="725"/>
      <c r="R20" s="725"/>
      <c r="S20" s="725"/>
      <c r="T20" s="725"/>
      <c r="U20" s="725"/>
      <c r="V20" s="725"/>
      <c r="W20" s="725"/>
      <c r="X20" s="725"/>
      <c r="Y20" s="725"/>
      <c r="Z20" s="725"/>
      <c r="AA20" s="725"/>
      <c r="AB20" s="725"/>
      <c r="AC20" s="725"/>
      <c r="AD20" s="725"/>
      <c r="AE20" s="725"/>
      <c r="AF20" s="725"/>
      <c r="AG20" s="725"/>
      <c r="AH20" s="725"/>
      <c r="AI20" s="725"/>
    </row>
    <row r="21">
      <c r="A21" s="728">
        <v>14.0</v>
      </c>
      <c r="B21" s="728" t="s">
        <v>464</v>
      </c>
      <c r="C21" s="728" t="s">
        <v>466</v>
      </c>
      <c r="D21" s="725">
        <f>-CURRENT_CHA</f>
        <v>-9</v>
      </c>
      <c r="E21" s="725"/>
      <c r="F21" s="725"/>
      <c r="G21" s="727" t="s">
        <v>467</v>
      </c>
      <c r="H21" s="732" t="s">
        <v>452</v>
      </c>
      <c r="I21" s="725"/>
      <c r="J21" s="725"/>
      <c r="K21" s="725"/>
      <c r="L21" s="727">
        <v>14.0</v>
      </c>
      <c r="M21" s="727">
        <v>185.0</v>
      </c>
      <c r="N21" s="727">
        <v>70.0</v>
      </c>
      <c r="O21" s="727">
        <v>98.0</v>
      </c>
      <c r="P21" s="727">
        <v>126.0</v>
      </c>
      <c r="Q21" s="725"/>
      <c r="R21" s="725"/>
      <c r="S21" s="725"/>
      <c r="T21" s="725"/>
      <c r="U21" s="725"/>
      <c r="V21" s="725"/>
      <c r="W21" s="725"/>
      <c r="X21" s="725"/>
      <c r="Y21" s="725"/>
      <c r="Z21" s="725"/>
      <c r="AA21" s="725"/>
      <c r="AB21" s="725"/>
      <c r="AC21" s="725"/>
      <c r="AD21" s="725"/>
      <c r="AE21" s="725"/>
      <c r="AF21" s="725"/>
      <c r="AG21" s="725"/>
      <c r="AH21" s="725"/>
      <c r="AI21" s="725"/>
    </row>
    <row r="22">
      <c r="A22" s="728">
        <v>15.0</v>
      </c>
      <c r="B22" s="728" t="s">
        <v>468</v>
      </c>
      <c r="C22" s="725"/>
      <c r="D22" s="725"/>
      <c r="E22" s="725"/>
      <c r="F22" s="725"/>
      <c r="G22" s="727" t="s">
        <v>469</v>
      </c>
      <c r="H22" s="732">
        <v>1.0</v>
      </c>
      <c r="I22" s="725"/>
      <c r="J22" s="725"/>
      <c r="K22" s="725"/>
      <c r="L22" s="727">
        <v>15.0</v>
      </c>
      <c r="M22" s="727">
        <v>190.0</v>
      </c>
      <c r="N22" s="727">
        <v>75.0</v>
      </c>
      <c r="O22" s="727">
        <v>105.0</v>
      </c>
      <c r="P22" s="727">
        <v>135.0</v>
      </c>
      <c r="Q22" s="725"/>
      <c r="R22" s="725"/>
      <c r="S22" s="725"/>
      <c r="T22" s="725"/>
      <c r="U22" s="725"/>
      <c r="V22" s="725"/>
      <c r="W22" s="725"/>
      <c r="X22" s="725"/>
      <c r="Y22" s="725"/>
      <c r="Z22" s="725"/>
      <c r="AA22" s="725"/>
      <c r="AB22" s="725"/>
      <c r="AC22" s="725"/>
      <c r="AD22" s="725"/>
      <c r="AE22" s="725"/>
      <c r="AF22" s="725"/>
      <c r="AG22" s="725"/>
      <c r="AH22" s="725"/>
      <c r="AI22" s="725"/>
    </row>
    <row r="23">
      <c r="A23" s="728">
        <v>16.0</v>
      </c>
      <c r="B23" s="728" t="s">
        <v>468</v>
      </c>
      <c r="C23" s="725"/>
      <c r="D23" s="725"/>
      <c r="E23" s="725"/>
      <c r="F23" s="725"/>
      <c r="G23" s="727" t="s">
        <v>470</v>
      </c>
      <c r="H23" s="732">
        <v>2.0</v>
      </c>
      <c r="I23" s="725"/>
      <c r="J23" s="725"/>
      <c r="K23" s="725"/>
      <c r="L23" s="727">
        <v>16.0</v>
      </c>
      <c r="M23" s="727">
        <v>195.0</v>
      </c>
      <c r="N23" s="727">
        <v>80.0</v>
      </c>
      <c r="O23" s="727">
        <v>112.0</v>
      </c>
      <c r="P23" s="727">
        <v>144.0</v>
      </c>
      <c r="Q23" s="725"/>
      <c r="R23" s="725"/>
      <c r="S23" s="725"/>
      <c r="T23" s="725"/>
      <c r="U23" s="725"/>
      <c r="V23" s="725"/>
      <c r="W23" s="725"/>
      <c r="X23" s="725"/>
      <c r="Y23" s="725"/>
      <c r="Z23" s="725"/>
      <c r="AA23" s="725"/>
      <c r="AB23" s="725"/>
      <c r="AC23" s="725"/>
      <c r="AD23" s="725"/>
      <c r="AE23" s="725"/>
      <c r="AF23" s="725"/>
      <c r="AG23" s="725"/>
      <c r="AH23" s="725"/>
      <c r="AI23" s="725"/>
    </row>
    <row r="24">
      <c r="A24" s="728">
        <v>17.0</v>
      </c>
      <c r="B24" s="728" t="s">
        <v>471</v>
      </c>
      <c r="C24" s="725"/>
      <c r="D24" s="725"/>
      <c r="E24" s="725"/>
      <c r="F24" s="725"/>
      <c r="G24" s="727" t="s">
        <v>472</v>
      </c>
      <c r="H24" s="732" t="s">
        <v>452</v>
      </c>
      <c r="I24" s="725"/>
      <c r="J24" s="725"/>
      <c r="K24" s="725"/>
      <c r="L24" s="727">
        <v>17.0</v>
      </c>
      <c r="M24" s="727">
        <v>200.0</v>
      </c>
      <c r="N24" s="727">
        <v>85.0</v>
      </c>
      <c r="O24" s="727">
        <v>119.0</v>
      </c>
      <c r="P24" s="727">
        <v>153.0</v>
      </c>
      <c r="Q24" s="725"/>
      <c r="R24" s="725"/>
      <c r="S24" s="725"/>
      <c r="T24" s="725"/>
      <c r="U24" s="725"/>
      <c r="V24" s="725"/>
      <c r="W24" s="725"/>
      <c r="X24" s="725"/>
      <c r="Y24" s="725"/>
      <c r="Z24" s="725"/>
      <c r="AA24" s="725"/>
      <c r="AB24" s="725"/>
      <c r="AC24" s="725"/>
      <c r="AD24" s="725"/>
      <c r="AE24" s="725"/>
      <c r="AF24" s="725"/>
      <c r="AG24" s="725"/>
      <c r="AH24" s="725"/>
      <c r="AI24" s="725"/>
    </row>
    <row r="25">
      <c r="A25" s="728">
        <v>18.0</v>
      </c>
      <c r="B25" s="728" t="s">
        <v>471</v>
      </c>
      <c r="C25" s="725"/>
      <c r="D25" s="725"/>
      <c r="E25" s="725"/>
      <c r="F25" s="725"/>
      <c r="G25" s="727" t="s">
        <v>473</v>
      </c>
      <c r="H25" s="732">
        <v>1.0</v>
      </c>
      <c r="I25" s="725"/>
      <c r="J25" s="725"/>
      <c r="K25" s="725"/>
      <c r="L25" s="727">
        <v>18.0</v>
      </c>
      <c r="M25" s="727">
        <v>205.0</v>
      </c>
      <c r="N25" s="727">
        <v>90.0</v>
      </c>
      <c r="O25" s="727">
        <v>126.0</v>
      </c>
      <c r="P25" s="727">
        <v>162.0</v>
      </c>
      <c r="Q25" s="725"/>
      <c r="R25" s="725"/>
      <c r="S25" s="725"/>
      <c r="T25" s="725"/>
      <c r="U25" s="725"/>
      <c r="V25" s="725"/>
      <c r="W25" s="725"/>
      <c r="X25" s="725"/>
      <c r="Y25" s="725"/>
      <c r="Z25" s="725"/>
      <c r="AA25" s="725"/>
      <c r="AB25" s="725"/>
      <c r="AC25" s="725"/>
      <c r="AD25" s="725"/>
      <c r="AE25" s="725"/>
      <c r="AF25" s="725"/>
      <c r="AG25" s="725"/>
      <c r="AH25" s="725"/>
      <c r="AI25" s="725"/>
    </row>
    <row r="26">
      <c r="A26" s="728">
        <v>19.0</v>
      </c>
      <c r="B26" s="728" t="s">
        <v>474</v>
      </c>
      <c r="C26" s="725"/>
      <c r="D26" s="725"/>
      <c r="E26" s="725"/>
      <c r="F26" s="725"/>
      <c r="G26" s="727" t="s">
        <v>475</v>
      </c>
      <c r="H26" s="732">
        <v>1.0</v>
      </c>
      <c r="I26" s="725"/>
      <c r="J26" s="725"/>
      <c r="K26" s="725"/>
      <c r="L26" s="727">
        <v>19.0</v>
      </c>
      <c r="M26" s="727">
        <v>210.0</v>
      </c>
      <c r="N26" s="727">
        <v>95.0</v>
      </c>
      <c r="O26" s="727">
        <v>133.0</v>
      </c>
      <c r="P26" s="727">
        <v>171.0</v>
      </c>
      <c r="Q26" s="725"/>
      <c r="R26" s="725"/>
      <c r="S26" s="725"/>
      <c r="T26" s="725"/>
      <c r="U26" s="725"/>
      <c r="V26" s="725"/>
      <c r="W26" s="725"/>
      <c r="X26" s="725"/>
      <c r="Y26" s="725"/>
      <c r="Z26" s="725"/>
      <c r="AA26" s="725"/>
      <c r="AB26" s="725"/>
      <c r="AC26" s="725"/>
      <c r="AD26" s="725"/>
      <c r="AE26" s="725"/>
      <c r="AF26" s="725"/>
      <c r="AG26" s="725"/>
      <c r="AH26" s="725"/>
      <c r="AI26" s="725"/>
    </row>
    <row r="27">
      <c r="A27" s="728">
        <v>20.0</v>
      </c>
      <c r="B27" s="728" t="s">
        <v>474</v>
      </c>
      <c r="C27" s="725"/>
      <c r="D27" s="725"/>
      <c r="E27" s="725"/>
      <c r="F27" s="725"/>
      <c r="G27" s="727" t="s">
        <v>476</v>
      </c>
      <c r="H27" s="732" t="s">
        <v>452</v>
      </c>
      <c r="I27" s="725"/>
      <c r="J27" s="725"/>
      <c r="K27" s="725"/>
      <c r="L27" s="727">
        <v>20.0</v>
      </c>
      <c r="M27" s="727">
        <v>215.0</v>
      </c>
      <c r="N27" s="727">
        <v>100.0</v>
      </c>
      <c r="O27" s="727">
        <v>140.0</v>
      </c>
      <c r="P27" s="727">
        <v>180.0</v>
      </c>
      <c r="Q27" s="725"/>
      <c r="R27" s="725"/>
      <c r="S27" s="725"/>
      <c r="T27" s="725"/>
      <c r="U27" s="725"/>
      <c r="V27" s="725"/>
      <c r="W27" s="725"/>
      <c r="X27" s="725"/>
      <c r="Y27" s="725"/>
      <c r="Z27" s="725"/>
      <c r="AA27" s="725"/>
      <c r="AB27" s="725"/>
      <c r="AC27" s="725"/>
      <c r="AD27" s="725"/>
      <c r="AE27" s="725"/>
      <c r="AF27" s="725"/>
      <c r="AG27" s="725"/>
      <c r="AH27" s="725"/>
      <c r="AI27" s="725"/>
    </row>
    <row r="28">
      <c r="A28" s="725"/>
      <c r="B28" s="725"/>
      <c r="C28" s="725"/>
      <c r="D28" s="725"/>
      <c r="E28" s="725"/>
      <c r="F28" s="725"/>
      <c r="G28" s="727" t="s">
        <v>266</v>
      </c>
      <c r="H28" s="732" t="s">
        <v>452</v>
      </c>
      <c r="I28" s="725"/>
      <c r="J28" s="725"/>
      <c r="K28" s="725"/>
      <c r="L28" s="727">
        <v>21.0</v>
      </c>
      <c r="M28" s="727">
        <v>220.0</v>
      </c>
      <c r="N28" s="727">
        <v>105.0</v>
      </c>
      <c r="O28" s="727">
        <v>147.0</v>
      </c>
      <c r="P28" s="727">
        <v>189.0</v>
      </c>
      <c r="Q28" s="725"/>
      <c r="R28" s="725"/>
      <c r="S28" s="725"/>
      <c r="T28" s="725"/>
      <c r="U28" s="725"/>
      <c r="V28" s="725"/>
      <c r="W28" s="725"/>
      <c r="X28" s="725"/>
      <c r="Y28" s="725"/>
      <c r="Z28" s="725"/>
      <c r="AA28" s="725"/>
      <c r="AB28" s="725"/>
      <c r="AC28" s="725"/>
      <c r="AD28" s="725"/>
      <c r="AE28" s="725"/>
      <c r="AF28" s="725"/>
      <c r="AG28" s="725"/>
      <c r="AH28" s="725"/>
      <c r="AI28" s="725"/>
    </row>
    <row r="29">
      <c r="A29" s="727" t="s">
        <v>477</v>
      </c>
      <c r="B29" s="725"/>
      <c r="C29" s="727" t="s">
        <v>478</v>
      </c>
      <c r="D29" s="725"/>
      <c r="E29" s="725"/>
      <c r="F29" s="725"/>
      <c r="G29" s="727" t="s">
        <v>256</v>
      </c>
      <c r="H29" s="734" t="s">
        <v>452</v>
      </c>
      <c r="I29" s="725"/>
      <c r="J29" s="725"/>
      <c r="K29" s="725"/>
      <c r="L29" s="725"/>
      <c r="M29" s="725"/>
      <c r="N29" s="725"/>
      <c r="O29" s="725"/>
      <c r="P29" s="725"/>
      <c r="Q29" s="725"/>
      <c r="R29" s="725"/>
      <c r="S29" s="725"/>
      <c r="T29" s="725"/>
      <c r="U29" s="725"/>
      <c r="V29" s="725"/>
      <c r="W29" s="725"/>
      <c r="X29" s="725"/>
      <c r="Y29" s="725"/>
      <c r="Z29" s="725"/>
      <c r="AA29" s="725"/>
      <c r="AB29" s="725"/>
      <c r="AC29" s="725"/>
      <c r="AD29" s="725"/>
      <c r="AE29" s="725"/>
      <c r="AF29" s="725"/>
      <c r="AG29" s="725"/>
      <c r="AH29" s="725"/>
      <c r="AI29" s="725"/>
    </row>
    <row r="30">
      <c r="A30" s="725"/>
      <c r="B30" s="725"/>
      <c r="C30" s="725"/>
      <c r="D30" s="725"/>
      <c r="E30" s="725"/>
      <c r="F30" s="725"/>
      <c r="G30" s="727" t="s">
        <v>479</v>
      </c>
      <c r="H30" s="732">
        <v>1.0</v>
      </c>
      <c r="I30" s="725"/>
      <c r="J30" s="725"/>
      <c r="K30" s="725"/>
      <c r="L30" s="725"/>
      <c r="M30" s="725"/>
      <c r="N30" s="725"/>
      <c r="O30" s="725"/>
      <c r="P30" s="725"/>
      <c r="Q30" s="725"/>
      <c r="R30" s="725"/>
      <c r="S30" s="725"/>
      <c r="T30" s="725"/>
      <c r="U30" s="725"/>
      <c r="V30" s="725"/>
      <c r="W30" s="725"/>
      <c r="X30" s="725"/>
      <c r="Y30" s="725"/>
      <c r="Z30" s="725"/>
      <c r="AA30" s="725"/>
      <c r="AB30" s="725"/>
      <c r="AC30" s="725"/>
      <c r="AD30" s="725"/>
      <c r="AE30" s="725"/>
      <c r="AF30" s="725"/>
      <c r="AG30" s="725"/>
      <c r="AH30" s="725"/>
      <c r="AI30" s="725"/>
    </row>
    <row r="31">
      <c r="A31" s="727" t="s">
        <v>480</v>
      </c>
      <c r="B31" s="725"/>
      <c r="C31" s="727" t="s">
        <v>14</v>
      </c>
      <c r="D31" s="725"/>
      <c r="E31" s="725"/>
      <c r="F31" s="725"/>
      <c r="G31" s="727" t="s">
        <v>481</v>
      </c>
      <c r="H31" s="732">
        <v>4.0</v>
      </c>
      <c r="I31" s="725"/>
      <c r="J31" s="725"/>
      <c r="K31" s="725"/>
      <c r="L31" s="735" t="s">
        <v>482</v>
      </c>
      <c r="M31" s="725"/>
      <c r="N31" s="725"/>
      <c r="O31" s="725"/>
      <c r="P31" s="725"/>
      <c r="Q31" s="725"/>
      <c r="R31" s="725"/>
      <c r="S31" s="725"/>
      <c r="T31" s="725"/>
      <c r="U31" s="725"/>
      <c r="V31" s="725"/>
      <c r="W31" s="725"/>
      <c r="X31" s="725"/>
      <c r="Y31" s="725"/>
      <c r="Z31" s="725"/>
      <c r="AA31" s="725"/>
      <c r="AB31" s="725"/>
      <c r="AC31" s="725"/>
      <c r="AD31" s="725"/>
      <c r="AE31" s="725"/>
      <c r="AF31" s="725"/>
      <c r="AG31" s="725"/>
      <c r="AH31" s="725"/>
      <c r="AI31" s="725"/>
    </row>
    <row r="32">
      <c r="A32" s="727" t="s">
        <v>483</v>
      </c>
      <c r="B32" s="725"/>
      <c r="C32" s="727" t="s">
        <v>484</v>
      </c>
      <c r="D32" s="725"/>
      <c r="E32" s="725"/>
      <c r="F32" s="725"/>
      <c r="G32" s="727" t="s">
        <v>260</v>
      </c>
      <c r="H32" s="734" t="s">
        <v>452</v>
      </c>
      <c r="I32" s="725"/>
      <c r="J32" s="725"/>
      <c r="K32" s="725"/>
      <c r="L32" s="725"/>
      <c r="M32" s="725"/>
      <c r="N32" s="725"/>
      <c r="O32" s="725"/>
      <c r="P32" s="725"/>
      <c r="Q32" s="725"/>
      <c r="R32" s="725"/>
      <c r="S32" s="725"/>
      <c r="T32" s="725"/>
      <c r="U32" s="725"/>
      <c r="V32" s="725"/>
      <c r="W32" s="725"/>
      <c r="X32" s="725"/>
      <c r="Y32" s="725"/>
      <c r="Z32" s="725"/>
      <c r="AA32" s="725"/>
      <c r="AB32" s="725"/>
      <c r="AC32" s="725"/>
      <c r="AD32" s="725"/>
      <c r="AE32" s="725"/>
      <c r="AF32" s="725"/>
      <c r="AG32" s="725"/>
      <c r="AH32" s="725"/>
      <c r="AI32" s="725"/>
    </row>
    <row r="33">
      <c r="A33" s="735" t="s">
        <v>485</v>
      </c>
      <c r="B33" s="725"/>
      <c r="C33" s="727" t="s">
        <v>486</v>
      </c>
      <c r="D33" s="725"/>
      <c r="E33" s="725"/>
      <c r="F33" s="725"/>
      <c r="G33" s="727" t="s">
        <v>258</v>
      </c>
      <c r="H33" s="732">
        <v>1.0</v>
      </c>
      <c r="I33" s="725"/>
      <c r="J33" s="725"/>
      <c r="K33" s="725"/>
      <c r="L33" s="727" t="s">
        <v>487</v>
      </c>
      <c r="M33" s="735" t="s">
        <v>488</v>
      </c>
      <c r="N33" s="725"/>
      <c r="O33" s="725"/>
      <c r="P33" s="725"/>
      <c r="Q33" s="725"/>
      <c r="R33" s="725"/>
      <c r="S33" s="725"/>
      <c r="T33" s="725"/>
      <c r="U33" s="725"/>
      <c r="V33" s="725"/>
      <c r="W33" s="725"/>
      <c r="X33" s="725"/>
      <c r="Y33" s="725"/>
      <c r="Z33" s="725"/>
      <c r="AA33" s="725"/>
      <c r="AB33" s="725"/>
      <c r="AC33" s="725"/>
      <c r="AD33" s="725"/>
      <c r="AE33" s="725"/>
      <c r="AF33" s="725"/>
      <c r="AG33" s="725"/>
      <c r="AH33" s="725"/>
      <c r="AI33" s="725"/>
    </row>
    <row r="34">
      <c r="A34" s="727" t="s">
        <v>489</v>
      </c>
      <c r="B34" s="725"/>
      <c r="C34" s="727" t="s">
        <v>490</v>
      </c>
      <c r="D34" s="725"/>
      <c r="E34" s="725"/>
      <c r="F34" s="725"/>
      <c r="G34" s="727" t="s">
        <v>491</v>
      </c>
      <c r="H34" s="732">
        <v>1.0</v>
      </c>
      <c r="I34" s="725"/>
      <c r="J34" s="725"/>
      <c r="K34" s="725"/>
      <c r="L34" s="727" t="s">
        <v>492</v>
      </c>
      <c r="M34" s="735" t="s">
        <v>493</v>
      </c>
      <c r="N34" s="725"/>
      <c r="O34" s="725"/>
      <c r="P34" s="725"/>
      <c r="Q34" s="725"/>
      <c r="R34" s="725"/>
      <c r="S34" s="725"/>
      <c r="T34" s="725"/>
      <c r="U34" s="725"/>
      <c r="V34" s="725"/>
      <c r="W34" s="725"/>
      <c r="X34" s="725"/>
      <c r="Y34" s="725"/>
      <c r="Z34" s="725"/>
      <c r="AA34" s="725"/>
      <c r="AB34" s="725"/>
      <c r="AC34" s="725"/>
      <c r="AD34" s="725"/>
      <c r="AE34" s="725"/>
      <c r="AF34" s="725"/>
      <c r="AG34" s="725"/>
      <c r="AH34" s="725"/>
      <c r="AI34" s="725"/>
    </row>
    <row r="35">
      <c r="A35" s="727" t="s">
        <v>494</v>
      </c>
      <c r="B35" s="725"/>
      <c r="C35" s="727" t="s">
        <v>495</v>
      </c>
      <c r="D35" s="725"/>
      <c r="E35" s="725"/>
      <c r="F35" s="725"/>
      <c r="G35" s="727" t="s">
        <v>496</v>
      </c>
      <c r="H35" s="734" t="s">
        <v>452</v>
      </c>
      <c r="I35" s="725"/>
      <c r="J35" s="725"/>
      <c r="K35" s="725"/>
      <c r="L35" s="727" t="s">
        <v>497</v>
      </c>
      <c r="M35" s="735" t="s">
        <v>498</v>
      </c>
      <c r="N35" s="725"/>
      <c r="O35" s="725"/>
      <c r="P35" s="725"/>
      <c r="Q35" s="725"/>
      <c r="R35" s="725"/>
      <c r="S35" s="725"/>
      <c r="T35" s="725"/>
      <c r="U35" s="725"/>
      <c r="V35" s="725"/>
      <c r="W35" s="725"/>
      <c r="X35" s="725"/>
      <c r="Y35" s="725"/>
      <c r="Z35" s="725"/>
      <c r="AA35" s="725"/>
      <c r="AB35" s="725"/>
      <c r="AC35" s="725"/>
      <c r="AD35" s="725"/>
      <c r="AE35" s="725"/>
      <c r="AF35" s="725"/>
      <c r="AG35" s="725"/>
      <c r="AH35" s="725"/>
      <c r="AI35" s="725"/>
    </row>
    <row r="36">
      <c r="A36" s="727" t="s">
        <v>499</v>
      </c>
      <c r="B36" s="725"/>
      <c r="C36" s="727" t="s">
        <v>500</v>
      </c>
      <c r="D36" s="725"/>
      <c r="E36" s="725"/>
      <c r="F36" s="725"/>
      <c r="G36" s="727" t="s">
        <v>501</v>
      </c>
      <c r="H36" s="732">
        <v>1.0</v>
      </c>
      <c r="I36" s="725"/>
      <c r="J36" s="725"/>
      <c r="K36" s="725"/>
      <c r="L36" s="727" t="s">
        <v>502</v>
      </c>
      <c r="M36" s="735" t="s">
        <v>503</v>
      </c>
      <c r="N36" s="725"/>
      <c r="O36" s="725"/>
      <c r="P36" s="725"/>
      <c r="Q36" s="725"/>
      <c r="R36" s="725"/>
      <c r="S36" s="725"/>
      <c r="T36" s="725"/>
      <c r="U36" s="725"/>
      <c r="V36" s="725"/>
      <c r="W36" s="725"/>
      <c r="X36" s="725"/>
      <c r="Y36" s="725"/>
      <c r="Z36" s="725"/>
      <c r="AA36" s="725"/>
      <c r="AB36" s="725"/>
      <c r="AC36" s="725"/>
      <c r="AD36" s="725"/>
      <c r="AE36" s="725"/>
      <c r="AF36" s="725"/>
      <c r="AG36" s="725"/>
      <c r="AH36" s="725"/>
      <c r="AI36" s="725"/>
    </row>
    <row r="37">
      <c r="A37" s="727" t="s">
        <v>504</v>
      </c>
      <c r="B37" s="725"/>
      <c r="C37" s="727" t="s">
        <v>505</v>
      </c>
      <c r="D37" s="725"/>
      <c r="E37" s="725"/>
      <c r="F37" s="725"/>
      <c r="G37" s="727" t="s">
        <v>506</v>
      </c>
      <c r="H37" s="732">
        <v>1.0</v>
      </c>
      <c r="I37" s="725"/>
      <c r="J37" s="725"/>
      <c r="K37" s="725"/>
      <c r="L37" s="727" t="s">
        <v>507</v>
      </c>
      <c r="M37" s="735" t="s">
        <v>508</v>
      </c>
      <c r="N37" s="725"/>
      <c r="O37" s="725"/>
      <c r="P37" s="725"/>
      <c r="Q37" s="725"/>
      <c r="R37" s="725"/>
      <c r="S37" s="725"/>
      <c r="T37" s="725"/>
      <c r="U37" s="725"/>
      <c r="V37" s="725"/>
      <c r="W37" s="725"/>
      <c r="X37" s="725"/>
      <c r="Y37" s="725"/>
      <c r="Z37" s="725"/>
      <c r="AA37" s="725"/>
      <c r="AB37" s="725"/>
      <c r="AC37" s="725"/>
      <c r="AD37" s="725"/>
      <c r="AE37" s="725"/>
      <c r="AF37" s="725"/>
      <c r="AG37" s="725"/>
      <c r="AH37" s="725"/>
      <c r="AI37" s="725"/>
    </row>
    <row r="38">
      <c r="A38" s="727" t="s">
        <v>509</v>
      </c>
      <c r="B38" s="725"/>
      <c r="C38" s="725"/>
      <c r="D38" s="725"/>
      <c r="E38" s="725"/>
      <c r="F38" s="725"/>
      <c r="G38" s="727" t="s">
        <v>510</v>
      </c>
      <c r="H38" s="732">
        <v>1.0</v>
      </c>
      <c r="I38" s="725"/>
      <c r="J38" s="725"/>
      <c r="K38" s="725"/>
      <c r="L38" s="727" t="s">
        <v>511</v>
      </c>
      <c r="M38" s="735" t="s">
        <v>512</v>
      </c>
      <c r="N38" s="725"/>
      <c r="O38" s="725"/>
      <c r="P38" s="725"/>
      <c r="Q38" s="725"/>
      <c r="R38" s="725"/>
      <c r="S38" s="725"/>
      <c r="T38" s="725"/>
      <c r="U38" s="725"/>
      <c r="V38" s="725"/>
      <c r="W38" s="725"/>
      <c r="X38" s="725"/>
      <c r="Y38" s="725"/>
      <c r="Z38" s="725"/>
      <c r="AA38" s="725"/>
      <c r="AB38" s="725"/>
      <c r="AC38" s="725"/>
      <c r="AD38" s="725"/>
      <c r="AE38" s="725"/>
      <c r="AF38" s="725"/>
      <c r="AG38" s="725"/>
      <c r="AH38" s="725"/>
      <c r="AI38" s="725"/>
    </row>
    <row r="39">
      <c r="A39" s="727" t="s">
        <v>513</v>
      </c>
      <c r="B39" s="725"/>
      <c r="C39" s="725"/>
      <c r="D39" s="725"/>
      <c r="E39" s="725"/>
      <c r="F39" s="725"/>
      <c r="G39" s="727" t="s">
        <v>514</v>
      </c>
      <c r="H39" s="734" t="s">
        <v>452</v>
      </c>
      <c r="I39" s="725"/>
      <c r="J39" s="725"/>
      <c r="K39" s="725"/>
      <c r="L39" s="727" t="s">
        <v>515</v>
      </c>
      <c r="M39" s="735" t="s">
        <v>516</v>
      </c>
      <c r="N39" s="725"/>
      <c r="O39" s="725"/>
      <c r="P39" s="725"/>
      <c r="Q39" s="725"/>
      <c r="R39" s="725"/>
      <c r="S39" s="725"/>
      <c r="T39" s="725"/>
      <c r="U39" s="725"/>
      <c r="V39" s="725"/>
      <c r="W39" s="725"/>
      <c r="X39" s="725"/>
      <c r="Y39" s="725"/>
      <c r="Z39" s="725"/>
      <c r="AA39" s="725"/>
      <c r="AB39" s="725"/>
      <c r="AC39" s="725"/>
      <c r="AD39" s="725"/>
      <c r="AE39" s="725"/>
      <c r="AF39" s="725"/>
      <c r="AG39" s="725"/>
      <c r="AH39" s="725"/>
      <c r="AI39" s="725"/>
    </row>
    <row r="40">
      <c r="A40" s="727" t="s">
        <v>517</v>
      </c>
      <c r="B40" s="725"/>
      <c r="C40" s="725"/>
      <c r="D40" s="725"/>
      <c r="E40" s="725"/>
      <c r="F40" s="725"/>
      <c r="G40" s="727" t="s">
        <v>518</v>
      </c>
      <c r="H40" s="732">
        <v>4.0</v>
      </c>
      <c r="I40" s="725"/>
      <c r="J40" s="725"/>
      <c r="K40" s="725"/>
      <c r="L40" s="727" t="s">
        <v>519</v>
      </c>
      <c r="M40" s="735" t="s">
        <v>520</v>
      </c>
      <c r="N40" s="725"/>
      <c r="O40" s="725"/>
      <c r="P40" s="725"/>
      <c r="Q40" s="725"/>
      <c r="R40" s="725"/>
      <c r="S40" s="725"/>
      <c r="T40" s="725"/>
      <c r="U40" s="725"/>
      <c r="V40" s="725"/>
      <c r="W40" s="725"/>
      <c r="X40" s="725"/>
      <c r="Y40" s="725"/>
      <c r="Z40" s="725"/>
      <c r="AA40" s="725"/>
      <c r="AB40" s="725"/>
      <c r="AC40" s="725"/>
      <c r="AD40" s="725"/>
      <c r="AE40" s="725"/>
      <c r="AF40" s="725"/>
      <c r="AG40" s="725"/>
      <c r="AH40" s="725"/>
      <c r="AI40" s="725"/>
    </row>
    <row r="41">
      <c r="A41" s="727" t="s">
        <v>521</v>
      </c>
      <c r="B41" s="725"/>
      <c r="C41" s="725"/>
      <c r="D41" s="725"/>
      <c r="E41" s="725"/>
      <c r="F41" s="725"/>
      <c r="G41" s="727" t="s">
        <v>522</v>
      </c>
      <c r="H41" s="732">
        <v>1.0</v>
      </c>
      <c r="I41" s="725"/>
      <c r="J41" s="725"/>
      <c r="K41" s="725"/>
      <c r="L41" s="727" t="s">
        <v>523</v>
      </c>
      <c r="M41" s="735" t="s">
        <v>524</v>
      </c>
      <c r="N41" s="725"/>
      <c r="O41" s="725"/>
      <c r="P41" s="725"/>
      <c r="Q41" s="725"/>
      <c r="R41" s="725"/>
      <c r="S41" s="725"/>
      <c r="T41" s="725"/>
      <c r="U41" s="725"/>
      <c r="V41" s="725"/>
      <c r="W41" s="725"/>
      <c r="X41" s="725"/>
      <c r="Y41" s="725"/>
      <c r="Z41" s="725"/>
      <c r="AA41" s="725"/>
      <c r="AB41" s="725"/>
      <c r="AC41" s="725"/>
      <c r="AD41" s="725"/>
      <c r="AE41" s="725"/>
      <c r="AF41" s="725"/>
      <c r="AG41" s="725"/>
      <c r="AH41" s="725"/>
      <c r="AI41" s="725"/>
    </row>
    <row r="42">
      <c r="A42" s="727" t="s">
        <v>525</v>
      </c>
      <c r="B42" s="725"/>
      <c r="C42" s="725"/>
      <c r="D42" s="725"/>
      <c r="E42" s="725"/>
      <c r="F42" s="725"/>
      <c r="G42" s="727" t="s">
        <v>526</v>
      </c>
      <c r="H42" s="732" t="s">
        <v>452</v>
      </c>
      <c r="I42" s="725"/>
      <c r="J42" s="725"/>
      <c r="K42" s="725"/>
      <c r="L42" s="727" t="s">
        <v>527</v>
      </c>
      <c r="M42" s="735" t="s">
        <v>528</v>
      </c>
      <c r="N42" s="725"/>
      <c r="O42" s="725"/>
      <c r="P42" s="725"/>
      <c r="Q42" s="725"/>
      <c r="R42" s="725"/>
      <c r="S42" s="725"/>
      <c r="T42" s="725"/>
      <c r="U42" s="725"/>
      <c r="V42" s="725"/>
      <c r="W42" s="725"/>
      <c r="X42" s="725"/>
      <c r="Y42" s="725"/>
      <c r="Z42" s="725"/>
      <c r="AA42" s="725"/>
      <c r="AB42" s="725"/>
      <c r="AC42" s="725"/>
      <c r="AD42" s="725"/>
      <c r="AE42" s="725"/>
      <c r="AF42" s="725"/>
      <c r="AG42" s="725"/>
      <c r="AH42" s="725"/>
      <c r="AI42" s="725"/>
    </row>
    <row r="43">
      <c r="A43" s="727" t="s">
        <v>529</v>
      </c>
      <c r="B43" s="725"/>
      <c r="C43" s="725"/>
      <c r="D43" s="725"/>
      <c r="E43" s="725"/>
      <c r="F43" s="725"/>
      <c r="G43" s="728" t="s">
        <v>530</v>
      </c>
      <c r="H43" s="734">
        <v>1.0</v>
      </c>
      <c r="I43" s="725"/>
      <c r="J43" s="725"/>
      <c r="K43" s="725"/>
      <c r="L43" s="727" t="s">
        <v>531</v>
      </c>
      <c r="M43" s="735" t="s">
        <v>532</v>
      </c>
      <c r="N43" s="725"/>
      <c r="O43" s="725"/>
      <c r="P43" s="725"/>
      <c r="Q43" s="725"/>
      <c r="R43" s="725"/>
      <c r="S43" s="725"/>
      <c r="T43" s="725"/>
      <c r="U43" s="725"/>
      <c r="V43" s="725"/>
      <c r="W43" s="725"/>
      <c r="X43" s="725"/>
      <c r="Y43" s="725"/>
      <c r="Z43" s="725"/>
      <c r="AA43" s="725"/>
      <c r="AB43" s="725"/>
      <c r="AC43" s="725"/>
      <c r="AD43" s="725"/>
      <c r="AE43" s="725"/>
      <c r="AF43" s="725"/>
      <c r="AG43" s="725"/>
      <c r="AH43" s="725"/>
      <c r="AI43" s="725"/>
    </row>
    <row r="44">
      <c r="A44" s="727" t="s">
        <v>533</v>
      </c>
      <c r="B44" s="725"/>
      <c r="C44" s="725"/>
      <c r="D44" s="725"/>
      <c r="E44" s="725"/>
      <c r="F44" s="725"/>
      <c r="G44" s="727" t="s">
        <v>264</v>
      </c>
      <c r="H44" s="732" t="s">
        <v>452</v>
      </c>
      <c r="I44" s="725"/>
      <c r="J44" s="725"/>
      <c r="K44" s="725"/>
      <c r="L44" s="727" t="s">
        <v>534</v>
      </c>
      <c r="M44" s="735" t="s">
        <v>535</v>
      </c>
      <c r="N44" s="725"/>
      <c r="O44" s="725"/>
      <c r="P44" s="725"/>
      <c r="Q44" s="725"/>
      <c r="R44" s="725"/>
      <c r="S44" s="725"/>
      <c r="T44" s="725"/>
      <c r="U44" s="725"/>
      <c r="V44" s="725"/>
      <c r="W44" s="725"/>
      <c r="X44" s="725"/>
      <c r="Y44" s="725"/>
      <c r="Z44" s="725"/>
      <c r="AA44" s="725"/>
      <c r="AB44" s="725"/>
      <c r="AC44" s="725"/>
      <c r="AD44" s="725"/>
      <c r="AE44" s="725"/>
      <c r="AF44" s="725"/>
      <c r="AG44" s="725"/>
      <c r="AH44" s="725"/>
      <c r="AI44" s="725"/>
    </row>
    <row r="45">
      <c r="A45" s="727" t="s">
        <v>536</v>
      </c>
      <c r="B45" s="725"/>
      <c r="C45" s="725"/>
      <c r="D45" s="725"/>
      <c r="E45" s="725"/>
      <c r="F45" s="725"/>
      <c r="G45" s="727" t="s">
        <v>537</v>
      </c>
      <c r="H45" s="732">
        <v>2.0</v>
      </c>
      <c r="I45" s="725"/>
      <c r="J45" s="725"/>
      <c r="K45" s="725"/>
      <c r="L45" s="727" t="s">
        <v>538</v>
      </c>
      <c r="M45" s="735" t="s">
        <v>539</v>
      </c>
      <c r="N45" s="725"/>
      <c r="O45" s="725"/>
      <c r="P45" s="725"/>
      <c r="Q45" s="725"/>
      <c r="R45" s="725"/>
      <c r="S45" s="725"/>
      <c r="T45" s="725"/>
      <c r="U45" s="725"/>
      <c r="V45" s="725"/>
      <c r="W45" s="725"/>
      <c r="X45" s="725"/>
      <c r="Y45" s="725"/>
      <c r="Z45" s="725"/>
      <c r="AA45" s="725"/>
      <c r="AB45" s="725"/>
      <c r="AC45" s="725"/>
      <c r="AD45" s="725"/>
      <c r="AE45" s="725"/>
      <c r="AF45" s="725"/>
      <c r="AG45" s="725"/>
      <c r="AH45" s="725"/>
      <c r="AI45" s="725"/>
    </row>
    <row r="46">
      <c r="A46" s="727" t="s">
        <v>540</v>
      </c>
      <c r="B46" s="725"/>
      <c r="C46" s="725"/>
      <c r="D46" s="725"/>
      <c r="E46" s="725"/>
      <c r="F46" s="725"/>
      <c r="G46" s="727" t="s">
        <v>267</v>
      </c>
      <c r="H46" s="732">
        <v>1.0</v>
      </c>
      <c r="I46" s="725"/>
      <c r="J46" s="725"/>
      <c r="K46" s="725"/>
      <c r="L46" s="727" t="s">
        <v>541</v>
      </c>
      <c r="M46" s="735" t="s">
        <v>542</v>
      </c>
      <c r="N46" s="725"/>
      <c r="O46" s="725"/>
      <c r="P46" s="725"/>
      <c r="Q46" s="725"/>
      <c r="R46" s="725"/>
      <c r="S46" s="725"/>
      <c r="T46" s="725"/>
      <c r="U46" s="725"/>
      <c r="V46" s="725"/>
      <c r="W46" s="725"/>
      <c r="X46" s="725"/>
      <c r="Y46" s="725"/>
      <c r="Z46" s="725"/>
      <c r="AA46" s="725"/>
      <c r="AB46" s="725"/>
      <c r="AC46" s="725"/>
      <c r="AD46" s="725"/>
      <c r="AE46" s="725"/>
      <c r="AF46" s="725"/>
      <c r="AG46" s="725"/>
      <c r="AH46" s="725"/>
      <c r="AI46" s="725"/>
    </row>
    <row r="47">
      <c r="A47" s="727" t="s">
        <v>543</v>
      </c>
      <c r="B47" s="725"/>
      <c r="C47" s="725"/>
      <c r="D47" s="725"/>
      <c r="E47" s="725"/>
      <c r="F47" s="725"/>
      <c r="G47" s="727" t="s">
        <v>544</v>
      </c>
      <c r="H47" s="732" t="s">
        <v>452</v>
      </c>
      <c r="I47" s="725"/>
      <c r="J47" s="725"/>
      <c r="K47" s="725"/>
      <c r="L47" s="727" t="s">
        <v>545</v>
      </c>
      <c r="M47" s="735" t="s">
        <v>546</v>
      </c>
      <c r="N47" s="725"/>
      <c r="O47" s="725"/>
      <c r="P47" s="725"/>
      <c r="Q47" s="725"/>
      <c r="R47" s="725"/>
      <c r="S47" s="725"/>
      <c r="T47" s="725"/>
      <c r="U47" s="725"/>
      <c r="V47" s="725"/>
      <c r="W47" s="725"/>
      <c r="X47" s="725"/>
      <c r="Y47" s="725"/>
      <c r="Z47" s="725"/>
      <c r="AA47" s="725"/>
      <c r="AB47" s="725"/>
      <c r="AC47" s="725"/>
      <c r="AD47" s="725"/>
      <c r="AE47" s="725"/>
      <c r="AF47" s="725"/>
      <c r="AG47" s="725"/>
      <c r="AH47" s="725"/>
      <c r="AI47" s="725"/>
    </row>
    <row r="48">
      <c r="A48" s="727" t="s">
        <v>547</v>
      </c>
      <c r="B48" s="725"/>
      <c r="C48" s="725"/>
      <c r="D48" s="725"/>
      <c r="E48" s="725"/>
      <c r="F48" s="725"/>
      <c r="G48" s="727" t="s">
        <v>548</v>
      </c>
      <c r="H48" s="732">
        <v>2.0</v>
      </c>
      <c r="I48" s="725"/>
      <c r="J48" s="725"/>
      <c r="K48" s="725"/>
      <c r="L48" s="727" t="s">
        <v>549</v>
      </c>
      <c r="M48" s="735" t="s">
        <v>550</v>
      </c>
      <c r="N48" s="725"/>
      <c r="O48" s="725"/>
      <c r="P48" s="725"/>
      <c r="Q48" s="725"/>
      <c r="R48" s="725"/>
      <c r="S48" s="725"/>
      <c r="T48" s="725"/>
      <c r="U48" s="725"/>
      <c r="V48" s="725"/>
      <c r="W48" s="725"/>
      <c r="X48" s="725"/>
      <c r="Y48" s="725"/>
      <c r="Z48" s="725"/>
      <c r="AA48" s="725"/>
      <c r="AB48" s="725"/>
      <c r="AC48" s="725"/>
      <c r="AD48" s="725"/>
      <c r="AE48" s="725"/>
      <c r="AF48" s="725"/>
      <c r="AG48" s="725"/>
      <c r="AH48" s="725"/>
      <c r="AI48" s="725"/>
    </row>
    <row r="49">
      <c r="A49" s="727" t="s">
        <v>551</v>
      </c>
      <c r="B49" s="725"/>
      <c r="C49" s="725"/>
      <c r="D49" s="725"/>
      <c r="E49" s="725"/>
      <c r="F49" s="725"/>
      <c r="G49" s="727" t="s">
        <v>552</v>
      </c>
      <c r="H49" s="732">
        <v>1.0</v>
      </c>
      <c r="I49" s="725"/>
      <c r="J49" s="725"/>
      <c r="K49" s="725"/>
      <c r="L49" s="727" t="s">
        <v>553</v>
      </c>
      <c r="M49" s="735" t="s">
        <v>554</v>
      </c>
      <c r="N49" s="725"/>
      <c r="O49" s="725"/>
      <c r="P49" s="725"/>
      <c r="Q49" s="725"/>
      <c r="R49" s="725"/>
      <c r="S49" s="725"/>
      <c r="T49" s="725"/>
      <c r="U49" s="725"/>
      <c r="V49" s="725"/>
      <c r="W49" s="725"/>
      <c r="X49" s="725"/>
      <c r="Y49" s="725"/>
      <c r="Z49" s="725"/>
      <c r="AA49" s="725"/>
      <c r="AB49" s="725"/>
      <c r="AC49" s="725"/>
      <c r="AD49" s="725"/>
      <c r="AE49" s="725"/>
      <c r="AF49" s="725"/>
      <c r="AG49" s="725"/>
      <c r="AH49" s="725"/>
      <c r="AI49" s="725"/>
    </row>
    <row r="50">
      <c r="A50" s="727" t="s">
        <v>555</v>
      </c>
      <c r="B50" s="725"/>
      <c r="C50" s="725"/>
      <c r="D50" s="725"/>
      <c r="E50" s="725"/>
      <c r="F50" s="725"/>
      <c r="G50" s="727" t="s">
        <v>556</v>
      </c>
      <c r="H50" s="732">
        <v>1.0</v>
      </c>
      <c r="I50" s="725"/>
      <c r="J50" s="725"/>
      <c r="K50" s="725"/>
      <c r="L50" s="727" t="s">
        <v>557</v>
      </c>
      <c r="M50" s="735" t="s">
        <v>558</v>
      </c>
      <c r="N50" s="725"/>
      <c r="O50" s="725"/>
      <c r="P50" s="725"/>
      <c r="Q50" s="725"/>
      <c r="R50" s="725"/>
      <c r="S50" s="725"/>
      <c r="T50" s="725"/>
      <c r="U50" s="725"/>
      <c r="V50" s="725"/>
      <c r="W50" s="725"/>
      <c r="X50" s="725"/>
      <c r="Y50" s="725"/>
      <c r="Z50" s="725"/>
      <c r="AA50" s="725"/>
      <c r="AB50" s="725"/>
      <c r="AC50" s="725"/>
      <c r="AD50" s="725"/>
      <c r="AE50" s="725"/>
      <c r="AF50" s="725"/>
      <c r="AG50" s="725"/>
      <c r="AH50" s="725"/>
      <c r="AI50" s="725"/>
    </row>
    <row r="51">
      <c r="A51" s="727" t="s">
        <v>559</v>
      </c>
      <c r="B51" s="725"/>
      <c r="C51" s="725"/>
      <c r="D51" s="725"/>
      <c r="E51" s="725"/>
      <c r="F51" s="725"/>
      <c r="G51" s="727" t="s">
        <v>560</v>
      </c>
      <c r="H51" s="732" t="s">
        <v>452</v>
      </c>
      <c r="I51" s="725"/>
      <c r="J51" s="725"/>
      <c r="K51" s="725"/>
      <c r="L51" s="727" t="s">
        <v>561</v>
      </c>
      <c r="M51" s="735" t="s">
        <v>562</v>
      </c>
      <c r="N51" s="725"/>
      <c r="O51" s="725"/>
      <c r="P51" s="725"/>
      <c r="Q51" s="725"/>
      <c r="R51" s="725"/>
      <c r="S51" s="725"/>
      <c r="T51" s="725"/>
      <c r="U51" s="725"/>
      <c r="V51" s="725"/>
      <c r="W51" s="725"/>
      <c r="X51" s="725"/>
      <c r="Y51" s="725"/>
      <c r="Z51" s="725"/>
      <c r="AA51" s="725"/>
      <c r="AB51" s="725"/>
      <c r="AC51" s="725"/>
      <c r="AD51" s="725"/>
      <c r="AE51" s="725"/>
      <c r="AF51" s="725"/>
      <c r="AG51" s="725"/>
      <c r="AH51" s="725"/>
      <c r="AI51" s="725"/>
    </row>
    <row r="52">
      <c r="A52" s="727" t="s">
        <v>563</v>
      </c>
      <c r="B52" s="725"/>
      <c r="C52" s="725"/>
      <c r="D52" s="725"/>
      <c r="E52" s="725"/>
      <c r="F52" s="725"/>
      <c r="G52" s="727" t="s">
        <v>564</v>
      </c>
      <c r="H52" s="732">
        <v>1.0</v>
      </c>
      <c r="I52" s="725"/>
      <c r="J52" s="725"/>
      <c r="K52" s="725"/>
      <c r="L52" s="727" t="s">
        <v>565</v>
      </c>
      <c r="M52" s="735" t="s">
        <v>566</v>
      </c>
      <c r="N52" s="725"/>
      <c r="O52" s="725"/>
      <c r="P52" s="725"/>
      <c r="Q52" s="725"/>
      <c r="R52" s="725"/>
      <c r="S52" s="725"/>
      <c r="T52" s="725"/>
      <c r="U52" s="725"/>
      <c r="V52" s="725"/>
      <c r="W52" s="725"/>
      <c r="X52" s="725"/>
      <c r="Y52" s="725"/>
      <c r="Z52" s="725"/>
      <c r="AA52" s="725"/>
      <c r="AB52" s="725"/>
      <c r="AC52" s="725"/>
      <c r="AD52" s="725"/>
      <c r="AE52" s="725"/>
      <c r="AF52" s="725"/>
      <c r="AG52" s="725"/>
      <c r="AH52" s="725"/>
      <c r="AI52" s="725"/>
    </row>
    <row r="53">
      <c r="A53" s="727" t="s">
        <v>567</v>
      </c>
      <c r="B53" s="725"/>
      <c r="C53" s="725"/>
      <c r="D53" s="725"/>
      <c r="E53" s="725"/>
      <c r="F53" s="725"/>
      <c r="G53" s="727" t="s">
        <v>568</v>
      </c>
      <c r="H53" s="732">
        <v>1.0</v>
      </c>
      <c r="I53" s="725"/>
      <c r="J53" s="725"/>
      <c r="K53" s="725"/>
      <c r="L53" s="727" t="s">
        <v>569</v>
      </c>
      <c r="M53" s="735" t="s">
        <v>570</v>
      </c>
      <c r="N53" s="725"/>
      <c r="O53" s="725"/>
      <c r="P53" s="725"/>
      <c r="Q53" s="725"/>
      <c r="R53" s="725"/>
      <c r="S53" s="725"/>
      <c r="T53" s="725"/>
      <c r="U53" s="725"/>
      <c r="V53" s="725"/>
      <c r="W53" s="725"/>
      <c r="X53" s="725"/>
      <c r="Y53" s="725"/>
      <c r="Z53" s="725"/>
      <c r="AA53" s="725"/>
      <c r="AB53" s="725"/>
      <c r="AC53" s="725"/>
      <c r="AD53" s="725"/>
      <c r="AE53" s="725"/>
      <c r="AF53" s="725"/>
      <c r="AG53" s="725"/>
      <c r="AH53" s="725"/>
      <c r="AI53" s="725"/>
    </row>
    <row r="54">
      <c r="A54" s="727" t="s">
        <v>10</v>
      </c>
      <c r="B54" s="725"/>
      <c r="C54" s="725"/>
      <c r="D54" s="725"/>
      <c r="E54" s="725"/>
      <c r="F54" s="725"/>
      <c r="G54" s="727" t="s">
        <v>571</v>
      </c>
      <c r="H54" s="732">
        <v>1.0</v>
      </c>
      <c r="I54" s="725"/>
      <c r="J54" s="725"/>
      <c r="K54" s="725"/>
      <c r="L54" s="727" t="s">
        <v>572</v>
      </c>
      <c r="M54" s="735" t="s">
        <v>573</v>
      </c>
      <c r="N54" s="725"/>
      <c r="O54" s="725"/>
      <c r="P54" s="725"/>
      <c r="Q54" s="725"/>
      <c r="R54" s="725"/>
      <c r="S54" s="725"/>
      <c r="T54" s="725"/>
      <c r="U54" s="725"/>
      <c r="V54" s="725"/>
      <c r="W54" s="725"/>
      <c r="X54" s="725"/>
      <c r="Y54" s="725"/>
      <c r="Z54" s="725"/>
      <c r="AA54" s="725"/>
      <c r="AB54" s="725"/>
      <c r="AC54" s="725"/>
      <c r="AD54" s="725"/>
      <c r="AE54" s="725"/>
      <c r="AF54" s="725"/>
      <c r="AG54" s="725"/>
      <c r="AH54" s="725"/>
      <c r="AI54" s="725"/>
    </row>
    <row r="55">
      <c r="A55" s="725"/>
      <c r="B55" s="725"/>
      <c r="C55" s="725"/>
      <c r="D55" s="725"/>
      <c r="E55" s="725"/>
      <c r="F55" s="725"/>
      <c r="G55" s="727" t="s">
        <v>574</v>
      </c>
      <c r="H55" s="732" t="s">
        <v>452</v>
      </c>
      <c r="I55" s="725"/>
      <c r="J55" s="725"/>
      <c r="K55" s="725"/>
      <c r="L55" s="727" t="s">
        <v>575</v>
      </c>
      <c r="M55" s="735" t="s">
        <v>576</v>
      </c>
      <c r="N55" s="725"/>
      <c r="O55" s="725"/>
      <c r="P55" s="725"/>
      <c r="Q55" s="725"/>
      <c r="R55" s="725"/>
      <c r="S55" s="725"/>
      <c r="T55" s="725"/>
      <c r="U55" s="725"/>
      <c r="V55" s="725"/>
      <c r="W55" s="725"/>
      <c r="X55" s="725"/>
      <c r="Y55" s="725"/>
      <c r="Z55" s="725"/>
      <c r="AA55" s="725"/>
      <c r="AB55" s="725"/>
      <c r="AC55" s="725"/>
      <c r="AD55" s="725"/>
      <c r="AE55" s="725"/>
      <c r="AF55" s="725"/>
      <c r="AG55" s="725"/>
      <c r="AH55" s="725"/>
      <c r="AI55" s="725"/>
    </row>
    <row r="56">
      <c r="A56" s="735" t="s">
        <v>577</v>
      </c>
      <c r="B56" s="725"/>
      <c r="C56" s="725"/>
      <c r="D56" s="725"/>
      <c r="E56" s="725"/>
      <c r="F56" s="725"/>
      <c r="G56" s="727" t="s">
        <v>578</v>
      </c>
      <c r="H56" s="732" t="s">
        <v>452</v>
      </c>
      <c r="I56" s="725"/>
      <c r="J56" s="725"/>
      <c r="K56" s="725"/>
      <c r="L56" s="727" t="s">
        <v>579</v>
      </c>
      <c r="M56" s="735" t="s">
        <v>580</v>
      </c>
      <c r="N56" s="725"/>
      <c r="O56" s="725"/>
      <c r="P56" s="725"/>
      <c r="Q56" s="725"/>
      <c r="R56" s="725"/>
      <c r="S56" s="725"/>
      <c r="T56" s="725"/>
      <c r="U56" s="725"/>
      <c r="V56" s="725"/>
      <c r="W56" s="725"/>
      <c r="X56" s="725"/>
      <c r="Y56" s="725"/>
      <c r="Z56" s="725"/>
      <c r="AA56" s="725"/>
      <c r="AB56" s="725"/>
      <c r="AC56" s="725"/>
      <c r="AD56" s="725"/>
      <c r="AE56" s="725"/>
      <c r="AF56" s="725"/>
      <c r="AG56" s="725"/>
      <c r="AH56" s="725"/>
      <c r="AI56" s="725"/>
    </row>
    <row r="57">
      <c r="A57" s="725">
        <f>STR*2</f>
        <v>22</v>
      </c>
      <c r="B57" s="727" t="s">
        <v>581</v>
      </c>
      <c r="C57" s="725"/>
      <c r="D57" s="725"/>
      <c r="E57" s="725"/>
      <c r="F57" s="725"/>
      <c r="G57" s="727" t="s">
        <v>582</v>
      </c>
      <c r="H57" s="732">
        <v>2.0</v>
      </c>
      <c r="I57" s="725"/>
      <c r="J57" s="725"/>
      <c r="K57" s="725"/>
      <c r="L57" s="727" t="s">
        <v>583</v>
      </c>
      <c r="M57" s="735" t="s">
        <v>584</v>
      </c>
      <c r="N57" s="725"/>
      <c r="O57" s="725"/>
      <c r="P57" s="725"/>
      <c r="Q57" s="725"/>
      <c r="R57" s="725"/>
      <c r="S57" s="725"/>
      <c r="T57" s="725"/>
      <c r="U57" s="725"/>
      <c r="V57" s="725"/>
      <c r="W57" s="725"/>
      <c r="X57" s="725"/>
      <c r="Y57" s="725"/>
      <c r="Z57" s="725"/>
      <c r="AA57" s="725"/>
      <c r="AB57" s="725"/>
      <c r="AC57" s="725"/>
      <c r="AD57" s="725"/>
      <c r="AE57" s="725"/>
      <c r="AF57" s="725"/>
      <c r="AG57" s="725"/>
      <c r="AH57" s="725"/>
      <c r="AI57" s="725"/>
    </row>
    <row r="58">
      <c r="A58" s="725">
        <f>(STR*2)+1</f>
        <v>23</v>
      </c>
      <c r="B58" s="727" t="s">
        <v>585</v>
      </c>
      <c r="C58" s="725"/>
      <c r="D58" s="725"/>
      <c r="E58" s="725"/>
      <c r="F58" s="725"/>
      <c r="G58" s="727" t="s">
        <v>586</v>
      </c>
      <c r="H58" s="732">
        <v>1.0</v>
      </c>
      <c r="I58" s="725"/>
      <c r="J58" s="725"/>
      <c r="K58" s="725"/>
      <c r="L58" s="727" t="s">
        <v>587</v>
      </c>
      <c r="M58" s="735" t="s">
        <v>588</v>
      </c>
      <c r="N58" s="725"/>
      <c r="O58" s="725"/>
      <c r="P58" s="725"/>
      <c r="Q58" s="725"/>
      <c r="R58" s="725"/>
      <c r="S58" s="725"/>
      <c r="T58" s="725"/>
      <c r="U58" s="725"/>
      <c r="V58" s="725"/>
      <c r="W58" s="725"/>
      <c r="X58" s="725"/>
      <c r="Y58" s="725"/>
      <c r="Z58" s="725"/>
      <c r="AA58" s="725"/>
      <c r="AB58" s="725"/>
      <c r="AC58" s="725"/>
      <c r="AD58" s="725"/>
      <c r="AE58" s="725"/>
      <c r="AF58" s="725"/>
      <c r="AG58" s="725"/>
      <c r="AH58" s="725"/>
      <c r="AI58" s="725"/>
    </row>
    <row r="59">
      <c r="A59" s="725">
        <f>(STR*3)+1</f>
        <v>34</v>
      </c>
      <c r="B59" s="727" t="s">
        <v>589</v>
      </c>
      <c r="C59" s="725"/>
      <c r="D59" s="725"/>
      <c r="E59" s="725"/>
      <c r="F59" s="725"/>
      <c r="G59" s="727" t="s">
        <v>590</v>
      </c>
      <c r="H59" s="732" t="s">
        <v>452</v>
      </c>
      <c r="I59" s="725"/>
      <c r="J59" s="725"/>
      <c r="K59" s="725"/>
      <c r="L59" s="725"/>
      <c r="M59" s="725"/>
      <c r="N59" s="725"/>
      <c r="O59" s="725"/>
      <c r="P59" s="725"/>
      <c r="Q59" s="725"/>
      <c r="R59" s="725"/>
      <c r="S59" s="725"/>
      <c r="T59" s="725"/>
      <c r="U59" s="725"/>
      <c r="V59" s="725"/>
      <c r="W59" s="725"/>
      <c r="X59" s="725"/>
      <c r="Y59" s="725"/>
      <c r="Z59" s="725"/>
      <c r="AA59" s="725"/>
      <c r="AB59" s="725"/>
      <c r="AC59" s="725"/>
      <c r="AD59" s="725"/>
      <c r="AE59" s="725"/>
      <c r="AF59" s="725"/>
      <c r="AG59" s="725"/>
      <c r="AH59" s="725"/>
      <c r="AI59" s="725"/>
    </row>
    <row r="60">
      <c r="A60" s="725">
        <f>STR*4</f>
        <v>44</v>
      </c>
      <c r="B60" s="727" t="s">
        <v>591</v>
      </c>
      <c r="C60" s="725"/>
      <c r="D60" s="725"/>
      <c r="E60" s="725"/>
      <c r="F60" s="725"/>
      <c r="G60" s="727" t="s">
        <v>592</v>
      </c>
      <c r="H60" s="732">
        <v>3.0</v>
      </c>
      <c r="I60" s="725"/>
      <c r="J60" s="725"/>
      <c r="K60" s="725"/>
      <c r="L60" s="725"/>
      <c r="M60" s="725"/>
      <c r="N60" s="725"/>
      <c r="O60" s="725"/>
      <c r="P60" s="725"/>
      <c r="Q60" s="725"/>
      <c r="R60" s="725"/>
      <c r="S60" s="725"/>
      <c r="T60" s="725"/>
      <c r="U60" s="725"/>
      <c r="V60" s="725"/>
      <c r="W60" s="725"/>
      <c r="X60" s="725"/>
      <c r="Y60" s="725"/>
      <c r="Z60" s="725"/>
      <c r="AA60" s="725"/>
      <c r="AB60" s="725"/>
      <c r="AC60" s="725"/>
      <c r="AD60" s="725"/>
      <c r="AE60" s="725"/>
      <c r="AF60" s="725"/>
      <c r="AG60" s="725"/>
      <c r="AH60" s="725"/>
      <c r="AI60" s="725"/>
    </row>
    <row r="61">
      <c r="A61" s="725"/>
      <c r="B61" s="725"/>
      <c r="C61" s="725"/>
      <c r="D61" s="725"/>
      <c r="E61" s="725"/>
      <c r="F61" s="725"/>
      <c r="G61" s="727" t="s">
        <v>593</v>
      </c>
      <c r="H61" s="732">
        <v>4.0</v>
      </c>
      <c r="I61" s="725"/>
      <c r="J61" s="725"/>
      <c r="K61" s="725"/>
      <c r="L61" s="725"/>
      <c r="M61" s="725"/>
      <c r="N61" s="725"/>
      <c r="O61" s="725"/>
      <c r="P61" s="725"/>
      <c r="Q61" s="725"/>
      <c r="R61" s="725"/>
      <c r="S61" s="725"/>
      <c r="T61" s="725"/>
      <c r="U61" s="725"/>
      <c r="V61" s="725"/>
      <c r="W61" s="725"/>
      <c r="X61" s="725"/>
      <c r="Y61" s="725"/>
      <c r="Z61" s="725"/>
      <c r="AA61" s="725"/>
      <c r="AB61" s="725"/>
      <c r="AC61" s="725"/>
      <c r="AD61" s="725"/>
      <c r="AE61" s="725"/>
      <c r="AF61" s="725"/>
      <c r="AG61" s="725"/>
      <c r="AH61" s="725"/>
      <c r="AI61" s="725"/>
    </row>
    <row r="62">
      <c r="A62" s="728" t="s">
        <v>594</v>
      </c>
      <c r="B62" s="725"/>
      <c r="C62" s="725"/>
      <c r="D62" s="725"/>
      <c r="E62" s="725"/>
      <c r="F62" s="725"/>
      <c r="G62" s="727" t="s">
        <v>595</v>
      </c>
      <c r="H62" s="732">
        <v>2.0</v>
      </c>
      <c r="I62" s="725"/>
      <c r="J62" s="725"/>
      <c r="K62" s="725"/>
      <c r="L62" s="725"/>
      <c r="M62" s="725"/>
      <c r="N62" s="725"/>
      <c r="O62" s="725"/>
      <c r="P62" s="725"/>
      <c r="Q62" s="725"/>
      <c r="R62" s="725"/>
      <c r="S62" s="725"/>
      <c r="T62" s="725"/>
      <c r="U62" s="725"/>
      <c r="V62" s="725"/>
      <c r="W62" s="725"/>
      <c r="X62" s="725"/>
      <c r="Y62" s="725"/>
      <c r="Z62" s="725"/>
      <c r="AA62" s="725"/>
      <c r="AB62" s="725"/>
      <c r="AC62" s="725"/>
      <c r="AD62" s="725"/>
      <c r="AE62" s="725"/>
      <c r="AF62" s="725"/>
      <c r="AG62" s="725"/>
      <c r="AH62" s="725"/>
      <c r="AI62" s="725"/>
    </row>
    <row r="63">
      <c r="A63" s="728" t="s">
        <v>596</v>
      </c>
      <c r="B63" s="728">
        <v>1.5</v>
      </c>
      <c r="D63" s="725"/>
      <c r="E63" s="725"/>
      <c r="F63" s="725"/>
      <c r="G63" s="727" t="s">
        <v>597</v>
      </c>
      <c r="H63" s="732">
        <v>1.0</v>
      </c>
      <c r="I63" s="725"/>
      <c r="J63" s="725"/>
      <c r="K63" s="725"/>
      <c r="L63" s="725"/>
      <c r="M63" s="725"/>
      <c r="N63" s="725"/>
      <c r="O63" s="725"/>
      <c r="P63" s="725"/>
      <c r="Q63" s="725"/>
      <c r="R63" s="725"/>
      <c r="S63" s="725"/>
      <c r="T63" s="725"/>
      <c r="U63" s="725"/>
      <c r="V63" s="725"/>
      <c r="W63" s="725"/>
      <c r="X63" s="725"/>
      <c r="Y63" s="725"/>
      <c r="Z63" s="725"/>
      <c r="AA63" s="725"/>
      <c r="AB63" s="725"/>
      <c r="AC63" s="725"/>
      <c r="AD63" s="725"/>
      <c r="AE63" s="725"/>
      <c r="AF63" s="725"/>
      <c r="AG63" s="725"/>
      <c r="AH63" s="725"/>
      <c r="AI63" s="725"/>
    </row>
    <row r="64">
      <c r="A64" s="728" t="s">
        <v>598</v>
      </c>
      <c r="B64" s="728">
        <v>0.5</v>
      </c>
      <c r="D64" s="725"/>
      <c r="E64" s="725"/>
      <c r="F64" s="725"/>
      <c r="G64" s="727" t="s">
        <v>599</v>
      </c>
      <c r="H64" s="732">
        <v>2.0</v>
      </c>
      <c r="I64" s="725"/>
      <c r="J64" s="725"/>
      <c r="K64" s="725"/>
      <c r="L64" s="725"/>
      <c r="M64" s="725"/>
      <c r="N64" s="725"/>
      <c r="O64" s="725"/>
      <c r="P64" s="725"/>
      <c r="Q64" s="725"/>
      <c r="R64" s="725"/>
      <c r="S64" s="725"/>
      <c r="T64" s="725"/>
      <c r="U64" s="725"/>
      <c r="V64" s="725"/>
      <c r="W64" s="725"/>
      <c r="X64" s="725"/>
      <c r="Y64" s="725"/>
      <c r="Z64" s="725"/>
      <c r="AA64" s="725"/>
      <c r="AB64" s="725"/>
      <c r="AC64" s="725"/>
      <c r="AD64" s="725"/>
      <c r="AE64" s="725"/>
      <c r="AF64" s="725"/>
      <c r="AG64" s="725"/>
      <c r="AH64" s="725"/>
      <c r="AI64" s="725"/>
    </row>
    <row r="65">
      <c r="A65" s="728" t="s">
        <v>600</v>
      </c>
      <c r="B65" s="728">
        <v>0.66</v>
      </c>
      <c r="D65" s="725"/>
      <c r="E65" s="725"/>
      <c r="F65" s="725"/>
      <c r="G65" s="727" t="s">
        <v>601</v>
      </c>
      <c r="H65" s="732">
        <v>1.0</v>
      </c>
      <c r="I65" s="725"/>
      <c r="J65" s="725"/>
      <c r="K65" s="725"/>
      <c r="L65" s="725"/>
      <c r="M65" s="725"/>
      <c r="N65" s="725"/>
      <c r="O65" s="725"/>
      <c r="P65" s="725"/>
      <c r="Q65" s="725"/>
      <c r="R65" s="725"/>
      <c r="S65" s="725"/>
      <c r="T65" s="725"/>
      <c r="U65" s="725"/>
      <c r="V65" s="725"/>
      <c r="W65" s="725"/>
      <c r="X65" s="725"/>
      <c r="Y65" s="725"/>
      <c r="Z65" s="725"/>
      <c r="AA65" s="725"/>
      <c r="AB65" s="725"/>
      <c r="AC65" s="725"/>
      <c r="AD65" s="725"/>
      <c r="AE65" s="725"/>
      <c r="AF65" s="725"/>
      <c r="AG65" s="725"/>
      <c r="AH65" s="725"/>
      <c r="AI65" s="725"/>
    </row>
    <row r="66">
      <c r="A66" s="728" t="s">
        <v>602</v>
      </c>
      <c r="B66" s="728">
        <v>0.1</v>
      </c>
      <c r="D66" s="725"/>
      <c r="E66" s="725"/>
      <c r="F66" s="725"/>
      <c r="G66" s="727" t="s">
        <v>603</v>
      </c>
      <c r="H66" s="732">
        <v>1.0</v>
      </c>
      <c r="I66" s="725"/>
      <c r="J66" s="725"/>
      <c r="K66" s="725"/>
      <c r="L66" s="725"/>
      <c r="M66" s="725"/>
      <c r="N66" s="725"/>
      <c r="O66" s="725"/>
      <c r="P66" s="725"/>
      <c r="Q66" s="725"/>
      <c r="R66" s="725"/>
      <c r="S66" s="725"/>
      <c r="T66" s="725"/>
      <c r="U66" s="725"/>
      <c r="V66" s="725"/>
      <c r="W66" s="725"/>
      <c r="X66" s="725"/>
      <c r="Y66" s="725"/>
      <c r="Z66" s="725"/>
      <c r="AA66" s="725"/>
      <c r="AB66" s="725"/>
      <c r="AC66" s="725"/>
      <c r="AD66" s="725"/>
      <c r="AE66" s="725"/>
      <c r="AF66" s="725"/>
      <c r="AG66" s="725"/>
      <c r="AH66" s="725"/>
      <c r="AI66" s="725"/>
    </row>
    <row r="67">
      <c r="A67" s="728" t="s">
        <v>201</v>
      </c>
      <c r="B67" s="728">
        <v>1.0</v>
      </c>
      <c r="D67" s="725"/>
      <c r="E67" s="725"/>
      <c r="F67" s="725"/>
      <c r="G67" s="727" t="s">
        <v>604</v>
      </c>
      <c r="H67" s="732">
        <v>1.0</v>
      </c>
      <c r="I67" s="725"/>
      <c r="J67" s="725"/>
      <c r="K67" s="725"/>
      <c r="L67" s="725"/>
      <c r="M67" s="725"/>
      <c r="N67" s="725"/>
      <c r="O67" s="725"/>
      <c r="P67" s="725"/>
      <c r="Q67" s="725"/>
      <c r="R67" s="725"/>
      <c r="S67" s="725"/>
      <c r="T67" s="725"/>
      <c r="U67" s="725"/>
      <c r="V67" s="725"/>
      <c r="W67" s="725"/>
      <c r="X67" s="725"/>
      <c r="Y67" s="725"/>
      <c r="Z67" s="725"/>
      <c r="AA67" s="725"/>
      <c r="AB67" s="725"/>
      <c r="AC67" s="725"/>
      <c r="AD67" s="725"/>
      <c r="AE67" s="725"/>
      <c r="AF67" s="725"/>
      <c r="AG67" s="725"/>
      <c r="AH67" s="725"/>
      <c r="AI67" s="725"/>
    </row>
    <row r="68">
      <c r="A68" s="728" t="s">
        <v>605</v>
      </c>
      <c r="B68" s="728">
        <v>2.0</v>
      </c>
      <c r="D68" s="725"/>
      <c r="E68" s="725"/>
      <c r="F68" s="725"/>
      <c r="G68" s="727" t="s">
        <v>606</v>
      </c>
      <c r="H68" s="732">
        <v>1.0</v>
      </c>
      <c r="I68" s="725"/>
      <c r="J68" s="725"/>
      <c r="K68" s="725"/>
      <c r="L68" s="725"/>
      <c r="M68" s="725"/>
      <c r="N68" s="725"/>
      <c r="O68" s="725"/>
      <c r="P68" s="725"/>
      <c r="Q68" s="725"/>
      <c r="R68" s="725"/>
      <c r="S68" s="725"/>
      <c r="T68" s="725"/>
      <c r="U68" s="725"/>
      <c r="V68" s="725"/>
      <c r="W68" s="725"/>
      <c r="X68" s="725"/>
      <c r="Y68" s="725"/>
      <c r="Z68" s="725"/>
      <c r="AA68" s="725"/>
      <c r="AB68" s="725"/>
      <c r="AC68" s="725"/>
      <c r="AD68" s="725"/>
      <c r="AE68" s="725"/>
      <c r="AF68" s="725"/>
      <c r="AG68" s="725"/>
      <c r="AH68" s="725"/>
      <c r="AI68" s="725"/>
    </row>
    <row r="69">
      <c r="A69" s="725"/>
      <c r="B69" s="725"/>
      <c r="C69" s="725"/>
      <c r="D69" s="725"/>
      <c r="E69" s="725"/>
      <c r="F69" s="725"/>
      <c r="G69" s="727" t="s">
        <v>607</v>
      </c>
      <c r="H69" s="732" t="s">
        <v>452</v>
      </c>
      <c r="I69" s="725"/>
      <c r="J69" s="725"/>
      <c r="K69" s="725"/>
      <c r="L69" s="725"/>
      <c r="M69" s="725"/>
      <c r="N69" s="725"/>
      <c r="O69" s="725"/>
      <c r="P69" s="725"/>
      <c r="Q69" s="725"/>
      <c r="R69" s="725"/>
      <c r="S69" s="725"/>
      <c r="T69" s="725"/>
      <c r="U69" s="725"/>
      <c r="V69" s="725"/>
      <c r="W69" s="725"/>
      <c r="X69" s="725"/>
      <c r="Y69" s="725"/>
      <c r="Z69" s="725"/>
      <c r="AA69" s="725"/>
      <c r="AB69" s="725"/>
      <c r="AC69" s="725"/>
      <c r="AD69" s="725"/>
      <c r="AE69" s="725"/>
      <c r="AF69" s="725"/>
      <c r="AG69" s="725"/>
      <c r="AH69" s="725"/>
      <c r="AI69" s="725"/>
    </row>
    <row r="70">
      <c r="A70" s="725"/>
      <c r="B70" s="725"/>
      <c r="C70" s="725"/>
      <c r="D70" s="725"/>
      <c r="E70" s="725"/>
      <c r="F70" s="725"/>
      <c r="G70" s="727" t="s">
        <v>608</v>
      </c>
      <c r="H70" s="732">
        <v>1.0</v>
      </c>
      <c r="I70" s="725"/>
      <c r="J70" s="725"/>
      <c r="K70" s="725"/>
      <c r="L70" s="725"/>
      <c r="M70" s="725"/>
      <c r="N70" s="725"/>
      <c r="O70" s="725"/>
      <c r="P70" s="725"/>
      <c r="Q70" s="725"/>
      <c r="R70" s="725"/>
      <c r="S70" s="725"/>
      <c r="T70" s="725"/>
      <c r="U70" s="725"/>
      <c r="V70" s="725"/>
      <c r="W70" s="725"/>
      <c r="X70" s="725"/>
      <c r="Y70" s="725"/>
      <c r="Z70" s="725"/>
      <c r="AA70" s="725"/>
      <c r="AB70" s="725"/>
      <c r="AC70" s="725"/>
      <c r="AD70" s="725"/>
      <c r="AE70" s="725"/>
      <c r="AF70" s="725"/>
      <c r="AG70" s="725"/>
      <c r="AH70" s="725"/>
      <c r="AI70" s="725"/>
    </row>
    <row r="71">
      <c r="A71" s="725"/>
      <c r="B71" s="725"/>
      <c r="C71" s="725"/>
      <c r="D71" s="725"/>
      <c r="E71" s="725"/>
      <c r="F71" s="725"/>
      <c r="G71" s="727" t="s">
        <v>257</v>
      </c>
      <c r="H71" s="732">
        <v>1.0</v>
      </c>
      <c r="I71" s="725"/>
      <c r="J71" s="725"/>
      <c r="K71" s="725"/>
      <c r="L71" s="725"/>
      <c r="M71" s="725"/>
      <c r="N71" s="725"/>
      <c r="O71" s="725"/>
      <c r="P71" s="725"/>
      <c r="Q71" s="725"/>
      <c r="R71" s="736"/>
      <c r="S71" s="736"/>
      <c r="T71" s="736"/>
      <c r="U71" s="736"/>
      <c r="V71" s="736"/>
      <c r="W71" s="736"/>
      <c r="X71" s="736"/>
      <c r="Y71" s="736"/>
      <c r="Z71" s="736"/>
      <c r="AA71" s="736"/>
      <c r="AB71" s="736"/>
      <c r="AC71" s="736"/>
      <c r="AD71" s="736"/>
      <c r="AE71" s="736"/>
      <c r="AF71" s="736"/>
      <c r="AG71" s="725"/>
      <c r="AH71" s="725"/>
      <c r="AI71" s="725"/>
    </row>
    <row r="72">
      <c r="A72" s="725"/>
      <c r="B72" s="725"/>
      <c r="C72" s="725"/>
      <c r="D72" s="725"/>
      <c r="E72" s="725"/>
      <c r="F72" s="725"/>
      <c r="G72" s="727" t="s">
        <v>609</v>
      </c>
      <c r="H72" s="732">
        <v>1.0</v>
      </c>
      <c r="I72" s="729" t="s">
        <v>322</v>
      </c>
      <c r="J72" s="729" t="s">
        <v>323</v>
      </c>
      <c r="K72" s="729" t="s">
        <v>324</v>
      </c>
      <c r="L72" s="729" t="s">
        <v>325</v>
      </c>
      <c r="M72" s="729" t="s">
        <v>610</v>
      </c>
      <c r="N72" s="729" t="s">
        <v>611</v>
      </c>
      <c r="O72" s="729" t="s">
        <v>327</v>
      </c>
      <c r="P72" s="725"/>
      <c r="Q72" s="737"/>
      <c r="R72" s="738"/>
      <c r="S72" s="739" t="s">
        <v>36</v>
      </c>
      <c r="T72" s="738"/>
      <c r="U72" s="739" t="s">
        <v>39</v>
      </c>
      <c r="V72" s="738"/>
      <c r="W72" s="739" t="s">
        <v>42</v>
      </c>
      <c r="X72" s="738"/>
      <c r="Y72" s="739" t="s">
        <v>45</v>
      </c>
      <c r="Z72" s="738"/>
      <c r="AA72" s="739" t="s">
        <v>48</v>
      </c>
      <c r="AB72" s="738"/>
      <c r="AC72" s="739" t="s">
        <v>51</v>
      </c>
      <c r="AD72" s="738"/>
      <c r="AE72" s="739" t="s">
        <v>54</v>
      </c>
      <c r="AF72" s="740"/>
      <c r="AG72" s="735" t="s">
        <v>612</v>
      </c>
      <c r="AH72" s="725"/>
      <c r="AI72" s="725"/>
    </row>
    <row r="73">
      <c r="A73" s="725"/>
      <c r="B73" s="725"/>
      <c r="C73" s="725"/>
      <c r="D73" s="725"/>
      <c r="E73" s="725"/>
      <c r="F73" s="731" t="s">
        <v>613</v>
      </c>
      <c r="G73" s="728" t="s">
        <v>614</v>
      </c>
      <c r="H73" s="734">
        <v>2.0</v>
      </c>
      <c r="I73" s="728" t="s">
        <v>615</v>
      </c>
      <c r="J73" s="728" t="s">
        <v>616</v>
      </c>
      <c r="K73" s="728" t="s">
        <v>616</v>
      </c>
      <c r="L73" s="728" t="s">
        <v>617</v>
      </c>
      <c r="M73" s="741" t="s">
        <v>618</v>
      </c>
      <c r="N73" s="742">
        <v>6.0</v>
      </c>
      <c r="O73" s="727">
        <v>8.0</v>
      </c>
      <c r="P73" s="725"/>
      <c r="Q73" s="725"/>
      <c r="R73" s="743" t="s">
        <v>14</v>
      </c>
      <c r="S73" s="743" t="s">
        <v>619</v>
      </c>
      <c r="T73" s="744">
        <v>11.0</v>
      </c>
      <c r="U73" s="743" t="s">
        <v>619</v>
      </c>
      <c r="V73" s="744">
        <v>11.0</v>
      </c>
      <c r="W73" s="743" t="s">
        <v>620</v>
      </c>
      <c r="X73" s="744">
        <v>13.0</v>
      </c>
      <c r="Y73" s="743" t="s">
        <v>619</v>
      </c>
      <c r="Z73" s="744">
        <v>11.0</v>
      </c>
      <c r="AA73" s="743" t="s">
        <v>620</v>
      </c>
      <c r="AB73" s="744">
        <v>13.0</v>
      </c>
      <c r="AC73" s="743" t="s">
        <v>619</v>
      </c>
      <c r="AD73" s="744">
        <v>11.0</v>
      </c>
      <c r="AE73" s="743" t="s">
        <v>619</v>
      </c>
      <c r="AF73" s="744">
        <v>11.0</v>
      </c>
      <c r="AG73" s="745">
        <f t="shared" ref="AG73:AG83" si="1">T73+V73+X73+Z73+AB73+AD73+AF73</f>
        <v>81</v>
      </c>
      <c r="AH73" s="725"/>
      <c r="AI73" s="725"/>
    </row>
    <row r="74">
      <c r="A74" s="725"/>
      <c r="B74" s="725"/>
      <c r="C74" s="725"/>
      <c r="D74" s="725"/>
      <c r="E74" s="725"/>
      <c r="F74" s="725"/>
      <c r="G74" s="741" t="s">
        <v>621</v>
      </c>
      <c r="H74" s="746">
        <v>1.0</v>
      </c>
      <c r="I74" s="741" t="s">
        <v>615</v>
      </c>
      <c r="J74" s="741" t="s">
        <v>616</v>
      </c>
      <c r="K74" s="728" t="s">
        <v>616</v>
      </c>
      <c r="L74" s="728" t="s">
        <v>452</v>
      </c>
      <c r="M74" s="741" t="s">
        <v>622</v>
      </c>
      <c r="N74" s="727">
        <v>4.0</v>
      </c>
      <c r="O74" s="727">
        <v>8.0</v>
      </c>
      <c r="P74" s="725"/>
      <c r="Q74" s="747" t="s">
        <v>623</v>
      </c>
      <c r="R74" s="748" t="s">
        <v>486</v>
      </c>
      <c r="S74" s="749" t="s">
        <v>624</v>
      </c>
      <c r="T74" s="750">
        <v>16.0</v>
      </c>
      <c r="U74" s="749" t="s">
        <v>624</v>
      </c>
      <c r="V74" s="750">
        <v>16.0</v>
      </c>
      <c r="W74" s="749" t="s">
        <v>625</v>
      </c>
      <c r="X74" s="750">
        <v>10.0</v>
      </c>
      <c r="Y74" s="749" t="s">
        <v>619</v>
      </c>
      <c r="Z74" s="750">
        <v>11.0</v>
      </c>
      <c r="AA74" s="748" t="s">
        <v>620</v>
      </c>
      <c r="AB74" s="750">
        <v>13.0</v>
      </c>
      <c r="AC74" s="748" t="s">
        <v>619</v>
      </c>
      <c r="AD74" s="750">
        <v>11.0</v>
      </c>
      <c r="AE74" s="748" t="s">
        <v>626</v>
      </c>
      <c r="AF74" s="751">
        <v>9.0</v>
      </c>
      <c r="AG74" s="745">
        <f t="shared" si="1"/>
        <v>86</v>
      </c>
      <c r="AH74" s="727"/>
      <c r="AI74" s="727"/>
    </row>
    <row r="75">
      <c r="A75" s="725"/>
      <c r="B75" s="725"/>
      <c r="C75" s="725"/>
      <c r="D75" s="725"/>
      <c r="E75" s="725"/>
      <c r="F75" s="725"/>
      <c r="G75" s="741" t="s">
        <v>627</v>
      </c>
      <c r="H75" s="746">
        <v>2.0</v>
      </c>
      <c r="I75" s="741" t="s">
        <v>456</v>
      </c>
      <c r="J75" s="741" t="s">
        <v>616</v>
      </c>
      <c r="K75" s="728" t="s">
        <v>616</v>
      </c>
      <c r="L75" s="728" t="s">
        <v>452</v>
      </c>
      <c r="M75" s="741" t="s">
        <v>628</v>
      </c>
      <c r="N75" s="742">
        <v>6.0</v>
      </c>
      <c r="O75" s="727">
        <v>10.0</v>
      </c>
      <c r="P75" s="725"/>
      <c r="Q75" s="737"/>
      <c r="R75" s="748" t="s">
        <v>484</v>
      </c>
      <c r="S75" s="749" t="s">
        <v>629</v>
      </c>
      <c r="T75" s="750">
        <v>11.0</v>
      </c>
      <c r="U75" s="749" t="s">
        <v>619</v>
      </c>
      <c r="V75" s="750">
        <v>11.0</v>
      </c>
      <c r="W75" s="749" t="s">
        <v>629</v>
      </c>
      <c r="X75" s="750">
        <v>11.0</v>
      </c>
      <c r="Y75" s="749" t="s">
        <v>624</v>
      </c>
      <c r="Z75" s="750">
        <v>16.0</v>
      </c>
      <c r="AA75" s="748" t="s">
        <v>630</v>
      </c>
      <c r="AB75" s="750">
        <v>14.0</v>
      </c>
      <c r="AC75" s="748" t="s">
        <v>630</v>
      </c>
      <c r="AD75" s="750">
        <v>14.0</v>
      </c>
      <c r="AE75" s="748" t="s">
        <v>619</v>
      </c>
      <c r="AF75" s="751">
        <v>11.0</v>
      </c>
      <c r="AG75" s="745">
        <f t="shared" si="1"/>
        <v>88</v>
      </c>
      <c r="AH75" s="727"/>
      <c r="AI75" s="727"/>
    </row>
    <row r="76">
      <c r="A76" s="725"/>
      <c r="B76" s="725"/>
      <c r="C76" s="725"/>
      <c r="D76" s="725"/>
      <c r="E76" s="725"/>
      <c r="F76" s="725"/>
      <c r="G76" s="741" t="s">
        <v>631</v>
      </c>
      <c r="H76" s="746">
        <v>1.0</v>
      </c>
      <c r="I76" s="741" t="s">
        <v>450</v>
      </c>
      <c r="J76" s="741" t="s">
        <v>616</v>
      </c>
      <c r="K76" s="728" t="s">
        <v>616</v>
      </c>
      <c r="L76" s="728" t="s">
        <v>617</v>
      </c>
      <c r="M76" s="741" t="s">
        <v>395</v>
      </c>
      <c r="N76" s="742">
        <v>8.0</v>
      </c>
      <c r="O76" s="727">
        <v>6.0</v>
      </c>
      <c r="P76" s="725"/>
      <c r="Q76" s="737"/>
      <c r="R76" s="748" t="s">
        <v>632</v>
      </c>
      <c r="S76" s="749" t="s">
        <v>633</v>
      </c>
      <c r="T76" s="750">
        <v>8.0</v>
      </c>
      <c r="U76" s="749" t="s">
        <v>620</v>
      </c>
      <c r="V76" s="750">
        <v>13.0</v>
      </c>
      <c r="W76" s="749" t="s">
        <v>634</v>
      </c>
      <c r="X76" s="750">
        <v>4.0</v>
      </c>
      <c r="Y76" s="749" t="s">
        <v>635</v>
      </c>
      <c r="Z76" s="750">
        <v>13.0</v>
      </c>
      <c r="AA76" s="748" t="s">
        <v>636</v>
      </c>
      <c r="AB76" s="750">
        <v>15.0</v>
      </c>
      <c r="AC76" s="748" t="s">
        <v>630</v>
      </c>
      <c r="AD76" s="750">
        <v>14.0</v>
      </c>
      <c r="AE76" s="748" t="s">
        <v>619</v>
      </c>
      <c r="AF76" s="751">
        <v>11.0</v>
      </c>
      <c r="AG76" s="745">
        <f t="shared" si="1"/>
        <v>78</v>
      </c>
      <c r="AH76" s="727"/>
      <c r="AI76" s="727"/>
    </row>
    <row r="77">
      <c r="A77" s="725"/>
      <c r="B77" s="725"/>
      <c r="C77" s="725"/>
      <c r="D77" s="725"/>
      <c r="E77" s="725"/>
      <c r="F77" s="725"/>
      <c r="G77" s="741" t="s">
        <v>637</v>
      </c>
      <c r="H77" s="746">
        <v>1.0</v>
      </c>
      <c r="I77" s="741" t="s">
        <v>453</v>
      </c>
      <c r="J77" s="741" t="s">
        <v>616</v>
      </c>
      <c r="K77" s="728" t="s">
        <v>638</v>
      </c>
      <c r="L77" s="728" t="s">
        <v>452</v>
      </c>
      <c r="M77" s="741" t="s">
        <v>639</v>
      </c>
      <c r="N77" s="727">
        <v>4.0</v>
      </c>
      <c r="O77" s="727">
        <v>4.0</v>
      </c>
      <c r="P77" s="725"/>
      <c r="Q77" s="737"/>
      <c r="R77" s="748" t="s">
        <v>640</v>
      </c>
      <c r="S77" s="749" t="s">
        <v>619</v>
      </c>
      <c r="T77" s="750">
        <v>11.0</v>
      </c>
      <c r="U77" s="749" t="s">
        <v>619</v>
      </c>
      <c r="V77" s="750">
        <v>11.0</v>
      </c>
      <c r="W77" s="749" t="s">
        <v>620</v>
      </c>
      <c r="X77" s="750">
        <v>13.0</v>
      </c>
      <c r="Y77" s="749" t="s">
        <v>620</v>
      </c>
      <c r="Z77" s="750">
        <v>13.0</v>
      </c>
      <c r="AA77" s="748" t="s">
        <v>620</v>
      </c>
      <c r="AB77" s="750">
        <v>13.0</v>
      </c>
      <c r="AC77" s="748" t="s">
        <v>620</v>
      </c>
      <c r="AD77" s="750">
        <v>13.0</v>
      </c>
      <c r="AE77" s="748" t="s">
        <v>619</v>
      </c>
      <c r="AF77" s="751">
        <v>11.0</v>
      </c>
      <c r="AG77" s="745">
        <f t="shared" si="1"/>
        <v>85</v>
      </c>
      <c r="AH77" s="727"/>
      <c r="AI77" s="727"/>
    </row>
    <row r="78">
      <c r="A78" s="725"/>
      <c r="B78" s="725"/>
      <c r="C78" s="725"/>
      <c r="D78" s="725"/>
      <c r="E78" s="725"/>
      <c r="F78" s="725"/>
      <c r="G78" s="741" t="s">
        <v>641</v>
      </c>
      <c r="H78" s="746" t="s">
        <v>452</v>
      </c>
      <c r="I78" s="741" t="s">
        <v>642</v>
      </c>
      <c r="J78" s="741" t="s">
        <v>638</v>
      </c>
      <c r="K78" s="728" t="s">
        <v>638</v>
      </c>
      <c r="L78" s="728" t="s">
        <v>643</v>
      </c>
      <c r="M78" s="741" t="s">
        <v>628</v>
      </c>
      <c r="N78" s="742">
        <v>6.0</v>
      </c>
      <c r="O78" s="727">
        <v>8.0</v>
      </c>
      <c r="P78" s="725"/>
      <c r="Q78" s="737"/>
      <c r="R78" s="748" t="s">
        <v>644</v>
      </c>
      <c r="S78" s="749" t="s">
        <v>624</v>
      </c>
      <c r="T78" s="750">
        <v>16.0</v>
      </c>
      <c r="U78" s="749" t="s">
        <v>620</v>
      </c>
      <c r="V78" s="750">
        <v>13.0</v>
      </c>
      <c r="W78" s="749" t="s">
        <v>624</v>
      </c>
      <c r="X78" s="750">
        <v>16.0</v>
      </c>
      <c r="Y78" s="748" t="s">
        <v>619</v>
      </c>
      <c r="Z78" s="750">
        <v>11.0</v>
      </c>
      <c r="AA78" s="748" t="s">
        <v>645</v>
      </c>
      <c r="AB78" s="750">
        <v>12.0</v>
      </c>
      <c r="AC78" s="748" t="s">
        <v>619</v>
      </c>
      <c r="AD78" s="750">
        <v>11.0</v>
      </c>
      <c r="AE78" s="748" t="s">
        <v>633</v>
      </c>
      <c r="AF78" s="751">
        <v>8.0</v>
      </c>
      <c r="AG78" s="745">
        <f t="shared" si="1"/>
        <v>87</v>
      </c>
      <c r="AH78" s="727"/>
      <c r="AI78" s="727"/>
    </row>
    <row r="79">
      <c r="A79" s="725"/>
      <c r="B79" s="725"/>
      <c r="C79" s="725"/>
      <c r="D79" s="725"/>
      <c r="E79" s="725"/>
      <c r="F79" s="725"/>
      <c r="G79" s="741" t="s">
        <v>646</v>
      </c>
      <c r="H79" s="746">
        <v>1.0</v>
      </c>
      <c r="I79" s="741" t="s">
        <v>453</v>
      </c>
      <c r="J79" s="741" t="s">
        <v>638</v>
      </c>
      <c r="K79" s="728" t="s">
        <v>638</v>
      </c>
      <c r="L79" s="728" t="s">
        <v>643</v>
      </c>
      <c r="M79" s="741" t="s">
        <v>376</v>
      </c>
      <c r="N79" s="742">
        <v>4.0</v>
      </c>
      <c r="O79" s="727">
        <v>6.0</v>
      </c>
      <c r="P79" s="725"/>
      <c r="Q79" s="737"/>
      <c r="R79" s="748" t="s">
        <v>490</v>
      </c>
      <c r="S79" s="749" t="s">
        <v>633</v>
      </c>
      <c r="T79" s="750">
        <v>8.0</v>
      </c>
      <c r="U79" s="749" t="s">
        <v>630</v>
      </c>
      <c r="V79" s="750">
        <v>14.0</v>
      </c>
      <c r="W79" s="749" t="s">
        <v>647</v>
      </c>
      <c r="X79" s="750">
        <v>8.0</v>
      </c>
      <c r="Y79" s="748" t="s">
        <v>648</v>
      </c>
      <c r="Z79" s="750">
        <v>14.0</v>
      </c>
      <c r="AA79" s="748" t="s">
        <v>620</v>
      </c>
      <c r="AB79" s="750">
        <v>13.0</v>
      </c>
      <c r="AC79" s="748" t="s">
        <v>624</v>
      </c>
      <c r="AD79" s="750">
        <v>16.0</v>
      </c>
      <c r="AE79" s="748" t="s">
        <v>645</v>
      </c>
      <c r="AF79" s="751">
        <v>12.0</v>
      </c>
      <c r="AG79" s="745">
        <f t="shared" si="1"/>
        <v>85</v>
      </c>
      <c r="AH79" s="727"/>
      <c r="AI79" s="727"/>
    </row>
    <row r="80">
      <c r="A80" s="725"/>
      <c r="B80" s="725"/>
      <c r="C80" s="725"/>
      <c r="D80" s="725"/>
      <c r="E80" s="725"/>
      <c r="F80" s="725"/>
      <c r="G80" s="741" t="s">
        <v>649</v>
      </c>
      <c r="H80" s="746">
        <v>1.0</v>
      </c>
      <c r="I80" s="741" t="s">
        <v>650</v>
      </c>
      <c r="J80" s="741" t="s">
        <v>616</v>
      </c>
      <c r="K80" s="728" t="s">
        <v>616</v>
      </c>
      <c r="L80" s="728" t="s">
        <v>452</v>
      </c>
      <c r="M80" s="741" t="s">
        <v>376</v>
      </c>
      <c r="N80" s="742">
        <v>6.0</v>
      </c>
      <c r="O80" s="727">
        <v>10.0</v>
      </c>
      <c r="P80" s="725"/>
      <c r="Q80" s="737"/>
      <c r="R80" s="748" t="s">
        <v>14</v>
      </c>
      <c r="S80" s="749" t="s">
        <v>619</v>
      </c>
      <c r="T80" s="750">
        <v>11.0</v>
      </c>
      <c r="U80" s="749" t="s">
        <v>619</v>
      </c>
      <c r="V80" s="750">
        <v>11.0</v>
      </c>
      <c r="W80" s="749" t="s">
        <v>620</v>
      </c>
      <c r="X80" s="750">
        <v>13.0</v>
      </c>
      <c r="Y80" s="748" t="s">
        <v>619</v>
      </c>
      <c r="Z80" s="750">
        <v>11.0</v>
      </c>
      <c r="AA80" s="748" t="s">
        <v>620</v>
      </c>
      <c r="AB80" s="750">
        <v>13.0</v>
      </c>
      <c r="AC80" s="748" t="s">
        <v>619</v>
      </c>
      <c r="AD80" s="750">
        <v>11.0</v>
      </c>
      <c r="AE80" s="748" t="s">
        <v>619</v>
      </c>
      <c r="AF80" s="751">
        <v>11.0</v>
      </c>
      <c r="AG80" s="745">
        <f t="shared" si="1"/>
        <v>81</v>
      </c>
      <c r="AH80" s="727"/>
      <c r="AI80" s="727"/>
    </row>
    <row r="81">
      <c r="A81" s="725"/>
      <c r="B81" s="725"/>
      <c r="C81" s="725"/>
      <c r="D81" s="725"/>
      <c r="E81" s="725"/>
      <c r="F81" s="725"/>
      <c r="G81" s="741" t="s">
        <v>651</v>
      </c>
      <c r="H81" s="746">
        <v>1.0</v>
      </c>
      <c r="I81" s="741" t="s">
        <v>453</v>
      </c>
      <c r="J81" s="741" t="s">
        <v>616</v>
      </c>
      <c r="K81" s="728" t="s">
        <v>616</v>
      </c>
      <c r="L81" s="728" t="s">
        <v>617</v>
      </c>
      <c r="M81" s="741" t="s">
        <v>374</v>
      </c>
      <c r="N81" s="742">
        <v>3.0</v>
      </c>
      <c r="O81" s="727">
        <v>6.0</v>
      </c>
      <c r="P81" s="725"/>
      <c r="Q81" s="752" t="s">
        <v>652</v>
      </c>
      <c r="R81" s="753" t="s">
        <v>653</v>
      </c>
      <c r="S81" s="753" t="s">
        <v>654</v>
      </c>
      <c r="T81" s="751">
        <v>17.0</v>
      </c>
      <c r="U81" s="753" t="s">
        <v>620</v>
      </c>
      <c r="V81" s="751">
        <v>13.0</v>
      </c>
      <c r="W81" s="753" t="s">
        <v>655</v>
      </c>
      <c r="X81" s="751">
        <v>22.0</v>
      </c>
      <c r="Y81" s="753" t="s">
        <v>656</v>
      </c>
      <c r="Z81" s="751">
        <v>10.0</v>
      </c>
      <c r="AA81" s="753" t="s">
        <v>620</v>
      </c>
      <c r="AB81" s="751">
        <v>13.0</v>
      </c>
      <c r="AC81" s="753" t="s">
        <v>619</v>
      </c>
      <c r="AD81" s="751">
        <v>11.0</v>
      </c>
      <c r="AE81" s="753" t="s">
        <v>464</v>
      </c>
      <c r="AF81" s="751">
        <v>11.0</v>
      </c>
      <c r="AG81" s="745">
        <f t="shared" si="1"/>
        <v>97</v>
      </c>
      <c r="AH81" s="725"/>
      <c r="AI81" s="725"/>
    </row>
    <row r="82">
      <c r="A82" s="725"/>
      <c r="B82" s="725"/>
      <c r="C82" s="725"/>
      <c r="D82" s="725"/>
      <c r="E82" s="725"/>
      <c r="F82" s="725"/>
      <c r="G82" s="741" t="s">
        <v>514</v>
      </c>
      <c r="H82" s="746" t="s">
        <v>452</v>
      </c>
      <c r="I82" s="741" t="s">
        <v>657</v>
      </c>
      <c r="J82" s="741" t="s">
        <v>638</v>
      </c>
      <c r="K82" s="728" t="s">
        <v>638</v>
      </c>
      <c r="L82" s="728" t="s">
        <v>452</v>
      </c>
      <c r="M82" s="741" t="s">
        <v>628</v>
      </c>
      <c r="N82" s="742">
        <v>5.0</v>
      </c>
      <c r="O82" s="727">
        <v>4.0</v>
      </c>
      <c r="P82" s="725"/>
      <c r="Q82" s="737"/>
      <c r="R82" s="753" t="s">
        <v>495</v>
      </c>
      <c r="S82" s="753" t="s">
        <v>654</v>
      </c>
      <c r="T82" s="751">
        <v>17.0</v>
      </c>
      <c r="U82" s="753" t="s">
        <v>619</v>
      </c>
      <c r="V82" s="751">
        <v>11.0</v>
      </c>
      <c r="W82" s="753" t="s">
        <v>658</v>
      </c>
      <c r="X82" s="751">
        <v>29.0</v>
      </c>
      <c r="Y82" s="753" t="s">
        <v>619</v>
      </c>
      <c r="Z82" s="751">
        <v>11.0</v>
      </c>
      <c r="AA82" s="753" t="s">
        <v>620</v>
      </c>
      <c r="AB82" s="751">
        <v>13.0</v>
      </c>
      <c r="AC82" s="753" t="s">
        <v>624</v>
      </c>
      <c r="AD82" s="751">
        <v>16.0</v>
      </c>
      <c r="AE82" s="753" t="s">
        <v>619</v>
      </c>
      <c r="AF82" s="751">
        <v>11.0</v>
      </c>
      <c r="AG82" s="745">
        <f t="shared" si="1"/>
        <v>108</v>
      </c>
      <c r="AH82" s="725"/>
      <c r="AI82" s="725"/>
    </row>
    <row r="83">
      <c r="A83" s="725"/>
      <c r="B83" s="725"/>
      <c r="C83" s="725"/>
      <c r="D83" s="725"/>
      <c r="E83" s="725"/>
      <c r="F83" s="725"/>
      <c r="G83" s="741" t="s">
        <v>659</v>
      </c>
      <c r="H83" s="746">
        <v>3.0</v>
      </c>
      <c r="I83" s="741" t="s">
        <v>660</v>
      </c>
      <c r="J83" s="741" t="s">
        <v>661</v>
      </c>
      <c r="K83" s="728" t="s">
        <v>662</v>
      </c>
      <c r="L83" s="728" t="s">
        <v>663</v>
      </c>
      <c r="M83" s="741" t="s">
        <v>664</v>
      </c>
      <c r="N83" s="727">
        <v>4.0</v>
      </c>
      <c r="O83" s="727">
        <v>10.0</v>
      </c>
      <c r="P83" s="725"/>
      <c r="Q83" s="737"/>
      <c r="R83" s="754" t="s">
        <v>665</v>
      </c>
      <c r="S83" s="754" t="s">
        <v>666</v>
      </c>
      <c r="T83" s="752">
        <v>23.0</v>
      </c>
      <c r="U83" s="754" t="s">
        <v>620</v>
      </c>
      <c r="V83" s="752">
        <v>13.0</v>
      </c>
      <c r="W83" s="754" t="s">
        <v>667</v>
      </c>
      <c r="X83" s="752">
        <v>19.0</v>
      </c>
      <c r="Y83" s="754" t="s">
        <v>667</v>
      </c>
      <c r="Z83" s="752">
        <v>19.0</v>
      </c>
      <c r="AA83" s="754" t="s">
        <v>620</v>
      </c>
      <c r="AB83" s="752">
        <v>13.0</v>
      </c>
      <c r="AC83" s="754" t="s">
        <v>619</v>
      </c>
      <c r="AD83" s="752">
        <v>11.0</v>
      </c>
      <c r="AE83" s="754" t="s">
        <v>464</v>
      </c>
      <c r="AF83" s="752">
        <v>11.0</v>
      </c>
      <c r="AG83" s="745">
        <f t="shared" si="1"/>
        <v>109</v>
      </c>
      <c r="AH83" s="725"/>
      <c r="AI83" s="725"/>
    </row>
    <row r="84">
      <c r="A84" s="725"/>
      <c r="B84" s="725"/>
      <c r="C84" s="725"/>
      <c r="D84" s="725"/>
      <c r="E84" s="725"/>
      <c r="F84" s="725"/>
      <c r="G84" s="741" t="s">
        <v>668</v>
      </c>
      <c r="H84" s="746">
        <v>2.0</v>
      </c>
      <c r="I84" s="741" t="s">
        <v>456</v>
      </c>
      <c r="J84" s="741" t="s">
        <v>616</v>
      </c>
      <c r="K84" s="728" t="s">
        <v>669</v>
      </c>
      <c r="L84" s="728" t="s">
        <v>452</v>
      </c>
      <c r="M84" s="741" t="s">
        <v>628</v>
      </c>
      <c r="N84" s="742">
        <v>6.0</v>
      </c>
      <c r="O84" s="727">
        <v>12.0</v>
      </c>
      <c r="P84" s="725"/>
      <c r="Q84" s="725"/>
      <c r="R84" s="727"/>
      <c r="S84" s="725"/>
      <c r="T84" s="725"/>
      <c r="U84" s="725"/>
      <c r="V84" s="725"/>
      <c r="W84" s="725"/>
      <c r="X84" s="725"/>
      <c r="Y84" s="725"/>
      <c r="Z84" s="725"/>
      <c r="AA84" s="725"/>
      <c r="AB84" s="725"/>
      <c r="AC84" s="725"/>
      <c r="AD84" s="725"/>
      <c r="AE84" s="725"/>
      <c r="AF84" s="725"/>
      <c r="AG84" s="725"/>
      <c r="AH84" s="725"/>
      <c r="AI84" s="725"/>
    </row>
    <row r="85">
      <c r="A85" s="725"/>
      <c r="B85" s="725"/>
      <c r="C85" s="725"/>
      <c r="D85" s="725"/>
      <c r="E85" s="725"/>
      <c r="F85" s="725"/>
      <c r="G85" s="741" t="s">
        <v>670</v>
      </c>
      <c r="H85" s="746">
        <v>1.0</v>
      </c>
      <c r="I85" s="741" t="s">
        <v>456</v>
      </c>
      <c r="J85" s="741" t="s">
        <v>616</v>
      </c>
      <c r="K85" s="728" t="s">
        <v>638</v>
      </c>
      <c r="L85" s="728" t="s">
        <v>452</v>
      </c>
      <c r="M85" s="741" t="s">
        <v>639</v>
      </c>
      <c r="N85" s="727">
        <v>6.0</v>
      </c>
      <c r="O85" s="727">
        <v>6.0</v>
      </c>
      <c r="P85" s="725"/>
      <c r="Q85" s="725"/>
      <c r="R85" s="725"/>
      <c r="S85" s="725"/>
      <c r="T85" s="725"/>
      <c r="U85" s="725"/>
      <c r="V85" s="725"/>
      <c r="W85" s="725"/>
      <c r="X85" s="725"/>
      <c r="Y85" s="725"/>
      <c r="Z85" s="725"/>
      <c r="AA85" s="725"/>
      <c r="AB85" s="725"/>
      <c r="AC85" s="725"/>
      <c r="AD85" s="725"/>
      <c r="AE85" s="725"/>
      <c r="AF85" s="725"/>
      <c r="AG85" s="725"/>
      <c r="AH85" s="725"/>
      <c r="AI85" s="725"/>
    </row>
    <row r="86">
      <c r="A86" s="725"/>
      <c r="B86" s="725"/>
      <c r="C86" s="725"/>
      <c r="D86" s="725"/>
      <c r="E86" s="725"/>
      <c r="F86" s="725"/>
      <c r="G86" s="741" t="s">
        <v>671</v>
      </c>
      <c r="H86" s="746" t="s">
        <v>452</v>
      </c>
      <c r="I86" s="741" t="s">
        <v>450</v>
      </c>
      <c r="J86" s="741" t="s">
        <v>638</v>
      </c>
      <c r="K86" s="728" t="s">
        <v>638</v>
      </c>
      <c r="L86" s="728" t="s">
        <v>672</v>
      </c>
      <c r="M86" s="741" t="s">
        <v>376</v>
      </c>
      <c r="N86" s="742">
        <v>6.0</v>
      </c>
      <c r="O86" s="727">
        <v>10.0</v>
      </c>
      <c r="P86" s="725"/>
      <c r="Q86" s="725"/>
      <c r="R86" s="725"/>
      <c r="S86" s="725"/>
      <c r="T86" s="725"/>
      <c r="U86" s="725"/>
      <c r="V86" s="725"/>
      <c r="W86" s="725"/>
      <c r="X86" s="725"/>
      <c r="Y86" s="725"/>
      <c r="Z86" s="725"/>
      <c r="AA86" s="725"/>
      <c r="AB86" s="725"/>
      <c r="AC86" s="725"/>
      <c r="AD86" s="725"/>
      <c r="AE86" s="725"/>
      <c r="AF86" s="725"/>
      <c r="AG86" s="725"/>
      <c r="AH86" s="725"/>
      <c r="AI86" s="725"/>
    </row>
    <row r="87">
      <c r="A87" s="725"/>
      <c r="B87" s="725"/>
      <c r="C87" s="725"/>
      <c r="D87" s="725"/>
      <c r="E87" s="725"/>
      <c r="F87" s="725"/>
      <c r="G87" s="741" t="s">
        <v>673</v>
      </c>
      <c r="H87" s="746">
        <v>3.0</v>
      </c>
      <c r="I87" s="741" t="s">
        <v>615</v>
      </c>
      <c r="J87" s="741" t="s">
        <v>616</v>
      </c>
      <c r="K87" s="728" t="s">
        <v>616</v>
      </c>
      <c r="L87" s="728" t="s">
        <v>452</v>
      </c>
      <c r="M87" s="728" t="s">
        <v>674</v>
      </c>
      <c r="N87" s="727">
        <v>6.0</v>
      </c>
      <c r="O87" s="727">
        <v>10.0</v>
      </c>
      <c r="P87" s="725"/>
      <c r="Q87" s="725"/>
      <c r="R87" s="725"/>
      <c r="S87" s="725"/>
      <c r="T87" s="725"/>
      <c r="U87" s="725"/>
      <c r="V87" s="725"/>
      <c r="W87" s="725"/>
      <c r="X87" s="725"/>
      <c r="Y87" s="725"/>
      <c r="Z87" s="725"/>
      <c r="AA87" s="725"/>
      <c r="AB87" s="725"/>
      <c r="AC87" s="725"/>
      <c r="AD87" s="725"/>
      <c r="AE87" s="725"/>
      <c r="AF87" s="725"/>
      <c r="AG87" s="725"/>
      <c r="AH87" s="725"/>
      <c r="AI87" s="725"/>
    </row>
    <row r="88">
      <c r="A88" s="725"/>
      <c r="B88" s="725"/>
      <c r="C88" s="725"/>
      <c r="D88" s="725"/>
      <c r="E88" s="725"/>
      <c r="F88" s="725"/>
      <c r="G88" s="741" t="s">
        <v>675</v>
      </c>
      <c r="H88" s="746">
        <v>3.0</v>
      </c>
      <c r="I88" s="741" t="s">
        <v>450</v>
      </c>
      <c r="J88" s="741" t="s">
        <v>638</v>
      </c>
      <c r="K88" s="728" t="s">
        <v>669</v>
      </c>
      <c r="L88" s="728" t="s">
        <v>676</v>
      </c>
      <c r="M88" s="728" t="s">
        <v>395</v>
      </c>
      <c r="N88" s="727">
        <v>2.0</v>
      </c>
      <c r="O88" s="727">
        <v>20.0</v>
      </c>
      <c r="P88" s="725"/>
      <c r="Q88" s="725"/>
      <c r="R88" s="725"/>
      <c r="S88" s="725"/>
      <c r="T88" s="725"/>
      <c r="U88" s="725"/>
      <c r="V88" s="725"/>
      <c r="W88" s="725"/>
      <c r="X88" s="725"/>
      <c r="Y88" s="725"/>
      <c r="Z88" s="725"/>
      <c r="AA88" s="725"/>
      <c r="AB88" s="725"/>
      <c r="AC88" s="725"/>
      <c r="AD88" s="725"/>
      <c r="AE88" s="725"/>
      <c r="AF88" s="725"/>
      <c r="AG88" s="725"/>
      <c r="AH88" s="725"/>
      <c r="AI88" s="725"/>
    </row>
    <row r="89">
      <c r="A89" s="725"/>
      <c r="B89" s="725"/>
      <c r="C89" s="725"/>
      <c r="D89" s="725"/>
      <c r="E89" s="725"/>
      <c r="F89" s="725"/>
      <c r="G89" s="741" t="s">
        <v>677</v>
      </c>
      <c r="H89" s="746">
        <v>1.0</v>
      </c>
      <c r="I89" s="741" t="s">
        <v>456</v>
      </c>
      <c r="J89" s="741" t="s">
        <v>616</v>
      </c>
      <c r="K89" s="728" t="s">
        <v>669</v>
      </c>
      <c r="L89" s="728" t="s">
        <v>452</v>
      </c>
      <c r="M89" s="728" t="s">
        <v>332</v>
      </c>
      <c r="N89" s="727">
        <v>5.0</v>
      </c>
      <c r="O89" s="727">
        <v>8.0</v>
      </c>
      <c r="P89" s="725"/>
      <c r="Q89" s="725"/>
      <c r="R89" s="725"/>
      <c r="S89" s="725"/>
      <c r="T89" s="725"/>
      <c r="U89" s="725"/>
      <c r="V89" s="725"/>
      <c r="W89" s="725"/>
      <c r="X89" s="725"/>
      <c r="Y89" s="725"/>
      <c r="Z89" s="725"/>
      <c r="AA89" s="725"/>
      <c r="AB89" s="725"/>
      <c r="AC89" s="725"/>
      <c r="AD89" s="725"/>
      <c r="AE89" s="725"/>
      <c r="AF89" s="725"/>
      <c r="AG89" s="725"/>
      <c r="AH89" s="725"/>
      <c r="AI89" s="725"/>
    </row>
    <row r="90">
      <c r="A90" s="725"/>
      <c r="B90" s="725"/>
      <c r="C90" s="725"/>
      <c r="D90" s="725"/>
      <c r="E90" s="725"/>
      <c r="F90" s="725"/>
      <c r="G90" s="741" t="s">
        <v>678</v>
      </c>
      <c r="H90" s="746">
        <v>1.0</v>
      </c>
      <c r="I90" s="741" t="s">
        <v>615</v>
      </c>
      <c r="J90" s="741" t="s">
        <v>616</v>
      </c>
      <c r="K90" s="728" t="s">
        <v>616</v>
      </c>
      <c r="L90" s="728" t="s">
        <v>452</v>
      </c>
      <c r="M90" s="728" t="s">
        <v>628</v>
      </c>
      <c r="N90" s="727">
        <v>6.0</v>
      </c>
      <c r="O90" s="727">
        <v>8.0</v>
      </c>
      <c r="P90" s="725"/>
      <c r="Q90" s="725"/>
      <c r="R90" s="725"/>
      <c r="S90" s="725"/>
      <c r="T90" s="725"/>
      <c r="U90" s="725"/>
      <c r="V90" s="725"/>
      <c r="W90" s="725"/>
      <c r="X90" s="725"/>
      <c r="Y90" s="725"/>
      <c r="Z90" s="725"/>
      <c r="AA90" s="725"/>
      <c r="AB90" s="725"/>
      <c r="AC90" s="725"/>
      <c r="AD90" s="725"/>
      <c r="AE90" s="725"/>
      <c r="AF90" s="725"/>
      <c r="AG90" s="725"/>
      <c r="AH90" s="725"/>
      <c r="AI90" s="725"/>
    </row>
    <row r="91">
      <c r="A91" s="725"/>
      <c r="B91" s="725"/>
      <c r="C91" s="725"/>
      <c r="D91" s="725"/>
      <c r="E91" s="725"/>
      <c r="F91" s="725"/>
      <c r="G91" s="741" t="s">
        <v>679</v>
      </c>
      <c r="H91" s="746">
        <v>2.0</v>
      </c>
      <c r="I91" s="741" t="s">
        <v>456</v>
      </c>
      <c r="J91" s="741" t="s">
        <v>616</v>
      </c>
      <c r="K91" s="728" t="s">
        <v>616</v>
      </c>
      <c r="L91" s="728" t="s">
        <v>452</v>
      </c>
      <c r="M91" s="728" t="s">
        <v>376</v>
      </c>
      <c r="N91" s="727">
        <v>6.0</v>
      </c>
      <c r="O91" s="727">
        <v>10.0</v>
      </c>
      <c r="P91" s="725"/>
      <c r="Q91" s="725"/>
      <c r="R91" s="725"/>
      <c r="S91" s="725"/>
      <c r="T91" s="725"/>
      <c r="U91" s="725"/>
      <c r="V91" s="725"/>
      <c r="W91" s="725"/>
      <c r="X91" s="725"/>
      <c r="Y91" s="725"/>
      <c r="Z91" s="725"/>
      <c r="AA91" s="725"/>
      <c r="AB91" s="725"/>
      <c r="AC91" s="725"/>
      <c r="AD91" s="725"/>
      <c r="AE91" s="725"/>
      <c r="AF91" s="725"/>
      <c r="AG91" s="725"/>
      <c r="AH91" s="725"/>
      <c r="AI91" s="725"/>
    </row>
    <row r="92">
      <c r="A92" s="725"/>
      <c r="B92" s="725"/>
      <c r="C92" s="725"/>
      <c r="D92" s="725"/>
      <c r="E92" s="725"/>
      <c r="F92" s="725"/>
      <c r="G92" s="741" t="s">
        <v>255</v>
      </c>
      <c r="H92" s="746">
        <v>2.0</v>
      </c>
      <c r="I92" s="741" t="s">
        <v>680</v>
      </c>
      <c r="J92" s="741" t="s">
        <v>616</v>
      </c>
      <c r="K92" s="728" t="s">
        <v>669</v>
      </c>
      <c r="L92" s="728" t="s">
        <v>681</v>
      </c>
      <c r="M92" s="728" t="s">
        <v>332</v>
      </c>
      <c r="N92" s="727">
        <v>4.0</v>
      </c>
      <c r="O92" s="727">
        <v>5.0</v>
      </c>
      <c r="P92" s="725"/>
      <c r="Q92" s="725"/>
      <c r="R92" s="725"/>
      <c r="S92" s="725"/>
      <c r="T92" s="725"/>
      <c r="U92" s="725"/>
      <c r="V92" s="725"/>
      <c r="W92" s="725"/>
      <c r="X92" s="725"/>
      <c r="Y92" s="725"/>
      <c r="Z92" s="725"/>
      <c r="AA92" s="725"/>
      <c r="AB92" s="725"/>
      <c r="AC92" s="725"/>
      <c r="AD92" s="725"/>
      <c r="AE92" s="725"/>
      <c r="AF92" s="725"/>
      <c r="AG92" s="725"/>
      <c r="AH92" s="725"/>
      <c r="AI92" s="725"/>
    </row>
    <row r="93">
      <c r="A93" s="725"/>
      <c r="B93" s="725"/>
      <c r="C93" s="725"/>
      <c r="D93" s="725"/>
      <c r="E93" s="725"/>
      <c r="F93" s="725"/>
      <c r="G93" s="741" t="s">
        <v>259</v>
      </c>
      <c r="H93" s="746">
        <v>1.0</v>
      </c>
      <c r="I93" s="741" t="s">
        <v>453</v>
      </c>
      <c r="J93" s="741" t="s">
        <v>616</v>
      </c>
      <c r="K93" s="728" t="s">
        <v>638</v>
      </c>
      <c r="L93" s="725"/>
      <c r="M93" s="728" t="s">
        <v>628</v>
      </c>
      <c r="N93" s="727">
        <v>6.0</v>
      </c>
      <c r="O93" s="727">
        <v>8.0</v>
      </c>
      <c r="P93" s="725"/>
      <c r="Q93" s="725"/>
      <c r="R93" s="725"/>
      <c r="S93" s="725"/>
      <c r="T93" s="725"/>
      <c r="U93" s="725"/>
      <c r="V93" s="725"/>
      <c r="W93" s="725"/>
      <c r="X93" s="725"/>
      <c r="Y93" s="725"/>
      <c r="Z93" s="725"/>
      <c r="AA93" s="725"/>
      <c r="AB93" s="725"/>
      <c r="AC93" s="725"/>
      <c r="AD93" s="725"/>
      <c r="AE93" s="725"/>
      <c r="AF93" s="725"/>
      <c r="AG93" s="725"/>
      <c r="AH93" s="725"/>
      <c r="AI93" s="725"/>
    </row>
    <row r="94">
      <c r="A94" s="725"/>
      <c r="B94" s="725"/>
      <c r="C94" s="725"/>
      <c r="D94" s="725"/>
      <c r="E94" s="725"/>
      <c r="F94" s="725"/>
      <c r="G94" s="741" t="s">
        <v>682</v>
      </c>
      <c r="H94" s="746">
        <v>2.0</v>
      </c>
      <c r="I94" s="741" t="s">
        <v>456</v>
      </c>
      <c r="J94" s="741" t="s">
        <v>616</v>
      </c>
      <c r="K94" s="728" t="s">
        <v>669</v>
      </c>
      <c r="L94" s="728" t="s">
        <v>683</v>
      </c>
      <c r="M94" s="728" t="s">
        <v>332</v>
      </c>
      <c r="N94" s="727">
        <v>4.0</v>
      </c>
      <c r="O94" s="727">
        <v>10.0</v>
      </c>
      <c r="P94" s="725"/>
      <c r="Q94" s="725"/>
      <c r="R94" s="725"/>
      <c r="S94" s="725"/>
      <c r="T94" s="725"/>
      <c r="U94" s="725"/>
      <c r="V94" s="725"/>
      <c r="W94" s="725"/>
      <c r="X94" s="725"/>
      <c r="Y94" s="725"/>
      <c r="Z94" s="725"/>
      <c r="AA94" s="725"/>
      <c r="AB94" s="725"/>
      <c r="AC94" s="725"/>
      <c r="AD94" s="725"/>
      <c r="AE94" s="725"/>
      <c r="AF94" s="725"/>
      <c r="AG94" s="725"/>
      <c r="AH94" s="725"/>
      <c r="AI94" s="725"/>
    </row>
    <row r="95">
      <c r="A95" s="725"/>
      <c r="B95" s="725"/>
      <c r="C95" s="725"/>
      <c r="D95" s="725"/>
      <c r="E95" s="725"/>
      <c r="F95" s="725"/>
      <c r="G95" s="728" t="s">
        <v>684</v>
      </c>
      <c r="H95" s="734">
        <v>1.0</v>
      </c>
      <c r="I95" s="741" t="s">
        <v>657</v>
      </c>
      <c r="J95" s="741" t="s">
        <v>616</v>
      </c>
      <c r="K95" s="728" t="s">
        <v>662</v>
      </c>
      <c r="L95" s="728" t="s">
        <v>685</v>
      </c>
      <c r="M95" s="728" t="s">
        <v>686</v>
      </c>
      <c r="N95" s="727">
        <v>2.0</v>
      </c>
      <c r="O95" s="727">
        <v>8.0</v>
      </c>
      <c r="P95" s="725"/>
      <c r="Q95" s="725"/>
      <c r="R95" s="725"/>
      <c r="S95" s="725"/>
      <c r="T95" s="725"/>
      <c r="U95" s="725"/>
      <c r="V95" s="725"/>
      <c r="W95" s="725"/>
      <c r="X95" s="725"/>
      <c r="Y95" s="725"/>
      <c r="Z95" s="725"/>
      <c r="AA95" s="725"/>
      <c r="AB95" s="725"/>
      <c r="AC95" s="725"/>
      <c r="AD95" s="725"/>
      <c r="AE95" s="725"/>
      <c r="AF95" s="725"/>
      <c r="AG95" s="725"/>
      <c r="AH95" s="725"/>
      <c r="AI95" s="725"/>
    </row>
    <row r="96">
      <c r="A96" s="725"/>
      <c r="B96" s="725"/>
      <c r="C96" s="725"/>
      <c r="D96" s="725"/>
      <c r="E96" s="725"/>
      <c r="F96" s="725"/>
      <c r="G96" s="727" t="s">
        <v>621</v>
      </c>
      <c r="H96" s="732">
        <v>1.0</v>
      </c>
      <c r="I96" s="727" t="s">
        <v>680</v>
      </c>
      <c r="J96" s="727" t="s">
        <v>669</v>
      </c>
      <c r="K96" s="727" t="s">
        <v>616</v>
      </c>
      <c r="L96" s="725"/>
      <c r="M96" s="742" t="s">
        <v>622</v>
      </c>
      <c r="N96" s="742">
        <v>4.0</v>
      </c>
      <c r="O96" s="727">
        <v>8.0</v>
      </c>
      <c r="P96" s="725"/>
      <c r="Q96" s="725"/>
      <c r="R96" s="725"/>
      <c r="S96" s="725"/>
      <c r="T96" s="725"/>
      <c r="U96" s="725"/>
      <c r="V96" s="725"/>
      <c r="W96" s="725"/>
      <c r="X96" s="725"/>
      <c r="Y96" s="725"/>
      <c r="Z96" s="725"/>
      <c r="AA96" s="725"/>
      <c r="AB96" s="725"/>
      <c r="AC96" s="725"/>
      <c r="AD96" s="725"/>
      <c r="AE96" s="725"/>
      <c r="AF96" s="725"/>
      <c r="AG96" s="725"/>
      <c r="AH96" s="725"/>
      <c r="AI96" s="725"/>
    </row>
    <row r="97">
      <c r="A97" s="725"/>
      <c r="B97" s="725"/>
      <c r="C97" s="725"/>
      <c r="D97" s="725"/>
      <c r="E97" s="725"/>
      <c r="F97" s="725"/>
      <c r="G97" s="727" t="s">
        <v>687</v>
      </c>
      <c r="H97" s="732" t="s">
        <v>452</v>
      </c>
      <c r="I97" s="727" t="s">
        <v>447</v>
      </c>
      <c r="J97" s="727" t="s">
        <v>638</v>
      </c>
      <c r="K97" s="727" t="s">
        <v>688</v>
      </c>
      <c r="L97" s="727" t="s">
        <v>92</v>
      </c>
      <c r="M97" s="727" t="s">
        <v>452</v>
      </c>
      <c r="N97" s="727">
        <v>1.0</v>
      </c>
      <c r="O97" s="727">
        <v>2.0</v>
      </c>
      <c r="P97" s="725"/>
      <c r="Q97" s="755"/>
      <c r="R97" s="755"/>
      <c r="S97" s="725"/>
      <c r="T97" s="725"/>
      <c r="U97" s="725"/>
      <c r="V97" s="725"/>
      <c r="W97" s="725"/>
      <c r="X97" s="725"/>
      <c r="Y97" s="725"/>
      <c r="Z97" s="725"/>
      <c r="AA97" s="725"/>
      <c r="AB97" s="725"/>
      <c r="AC97" s="725"/>
      <c r="AD97" s="725"/>
      <c r="AE97" s="725"/>
      <c r="AF97" s="725"/>
      <c r="AG97" s="725"/>
      <c r="AH97" s="725"/>
      <c r="AI97" s="725"/>
    </row>
    <row r="98">
      <c r="A98" s="725"/>
      <c r="B98" s="725"/>
      <c r="C98" s="725"/>
      <c r="D98" s="725"/>
      <c r="E98" s="725"/>
      <c r="F98" s="725"/>
      <c r="G98" s="727" t="s">
        <v>689</v>
      </c>
      <c r="H98" s="732">
        <v>2.0</v>
      </c>
      <c r="I98" s="727" t="s">
        <v>660</v>
      </c>
      <c r="J98" s="727" t="s">
        <v>669</v>
      </c>
      <c r="K98" s="727" t="s">
        <v>669</v>
      </c>
      <c r="L98" s="727" t="s">
        <v>452</v>
      </c>
      <c r="M98" s="742" t="s">
        <v>622</v>
      </c>
      <c r="N98" s="727">
        <v>4.0</v>
      </c>
      <c r="O98" s="727">
        <v>10.0</v>
      </c>
      <c r="P98" s="725"/>
      <c r="Q98" s="755"/>
      <c r="R98" s="725"/>
      <c r="S98" s="725"/>
      <c r="T98" s="725"/>
      <c r="U98" s="725"/>
      <c r="V98" s="725"/>
      <c r="W98" s="725"/>
      <c r="X98" s="725"/>
      <c r="Y98" s="725"/>
      <c r="Z98" s="725"/>
      <c r="AA98" s="725"/>
      <c r="AB98" s="725"/>
      <c r="AC98" s="725"/>
      <c r="AD98" s="725"/>
      <c r="AE98" s="725"/>
      <c r="AF98" s="725"/>
      <c r="AG98" s="725"/>
      <c r="AH98" s="725"/>
      <c r="AI98" s="725"/>
    </row>
    <row r="99">
      <c r="A99" s="725"/>
      <c r="B99" s="725"/>
      <c r="C99" s="725"/>
      <c r="D99" s="725"/>
      <c r="E99" s="725"/>
      <c r="F99" s="725"/>
      <c r="G99" s="727" t="s">
        <v>690</v>
      </c>
      <c r="H99" s="732">
        <v>2.0</v>
      </c>
      <c r="I99" s="727" t="s">
        <v>626</v>
      </c>
      <c r="J99" s="727" t="s">
        <v>661</v>
      </c>
      <c r="K99" s="727" t="s">
        <v>669</v>
      </c>
      <c r="L99" s="727" t="s">
        <v>452</v>
      </c>
      <c r="M99" s="742" t="s">
        <v>622</v>
      </c>
      <c r="N99" s="727">
        <v>4.0</v>
      </c>
      <c r="O99" s="727">
        <v>10.0</v>
      </c>
      <c r="P99" s="725"/>
      <c r="Q99" s="755"/>
      <c r="R99" s="725"/>
      <c r="S99" s="725"/>
      <c r="T99" s="725"/>
      <c r="U99" s="725"/>
      <c r="V99" s="725"/>
      <c r="W99" s="725"/>
      <c r="X99" s="725"/>
      <c r="Y99" s="725"/>
      <c r="Z99" s="725"/>
      <c r="AA99" s="725"/>
      <c r="AB99" s="725"/>
      <c r="AC99" s="725"/>
      <c r="AD99" s="725"/>
      <c r="AE99" s="725"/>
      <c r="AF99" s="725"/>
      <c r="AG99" s="725"/>
      <c r="AH99" s="725"/>
      <c r="AI99" s="725"/>
    </row>
    <row r="100">
      <c r="A100" s="725"/>
      <c r="B100" s="725"/>
      <c r="C100" s="725"/>
      <c r="D100" s="725"/>
      <c r="E100" s="725"/>
      <c r="F100" s="725"/>
      <c r="G100" s="727" t="s">
        <v>691</v>
      </c>
      <c r="H100" s="732">
        <v>3.0</v>
      </c>
      <c r="I100" s="727" t="s">
        <v>464</v>
      </c>
      <c r="J100" s="727" t="s">
        <v>661</v>
      </c>
      <c r="K100" s="727" t="s">
        <v>669</v>
      </c>
      <c r="L100" s="727" t="s">
        <v>452</v>
      </c>
      <c r="M100" s="742" t="s">
        <v>639</v>
      </c>
      <c r="N100" s="727">
        <v>4.0</v>
      </c>
      <c r="O100" s="727">
        <v>10.0</v>
      </c>
      <c r="P100" s="725"/>
      <c r="Q100" s="755"/>
      <c r="R100" s="725"/>
      <c r="S100" s="725"/>
      <c r="T100" s="725"/>
      <c r="U100" s="725"/>
      <c r="V100" s="725"/>
      <c r="W100" s="725"/>
      <c r="X100" s="725"/>
      <c r="Y100" s="725"/>
      <c r="Z100" s="725"/>
      <c r="AA100" s="725"/>
      <c r="AB100" s="725"/>
      <c r="AC100" s="725"/>
      <c r="AD100" s="725"/>
      <c r="AE100" s="725"/>
      <c r="AF100" s="725"/>
      <c r="AG100" s="725"/>
      <c r="AH100" s="725"/>
      <c r="AI100" s="725"/>
    </row>
    <row r="101">
      <c r="A101" s="725"/>
      <c r="B101" s="725"/>
      <c r="C101" s="725"/>
      <c r="D101" s="725"/>
      <c r="E101" s="725"/>
      <c r="F101" s="725"/>
      <c r="G101" s="727" t="s">
        <v>692</v>
      </c>
      <c r="H101" s="732">
        <v>3.0</v>
      </c>
      <c r="I101" s="727" t="s">
        <v>693</v>
      </c>
      <c r="J101" s="727" t="s">
        <v>661</v>
      </c>
      <c r="K101" s="727" t="s">
        <v>669</v>
      </c>
      <c r="L101" s="727" t="s">
        <v>452</v>
      </c>
      <c r="M101" s="742" t="s">
        <v>694</v>
      </c>
      <c r="N101" s="727">
        <v>4.0</v>
      </c>
      <c r="O101" s="727">
        <v>10.0</v>
      </c>
      <c r="P101" s="725"/>
      <c r="Q101" s="755"/>
      <c r="R101" s="725"/>
      <c r="S101" s="725"/>
      <c r="T101" s="725"/>
      <c r="U101" s="725"/>
      <c r="V101" s="725"/>
      <c r="W101" s="725"/>
      <c r="X101" s="725"/>
      <c r="Y101" s="725"/>
      <c r="Z101" s="725"/>
      <c r="AA101" s="725"/>
      <c r="AB101" s="725"/>
      <c r="AC101" s="725"/>
      <c r="AD101" s="725"/>
      <c r="AE101" s="725"/>
      <c r="AF101" s="725"/>
      <c r="AG101" s="725"/>
      <c r="AH101" s="725"/>
      <c r="AI101" s="725"/>
    </row>
    <row r="102">
      <c r="A102" s="725"/>
      <c r="B102" s="725"/>
      <c r="C102" s="725"/>
      <c r="D102" s="725"/>
      <c r="E102" s="725"/>
      <c r="F102" s="725"/>
      <c r="G102" s="727" t="s">
        <v>695</v>
      </c>
      <c r="H102" s="732">
        <v>4.0</v>
      </c>
      <c r="I102" s="727" t="s">
        <v>471</v>
      </c>
      <c r="J102" s="727" t="s">
        <v>661</v>
      </c>
      <c r="K102" s="727" t="s">
        <v>669</v>
      </c>
      <c r="L102" s="727" t="s">
        <v>452</v>
      </c>
      <c r="M102" s="742" t="s">
        <v>696</v>
      </c>
      <c r="N102" s="727">
        <v>6.0</v>
      </c>
      <c r="O102" s="727">
        <v>12.0</v>
      </c>
      <c r="P102" s="725"/>
      <c r="Q102" s="742"/>
      <c r="R102" s="755"/>
      <c r="S102" s="725"/>
      <c r="T102" s="725"/>
      <c r="U102" s="725"/>
      <c r="V102" s="725"/>
      <c r="W102" s="725"/>
      <c r="X102" s="725"/>
      <c r="Y102" s="725"/>
      <c r="Z102" s="725"/>
      <c r="AA102" s="725"/>
      <c r="AB102" s="725"/>
      <c r="AC102" s="725"/>
      <c r="AD102" s="725"/>
      <c r="AE102" s="725"/>
      <c r="AF102" s="725"/>
      <c r="AG102" s="725"/>
      <c r="AH102" s="725"/>
      <c r="AI102" s="725"/>
    </row>
    <row r="103">
      <c r="A103" s="725"/>
      <c r="B103" s="725"/>
      <c r="C103" s="725"/>
      <c r="D103" s="725"/>
      <c r="E103" s="725"/>
      <c r="F103" s="725"/>
      <c r="G103" s="742" t="s">
        <v>697</v>
      </c>
      <c r="H103" s="756">
        <v>4.0</v>
      </c>
      <c r="I103" s="727" t="s">
        <v>698</v>
      </c>
      <c r="J103" s="727" t="s">
        <v>669</v>
      </c>
      <c r="K103" s="727" t="s">
        <v>662</v>
      </c>
      <c r="L103" s="727" t="s">
        <v>699</v>
      </c>
      <c r="M103" s="742" t="s">
        <v>700</v>
      </c>
      <c r="N103" s="727">
        <v>4.0</v>
      </c>
      <c r="O103" s="727">
        <v>10.0</v>
      </c>
      <c r="P103" s="725"/>
      <c r="Q103" s="755"/>
      <c r="R103" s="725"/>
      <c r="S103" s="725"/>
      <c r="T103" s="725"/>
      <c r="U103" s="725"/>
      <c r="V103" s="725"/>
      <c r="W103" s="725"/>
      <c r="X103" s="725"/>
      <c r="Y103" s="725"/>
      <c r="Z103" s="725"/>
      <c r="AA103" s="725"/>
      <c r="AB103" s="725"/>
      <c r="AC103" s="725"/>
      <c r="AD103" s="725"/>
      <c r="AE103" s="725"/>
      <c r="AF103" s="725"/>
      <c r="AG103" s="725"/>
      <c r="AH103" s="725"/>
      <c r="AI103" s="725"/>
    </row>
    <row r="104">
      <c r="A104" s="725"/>
      <c r="B104" s="725"/>
      <c r="C104" s="725"/>
      <c r="D104" s="725"/>
      <c r="E104" s="725"/>
      <c r="F104" s="725"/>
      <c r="G104" s="742" t="s">
        <v>701</v>
      </c>
      <c r="H104" s="756">
        <v>2.0</v>
      </c>
      <c r="I104" s="727" t="s">
        <v>702</v>
      </c>
      <c r="J104" s="727" t="s">
        <v>669</v>
      </c>
      <c r="K104" s="727" t="s">
        <v>662</v>
      </c>
      <c r="L104" s="727" t="s">
        <v>699</v>
      </c>
      <c r="M104" s="742" t="s">
        <v>332</v>
      </c>
      <c r="N104" s="727">
        <v>4.0</v>
      </c>
      <c r="O104" s="727">
        <v>10.0</v>
      </c>
      <c r="P104" s="725"/>
      <c r="Q104" s="755"/>
      <c r="R104" s="725"/>
      <c r="S104" s="725"/>
      <c r="T104" s="725"/>
      <c r="U104" s="725"/>
      <c r="V104" s="725"/>
      <c r="W104" s="725"/>
      <c r="X104" s="725"/>
      <c r="Y104" s="725"/>
      <c r="Z104" s="725"/>
      <c r="AA104" s="725"/>
      <c r="AB104" s="725"/>
      <c r="AC104" s="725"/>
      <c r="AD104" s="725"/>
      <c r="AE104" s="725"/>
      <c r="AF104" s="725"/>
      <c r="AG104" s="725"/>
      <c r="AH104" s="725"/>
      <c r="AI104" s="725"/>
    </row>
    <row r="105">
      <c r="A105" s="725"/>
      <c r="B105" s="725"/>
      <c r="C105" s="725"/>
      <c r="D105" s="725"/>
      <c r="E105" s="725"/>
      <c r="F105" s="725"/>
      <c r="G105" s="742" t="s">
        <v>668</v>
      </c>
      <c r="H105" s="756">
        <v>2.0</v>
      </c>
      <c r="I105" s="727" t="s">
        <v>458</v>
      </c>
      <c r="J105" s="727" t="s">
        <v>669</v>
      </c>
      <c r="K105" s="727" t="s">
        <v>669</v>
      </c>
      <c r="L105" s="727" t="s">
        <v>452</v>
      </c>
      <c r="M105" s="742" t="s">
        <v>696</v>
      </c>
      <c r="N105" s="727">
        <v>6.0</v>
      </c>
      <c r="O105" s="727">
        <v>12.0</v>
      </c>
      <c r="P105" s="725"/>
      <c r="Q105" s="755"/>
      <c r="R105" s="742"/>
      <c r="S105" s="725"/>
      <c r="T105" s="725"/>
      <c r="U105" s="725"/>
      <c r="V105" s="725"/>
      <c r="W105" s="725"/>
      <c r="X105" s="725"/>
      <c r="Y105" s="725"/>
      <c r="Z105" s="725"/>
      <c r="AA105" s="725"/>
      <c r="AB105" s="725"/>
      <c r="AC105" s="725"/>
      <c r="AD105" s="725"/>
      <c r="AE105" s="725"/>
      <c r="AF105" s="725"/>
      <c r="AG105" s="725"/>
      <c r="AH105" s="725"/>
      <c r="AI105" s="725"/>
    </row>
    <row r="106">
      <c r="A106" s="725"/>
      <c r="B106" s="725"/>
      <c r="C106" s="725"/>
      <c r="D106" s="725"/>
      <c r="E106" s="725"/>
      <c r="F106" s="725"/>
      <c r="G106" s="742" t="s">
        <v>703</v>
      </c>
      <c r="H106" s="756">
        <v>3.0</v>
      </c>
      <c r="I106" s="727" t="s">
        <v>458</v>
      </c>
      <c r="J106" s="727" t="s">
        <v>669</v>
      </c>
      <c r="K106" s="727" t="s">
        <v>669</v>
      </c>
      <c r="L106" s="727" t="s">
        <v>617</v>
      </c>
      <c r="M106" s="742" t="s">
        <v>639</v>
      </c>
      <c r="N106" s="727">
        <v>4.0</v>
      </c>
      <c r="O106" s="727">
        <v>10.0</v>
      </c>
      <c r="P106" s="725"/>
      <c r="Q106" s="742"/>
      <c r="R106" s="755"/>
      <c r="S106" s="725"/>
      <c r="T106" s="725"/>
      <c r="U106" s="725"/>
      <c r="V106" s="725"/>
      <c r="W106" s="725"/>
      <c r="X106" s="725"/>
      <c r="Y106" s="725"/>
      <c r="Z106" s="725"/>
      <c r="AA106" s="725"/>
      <c r="AB106" s="725"/>
      <c r="AC106" s="725"/>
      <c r="AD106" s="725"/>
      <c r="AE106" s="725"/>
      <c r="AF106" s="725"/>
      <c r="AG106" s="725"/>
      <c r="AH106" s="725"/>
      <c r="AI106" s="725"/>
    </row>
    <row r="107">
      <c r="A107" s="725"/>
      <c r="B107" s="725"/>
      <c r="C107" s="725"/>
      <c r="D107" s="725"/>
      <c r="E107" s="725"/>
      <c r="F107" s="725"/>
      <c r="G107" s="742" t="s">
        <v>704</v>
      </c>
      <c r="H107" s="756">
        <v>4.0</v>
      </c>
      <c r="I107" s="727" t="s">
        <v>660</v>
      </c>
      <c r="J107" s="727" t="s">
        <v>669</v>
      </c>
      <c r="K107" s="727" t="s">
        <v>662</v>
      </c>
      <c r="L107" s="727" t="s">
        <v>699</v>
      </c>
      <c r="M107" s="742" t="s">
        <v>332</v>
      </c>
      <c r="N107" s="727">
        <v>4.0</v>
      </c>
      <c r="O107" s="727">
        <v>12.0</v>
      </c>
      <c r="P107" s="727"/>
      <c r="Q107" s="742"/>
      <c r="R107" s="725"/>
      <c r="S107" s="725"/>
      <c r="T107" s="725"/>
      <c r="U107" s="725"/>
      <c r="V107" s="725"/>
      <c r="W107" s="725"/>
      <c r="X107" s="725"/>
      <c r="Y107" s="725"/>
      <c r="Z107" s="725"/>
      <c r="AA107" s="725"/>
      <c r="AB107" s="725"/>
      <c r="AC107" s="725"/>
      <c r="AD107" s="725"/>
      <c r="AE107" s="725"/>
      <c r="AF107" s="725"/>
      <c r="AG107" s="725"/>
      <c r="AH107" s="725"/>
      <c r="AI107" s="725"/>
    </row>
    <row r="108">
      <c r="A108" s="725"/>
      <c r="B108" s="725"/>
      <c r="C108" s="725"/>
      <c r="D108" s="725"/>
      <c r="E108" s="725"/>
      <c r="F108" s="725"/>
      <c r="G108" s="742" t="s">
        <v>705</v>
      </c>
      <c r="H108" s="756">
        <v>2.0</v>
      </c>
      <c r="I108" s="727" t="s">
        <v>456</v>
      </c>
      <c r="J108" s="727" t="s">
        <v>616</v>
      </c>
      <c r="K108" s="727" t="s">
        <v>669</v>
      </c>
      <c r="L108" s="727" t="s">
        <v>366</v>
      </c>
      <c r="M108" s="742" t="s">
        <v>422</v>
      </c>
      <c r="N108" s="727">
        <v>4.0</v>
      </c>
      <c r="O108" s="727">
        <v>8.0</v>
      </c>
      <c r="P108" s="727"/>
      <c r="Q108" s="742"/>
      <c r="R108" s="725"/>
      <c r="S108" s="725"/>
      <c r="T108" s="725"/>
      <c r="U108" s="725"/>
      <c r="V108" s="725"/>
      <c r="W108" s="725"/>
      <c r="X108" s="725"/>
      <c r="Y108" s="725"/>
      <c r="Z108" s="725"/>
      <c r="AA108" s="725"/>
      <c r="AB108" s="725"/>
      <c r="AC108" s="725"/>
      <c r="AD108" s="725"/>
      <c r="AE108" s="725"/>
      <c r="AF108" s="725"/>
      <c r="AG108" s="725"/>
      <c r="AH108" s="725"/>
      <c r="AI108" s="725"/>
    </row>
    <row r="109">
      <c r="A109" s="725"/>
      <c r="B109" s="725"/>
      <c r="C109" s="725"/>
      <c r="D109" s="725"/>
      <c r="E109" s="725"/>
      <c r="F109" s="725"/>
      <c r="G109" s="727" t="s">
        <v>706</v>
      </c>
      <c r="H109" s="732">
        <v>3.0</v>
      </c>
      <c r="I109" s="727" t="s">
        <v>458</v>
      </c>
      <c r="J109" s="727" t="s">
        <v>669</v>
      </c>
      <c r="K109" s="727" t="s">
        <v>662</v>
      </c>
      <c r="L109" s="727" t="s">
        <v>707</v>
      </c>
      <c r="M109" s="742" t="s">
        <v>332</v>
      </c>
      <c r="N109" s="727">
        <v>4.0</v>
      </c>
      <c r="O109" s="727">
        <v>10.0</v>
      </c>
      <c r="P109" s="727"/>
      <c r="Q109" s="742"/>
      <c r="R109" s="755"/>
      <c r="S109" s="725"/>
      <c r="T109" s="725"/>
      <c r="U109" s="725"/>
      <c r="V109" s="725"/>
      <c r="W109" s="725"/>
      <c r="X109" s="725"/>
      <c r="Y109" s="725"/>
      <c r="Z109" s="725"/>
      <c r="AA109" s="725"/>
      <c r="AB109" s="725"/>
      <c r="AC109" s="725"/>
      <c r="AD109" s="725"/>
      <c r="AE109" s="725"/>
      <c r="AF109" s="725"/>
      <c r="AG109" s="725"/>
      <c r="AH109" s="725"/>
      <c r="AI109" s="725"/>
    </row>
    <row r="110">
      <c r="A110" s="725"/>
      <c r="B110" s="725"/>
      <c r="C110" s="725"/>
      <c r="D110" s="725"/>
      <c r="E110" s="725"/>
      <c r="F110" s="731" t="s">
        <v>708</v>
      </c>
      <c r="G110" s="742" t="s">
        <v>709</v>
      </c>
      <c r="H110" s="756">
        <v>1.0</v>
      </c>
      <c r="I110" s="742" t="s">
        <v>657</v>
      </c>
      <c r="J110" s="742" t="s">
        <v>616</v>
      </c>
      <c r="K110" s="727" t="s">
        <v>638</v>
      </c>
      <c r="L110" s="727" t="s">
        <v>710</v>
      </c>
      <c r="M110" s="727" t="s">
        <v>639</v>
      </c>
      <c r="N110" s="727">
        <v>6.0</v>
      </c>
      <c r="O110" s="727">
        <v>9.0</v>
      </c>
      <c r="P110" s="727"/>
      <c r="Q110" s="742"/>
      <c r="R110" s="725"/>
      <c r="S110" s="725"/>
      <c r="T110" s="725"/>
      <c r="U110" s="725"/>
      <c r="V110" s="725"/>
      <c r="W110" s="725"/>
      <c r="X110" s="725"/>
      <c r="Y110" s="725"/>
      <c r="Z110" s="725"/>
      <c r="AA110" s="725"/>
      <c r="AB110" s="725"/>
      <c r="AC110" s="725"/>
      <c r="AD110" s="725"/>
      <c r="AE110" s="725"/>
      <c r="AF110" s="725"/>
      <c r="AG110" s="725"/>
      <c r="AH110" s="725"/>
      <c r="AI110" s="725"/>
    </row>
    <row r="111">
      <c r="A111" s="725"/>
      <c r="B111" s="725"/>
      <c r="C111" s="725"/>
      <c r="D111" s="725"/>
      <c r="E111" s="725"/>
      <c r="F111" s="725"/>
      <c r="G111" s="742" t="s">
        <v>711</v>
      </c>
      <c r="H111" s="756">
        <v>2.0</v>
      </c>
      <c r="I111" s="742" t="s">
        <v>450</v>
      </c>
      <c r="J111" s="742" t="s">
        <v>669</v>
      </c>
      <c r="K111" s="727" t="s">
        <v>638</v>
      </c>
      <c r="L111" s="727" t="s">
        <v>712</v>
      </c>
      <c r="M111" s="727" t="s">
        <v>639</v>
      </c>
      <c r="N111" s="727">
        <v>6.0</v>
      </c>
      <c r="O111" s="727">
        <v>12.0</v>
      </c>
      <c r="P111" s="727"/>
      <c r="Q111" s="742"/>
      <c r="R111" s="742"/>
      <c r="S111" s="725"/>
      <c r="T111" s="725"/>
      <c r="U111" s="725"/>
      <c r="V111" s="725"/>
      <c r="W111" s="725"/>
      <c r="X111" s="725"/>
      <c r="Y111" s="725"/>
      <c r="Z111" s="725"/>
      <c r="AA111" s="725"/>
      <c r="AB111" s="725"/>
      <c r="AC111" s="725"/>
      <c r="AD111" s="725"/>
      <c r="AE111" s="725"/>
      <c r="AF111" s="725"/>
      <c r="AG111" s="725"/>
      <c r="AH111" s="725"/>
      <c r="AI111" s="725"/>
    </row>
    <row r="112">
      <c r="A112" s="725"/>
      <c r="B112" s="725"/>
      <c r="C112" s="725"/>
      <c r="D112" s="725"/>
      <c r="E112" s="725"/>
      <c r="F112" s="725"/>
      <c r="G112" s="742" t="s">
        <v>263</v>
      </c>
      <c r="H112" s="756">
        <v>3.0</v>
      </c>
      <c r="I112" s="742" t="s">
        <v>450</v>
      </c>
      <c r="J112" s="742" t="s">
        <v>661</v>
      </c>
      <c r="K112" s="727" t="s">
        <v>638</v>
      </c>
      <c r="L112" s="727" t="s">
        <v>713</v>
      </c>
      <c r="M112" s="727" t="s">
        <v>639</v>
      </c>
      <c r="N112" s="727">
        <v>6.0</v>
      </c>
      <c r="O112" s="727">
        <v>15.0</v>
      </c>
      <c r="P112" s="727"/>
      <c r="Q112" s="725"/>
      <c r="R112" s="725"/>
      <c r="S112" s="725"/>
      <c r="T112" s="725"/>
      <c r="U112" s="725"/>
      <c r="V112" s="725"/>
      <c r="W112" s="725"/>
      <c r="X112" s="725"/>
      <c r="Y112" s="725"/>
      <c r="Z112" s="725"/>
      <c r="AA112" s="725"/>
      <c r="AB112" s="725"/>
      <c r="AC112" s="725"/>
      <c r="AD112" s="725"/>
      <c r="AE112" s="725"/>
      <c r="AF112" s="725"/>
      <c r="AG112" s="725"/>
      <c r="AH112" s="725"/>
      <c r="AI112" s="725"/>
    </row>
    <row r="113">
      <c r="A113" s="725"/>
      <c r="B113" s="725"/>
      <c r="C113" s="725"/>
      <c r="D113" s="725"/>
      <c r="E113" s="725"/>
      <c r="F113" s="725"/>
      <c r="G113" s="742" t="s">
        <v>714</v>
      </c>
      <c r="H113" s="756">
        <v>3.0</v>
      </c>
      <c r="I113" s="742" t="s">
        <v>450</v>
      </c>
      <c r="J113" s="742" t="s">
        <v>661</v>
      </c>
      <c r="K113" s="727" t="s">
        <v>638</v>
      </c>
      <c r="L113" s="727" t="s">
        <v>713</v>
      </c>
      <c r="M113" s="727" t="s">
        <v>639</v>
      </c>
      <c r="N113" s="727">
        <v>4.0</v>
      </c>
      <c r="O113" s="727">
        <v>15.0</v>
      </c>
      <c r="P113" s="727"/>
      <c r="Q113" s="725"/>
      <c r="R113" s="725"/>
      <c r="S113" s="725"/>
      <c r="T113" s="725"/>
      <c r="U113" s="725"/>
      <c r="V113" s="725"/>
      <c r="W113" s="725"/>
      <c r="X113" s="725"/>
      <c r="Y113" s="725"/>
      <c r="Z113" s="725"/>
      <c r="AA113" s="725"/>
      <c r="AB113" s="725"/>
      <c r="AC113" s="725"/>
      <c r="AD113" s="725"/>
      <c r="AE113" s="725"/>
      <c r="AF113" s="725"/>
      <c r="AG113" s="725"/>
      <c r="AH113" s="725"/>
      <c r="AI113" s="725"/>
    </row>
    <row r="114">
      <c r="A114" s="725"/>
      <c r="B114" s="725"/>
      <c r="C114" s="725"/>
      <c r="D114" s="725"/>
      <c r="E114" s="725"/>
      <c r="F114" s="725"/>
      <c r="G114" s="742" t="s">
        <v>715</v>
      </c>
      <c r="H114" s="756">
        <v>2.0</v>
      </c>
      <c r="I114" s="742" t="s">
        <v>450</v>
      </c>
      <c r="J114" s="742" t="s">
        <v>669</v>
      </c>
      <c r="K114" s="727" t="s">
        <v>638</v>
      </c>
      <c r="L114" s="727" t="s">
        <v>712</v>
      </c>
      <c r="M114" s="727" t="s">
        <v>639</v>
      </c>
      <c r="N114" s="727">
        <v>4.0</v>
      </c>
      <c r="O114" s="727">
        <v>12.0</v>
      </c>
      <c r="P114" s="727"/>
      <c r="Q114" s="725"/>
      <c r="R114" s="725"/>
      <c r="S114" s="725"/>
      <c r="T114" s="725"/>
      <c r="U114" s="725"/>
      <c r="V114" s="725"/>
      <c r="W114" s="725"/>
      <c r="X114" s="725"/>
      <c r="Y114" s="725"/>
      <c r="Z114" s="725"/>
      <c r="AA114" s="725"/>
      <c r="AB114" s="725"/>
      <c r="AC114" s="725"/>
      <c r="AD114" s="725"/>
      <c r="AE114" s="725"/>
      <c r="AF114" s="725"/>
      <c r="AG114" s="725"/>
      <c r="AH114" s="725"/>
      <c r="AI114" s="725"/>
    </row>
    <row r="115">
      <c r="A115" s="725"/>
      <c r="B115" s="725"/>
      <c r="C115" s="725"/>
      <c r="D115" s="725"/>
      <c r="E115" s="725"/>
      <c r="F115" s="725"/>
      <c r="G115" s="742" t="s">
        <v>716</v>
      </c>
      <c r="H115" s="756">
        <v>4.0</v>
      </c>
      <c r="I115" s="742" t="s">
        <v>450</v>
      </c>
      <c r="J115" s="742" t="s">
        <v>661</v>
      </c>
      <c r="K115" s="727" t="s">
        <v>638</v>
      </c>
      <c r="L115" s="727" t="s">
        <v>717</v>
      </c>
      <c r="M115" s="727" t="s">
        <v>639</v>
      </c>
      <c r="N115" s="727">
        <v>4.0</v>
      </c>
      <c r="O115" s="727">
        <v>18.0</v>
      </c>
      <c r="P115" s="727"/>
      <c r="Q115" s="725"/>
      <c r="R115" s="725"/>
      <c r="S115" s="725"/>
      <c r="T115" s="725"/>
      <c r="U115" s="725"/>
      <c r="V115" s="725"/>
      <c r="W115" s="725"/>
      <c r="X115" s="725"/>
      <c r="Y115" s="725"/>
      <c r="Z115" s="725"/>
      <c r="AA115" s="725"/>
      <c r="AB115" s="725"/>
      <c r="AC115" s="725"/>
      <c r="AD115" s="725"/>
      <c r="AE115" s="725"/>
      <c r="AF115" s="725"/>
      <c r="AG115" s="725"/>
      <c r="AH115" s="725"/>
      <c r="AI115" s="725"/>
    </row>
    <row r="116">
      <c r="A116" s="725"/>
      <c r="B116" s="725"/>
      <c r="C116" s="725"/>
      <c r="D116" s="725"/>
      <c r="E116" s="725"/>
      <c r="F116" s="725"/>
      <c r="G116" s="742" t="s">
        <v>718</v>
      </c>
      <c r="H116" s="756">
        <v>2.0</v>
      </c>
      <c r="I116" s="742" t="s">
        <v>719</v>
      </c>
      <c r="J116" s="742" t="s">
        <v>669</v>
      </c>
      <c r="K116" s="727" t="s">
        <v>638</v>
      </c>
      <c r="L116" s="727" t="s">
        <v>712</v>
      </c>
      <c r="M116" s="727" t="s">
        <v>720</v>
      </c>
      <c r="N116" s="727">
        <v>4.0</v>
      </c>
      <c r="O116" s="727">
        <v>9.0</v>
      </c>
      <c r="P116" s="727"/>
      <c r="Q116" s="725"/>
      <c r="R116" s="725"/>
      <c r="S116" s="725"/>
      <c r="T116" s="725"/>
      <c r="U116" s="725"/>
      <c r="V116" s="725"/>
      <c r="W116" s="725"/>
      <c r="X116" s="725"/>
      <c r="Y116" s="725"/>
      <c r="Z116" s="725"/>
      <c r="AA116" s="725"/>
      <c r="AB116" s="725"/>
      <c r="AC116" s="725"/>
      <c r="AD116" s="725"/>
      <c r="AE116" s="725"/>
      <c r="AF116" s="725"/>
      <c r="AG116" s="725"/>
      <c r="AH116" s="725"/>
      <c r="AI116" s="725"/>
    </row>
    <row r="117">
      <c r="A117" s="725"/>
      <c r="B117" s="725"/>
      <c r="C117" s="725"/>
      <c r="D117" s="725"/>
      <c r="E117" s="725"/>
      <c r="F117" s="725"/>
      <c r="G117" s="727" t="s">
        <v>721</v>
      </c>
      <c r="H117" s="756">
        <v>3.0</v>
      </c>
      <c r="I117" s="742" t="s">
        <v>450</v>
      </c>
      <c r="J117" s="742" t="s">
        <v>669</v>
      </c>
      <c r="K117" s="727" t="s">
        <v>638</v>
      </c>
      <c r="L117" s="727" t="s">
        <v>713</v>
      </c>
      <c r="M117" s="727" t="s">
        <v>639</v>
      </c>
      <c r="N117" s="727">
        <v>4.0</v>
      </c>
      <c r="O117" s="727">
        <v>12.0</v>
      </c>
      <c r="P117" s="729" t="s">
        <v>331</v>
      </c>
      <c r="Q117" s="729" t="s">
        <v>722</v>
      </c>
      <c r="R117" s="725"/>
      <c r="S117" s="725"/>
      <c r="T117" s="725"/>
      <c r="U117" s="725"/>
      <c r="V117" s="725"/>
      <c r="W117" s="725"/>
      <c r="X117" s="725"/>
      <c r="Y117" s="725"/>
      <c r="Z117" s="725"/>
      <c r="AA117" s="725"/>
      <c r="AB117" s="725"/>
      <c r="AC117" s="725"/>
      <c r="AD117" s="725"/>
      <c r="AE117" s="725"/>
      <c r="AF117" s="725"/>
      <c r="AG117" s="725"/>
      <c r="AH117" s="725"/>
      <c r="AI117" s="725"/>
    </row>
    <row r="118">
      <c r="A118" s="725"/>
      <c r="B118" s="725"/>
      <c r="C118" s="725"/>
      <c r="D118" s="725"/>
      <c r="E118" s="725"/>
      <c r="F118" s="757" t="s">
        <v>723</v>
      </c>
      <c r="G118" s="727" t="s">
        <v>724</v>
      </c>
      <c r="H118" s="732">
        <v>1.0</v>
      </c>
      <c r="I118" s="727" t="s">
        <v>452</v>
      </c>
      <c r="J118" s="727" t="s">
        <v>452</v>
      </c>
      <c r="K118" s="758" t="s">
        <v>725</v>
      </c>
      <c r="L118" s="758" t="s">
        <v>726</v>
      </c>
      <c r="M118" s="727" t="s">
        <v>452</v>
      </c>
      <c r="N118" s="727">
        <v>1.0</v>
      </c>
      <c r="O118" s="727">
        <v>4.0</v>
      </c>
      <c r="P118" s="727">
        <v>1.0</v>
      </c>
      <c r="Q118" s="727" t="s">
        <v>452</v>
      </c>
      <c r="R118" s="725"/>
      <c r="S118" s="725"/>
      <c r="T118" s="725"/>
      <c r="U118" s="725"/>
      <c r="V118" s="725"/>
      <c r="W118" s="725"/>
      <c r="X118" s="725"/>
      <c r="Y118" s="725"/>
      <c r="Z118" s="725"/>
      <c r="AA118" s="725"/>
      <c r="AB118" s="725"/>
      <c r="AC118" s="725"/>
      <c r="AD118" s="725"/>
      <c r="AE118" s="725"/>
      <c r="AF118" s="725"/>
      <c r="AG118" s="725"/>
      <c r="AH118" s="725"/>
      <c r="AI118" s="725"/>
    </row>
    <row r="119">
      <c r="A119" s="725"/>
      <c r="B119" s="725"/>
      <c r="C119" s="725"/>
      <c r="D119" s="725"/>
      <c r="E119" s="725"/>
      <c r="F119" s="725"/>
      <c r="G119" s="727" t="s">
        <v>727</v>
      </c>
      <c r="H119" s="732" t="s">
        <v>452</v>
      </c>
      <c r="I119" s="727" t="s">
        <v>452</v>
      </c>
      <c r="J119" s="727" t="s">
        <v>728</v>
      </c>
      <c r="K119" s="727" t="s">
        <v>452</v>
      </c>
      <c r="L119" s="758" t="s">
        <v>729</v>
      </c>
      <c r="M119" s="727" t="s">
        <v>452</v>
      </c>
      <c r="N119" s="727">
        <v>1.0</v>
      </c>
      <c r="O119" s="727">
        <v>4.0</v>
      </c>
      <c r="P119" s="727">
        <v>2.0</v>
      </c>
      <c r="Q119" s="727" t="s">
        <v>452</v>
      </c>
      <c r="R119" s="725"/>
      <c r="S119" s="725"/>
      <c r="T119" s="725"/>
      <c r="U119" s="725"/>
      <c r="V119" s="725"/>
      <c r="W119" s="725"/>
      <c r="X119" s="725"/>
      <c r="Y119" s="725"/>
      <c r="Z119" s="725"/>
      <c r="AA119" s="725"/>
      <c r="AB119" s="725"/>
      <c r="AC119" s="725"/>
      <c r="AD119" s="725"/>
      <c r="AE119" s="725"/>
      <c r="AF119" s="725"/>
      <c r="AG119" s="725"/>
      <c r="AH119" s="725"/>
      <c r="AI119" s="725"/>
    </row>
    <row r="120">
      <c r="A120" s="725"/>
      <c r="B120" s="725"/>
      <c r="C120" s="725"/>
      <c r="D120" s="725"/>
      <c r="E120" s="725"/>
      <c r="F120" s="725"/>
      <c r="G120" s="727" t="s">
        <v>730</v>
      </c>
      <c r="H120" s="732" t="s">
        <v>452</v>
      </c>
      <c r="I120" s="727" t="s">
        <v>450</v>
      </c>
      <c r="J120" s="727" t="s">
        <v>728</v>
      </c>
      <c r="K120" s="727" t="s">
        <v>452</v>
      </c>
      <c r="L120" s="758" t="s">
        <v>731</v>
      </c>
      <c r="M120" s="727" t="s">
        <v>395</v>
      </c>
      <c r="N120" s="727">
        <v>2.0</v>
      </c>
      <c r="O120" s="727">
        <v>2.0</v>
      </c>
      <c r="P120" s="727" t="s">
        <v>452</v>
      </c>
      <c r="Q120" s="727" t="s">
        <v>452</v>
      </c>
      <c r="R120" s="725"/>
      <c r="S120" s="725"/>
      <c r="T120" s="725"/>
      <c r="U120" s="725"/>
      <c r="V120" s="725"/>
      <c r="W120" s="725"/>
      <c r="X120" s="725"/>
      <c r="Y120" s="725"/>
      <c r="Z120" s="725"/>
      <c r="AA120" s="725"/>
      <c r="AB120" s="725"/>
      <c r="AC120" s="725"/>
      <c r="AD120" s="725"/>
      <c r="AE120" s="725"/>
      <c r="AF120" s="725"/>
      <c r="AG120" s="725"/>
      <c r="AH120" s="725"/>
      <c r="AI120" s="725"/>
    </row>
    <row r="121">
      <c r="A121" s="725"/>
      <c r="B121" s="725"/>
      <c r="C121" s="725"/>
      <c r="D121" s="725"/>
      <c r="E121" s="725"/>
      <c r="F121" s="725"/>
      <c r="G121" s="727" t="s">
        <v>641</v>
      </c>
      <c r="H121" s="732" t="s">
        <v>452</v>
      </c>
      <c r="I121" s="727" t="s">
        <v>450</v>
      </c>
      <c r="J121" s="727" t="s">
        <v>732</v>
      </c>
      <c r="K121" s="727" t="s">
        <v>638</v>
      </c>
      <c r="L121" s="758" t="s">
        <v>733</v>
      </c>
      <c r="M121" s="727" t="s">
        <v>332</v>
      </c>
      <c r="N121" s="727">
        <v>6.0</v>
      </c>
      <c r="O121" s="727">
        <v>8.0</v>
      </c>
      <c r="P121" s="727" t="s">
        <v>452</v>
      </c>
      <c r="Q121" s="727" t="s">
        <v>638</v>
      </c>
      <c r="R121" s="725"/>
      <c r="S121" s="725"/>
      <c r="T121" s="725"/>
      <c r="U121" s="725"/>
      <c r="V121" s="725"/>
      <c r="W121" s="725"/>
      <c r="X121" s="725"/>
      <c r="Y121" s="725"/>
      <c r="Z121" s="725"/>
      <c r="AA121" s="725"/>
      <c r="AB121" s="725"/>
      <c r="AC121" s="725"/>
      <c r="AD121" s="725"/>
      <c r="AE121" s="725"/>
      <c r="AF121" s="725"/>
      <c r="AG121" s="725"/>
      <c r="AH121" s="725"/>
      <c r="AI121" s="725"/>
    </row>
    <row r="122">
      <c r="A122" s="725"/>
      <c r="B122" s="725"/>
      <c r="C122" s="725"/>
      <c r="D122" s="725"/>
      <c r="E122" s="725"/>
      <c r="F122" s="725"/>
      <c r="G122" s="727" t="s">
        <v>734</v>
      </c>
      <c r="H122" s="732" t="s">
        <v>452</v>
      </c>
      <c r="I122" s="727" t="s">
        <v>450</v>
      </c>
      <c r="J122" s="727" t="s">
        <v>732</v>
      </c>
      <c r="K122" s="727" t="s">
        <v>638</v>
      </c>
      <c r="L122" s="758" t="s">
        <v>729</v>
      </c>
      <c r="M122" s="727" t="s">
        <v>332</v>
      </c>
      <c r="N122" s="727">
        <v>2.0</v>
      </c>
      <c r="O122" s="727">
        <v>1.0</v>
      </c>
      <c r="P122" s="727" t="s">
        <v>452</v>
      </c>
      <c r="Q122" s="727" t="s">
        <v>638</v>
      </c>
      <c r="R122" s="725"/>
      <c r="S122" s="725"/>
      <c r="T122" s="725"/>
      <c r="U122" s="725"/>
      <c r="V122" s="725"/>
      <c r="W122" s="725"/>
      <c r="X122" s="725"/>
      <c r="Y122" s="725"/>
      <c r="Z122" s="725"/>
      <c r="AA122" s="725"/>
      <c r="AB122" s="725"/>
      <c r="AC122" s="725"/>
      <c r="AD122" s="725"/>
      <c r="AE122" s="725"/>
      <c r="AF122" s="725"/>
      <c r="AG122" s="725"/>
      <c r="AH122" s="725"/>
      <c r="AI122" s="725"/>
    </row>
    <row r="123">
      <c r="A123" s="725"/>
      <c r="B123" s="725"/>
      <c r="C123" s="725"/>
      <c r="D123" s="725"/>
      <c r="E123" s="725"/>
      <c r="F123" s="725"/>
      <c r="G123" s="727" t="s">
        <v>735</v>
      </c>
      <c r="H123" s="732" t="s">
        <v>452</v>
      </c>
      <c r="I123" s="727" t="s">
        <v>642</v>
      </c>
      <c r="J123" s="727" t="s">
        <v>732</v>
      </c>
      <c r="K123" s="727" t="s">
        <v>669</v>
      </c>
      <c r="L123" s="758" t="s">
        <v>736</v>
      </c>
      <c r="M123" s="727" t="s">
        <v>422</v>
      </c>
      <c r="N123" s="727">
        <v>2.0</v>
      </c>
      <c r="O123" s="727">
        <v>3.0</v>
      </c>
      <c r="P123" s="727" t="s">
        <v>452</v>
      </c>
      <c r="Q123" s="727" t="s">
        <v>452</v>
      </c>
      <c r="R123" s="725"/>
      <c r="S123" s="725"/>
      <c r="T123" s="725"/>
      <c r="U123" s="725"/>
      <c r="V123" s="725"/>
      <c r="W123" s="725"/>
      <c r="X123" s="725"/>
      <c r="Y123" s="725"/>
      <c r="Z123" s="725"/>
      <c r="AA123" s="725"/>
      <c r="AB123" s="725"/>
      <c r="AC123" s="725"/>
      <c r="AD123" s="725"/>
      <c r="AE123" s="725"/>
      <c r="AF123" s="725"/>
      <c r="AG123" s="725"/>
      <c r="AH123" s="725"/>
      <c r="AI123" s="725"/>
    </row>
    <row r="124">
      <c r="A124" s="725"/>
      <c r="B124" s="725"/>
      <c r="C124" s="725"/>
      <c r="D124" s="725"/>
      <c r="E124" s="725"/>
      <c r="F124" s="725"/>
      <c r="G124" s="727" t="s">
        <v>646</v>
      </c>
      <c r="H124" s="732">
        <v>1.0</v>
      </c>
      <c r="I124" s="727" t="s">
        <v>453</v>
      </c>
      <c r="J124" s="727" t="s">
        <v>732</v>
      </c>
      <c r="K124" s="727" t="s">
        <v>638</v>
      </c>
      <c r="L124" s="758" t="s">
        <v>737</v>
      </c>
      <c r="M124" s="727" t="s">
        <v>376</v>
      </c>
      <c r="N124" s="727">
        <v>4.0</v>
      </c>
      <c r="O124" s="727">
        <v>6.0</v>
      </c>
      <c r="P124" s="727" t="s">
        <v>452</v>
      </c>
      <c r="Q124" s="727" t="s">
        <v>452</v>
      </c>
      <c r="R124" s="725"/>
      <c r="S124" s="725"/>
      <c r="T124" s="725"/>
      <c r="U124" s="725"/>
      <c r="V124" s="725"/>
      <c r="W124" s="725"/>
      <c r="X124" s="725"/>
      <c r="Y124" s="725"/>
      <c r="Z124" s="725"/>
      <c r="AA124" s="725"/>
      <c r="AB124" s="725"/>
      <c r="AC124" s="725"/>
      <c r="AD124" s="725"/>
      <c r="AE124" s="725"/>
      <c r="AF124" s="725"/>
      <c r="AG124" s="725"/>
      <c r="AH124" s="725"/>
      <c r="AI124" s="725"/>
    </row>
    <row r="125">
      <c r="A125" s="725"/>
      <c r="B125" s="725"/>
      <c r="C125" s="725"/>
      <c r="D125" s="725"/>
      <c r="E125" s="725"/>
      <c r="F125" s="725"/>
      <c r="G125" s="727" t="s">
        <v>738</v>
      </c>
      <c r="H125" s="732">
        <v>2.0</v>
      </c>
      <c r="I125" s="727" t="s">
        <v>458</v>
      </c>
      <c r="J125" s="727" t="s">
        <v>728</v>
      </c>
      <c r="K125" s="727" t="s">
        <v>661</v>
      </c>
      <c r="L125" s="728" t="s">
        <v>736</v>
      </c>
      <c r="M125" s="727" t="s">
        <v>664</v>
      </c>
      <c r="N125" s="727">
        <v>4.0</v>
      </c>
      <c r="O125" s="727">
        <v>8.0</v>
      </c>
      <c r="P125" s="727">
        <v>4.0</v>
      </c>
      <c r="Q125" s="727" t="s">
        <v>638</v>
      </c>
      <c r="R125" s="725"/>
      <c r="S125" s="725"/>
      <c r="T125" s="725"/>
      <c r="U125" s="725"/>
      <c r="V125" s="725"/>
      <c r="W125" s="725"/>
      <c r="X125" s="725"/>
      <c r="Y125" s="725"/>
      <c r="Z125" s="725"/>
      <c r="AA125" s="725"/>
      <c r="AB125" s="725"/>
      <c r="AC125" s="725"/>
      <c r="AD125" s="725"/>
      <c r="AE125" s="725"/>
      <c r="AF125" s="725"/>
      <c r="AG125" s="725"/>
      <c r="AH125" s="725"/>
      <c r="AI125" s="725"/>
    </row>
    <row r="126">
      <c r="A126" s="725"/>
      <c r="B126" s="725"/>
      <c r="C126" s="725"/>
      <c r="D126" s="725"/>
      <c r="E126" s="725"/>
      <c r="F126" s="725"/>
      <c r="G126" s="727" t="s">
        <v>319</v>
      </c>
      <c r="H126" s="732">
        <v>1.0</v>
      </c>
      <c r="I126" s="727" t="s">
        <v>680</v>
      </c>
      <c r="J126" s="727" t="s">
        <v>732</v>
      </c>
      <c r="K126" s="727" t="s">
        <v>661</v>
      </c>
      <c r="L126" s="758" t="s">
        <v>739</v>
      </c>
      <c r="M126" s="727" t="s">
        <v>740</v>
      </c>
      <c r="N126" s="727">
        <v>3.0</v>
      </c>
      <c r="O126" s="727">
        <v>8.0</v>
      </c>
      <c r="P126" s="727" t="s">
        <v>452</v>
      </c>
      <c r="Q126" s="727" t="s">
        <v>616</v>
      </c>
      <c r="R126" s="725"/>
      <c r="S126" s="725"/>
      <c r="T126" s="725"/>
      <c r="U126" s="725"/>
      <c r="V126" s="725"/>
      <c r="W126" s="725"/>
      <c r="X126" s="725"/>
      <c r="Y126" s="725"/>
      <c r="Z126" s="725"/>
      <c r="AA126" s="725"/>
      <c r="AB126" s="725"/>
      <c r="AC126" s="725"/>
      <c r="AD126" s="725"/>
      <c r="AE126" s="725"/>
      <c r="AF126" s="725"/>
      <c r="AG126" s="725"/>
      <c r="AH126" s="725"/>
      <c r="AI126" s="725"/>
    </row>
    <row r="127">
      <c r="A127" s="725"/>
      <c r="B127" s="725"/>
      <c r="C127" s="725"/>
      <c r="D127" s="725"/>
      <c r="E127" s="725"/>
      <c r="F127" s="725"/>
      <c r="G127" s="727" t="s">
        <v>741</v>
      </c>
      <c r="H127" s="732">
        <v>1.0</v>
      </c>
      <c r="I127" s="727" t="s">
        <v>456</v>
      </c>
      <c r="J127" s="727" t="s">
        <v>728</v>
      </c>
      <c r="K127" s="727" t="s">
        <v>669</v>
      </c>
      <c r="L127" s="758" t="s">
        <v>742</v>
      </c>
      <c r="M127" s="727" t="s">
        <v>332</v>
      </c>
      <c r="N127" s="727">
        <v>4.0</v>
      </c>
      <c r="O127" s="727">
        <v>5.0</v>
      </c>
      <c r="P127" s="727">
        <v>3.0</v>
      </c>
      <c r="Q127" s="727" t="s">
        <v>638</v>
      </c>
      <c r="R127" s="725"/>
      <c r="S127" s="725"/>
      <c r="T127" s="725"/>
      <c r="U127" s="725"/>
      <c r="V127" s="725"/>
      <c r="W127" s="725"/>
      <c r="X127" s="725"/>
      <c r="Y127" s="725"/>
      <c r="Z127" s="725"/>
      <c r="AA127" s="725"/>
      <c r="AB127" s="725"/>
      <c r="AC127" s="725"/>
      <c r="AD127" s="725"/>
      <c r="AE127" s="725"/>
      <c r="AF127" s="725"/>
      <c r="AG127" s="725"/>
      <c r="AH127" s="725"/>
      <c r="AI127" s="725"/>
    </row>
    <row r="128">
      <c r="A128" s="725"/>
      <c r="B128" s="725"/>
      <c r="C128" s="725"/>
      <c r="D128" s="725"/>
      <c r="E128" s="725"/>
      <c r="F128" s="725"/>
      <c r="G128" s="727" t="s">
        <v>743</v>
      </c>
      <c r="H128" s="732">
        <v>1.0</v>
      </c>
      <c r="I128" s="727" t="s">
        <v>456</v>
      </c>
      <c r="J128" s="727" t="s">
        <v>732</v>
      </c>
      <c r="K128" s="727" t="s">
        <v>661</v>
      </c>
      <c r="L128" s="758" t="s">
        <v>739</v>
      </c>
      <c r="M128" s="727" t="s">
        <v>332</v>
      </c>
      <c r="N128" s="727">
        <v>4.0</v>
      </c>
      <c r="O128" s="727">
        <v>7.0</v>
      </c>
      <c r="P128" s="727">
        <v>2.0</v>
      </c>
      <c r="Q128" s="727" t="s">
        <v>638</v>
      </c>
      <c r="R128" s="725"/>
      <c r="S128" s="725"/>
      <c r="T128" s="725"/>
      <c r="U128" s="725"/>
      <c r="V128" s="725"/>
      <c r="W128" s="725"/>
      <c r="X128" s="725"/>
      <c r="Y128" s="725"/>
      <c r="Z128" s="725"/>
      <c r="AA128" s="725"/>
      <c r="AB128" s="725"/>
      <c r="AC128" s="725"/>
      <c r="AD128" s="725"/>
      <c r="AE128" s="725"/>
      <c r="AF128" s="725"/>
      <c r="AG128" s="725"/>
      <c r="AH128" s="725"/>
      <c r="AI128" s="725"/>
    </row>
    <row r="129">
      <c r="A129" s="725"/>
      <c r="B129" s="725"/>
      <c r="C129" s="725"/>
      <c r="D129" s="725"/>
      <c r="E129" s="725"/>
      <c r="F129" s="725"/>
      <c r="G129" s="727" t="s">
        <v>675</v>
      </c>
      <c r="H129" s="732">
        <v>3.0</v>
      </c>
      <c r="I129" s="727" t="s">
        <v>452</v>
      </c>
      <c r="J129" s="727" t="s">
        <v>728</v>
      </c>
      <c r="K129" s="727" t="s">
        <v>452</v>
      </c>
      <c r="L129" s="758" t="s">
        <v>742</v>
      </c>
      <c r="M129" s="727" t="s">
        <v>395</v>
      </c>
      <c r="N129" s="727">
        <v>2.0</v>
      </c>
      <c r="O129" s="727">
        <v>20.0</v>
      </c>
      <c r="P129" s="727" t="s">
        <v>452</v>
      </c>
      <c r="Q129" s="727" t="s">
        <v>452</v>
      </c>
      <c r="R129" s="725"/>
      <c r="S129" s="725"/>
      <c r="T129" s="725"/>
      <c r="U129" s="725"/>
      <c r="V129" s="725"/>
      <c r="W129" s="725"/>
      <c r="X129" s="725"/>
      <c r="Y129" s="725"/>
      <c r="Z129" s="725"/>
      <c r="AA129" s="725"/>
      <c r="AB129" s="725"/>
      <c r="AC129" s="725"/>
      <c r="AD129" s="725"/>
      <c r="AE129" s="725"/>
      <c r="AF129" s="725"/>
      <c r="AG129" s="725"/>
      <c r="AH129" s="725"/>
      <c r="AI129" s="725"/>
    </row>
    <row r="130">
      <c r="A130" s="725"/>
      <c r="B130" s="725"/>
      <c r="C130" s="725"/>
      <c r="D130" s="725"/>
      <c r="E130" s="725"/>
      <c r="F130" s="725"/>
      <c r="G130" s="727" t="s">
        <v>744</v>
      </c>
      <c r="H130" s="732">
        <v>1.0</v>
      </c>
      <c r="I130" s="727" t="s">
        <v>456</v>
      </c>
      <c r="J130" s="727" t="s">
        <v>732</v>
      </c>
      <c r="K130" s="727" t="s">
        <v>661</v>
      </c>
      <c r="L130" s="758" t="s">
        <v>739</v>
      </c>
      <c r="M130" s="727" t="s">
        <v>332</v>
      </c>
      <c r="N130" s="727">
        <v>4.0</v>
      </c>
      <c r="O130" s="727">
        <v>8.0</v>
      </c>
      <c r="P130" s="727">
        <v>2.0</v>
      </c>
      <c r="Q130" s="727" t="s">
        <v>638</v>
      </c>
      <c r="R130" s="725"/>
      <c r="S130" s="725"/>
      <c r="T130" s="725"/>
      <c r="U130" s="725"/>
      <c r="V130" s="725"/>
      <c r="W130" s="725"/>
      <c r="X130" s="725"/>
      <c r="Y130" s="725"/>
      <c r="Z130" s="725"/>
      <c r="AA130" s="725"/>
      <c r="AB130" s="725"/>
      <c r="AC130" s="725"/>
      <c r="AD130" s="725"/>
      <c r="AE130" s="725"/>
      <c r="AF130" s="725"/>
      <c r="AG130" s="725"/>
      <c r="AH130" s="725"/>
      <c r="AI130" s="725"/>
    </row>
    <row r="131">
      <c r="A131" s="725"/>
      <c r="B131" s="725"/>
      <c r="C131" s="725"/>
      <c r="D131" s="725"/>
      <c r="E131" s="725"/>
      <c r="F131" s="725"/>
      <c r="G131" s="727" t="s">
        <v>745</v>
      </c>
      <c r="H131" s="732">
        <v>1.0</v>
      </c>
      <c r="I131" s="727" t="s">
        <v>453</v>
      </c>
      <c r="J131" s="727" t="s">
        <v>732</v>
      </c>
      <c r="K131" s="727" t="s">
        <v>669</v>
      </c>
      <c r="L131" s="758" t="s">
        <v>746</v>
      </c>
      <c r="M131" s="727" t="s">
        <v>332</v>
      </c>
      <c r="N131" s="727">
        <v>4.0</v>
      </c>
      <c r="O131" s="727">
        <v>4.0</v>
      </c>
      <c r="P131" s="727">
        <v>2.0</v>
      </c>
      <c r="Q131" s="727" t="s">
        <v>638</v>
      </c>
      <c r="R131" s="725"/>
      <c r="S131" s="725"/>
      <c r="T131" s="725"/>
      <c r="U131" s="725"/>
      <c r="V131" s="725"/>
      <c r="W131" s="725"/>
      <c r="X131" s="725"/>
      <c r="Y131" s="725"/>
      <c r="Z131" s="725"/>
      <c r="AA131" s="725"/>
      <c r="AB131" s="725"/>
      <c r="AC131" s="725"/>
      <c r="AD131" s="725"/>
      <c r="AE131" s="725"/>
      <c r="AF131" s="725"/>
      <c r="AG131" s="725"/>
      <c r="AH131" s="725"/>
      <c r="AI131" s="725"/>
    </row>
    <row r="132">
      <c r="A132" s="725"/>
      <c r="B132" s="725"/>
      <c r="C132" s="725"/>
      <c r="D132" s="725"/>
      <c r="E132" s="725"/>
      <c r="F132" s="725"/>
      <c r="G132" s="727" t="s">
        <v>255</v>
      </c>
      <c r="H132" s="732">
        <v>1.0</v>
      </c>
      <c r="I132" s="727" t="s">
        <v>456</v>
      </c>
      <c r="J132" s="727" t="s">
        <v>732</v>
      </c>
      <c r="K132" s="727" t="s">
        <v>669</v>
      </c>
      <c r="L132" s="758" t="s">
        <v>747</v>
      </c>
      <c r="M132" s="727" t="s">
        <v>332</v>
      </c>
      <c r="N132" s="727">
        <v>4.0</v>
      </c>
      <c r="O132" s="727">
        <v>5.0</v>
      </c>
      <c r="P132" s="727" t="s">
        <v>452</v>
      </c>
      <c r="Q132" s="727" t="s">
        <v>616</v>
      </c>
      <c r="R132" s="725"/>
      <c r="S132" s="725"/>
      <c r="T132" s="725"/>
      <c r="U132" s="725"/>
      <c r="V132" s="725"/>
      <c r="W132" s="725"/>
      <c r="X132" s="725"/>
      <c r="Y132" s="725"/>
      <c r="Z132" s="725"/>
      <c r="AA132" s="725"/>
      <c r="AB132" s="725"/>
      <c r="AC132" s="725"/>
      <c r="AD132" s="725"/>
      <c r="AE132" s="725"/>
      <c r="AF132" s="725"/>
      <c r="AG132" s="725"/>
      <c r="AH132" s="725"/>
      <c r="AI132" s="725"/>
    </row>
    <row r="133">
      <c r="A133" s="725"/>
      <c r="B133" s="725"/>
      <c r="C133" s="725"/>
      <c r="D133" s="725"/>
      <c r="E133" s="725"/>
      <c r="F133" s="725"/>
      <c r="G133" s="727" t="s">
        <v>265</v>
      </c>
      <c r="H133" s="732" t="s">
        <v>452</v>
      </c>
      <c r="I133" s="727" t="s">
        <v>456</v>
      </c>
      <c r="J133" s="727" t="s">
        <v>728</v>
      </c>
      <c r="K133" s="727" t="s">
        <v>669</v>
      </c>
      <c r="L133" s="758" t="s">
        <v>748</v>
      </c>
      <c r="M133" s="727" t="s">
        <v>422</v>
      </c>
      <c r="N133" s="727">
        <v>1.0</v>
      </c>
      <c r="O133" s="727">
        <v>2.0</v>
      </c>
      <c r="P133" s="727">
        <v>3.0</v>
      </c>
      <c r="Q133" s="727" t="s">
        <v>452</v>
      </c>
      <c r="R133" s="725"/>
      <c r="S133" s="725"/>
      <c r="T133" s="725"/>
      <c r="U133" s="725"/>
      <c r="V133" s="725"/>
      <c r="W133" s="725"/>
      <c r="X133" s="725"/>
      <c r="Y133" s="725"/>
      <c r="Z133" s="725"/>
      <c r="AA133" s="725"/>
      <c r="AB133" s="725"/>
      <c r="AC133" s="725"/>
      <c r="AD133" s="725"/>
      <c r="AE133" s="725"/>
      <c r="AF133" s="725"/>
      <c r="AG133" s="725"/>
      <c r="AH133" s="725"/>
      <c r="AI133" s="725"/>
    </row>
    <row r="134">
      <c r="A134" s="725"/>
      <c r="B134" s="725"/>
      <c r="C134" s="725"/>
      <c r="D134" s="725"/>
      <c r="E134" s="725"/>
      <c r="F134" s="725"/>
      <c r="G134" s="727" t="s">
        <v>749</v>
      </c>
      <c r="H134" s="732">
        <v>2.0</v>
      </c>
      <c r="I134" s="727" t="s">
        <v>464</v>
      </c>
      <c r="J134" s="727" t="s">
        <v>728</v>
      </c>
      <c r="K134" s="727" t="s">
        <v>750</v>
      </c>
      <c r="L134" s="758" t="s">
        <v>751</v>
      </c>
      <c r="M134" s="727" t="s">
        <v>422</v>
      </c>
      <c r="N134" s="727">
        <v>3.0</v>
      </c>
      <c r="O134" s="727">
        <v>6.0</v>
      </c>
      <c r="P134" s="727">
        <v>4.0</v>
      </c>
      <c r="Q134" s="727" t="s">
        <v>452</v>
      </c>
      <c r="R134" s="725"/>
      <c r="S134" s="725"/>
      <c r="T134" s="725"/>
      <c r="U134" s="725"/>
      <c r="V134" s="725"/>
      <c r="W134" s="725"/>
      <c r="X134" s="725"/>
      <c r="Y134" s="725"/>
      <c r="Z134" s="725"/>
      <c r="AA134" s="725"/>
      <c r="AB134" s="725"/>
      <c r="AC134" s="725"/>
      <c r="AD134" s="725"/>
      <c r="AE134" s="725"/>
      <c r="AF134" s="725"/>
      <c r="AG134" s="725"/>
      <c r="AH134" s="725"/>
      <c r="AI134" s="725"/>
    </row>
    <row r="135">
      <c r="A135" s="725"/>
      <c r="B135" s="725"/>
      <c r="C135" s="725"/>
      <c r="D135" s="725"/>
      <c r="E135" s="725"/>
      <c r="F135" s="725"/>
      <c r="G135" s="727" t="s">
        <v>752</v>
      </c>
      <c r="H135" s="732" t="s">
        <v>452</v>
      </c>
      <c r="I135" s="727" t="s">
        <v>657</v>
      </c>
      <c r="J135" s="727" t="s">
        <v>732</v>
      </c>
      <c r="K135" s="727" t="s">
        <v>638</v>
      </c>
      <c r="L135" s="758" t="s">
        <v>753</v>
      </c>
      <c r="M135" s="727" t="s">
        <v>422</v>
      </c>
      <c r="N135" s="727" t="s">
        <v>452</v>
      </c>
      <c r="O135" s="727" t="s">
        <v>452</v>
      </c>
      <c r="P135" s="727" t="s">
        <v>452</v>
      </c>
      <c r="Q135" s="727" t="s">
        <v>452</v>
      </c>
      <c r="R135" s="725"/>
      <c r="S135" s="725"/>
      <c r="T135" s="725"/>
      <c r="U135" s="725"/>
      <c r="V135" s="725"/>
      <c r="W135" s="725"/>
      <c r="X135" s="725"/>
      <c r="Y135" s="725"/>
      <c r="Z135" s="725"/>
      <c r="AA135" s="725"/>
      <c r="AB135" s="725"/>
      <c r="AC135" s="725"/>
      <c r="AD135" s="725"/>
      <c r="AE135" s="725"/>
      <c r="AF135" s="725"/>
      <c r="AG135" s="725"/>
      <c r="AH135" s="725"/>
      <c r="AI135" s="725"/>
    </row>
    <row r="136">
      <c r="A136" s="725"/>
      <c r="B136" s="725"/>
      <c r="C136" s="725"/>
      <c r="D136" s="725"/>
      <c r="E136" s="725"/>
      <c r="F136" s="725"/>
      <c r="G136" s="727" t="s">
        <v>682</v>
      </c>
      <c r="H136" s="732">
        <v>2.0</v>
      </c>
      <c r="I136" s="727" t="s">
        <v>456</v>
      </c>
      <c r="J136" s="727" t="s">
        <v>732</v>
      </c>
      <c r="K136" s="727" t="s">
        <v>669</v>
      </c>
      <c r="L136" s="758" t="s">
        <v>747</v>
      </c>
      <c r="M136" s="727" t="s">
        <v>754</v>
      </c>
      <c r="N136" s="727">
        <v>4.0</v>
      </c>
      <c r="O136" s="727">
        <v>10.0</v>
      </c>
      <c r="P136" s="727" t="s">
        <v>452</v>
      </c>
      <c r="Q136" s="727" t="s">
        <v>616</v>
      </c>
      <c r="R136" s="725"/>
      <c r="S136" s="725"/>
      <c r="T136" s="725"/>
      <c r="U136" s="725"/>
      <c r="V136" s="725"/>
      <c r="W136" s="725"/>
      <c r="X136" s="725"/>
      <c r="Y136" s="725"/>
      <c r="Z136" s="725"/>
      <c r="AA136" s="725"/>
      <c r="AB136" s="725"/>
      <c r="AC136" s="725"/>
      <c r="AD136" s="725"/>
      <c r="AE136" s="725"/>
      <c r="AF136" s="725"/>
      <c r="AG136" s="725"/>
      <c r="AH136" s="725"/>
      <c r="AI136" s="725"/>
    </row>
    <row r="137">
      <c r="A137" s="725"/>
      <c r="B137" s="725"/>
      <c r="C137" s="725"/>
      <c r="D137" s="725"/>
      <c r="E137" s="725"/>
      <c r="F137" s="731" t="s">
        <v>755</v>
      </c>
      <c r="G137" s="727" t="s">
        <v>756</v>
      </c>
      <c r="H137" s="732">
        <v>2.0</v>
      </c>
      <c r="I137" s="727">
        <v>1.0</v>
      </c>
      <c r="J137" s="729" t="s">
        <v>757</v>
      </c>
      <c r="K137" s="729" t="s">
        <v>329</v>
      </c>
      <c r="L137" s="729" t="s">
        <v>333</v>
      </c>
      <c r="M137" s="729" t="s">
        <v>326</v>
      </c>
      <c r="N137" s="729" t="s">
        <v>70</v>
      </c>
      <c r="O137" s="729" t="s">
        <v>327</v>
      </c>
      <c r="P137" s="729" t="s">
        <v>331</v>
      </c>
      <c r="Q137" s="729" t="s">
        <v>722</v>
      </c>
      <c r="R137" s="725"/>
      <c r="S137" s="725"/>
      <c r="T137" s="725"/>
      <c r="U137" s="725"/>
      <c r="V137" s="725"/>
      <c r="W137" s="725"/>
      <c r="X137" s="725"/>
      <c r="Y137" s="725"/>
      <c r="Z137" s="725"/>
      <c r="AA137" s="725"/>
      <c r="AB137" s="725"/>
      <c r="AC137" s="725"/>
      <c r="AD137" s="725"/>
      <c r="AE137" s="725"/>
      <c r="AF137" s="725"/>
      <c r="AG137" s="725"/>
      <c r="AH137" s="725"/>
      <c r="AI137" s="725"/>
    </row>
    <row r="138">
      <c r="A138" s="725"/>
      <c r="B138" s="725"/>
      <c r="C138" s="725"/>
      <c r="D138" s="725"/>
      <c r="E138" s="725"/>
      <c r="F138" s="725"/>
      <c r="G138" s="727" t="s">
        <v>302</v>
      </c>
      <c r="H138" s="732">
        <v>1.0</v>
      </c>
      <c r="I138" s="727">
        <v>2.0</v>
      </c>
      <c r="J138" s="725"/>
      <c r="K138" s="725"/>
      <c r="L138" s="725"/>
      <c r="M138" s="725"/>
      <c r="N138" s="725"/>
      <c r="O138" s="725"/>
      <c r="P138" s="725"/>
      <c r="Q138" s="725"/>
      <c r="R138" s="725"/>
      <c r="S138" s="725"/>
      <c r="T138" s="725"/>
      <c r="U138" s="725"/>
      <c r="V138" s="725"/>
      <c r="W138" s="725"/>
      <c r="X138" s="725"/>
      <c r="Y138" s="725"/>
      <c r="Z138" s="725"/>
      <c r="AA138" s="725"/>
      <c r="AB138" s="725"/>
      <c r="AC138" s="725"/>
      <c r="AD138" s="725"/>
      <c r="AE138" s="725"/>
      <c r="AF138" s="725"/>
      <c r="AG138" s="725"/>
      <c r="AH138" s="725"/>
      <c r="AI138" s="725"/>
    </row>
    <row r="139">
      <c r="A139" s="725"/>
      <c r="B139" s="725"/>
      <c r="C139" s="725"/>
      <c r="D139" s="725"/>
      <c r="E139" s="725"/>
      <c r="F139" s="725"/>
      <c r="G139" s="727" t="s">
        <v>758</v>
      </c>
      <c r="H139" s="732">
        <v>2.0</v>
      </c>
      <c r="I139" s="727">
        <v>3.0</v>
      </c>
      <c r="J139" s="725"/>
      <c r="K139" s="725"/>
      <c r="L139" s="725"/>
      <c r="M139" s="725"/>
      <c r="N139" s="725"/>
      <c r="O139" s="725"/>
      <c r="P139" s="725"/>
      <c r="Q139" s="725"/>
      <c r="R139" s="725"/>
      <c r="S139" s="725"/>
      <c r="T139" s="725"/>
      <c r="U139" s="725"/>
      <c r="V139" s="725"/>
      <c r="W139" s="725"/>
      <c r="X139" s="725"/>
      <c r="Y139" s="725"/>
      <c r="Z139" s="725"/>
      <c r="AA139" s="725"/>
      <c r="AB139" s="725"/>
      <c r="AC139" s="725"/>
      <c r="AD139" s="725"/>
      <c r="AE139" s="725"/>
      <c r="AF139" s="725"/>
      <c r="AG139" s="725"/>
      <c r="AH139" s="725"/>
      <c r="AI139" s="725"/>
    </row>
    <row r="140">
      <c r="A140" s="725"/>
      <c r="B140" s="725"/>
      <c r="C140" s="725"/>
      <c r="D140" s="725"/>
      <c r="E140" s="725"/>
      <c r="F140" s="725"/>
      <c r="G140" s="727" t="s">
        <v>759</v>
      </c>
      <c r="H140" s="732">
        <v>3.0</v>
      </c>
      <c r="I140" s="727">
        <v>4.0</v>
      </c>
      <c r="J140" s="725"/>
      <c r="K140" s="725"/>
      <c r="L140" s="725"/>
      <c r="M140" s="725"/>
      <c r="N140" s="725"/>
      <c r="O140" s="725"/>
      <c r="P140" s="725"/>
      <c r="Q140" s="725"/>
      <c r="R140" s="725"/>
      <c r="S140" s="725"/>
      <c r="T140" s="725"/>
      <c r="U140" s="725"/>
      <c r="V140" s="725"/>
      <c r="W140" s="725"/>
      <c r="X140" s="725"/>
      <c r="Y140" s="725"/>
      <c r="Z140" s="725"/>
      <c r="AA140" s="725"/>
      <c r="AB140" s="725"/>
      <c r="AC140" s="725"/>
      <c r="AD140" s="725"/>
      <c r="AE140" s="725"/>
      <c r="AF140" s="725"/>
      <c r="AG140" s="725"/>
      <c r="AH140" s="725"/>
      <c r="AI140" s="725"/>
    </row>
    <row r="141">
      <c r="A141" s="725"/>
      <c r="B141" s="725"/>
      <c r="C141" s="725"/>
      <c r="D141" s="725"/>
      <c r="E141" s="725"/>
      <c r="F141" s="725"/>
      <c r="G141" s="727" t="s">
        <v>286</v>
      </c>
      <c r="H141" s="732">
        <v>4.0</v>
      </c>
      <c r="I141" s="727">
        <v>5.0</v>
      </c>
      <c r="J141" s="725"/>
      <c r="K141" s="725"/>
      <c r="L141" s="725"/>
      <c r="M141" s="725"/>
      <c r="N141" s="725"/>
      <c r="O141" s="725"/>
      <c r="P141" s="725"/>
      <c r="Q141" s="725"/>
      <c r="R141" s="725"/>
      <c r="S141" s="725"/>
      <c r="T141" s="725"/>
      <c r="U141" s="725"/>
      <c r="V141" s="725"/>
      <c r="W141" s="725"/>
      <c r="X141" s="725"/>
      <c r="Y141" s="725"/>
      <c r="Z141" s="725"/>
      <c r="AA141" s="725"/>
      <c r="AB141" s="725"/>
      <c r="AC141" s="725"/>
      <c r="AD141" s="725"/>
      <c r="AE141" s="725"/>
      <c r="AF141" s="725"/>
      <c r="AG141" s="725"/>
      <c r="AH141" s="725"/>
      <c r="AI141" s="725"/>
    </row>
    <row r="142">
      <c r="A142" s="725"/>
      <c r="B142" s="725"/>
      <c r="C142" s="725"/>
      <c r="D142" s="725"/>
      <c r="E142" s="725"/>
      <c r="F142" s="725"/>
      <c r="G142" s="727" t="s">
        <v>760</v>
      </c>
      <c r="H142" s="732">
        <v>5.0</v>
      </c>
      <c r="I142" s="727">
        <v>6.0</v>
      </c>
      <c r="J142" s="725"/>
      <c r="K142" s="725"/>
      <c r="L142" s="725"/>
      <c r="M142" s="725"/>
      <c r="N142" s="725"/>
      <c r="O142" s="725"/>
      <c r="P142" s="725"/>
      <c r="Q142" s="725"/>
      <c r="R142" s="725"/>
      <c r="S142" s="725"/>
      <c r="T142" s="725"/>
      <c r="U142" s="725"/>
      <c r="V142" s="725"/>
      <c r="W142" s="725"/>
      <c r="X142" s="725"/>
      <c r="Y142" s="725"/>
      <c r="Z142" s="725"/>
      <c r="AA142" s="725"/>
      <c r="AB142" s="725"/>
      <c r="AC142" s="725"/>
      <c r="AD142" s="725"/>
      <c r="AE142" s="725"/>
      <c r="AF142" s="725"/>
      <c r="AG142" s="725"/>
      <c r="AH142" s="725"/>
      <c r="AI142" s="725"/>
    </row>
    <row r="143">
      <c r="A143" s="725"/>
      <c r="B143" s="725"/>
      <c r="C143" s="725"/>
      <c r="D143" s="725"/>
      <c r="E143" s="725"/>
      <c r="F143" s="725"/>
      <c r="G143" s="727" t="s">
        <v>761</v>
      </c>
      <c r="H143" s="732">
        <v>6.0</v>
      </c>
      <c r="I143" s="727">
        <v>7.0</v>
      </c>
      <c r="J143" s="725"/>
      <c r="K143" s="725"/>
      <c r="L143" s="725"/>
      <c r="M143" s="725"/>
      <c r="N143" s="725"/>
      <c r="O143" s="725"/>
      <c r="P143" s="725"/>
      <c r="Q143" s="725"/>
      <c r="R143" s="725"/>
      <c r="S143" s="725"/>
      <c r="T143" s="725"/>
      <c r="U143" s="725"/>
      <c r="V143" s="725"/>
      <c r="W143" s="725"/>
      <c r="X143" s="725"/>
      <c r="Y143" s="725"/>
      <c r="Z143" s="725"/>
      <c r="AA143" s="725"/>
      <c r="AB143" s="725"/>
      <c r="AC143" s="725"/>
      <c r="AD143" s="725"/>
      <c r="AE143" s="725"/>
      <c r="AF143" s="725"/>
      <c r="AG143" s="725"/>
      <c r="AH143" s="725"/>
      <c r="AI143" s="725"/>
    </row>
    <row r="144">
      <c r="A144" s="725"/>
      <c r="B144" s="727" t="s">
        <v>762</v>
      </c>
      <c r="C144" s="725"/>
      <c r="D144" s="725"/>
      <c r="E144" s="725"/>
      <c r="F144" s="725"/>
      <c r="G144" s="727" t="s">
        <v>763</v>
      </c>
      <c r="H144" s="732">
        <v>7.0</v>
      </c>
      <c r="I144" s="727">
        <v>8.0</v>
      </c>
      <c r="J144" s="725"/>
      <c r="K144" s="725"/>
      <c r="L144" s="725"/>
      <c r="M144" s="725"/>
      <c r="N144" s="725"/>
      <c r="O144" s="725"/>
      <c r="P144" s="725"/>
      <c r="Q144" s="725"/>
      <c r="R144" s="725"/>
      <c r="S144" s="725"/>
      <c r="T144" s="725"/>
      <c r="U144" s="725"/>
      <c r="V144" s="725"/>
      <c r="W144" s="725"/>
      <c r="X144" s="725"/>
      <c r="Y144" s="725"/>
      <c r="Z144" s="725"/>
      <c r="AA144" s="725"/>
      <c r="AB144" s="725"/>
      <c r="AC144" s="725"/>
      <c r="AD144" s="725"/>
      <c r="AE144" s="725"/>
      <c r="AF144" s="725"/>
      <c r="AG144" s="725"/>
      <c r="AH144" s="725"/>
      <c r="AI144" s="725"/>
    </row>
    <row r="145">
      <c r="A145" s="725"/>
      <c r="B145" s="725"/>
      <c r="C145" s="725"/>
      <c r="D145" s="725"/>
      <c r="E145" s="725"/>
      <c r="F145" s="725"/>
      <c r="G145" s="725"/>
      <c r="H145" s="725"/>
      <c r="I145" s="725"/>
      <c r="J145" s="725"/>
      <c r="K145" s="728" t="s">
        <v>764</v>
      </c>
      <c r="L145" s="725"/>
      <c r="M145" s="727"/>
      <c r="N145" s="727" t="s">
        <v>8</v>
      </c>
      <c r="O145" s="727" t="s">
        <v>765</v>
      </c>
      <c r="P145" s="727" t="s">
        <v>766</v>
      </c>
      <c r="Q145" s="727" t="s">
        <v>767</v>
      </c>
      <c r="R145" s="735" t="s">
        <v>768</v>
      </c>
      <c r="S145" s="725"/>
      <c r="T145" s="725"/>
      <c r="U145" s="725"/>
      <c r="V145" s="725"/>
      <c r="W145" s="725"/>
      <c r="X145" s="725"/>
      <c r="Y145" s="725"/>
      <c r="Z145" s="725"/>
      <c r="AA145" s="725"/>
      <c r="AB145" s="725"/>
      <c r="AC145" s="725"/>
      <c r="AD145" s="725"/>
      <c r="AE145" s="725"/>
      <c r="AF145" s="725"/>
      <c r="AG145" s="725"/>
      <c r="AH145" s="725"/>
      <c r="AI145" s="725"/>
    </row>
    <row r="146">
      <c r="A146" s="725"/>
      <c r="B146" s="742"/>
      <c r="C146" s="742" t="s">
        <v>344</v>
      </c>
      <c r="D146" s="742" t="s">
        <v>769</v>
      </c>
      <c r="E146" s="742" t="s">
        <v>770</v>
      </c>
      <c r="F146" s="742" t="s">
        <v>771</v>
      </c>
      <c r="G146" s="742" t="s">
        <v>772</v>
      </c>
      <c r="H146" s="725"/>
      <c r="I146" s="725"/>
      <c r="J146" s="725"/>
      <c r="K146" s="725" t="str">
        <f>'PAGE 1'!AS49</f>
        <v>Athletics</v>
      </c>
      <c r="L146" s="759" t="str">
        <f t="array" ref="L146:L223">SORT(K146:K223,1,true)</f>
        <v>Athletics</v>
      </c>
      <c r="M146" s="725"/>
      <c r="N146" s="727">
        <v>12.0</v>
      </c>
      <c r="O146" s="727" t="s">
        <v>179</v>
      </c>
      <c r="P146" s="727">
        <v>100.0</v>
      </c>
      <c r="Q146" s="727">
        <v>10.0</v>
      </c>
      <c r="R146" s="727">
        <v>0.0</v>
      </c>
      <c r="S146" s="725"/>
      <c r="T146" s="725"/>
      <c r="U146" s="725"/>
      <c r="V146" s="725"/>
      <c r="W146" s="725"/>
      <c r="X146" s="725"/>
      <c r="Y146" s="725"/>
      <c r="Z146" s="725"/>
      <c r="AA146" s="725"/>
      <c r="AB146" s="725"/>
      <c r="AC146" s="725"/>
      <c r="AD146" s="725"/>
      <c r="AE146" s="725"/>
      <c r="AF146" s="725"/>
      <c r="AG146" s="725"/>
      <c r="AH146" s="725"/>
      <c r="AI146" s="725"/>
    </row>
    <row r="147">
      <c r="A147" s="725"/>
      <c r="B147" s="742" t="s">
        <v>773</v>
      </c>
      <c r="C147" s="742" t="s">
        <v>774</v>
      </c>
      <c r="D147" s="742" t="s">
        <v>775</v>
      </c>
      <c r="E147" s="742" t="s">
        <v>776</v>
      </c>
      <c r="F147" s="742" t="s">
        <v>777</v>
      </c>
      <c r="G147" s="742" t="s">
        <v>778</v>
      </c>
      <c r="H147" s="725"/>
      <c r="I147" s="725"/>
      <c r="J147" s="725"/>
      <c r="K147" s="725" t="str">
        <f>'PAGE 1'!AS52</f>
        <v>Boating</v>
      </c>
      <c r="L147" s="759" t="s">
        <v>40</v>
      </c>
      <c r="M147" s="725"/>
      <c r="N147" s="727">
        <v>13.0</v>
      </c>
      <c r="O147" s="727" t="s">
        <v>179</v>
      </c>
      <c r="P147" s="727">
        <v>100.0</v>
      </c>
      <c r="Q147" s="727">
        <v>10.0</v>
      </c>
      <c r="R147" s="727">
        <v>0.0</v>
      </c>
      <c r="S147" s="725"/>
      <c r="T147" s="725"/>
      <c r="U147" s="725"/>
      <c r="V147" s="725"/>
      <c r="W147" s="725"/>
      <c r="X147" s="725"/>
      <c r="Y147" s="725"/>
      <c r="Z147" s="725"/>
      <c r="AA147" s="725"/>
      <c r="AB147" s="725"/>
      <c r="AC147" s="725"/>
      <c r="AD147" s="725"/>
      <c r="AE147" s="725"/>
      <c r="AF147" s="725"/>
      <c r="AG147" s="725"/>
      <c r="AH147" s="725"/>
      <c r="AI147" s="725"/>
    </row>
    <row r="148">
      <c r="A148" s="725"/>
      <c r="B148" s="742" t="s">
        <v>348</v>
      </c>
      <c r="C148" s="742" t="s">
        <v>779</v>
      </c>
      <c r="D148" s="742" t="s">
        <v>780</v>
      </c>
      <c r="E148" s="742" t="s">
        <v>781</v>
      </c>
      <c r="F148" s="742" t="s">
        <v>782</v>
      </c>
      <c r="G148" s="742" t="s">
        <v>781</v>
      </c>
      <c r="H148" s="725"/>
      <c r="I148" s="725"/>
      <c r="J148" s="725"/>
      <c r="K148" s="725" t="str">
        <f>'PAGE 1'!AS55</f>
        <v>Brawn</v>
      </c>
      <c r="L148" s="759" t="s">
        <v>43</v>
      </c>
      <c r="M148" s="725"/>
      <c r="N148" s="727">
        <v>14.0</v>
      </c>
      <c r="O148" s="727" t="s">
        <v>179</v>
      </c>
      <c r="P148" s="727">
        <v>100.0</v>
      </c>
      <c r="Q148" s="727">
        <v>10.0</v>
      </c>
      <c r="R148" s="727">
        <v>0.0</v>
      </c>
      <c r="S148" s="725"/>
      <c r="T148" s="725"/>
      <c r="U148" s="725"/>
      <c r="V148" s="725"/>
      <c r="W148" s="725"/>
      <c r="X148" s="725"/>
      <c r="Y148" s="725"/>
      <c r="Z148" s="725"/>
      <c r="AA148" s="725"/>
      <c r="AB148" s="725"/>
      <c r="AC148" s="725"/>
      <c r="AD148" s="725"/>
      <c r="AE148" s="725"/>
      <c r="AF148" s="725"/>
      <c r="AG148" s="725"/>
      <c r="AH148" s="725"/>
      <c r="AI148" s="725"/>
    </row>
    <row r="149">
      <c r="A149" s="725"/>
      <c r="B149" s="742" t="s">
        <v>783</v>
      </c>
      <c r="C149" s="742" t="s">
        <v>784</v>
      </c>
      <c r="D149" s="742" t="s">
        <v>559</v>
      </c>
      <c r="E149" s="742" t="s">
        <v>785</v>
      </c>
      <c r="F149" s="742" t="s">
        <v>786</v>
      </c>
      <c r="G149" s="742" t="s">
        <v>787</v>
      </c>
      <c r="H149" s="725"/>
      <c r="I149" s="725"/>
      <c r="J149" s="725"/>
      <c r="K149" s="725" t="str">
        <f>'PAGE 1'!AS58</f>
        <v>Conceal</v>
      </c>
      <c r="L149" s="759" t="s">
        <v>46</v>
      </c>
      <c r="M149" s="725"/>
      <c r="N149" s="727">
        <v>15.0</v>
      </c>
      <c r="O149" s="727" t="s">
        <v>179</v>
      </c>
      <c r="P149" s="727">
        <v>100.0</v>
      </c>
      <c r="Q149" s="727">
        <v>10.0</v>
      </c>
      <c r="R149" s="727">
        <v>0.0</v>
      </c>
      <c r="S149" s="725"/>
      <c r="T149" s="725"/>
      <c r="U149" s="725"/>
      <c r="V149" s="725"/>
      <c r="W149" s="725"/>
      <c r="X149" s="725"/>
      <c r="Y149" s="725"/>
      <c r="Z149" s="725"/>
      <c r="AA149" s="725"/>
      <c r="AB149" s="725"/>
      <c r="AC149" s="725"/>
      <c r="AD149" s="725"/>
      <c r="AE149" s="725"/>
      <c r="AF149" s="725"/>
      <c r="AG149" s="725"/>
      <c r="AH149" s="725"/>
      <c r="AI149" s="725"/>
    </row>
    <row r="150">
      <c r="A150" s="725"/>
      <c r="B150" s="742" t="s">
        <v>788</v>
      </c>
      <c r="C150" s="742" t="s">
        <v>543</v>
      </c>
      <c r="D150" s="742" t="s">
        <v>789</v>
      </c>
      <c r="E150" s="742" t="s">
        <v>790</v>
      </c>
      <c r="F150" s="742" t="s">
        <v>791</v>
      </c>
      <c r="G150" s="742" t="s">
        <v>791</v>
      </c>
      <c r="H150" s="725"/>
      <c r="I150" s="725"/>
      <c r="J150" s="725"/>
      <c r="K150" s="725" t="str">
        <f>'PAGE 1'!AS61</f>
        <v>Customs (Meeros)</v>
      </c>
      <c r="L150" s="759" t="s">
        <v>53</v>
      </c>
      <c r="M150" s="725"/>
      <c r="N150" s="727">
        <v>16.0</v>
      </c>
      <c r="O150" s="727" t="s">
        <v>179</v>
      </c>
      <c r="P150" s="727">
        <v>100.0</v>
      </c>
      <c r="Q150" s="727">
        <v>10.0</v>
      </c>
      <c r="R150" s="727">
        <v>0.0</v>
      </c>
      <c r="S150" s="725"/>
      <c r="T150" s="725"/>
      <c r="U150" s="725"/>
      <c r="V150" s="725"/>
      <c r="W150" s="725"/>
      <c r="X150" s="725"/>
      <c r="Y150" s="725"/>
      <c r="Z150" s="725"/>
      <c r="AA150" s="725"/>
      <c r="AB150" s="725"/>
      <c r="AC150" s="725"/>
      <c r="AD150" s="725"/>
      <c r="AE150" s="725"/>
      <c r="AF150" s="725"/>
      <c r="AG150" s="725"/>
      <c r="AH150" s="725"/>
      <c r="AI150" s="725"/>
    </row>
    <row r="151">
      <c r="A151" s="725"/>
      <c r="B151" s="742" t="s">
        <v>792</v>
      </c>
      <c r="C151" s="742" t="s">
        <v>793</v>
      </c>
      <c r="D151" s="742" t="s">
        <v>794</v>
      </c>
      <c r="E151" s="742" t="s">
        <v>795</v>
      </c>
      <c r="F151" s="742" t="s">
        <v>796</v>
      </c>
      <c r="G151" s="742" t="s">
        <v>797</v>
      </c>
      <c r="H151" s="725"/>
      <c r="I151" s="725"/>
      <c r="J151" s="725"/>
      <c r="K151" s="725" t="str">
        <f>'PAGE 1'!AS64</f>
        <v>Dance</v>
      </c>
      <c r="L151" s="759" t="s">
        <v>49</v>
      </c>
      <c r="M151" s="725"/>
      <c r="N151" s="727">
        <v>17.0</v>
      </c>
      <c r="O151" s="727" t="s">
        <v>180</v>
      </c>
      <c r="P151" s="727">
        <v>150.0</v>
      </c>
      <c r="Q151" s="727">
        <v>15.0</v>
      </c>
      <c r="R151" s="727">
        <v>1.0</v>
      </c>
      <c r="S151" s="725"/>
      <c r="T151" s="725"/>
      <c r="U151" s="725"/>
      <c r="V151" s="725"/>
      <c r="W151" s="725"/>
      <c r="X151" s="725"/>
      <c r="Y151" s="725"/>
      <c r="Z151" s="725"/>
      <c r="AA151" s="725"/>
      <c r="AB151" s="725"/>
      <c r="AC151" s="725"/>
      <c r="AD151" s="725"/>
      <c r="AE151" s="725"/>
      <c r="AF151" s="725"/>
      <c r="AG151" s="725"/>
      <c r="AH151" s="725"/>
      <c r="AI151" s="725"/>
    </row>
    <row r="152">
      <c r="A152" s="725"/>
      <c r="B152" s="725"/>
      <c r="C152" s="725"/>
      <c r="D152" s="725"/>
      <c r="E152" s="725"/>
      <c r="F152" s="725"/>
      <c r="G152" s="725"/>
      <c r="H152" s="725"/>
      <c r="I152" s="725"/>
      <c r="J152" s="725"/>
      <c r="K152" s="725" t="str">
        <f>'PAGE 1'!AS67</f>
        <v>Deceit</v>
      </c>
      <c r="L152" s="759" t="s">
        <v>52</v>
      </c>
      <c r="M152" s="725"/>
      <c r="N152" s="727">
        <v>18.0</v>
      </c>
      <c r="O152" s="727" t="s">
        <v>180</v>
      </c>
      <c r="P152" s="727">
        <v>150.0</v>
      </c>
      <c r="Q152" s="727">
        <v>15.0</v>
      </c>
      <c r="R152" s="727">
        <v>1.0</v>
      </c>
      <c r="S152" s="725"/>
      <c r="T152" s="725"/>
      <c r="U152" s="725"/>
      <c r="V152" s="725"/>
      <c r="W152" s="725"/>
      <c r="X152" s="725"/>
      <c r="Y152" s="725"/>
      <c r="Z152" s="725"/>
      <c r="AA152" s="725"/>
      <c r="AB152" s="725"/>
      <c r="AC152" s="725"/>
      <c r="AD152" s="725"/>
      <c r="AE152" s="725"/>
      <c r="AF152" s="725"/>
      <c r="AG152" s="725"/>
      <c r="AH152" s="725"/>
      <c r="AI152" s="725"/>
    </row>
    <row r="153">
      <c r="A153" s="725"/>
      <c r="B153" s="725"/>
      <c r="C153" s="725"/>
      <c r="D153" s="725"/>
      <c r="E153" s="725"/>
      <c r="F153" s="725"/>
      <c r="G153" s="725"/>
      <c r="H153" s="725"/>
      <c r="I153" s="725"/>
      <c r="J153" s="725"/>
      <c r="K153" s="725" t="str">
        <f>'PAGE 1'!AS70</f>
        <v>Drive</v>
      </c>
      <c r="L153" s="759" t="s">
        <v>55</v>
      </c>
      <c r="M153" s="725"/>
      <c r="N153" s="727">
        <v>19.0</v>
      </c>
      <c r="O153" s="727" t="s">
        <v>180</v>
      </c>
      <c r="P153" s="727">
        <v>150.0</v>
      </c>
      <c r="Q153" s="727">
        <v>15.0</v>
      </c>
      <c r="R153" s="727">
        <v>1.0</v>
      </c>
      <c r="S153" s="725"/>
      <c r="T153" s="725"/>
      <c r="U153" s="725"/>
      <c r="V153" s="725"/>
      <c r="W153" s="725"/>
      <c r="X153" s="725"/>
      <c r="Y153" s="725"/>
      <c r="Z153" s="725"/>
      <c r="AA153" s="725"/>
      <c r="AB153" s="725"/>
      <c r="AC153" s="725"/>
      <c r="AD153" s="725"/>
      <c r="AE153" s="725"/>
      <c r="AF153" s="725"/>
      <c r="AG153" s="725"/>
      <c r="AH153" s="725"/>
      <c r="AI153" s="725"/>
    </row>
    <row r="154">
      <c r="A154" s="725"/>
      <c r="B154" s="727" t="s">
        <v>769</v>
      </c>
      <c r="C154" s="760" t="str">
        <f t="array" ref="C154">INDEX(calculations!B146:G151,MATCH(B154,calculations!B146:B151,1),MATCH(B155,calculations!B146:G146,1))</f>
        <v>#N/A</v>
      </c>
      <c r="D154" s="725"/>
      <c r="E154" s="725"/>
      <c r="F154" s="725"/>
      <c r="G154" s="725"/>
      <c r="H154" s="725"/>
      <c r="I154" s="725"/>
      <c r="J154" s="725"/>
      <c r="K154" s="725" t="str">
        <f>'PAGE 1'!AS73</f>
        <v>Endurance</v>
      </c>
      <c r="L154" s="759" t="s">
        <v>58</v>
      </c>
      <c r="M154" s="725"/>
      <c r="N154" s="727">
        <v>20.0</v>
      </c>
      <c r="O154" s="727" t="s">
        <v>180</v>
      </c>
      <c r="P154" s="727">
        <v>150.0</v>
      </c>
      <c r="Q154" s="727">
        <v>15.0</v>
      </c>
      <c r="R154" s="727">
        <v>1.0</v>
      </c>
      <c r="S154" s="725"/>
      <c r="T154" s="725"/>
      <c r="U154" s="725"/>
      <c r="V154" s="725"/>
      <c r="W154" s="725"/>
      <c r="X154" s="725"/>
      <c r="Y154" s="725"/>
      <c r="Z154" s="725"/>
      <c r="AA154" s="725"/>
      <c r="AB154" s="725"/>
      <c r="AC154" s="725"/>
      <c r="AD154" s="725"/>
      <c r="AE154" s="725"/>
      <c r="AF154" s="725"/>
      <c r="AG154" s="725"/>
      <c r="AH154" s="725"/>
      <c r="AI154" s="725"/>
    </row>
    <row r="155">
      <c r="A155" s="725"/>
      <c r="B155" s="727" t="s">
        <v>788</v>
      </c>
      <c r="C155" s="725"/>
      <c r="D155" s="725"/>
      <c r="E155" s="725"/>
      <c r="F155" s="725"/>
      <c r="G155" s="725"/>
      <c r="H155" s="725"/>
      <c r="I155" s="725"/>
      <c r="J155" s="725"/>
      <c r="K155" s="725" t="str">
        <f>'PAGE 1'!AS76</f>
        <v>Evade</v>
      </c>
      <c r="L155" s="759" t="s">
        <v>60</v>
      </c>
      <c r="M155" s="725"/>
      <c r="N155" s="727">
        <v>21.0</v>
      </c>
      <c r="O155" s="727" t="s">
        <v>180</v>
      </c>
      <c r="P155" s="727">
        <v>150.0</v>
      </c>
      <c r="Q155" s="727">
        <v>15.0</v>
      </c>
      <c r="R155" s="727">
        <v>1.0</v>
      </c>
      <c r="S155" s="725"/>
      <c r="T155" s="725"/>
      <c r="U155" s="725"/>
      <c r="V155" s="725"/>
      <c r="W155" s="725"/>
      <c r="X155" s="725"/>
      <c r="Y155" s="725"/>
      <c r="Z155" s="725"/>
      <c r="AA155" s="725"/>
      <c r="AB155" s="725"/>
      <c r="AC155" s="725"/>
      <c r="AD155" s="725"/>
      <c r="AE155" s="725"/>
      <c r="AF155" s="725"/>
      <c r="AG155" s="725"/>
      <c r="AH155" s="725"/>
      <c r="AI155" s="725"/>
    </row>
    <row r="156">
      <c r="A156" s="725"/>
      <c r="B156" s="725"/>
      <c r="C156" s="725"/>
      <c r="D156" s="725"/>
      <c r="E156" s="725"/>
      <c r="F156" s="725"/>
      <c r="G156" s="725"/>
      <c r="H156" s="725"/>
      <c r="I156" s="725"/>
      <c r="J156" s="725"/>
      <c r="K156" s="725" t="str">
        <f>'PAGE 1'!AS79</f>
        <v>First Aid</v>
      </c>
      <c r="L156" s="759" t="s">
        <v>63</v>
      </c>
      <c r="M156" s="725"/>
      <c r="N156" s="727">
        <v>22.0</v>
      </c>
      <c r="O156" s="727" t="s">
        <v>180</v>
      </c>
      <c r="P156" s="727">
        <v>150.0</v>
      </c>
      <c r="Q156" s="727">
        <v>15.0</v>
      </c>
      <c r="R156" s="727">
        <v>1.0</v>
      </c>
      <c r="S156" s="725"/>
      <c r="T156" s="725"/>
      <c r="U156" s="725"/>
      <c r="V156" s="725"/>
      <c r="W156" s="725"/>
      <c r="X156" s="725"/>
      <c r="Y156" s="725"/>
      <c r="Z156" s="725"/>
      <c r="AA156" s="725"/>
      <c r="AB156" s="725"/>
      <c r="AC156" s="725"/>
      <c r="AD156" s="725"/>
      <c r="AE156" s="725"/>
      <c r="AF156" s="725"/>
      <c r="AG156" s="725"/>
      <c r="AH156" s="725"/>
      <c r="AI156" s="725"/>
    </row>
    <row r="157">
      <c r="A157" s="725"/>
      <c r="B157" s="725"/>
      <c r="C157" s="725"/>
      <c r="D157" s="725"/>
      <c r="E157" s="725"/>
      <c r="F157" s="725"/>
      <c r="G157" s="725"/>
      <c r="H157" s="725"/>
      <c r="I157" s="725"/>
      <c r="J157" s="725"/>
      <c r="K157" s="759" t="str">
        <f>'PAGE 1'!CB49</f>
        <v>Influence</v>
      </c>
      <c r="L157" s="759" t="s">
        <v>211</v>
      </c>
      <c r="M157" s="725"/>
      <c r="N157" s="727">
        <v>23.0</v>
      </c>
      <c r="O157" s="727" t="s">
        <v>180</v>
      </c>
      <c r="P157" s="727">
        <v>150.0</v>
      </c>
      <c r="Q157" s="727">
        <v>15.0</v>
      </c>
      <c r="R157" s="727">
        <v>1.0</v>
      </c>
      <c r="S157" s="725"/>
      <c r="T157" s="725"/>
      <c r="U157" s="725"/>
      <c r="V157" s="725"/>
      <c r="W157" s="725"/>
      <c r="X157" s="725"/>
      <c r="Y157" s="725"/>
      <c r="Z157" s="725"/>
      <c r="AA157" s="725"/>
      <c r="AB157" s="725"/>
      <c r="AC157" s="725"/>
      <c r="AD157" s="725"/>
      <c r="AE157" s="725"/>
      <c r="AF157" s="725"/>
      <c r="AG157" s="725"/>
      <c r="AH157" s="725"/>
      <c r="AI157" s="725"/>
    </row>
    <row r="158">
      <c r="A158" s="725"/>
      <c r="B158" s="725"/>
      <c r="C158" s="725"/>
      <c r="D158" s="725"/>
      <c r="E158" s="725"/>
      <c r="F158" s="725"/>
      <c r="G158" s="725"/>
      <c r="H158" s="725"/>
      <c r="I158" s="725"/>
      <c r="J158" s="725"/>
      <c r="K158" s="759" t="str">
        <f>'PAGE 1'!CB52</f>
        <v>Insight</v>
      </c>
      <c r="L158" s="759" t="s">
        <v>152</v>
      </c>
      <c r="M158" s="725"/>
      <c r="N158" s="727">
        <v>24.0</v>
      </c>
      <c r="O158" s="727" t="s">
        <v>180</v>
      </c>
      <c r="P158" s="727">
        <v>150.0</v>
      </c>
      <c r="Q158" s="727">
        <v>15.0</v>
      </c>
      <c r="R158" s="727">
        <v>1.0</v>
      </c>
      <c r="S158" s="725"/>
      <c r="T158" s="725"/>
      <c r="U158" s="725"/>
      <c r="V158" s="725"/>
      <c r="W158" s="725"/>
      <c r="X158" s="725"/>
      <c r="Y158" s="725"/>
      <c r="Z158" s="725"/>
      <c r="AA158" s="725"/>
      <c r="AB158" s="725"/>
      <c r="AC158" s="725"/>
      <c r="AD158" s="725"/>
      <c r="AE158" s="725"/>
      <c r="AF158" s="725"/>
      <c r="AG158" s="725"/>
      <c r="AH158" s="725"/>
      <c r="AI158" s="725"/>
    </row>
    <row r="159">
      <c r="A159" s="725"/>
      <c r="B159" s="725"/>
      <c r="C159" s="725"/>
      <c r="D159" s="725"/>
      <c r="E159" s="725"/>
      <c r="F159" s="725"/>
      <c r="G159" s="725"/>
      <c r="H159" s="725"/>
      <c r="I159" s="725"/>
      <c r="J159" s="725"/>
      <c r="K159" s="759" t="str">
        <f>'PAGE 1'!CB55</f>
        <v>Locale</v>
      </c>
      <c r="L159" s="759" t="s">
        <v>114</v>
      </c>
      <c r="M159" s="725"/>
      <c r="N159" s="727">
        <v>25.0</v>
      </c>
      <c r="O159" s="727" t="s">
        <v>180</v>
      </c>
      <c r="P159" s="727">
        <v>150.0</v>
      </c>
      <c r="Q159" s="727">
        <v>15.0</v>
      </c>
      <c r="R159" s="727">
        <v>1.0</v>
      </c>
      <c r="S159" s="725"/>
      <c r="T159" s="725"/>
      <c r="U159" s="725"/>
      <c r="V159" s="725"/>
      <c r="W159" s="725"/>
      <c r="X159" s="725"/>
      <c r="Y159" s="725"/>
      <c r="Z159" s="725"/>
      <c r="AA159" s="725"/>
      <c r="AB159" s="725"/>
      <c r="AC159" s="725"/>
      <c r="AD159" s="725"/>
      <c r="AE159" s="725"/>
      <c r="AF159" s="725"/>
      <c r="AG159" s="725"/>
      <c r="AH159" s="725"/>
      <c r="AI159" s="725"/>
    </row>
    <row r="160">
      <c r="A160" s="725"/>
      <c r="B160" s="725"/>
      <c r="C160" s="725"/>
      <c r="D160" s="725"/>
      <c r="E160" s="725"/>
      <c r="F160" s="725"/>
      <c r="G160" s="725"/>
      <c r="H160" s="725"/>
      <c r="I160" s="725"/>
      <c r="J160" s="725"/>
      <c r="K160" s="759" t="str">
        <f>'PAGE 1'!CB58</f>
        <v>Perception</v>
      </c>
      <c r="L160" s="759" t="s">
        <v>122</v>
      </c>
      <c r="M160" s="725"/>
      <c r="N160" s="727">
        <v>26.0</v>
      </c>
      <c r="O160" s="727" t="s">
        <v>180</v>
      </c>
      <c r="P160" s="727">
        <v>150.0</v>
      </c>
      <c r="Q160" s="727">
        <v>15.0</v>
      </c>
      <c r="R160" s="727">
        <v>1.0</v>
      </c>
      <c r="S160" s="725"/>
      <c r="T160" s="725"/>
      <c r="U160" s="725"/>
      <c r="V160" s="725"/>
      <c r="W160" s="725"/>
      <c r="X160" s="725"/>
      <c r="Y160" s="725"/>
      <c r="Z160" s="725"/>
      <c r="AA160" s="725"/>
      <c r="AB160" s="725"/>
      <c r="AC160" s="725"/>
      <c r="AD160" s="725"/>
      <c r="AE160" s="725"/>
      <c r="AF160" s="725"/>
      <c r="AG160" s="725"/>
      <c r="AH160" s="725"/>
      <c r="AI160" s="725"/>
    </row>
    <row r="161">
      <c r="A161" s="725"/>
      <c r="B161" s="725"/>
      <c r="C161" s="725"/>
      <c r="D161" s="725"/>
      <c r="E161" s="725"/>
      <c r="F161" s="725"/>
      <c r="G161" s="725"/>
      <c r="H161" s="725"/>
      <c r="I161" s="725"/>
      <c r="J161" s="725"/>
      <c r="K161" s="759" t="str">
        <f>'PAGE 1'!CB61</f>
        <v>Ride</v>
      </c>
      <c r="L161" s="759" t="s">
        <v>68</v>
      </c>
      <c r="M161" s="725"/>
      <c r="N161" s="727">
        <v>27.0</v>
      </c>
      <c r="O161" s="727" t="s">
        <v>180</v>
      </c>
      <c r="P161" s="727">
        <v>150.0</v>
      </c>
      <c r="Q161" s="727">
        <v>15.0</v>
      </c>
      <c r="R161" s="727">
        <v>1.0</v>
      </c>
      <c r="S161" s="725"/>
      <c r="T161" s="725"/>
      <c r="U161" s="725"/>
      <c r="V161" s="725"/>
      <c r="W161" s="725"/>
      <c r="X161" s="725"/>
      <c r="Y161" s="725"/>
      <c r="Z161" s="725"/>
      <c r="AA161" s="725"/>
      <c r="AB161" s="725"/>
      <c r="AC161" s="725"/>
      <c r="AD161" s="725"/>
      <c r="AE161" s="725"/>
      <c r="AF161" s="725"/>
      <c r="AG161" s="725"/>
      <c r="AH161" s="725"/>
      <c r="AI161" s="725"/>
    </row>
    <row r="162">
      <c r="A162" s="725"/>
      <c r="B162" s="725"/>
      <c r="C162" s="725"/>
      <c r="D162" s="725"/>
      <c r="E162" s="725"/>
      <c r="F162" s="725"/>
      <c r="G162" s="725"/>
      <c r="H162" s="725"/>
      <c r="I162" s="725"/>
      <c r="J162" s="725"/>
      <c r="K162" s="759" t="str">
        <f>'PAGE 1'!CB64</f>
        <v>Sing</v>
      </c>
      <c r="L162" s="759" t="s">
        <v>72</v>
      </c>
      <c r="M162" s="725"/>
      <c r="N162" s="727">
        <v>28.0</v>
      </c>
      <c r="O162" s="727" t="s">
        <v>181</v>
      </c>
      <c r="P162" s="727">
        <v>200.0</v>
      </c>
      <c r="Q162" s="727">
        <v>20.0</v>
      </c>
      <c r="R162" s="727">
        <v>2.0</v>
      </c>
      <c r="S162" s="725"/>
      <c r="T162" s="725"/>
      <c r="U162" s="725"/>
      <c r="V162" s="725"/>
      <c r="W162" s="725"/>
      <c r="X162" s="725"/>
      <c r="Y162" s="725"/>
      <c r="Z162" s="725"/>
      <c r="AA162" s="725"/>
      <c r="AB162" s="725"/>
      <c r="AC162" s="725"/>
      <c r="AD162" s="725"/>
      <c r="AE162" s="725"/>
      <c r="AF162" s="725"/>
      <c r="AG162" s="725"/>
      <c r="AH162" s="725"/>
      <c r="AI162" s="725"/>
    </row>
    <row r="163">
      <c r="A163" s="725"/>
      <c r="B163" s="725"/>
      <c r="C163" s="725"/>
      <c r="D163" s="725"/>
      <c r="E163" s="725"/>
      <c r="F163" s="725"/>
      <c r="G163" s="725"/>
      <c r="H163" s="725"/>
      <c r="I163" s="725"/>
      <c r="J163" s="725"/>
      <c r="K163" s="759" t="str">
        <f>'PAGE 1'!CB67</f>
        <v>Stealth</v>
      </c>
      <c r="L163" s="759" t="s">
        <v>75</v>
      </c>
      <c r="M163" s="725"/>
      <c r="N163" s="727">
        <v>29.0</v>
      </c>
      <c r="O163" s="727" t="s">
        <v>181</v>
      </c>
      <c r="P163" s="727">
        <v>200.0</v>
      </c>
      <c r="Q163" s="727">
        <v>20.0</v>
      </c>
      <c r="R163" s="727">
        <v>2.0</v>
      </c>
      <c r="S163" s="725"/>
      <c r="T163" s="725"/>
      <c r="U163" s="725"/>
      <c r="V163" s="725"/>
      <c r="W163" s="725"/>
      <c r="X163" s="725"/>
      <c r="Y163" s="725"/>
      <c r="Z163" s="725"/>
      <c r="AA163" s="725"/>
      <c r="AB163" s="725"/>
      <c r="AC163" s="725"/>
      <c r="AD163" s="725"/>
      <c r="AE163" s="725"/>
      <c r="AF163" s="725"/>
      <c r="AG163" s="725"/>
      <c r="AH163" s="725"/>
      <c r="AI163" s="725"/>
    </row>
    <row r="164">
      <c r="A164" s="725"/>
      <c r="B164" s="725"/>
      <c r="C164" s="725"/>
      <c r="D164" s="725"/>
      <c r="E164" s="725"/>
      <c r="F164" s="725"/>
      <c r="G164" s="725"/>
      <c r="H164" s="725"/>
      <c r="I164" s="725"/>
      <c r="J164" s="725"/>
      <c r="K164" s="759" t="str">
        <f>'PAGE 1'!CB70</f>
        <v>Swim</v>
      </c>
      <c r="L164" s="759" t="s">
        <v>82</v>
      </c>
      <c r="M164" s="725"/>
      <c r="N164" s="727">
        <v>30.0</v>
      </c>
      <c r="O164" s="727" t="s">
        <v>181</v>
      </c>
      <c r="P164" s="727">
        <v>200.0</v>
      </c>
      <c r="Q164" s="727">
        <v>20.0</v>
      </c>
      <c r="R164" s="727">
        <v>2.0</v>
      </c>
      <c r="S164" s="725"/>
      <c r="T164" s="725"/>
      <c r="U164" s="725"/>
      <c r="V164" s="725"/>
      <c r="W164" s="725"/>
      <c r="X164" s="725"/>
      <c r="Y164" s="725"/>
      <c r="Z164" s="725"/>
      <c r="AA164" s="725"/>
      <c r="AB164" s="725"/>
      <c r="AC164" s="725"/>
      <c r="AD164" s="725"/>
      <c r="AE164" s="725"/>
      <c r="AF164" s="725"/>
      <c r="AG164" s="725"/>
      <c r="AH164" s="725"/>
      <c r="AI164" s="725"/>
    </row>
    <row r="165">
      <c r="A165" s="725"/>
      <c r="B165" s="725"/>
      <c r="C165" s="725"/>
      <c r="D165" s="725"/>
      <c r="E165" s="725"/>
      <c r="F165" s="725"/>
      <c r="G165" s="725"/>
      <c r="H165" s="725"/>
      <c r="I165" s="725"/>
      <c r="J165" s="725"/>
      <c r="K165" s="759" t="str">
        <f>'PAGE 1'!CB73</f>
        <v>Unarmed</v>
      </c>
      <c r="L165" s="759" t="s">
        <v>118</v>
      </c>
      <c r="M165" s="725"/>
      <c r="N165" s="727">
        <v>31.0</v>
      </c>
      <c r="O165" s="727" t="s">
        <v>181</v>
      </c>
      <c r="P165" s="727">
        <v>200.0</v>
      </c>
      <c r="Q165" s="727">
        <v>20.0</v>
      </c>
      <c r="R165" s="727">
        <v>2.0</v>
      </c>
      <c r="S165" s="725"/>
      <c r="T165" s="725"/>
      <c r="U165" s="725"/>
      <c r="V165" s="725"/>
      <c r="W165" s="725"/>
      <c r="X165" s="725"/>
      <c r="Y165" s="725"/>
      <c r="Z165" s="725"/>
      <c r="AA165" s="725"/>
      <c r="AB165" s="725"/>
      <c r="AC165" s="725"/>
      <c r="AD165" s="725"/>
      <c r="AE165" s="725"/>
      <c r="AF165" s="725"/>
      <c r="AG165" s="725"/>
      <c r="AH165" s="725"/>
      <c r="AI165" s="725"/>
    </row>
    <row r="166">
      <c r="A166" s="725"/>
      <c r="B166" s="725"/>
      <c r="C166" s="725"/>
      <c r="D166" s="725"/>
      <c r="E166" s="725"/>
      <c r="F166" s="725"/>
      <c r="G166" s="725"/>
      <c r="H166" s="725"/>
      <c r="I166" s="725"/>
      <c r="J166" s="725"/>
      <c r="K166" s="759" t="str">
        <f>'PAGE 1'!CB76</f>
        <v>Willpower</v>
      </c>
      <c r="L166" s="759" t="s">
        <v>120</v>
      </c>
      <c r="M166" s="725"/>
      <c r="N166" s="727">
        <v>32.0</v>
      </c>
      <c r="O166" s="727" t="s">
        <v>181</v>
      </c>
      <c r="P166" s="727">
        <v>200.0</v>
      </c>
      <c r="Q166" s="727">
        <v>20.0</v>
      </c>
      <c r="R166" s="727">
        <v>2.0</v>
      </c>
      <c r="S166" s="725"/>
      <c r="T166" s="725"/>
      <c r="U166" s="725"/>
      <c r="V166" s="725"/>
      <c r="W166" s="725"/>
      <c r="X166" s="725"/>
      <c r="Y166" s="725"/>
      <c r="Z166" s="725"/>
      <c r="AA166" s="725"/>
      <c r="AB166" s="725"/>
      <c r="AC166" s="725"/>
      <c r="AD166" s="725"/>
      <c r="AE166" s="725"/>
      <c r="AF166" s="725"/>
      <c r="AG166" s="725"/>
      <c r="AH166" s="725"/>
      <c r="AI166" s="725"/>
    </row>
    <row r="167">
      <c r="A167" s="725"/>
      <c r="B167" s="725"/>
      <c r="C167" s="725"/>
      <c r="D167" s="725"/>
      <c r="E167" s="725"/>
      <c r="F167" s="725"/>
      <c r="G167" s="725"/>
      <c r="H167" s="725"/>
      <c r="I167" s="725"/>
      <c r="J167" s="725"/>
      <c r="K167" s="759" t="str">
        <f>'PAGE 1'!CB79</f>
        <v/>
      </c>
      <c r="L167" s="759" t="s">
        <v>117</v>
      </c>
      <c r="M167" s="725"/>
      <c r="N167" s="727">
        <v>33.0</v>
      </c>
      <c r="O167" s="727" t="s">
        <v>181</v>
      </c>
      <c r="P167" s="727">
        <v>200.0</v>
      </c>
      <c r="Q167" s="727">
        <v>20.0</v>
      </c>
      <c r="R167" s="727">
        <v>2.0</v>
      </c>
      <c r="S167" s="725"/>
      <c r="T167" s="725"/>
      <c r="U167" s="725"/>
      <c r="V167" s="725"/>
      <c r="W167" s="725"/>
      <c r="X167" s="725"/>
      <c r="Y167" s="725"/>
      <c r="Z167" s="725"/>
      <c r="AA167" s="725"/>
      <c r="AB167" s="725"/>
      <c r="AC167" s="725"/>
      <c r="AD167" s="725"/>
      <c r="AE167" s="725"/>
      <c r="AF167" s="725"/>
      <c r="AG167" s="725"/>
      <c r="AH167" s="725"/>
      <c r="AI167" s="725"/>
    </row>
    <row r="168">
      <c r="A168" s="725"/>
      <c r="B168" s="725"/>
      <c r="C168" s="725"/>
      <c r="D168" s="725"/>
      <c r="E168" s="725"/>
      <c r="F168" s="725"/>
      <c r="G168" s="725"/>
      <c r="H168" s="725"/>
      <c r="I168" s="725"/>
      <c r="J168" s="725"/>
      <c r="K168" s="759" t="str">
        <f>'PAGE 1'!AS88</f>
        <v>Courtesy</v>
      </c>
      <c r="L168" s="759" t="s">
        <v>119</v>
      </c>
      <c r="M168" s="725"/>
      <c r="N168" s="727">
        <v>34.0</v>
      </c>
      <c r="O168" s="727" t="s">
        <v>181</v>
      </c>
      <c r="P168" s="727">
        <v>200.0</v>
      </c>
      <c r="Q168" s="727">
        <v>20.0</v>
      </c>
      <c r="R168" s="727">
        <v>2.0</v>
      </c>
      <c r="S168" s="725"/>
      <c r="T168" s="725"/>
      <c r="U168" s="725"/>
      <c r="V168" s="725"/>
      <c r="W168" s="725"/>
      <c r="X168" s="725"/>
      <c r="Y168" s="725"/>
      <c r="Z168" s="725"/>
      <c r="AA168" s="725"/>
      <c r="AB168" s="725"/>
      <c r="AC168" s="725"/>
      <c r="AD168" s="725"/>
      <c r="AE168" s="725"/>
      <c r="AF168" s="725"/>
      <c r="AG168" s="725"/>
      <c r="AH168" s="725"/>
      <c r="AI168" s="725"/>
    </row>
    <row r="169">
      <c r="A169" s="725"/>
      <c r="B169" s="725"/>
      <c r="C169" s="725"/>
      <c r="D169" s="725"/>
      <c r="E169" s="725"/>
      <c r="F169" s="725"/>
      <c r="G169" s="725"/>
      <c r="H169" s="725"/>
      <c r="I169" s="725"/>
      <c r="J169" s="725"/>
      <c r="K169" s="759" t="str">
        <f>'PAGE 1'!AS91</f>
        <v>Lore (Geography)</v>
      </c>
      <c r="L169" s="759" t="s">
        <v>137</v>
      </c>
      <c r="M169" s="725"/>
      <c r="N169" s="727">
        <v>35.0</v>
      </c>
      <c r="O169" s="727" t="s">
        <v>181</v>
      </c>
      <c r="P169" s="727">
        <v>200.0</v>
      </c>
      <c r="Q169" s="727">
        <v>20.0</v>
      </c>
      <c r="R169" s="727">
        <v>2.0</v>
      </c>
      <c r="S169" s="725"/>
      <c r="T169" s="725"/>
      <c r="U169" s="725"/>
      <c r="V169" s="725"/>
      <c r="W169" s="725"/>
      <c r="X169" s="725"/>
      <c r="Y169" s="725"/>
      <c r="Z169" s="725"/>
      <c r="AA169" s="725"/>
      <c r="AB169" s="725"/>
      <c r="AC169" s="725"/>
      <c r="AD169" s="725"/>
      <c r="AE169" s="725"/>
      <c r="AF169" s="725"/>
      <c r="AG169" s="725"/>
      <c r="AH169" s="725"/>
      <c r="AI169" s="725"/>
    </row>
    <row r="170">
      <c r="A170" s="725"/>
      <c r="B170" s="725"/>
      <c r="C170" s="725"/>
      <c r="D170" s="725"/>
      <c r="E170" s="725"/>
      <c r="F170" s="725"/>
      <c r="G170" s="725"/>
      <c r="H170" s="725"/>
      <c r="I170" s="725"/>
      <c r="J170" s="725"/>
      <c r="K170" s="759" t="str">
        <f>'PAGE 1'!AS94</f>
        <v>Lore (Military History)</v>
      </c>
      <c r="L170" s="759" t="s">
        <v>104</v>
      </c>
      <c r="M170" s="725"/>
      <c r="N170" s="727">
        <v>36.0</v>
      </c>
      <c r="O170" s="727" t="s">
        <v>181</v>
      </c>
      <c r="P170" s="727">
        <v>200.0</v>
      </c>
      <c r="Q170" s="727">
        <v>20.0</v>
      </c>
      <c r="R170" s="727">
        <v>2.0</v>
      </c>
      <c r="S170" s="725"/>
      <c r="T170" s="725"/>
      <c r="U170" s="725"/>
      <c r="V170" s="725"/>
      <c r="W170" s="725"/>
      <c r="X170" s="725"/>
      <c r="Y170" s="725"/>
      <c r="Z170" s="725"/>
      <c r="AA170" s="725"/>
      <c r="AB170" s="725"/>
      <c r="AC170" s="725"/>
      <c r="AD170" s="725"/>
      <c r="AE170" s="725"/>
      <c r="AF170" s="725"/>
      <c r="AG170" s="725"/>
      <c r="AH170" s="725"/>
      <c r="AI170" s="725"/>
    </row>
    <row r="171">
      <c r="A171" s="725"/>
      <c r="B171" s="725"/>
      <c r="C171" s="725"/>
      <c r="D171" s="725"/>
      <c r="E171" s="725"/>
      <c r="F171" s="725"/>
      <c r="G171" s="725"/>
      <c r="H171" s="725"/>
      <c r="I171" s="725"/>
      <c r="J171" s="725"/>
      <c r="K171" s="759" t="str">
        <f>'PAGE 1'!AS97</f>
        <v>Lore (Strategy &amp; Tactics)</v>
      </c>
      <c r="L171" s="759" t="s">
        <v>78</v>
      </c>
      <c r="M171" s="725"/>
      <c r="N171" s="727">
        <v>37.0</v>
      </c>
      <c r="O171" s="727" t="s">
        <v>181</v>
      </c>
      <c r="P171" s="727">
        <v>200.0</v>
      </c>
      <c r="Q171" s="727">
        <v>20.0</v>
      </c>
      <c r="R171" s="727">
        <v>2.0</v>
      </c>
      <c r="S171" s="725"/>
      <c r="T171" s="725"/>
      <c r="U171" s="725"/>
      <c r="V171" s="725"/>
      <c r="W171" s="725"/>
      <c r="X171" s="725"/>
      <c r="Y171" s="725"/>
      <c r="Z171" s="725"/>
      <c r="AA171" s="725"/>
      <c r="AB171" s="725"/>
      <c r="AC171" s="725"/>
      <c r="AD171" s="725"/>
      <c r="AE171" s="725"/>
      <c r="AF171" s="725"/>
      <c r="AG171" s="725"/>
      <c r="AH171" s="725"/>
      <c r="AI171" s="725"/>
    </row>
    <row r="172">
      <c r="A172" s="725"/>
      <c r="B172" s="725"/>
      <c r="C172" s="725"/>
      <c r="D172" s="725"/>
      <c r="E172" s="725"/>
      <c r="F172" s="725"/>
      <c r="G172" s="725"/>
      <c r="H172" s="725"/>
      <c r="I172" s="725"/>
      <c r="J172" s="725"/>
      <c r="K172" s="759" t="str">
        <f>'PAGE 1'!AS100</f>
        <v>Survival</v>
      </c>
      <c r="L172" s="759" t="s">
        <v>81</v>
      </c>
      <c r="M172" s="725"/>
      <c r="N172" s="727">
        <v>38.0</v>
      </c>
      <c r="O172" s="727" t="s">
        <v>181</v>
      </c>
      <c r="P172" s="727">
        <v>200.0</v>
      </c>
      <c r="Q172" s="727">
        <v>20.0</v>
      </c>
      <c r="R172" s="727">
        <v>2.0</v>
      </c>
      <c r="S172" s="725"/>
      <c r="T172" s="725"/>
      <c r="U172" s="725"/>
      <c r="V172" s="725"/>
      <c r="W172" s="725"/>
      <c r="X172" s="725"/>
      <c r="Y172" s="725"/>
      <c r="Z172" s="725"/>
      <c r="AA172" s="725"/>
      <c r="AB172" s="725"/>
      <c r="AC172" s="725"/>
      <c r="AD172" s="725"/>
      <c r="AE172" s="725"/>
      <c r="AF172" s="725"/>
      <c r="AG172" s="725"/>
      <c r="AH172" s="725"/>
      <c r="AI172" s="725"/>
    </row>
    <row r="173">
      <c r="A173" s="725"/>
      <c r="B173" s="725"/>
      <c r="C173" s="725"/>
      <c r="D173" s="725"/>
      <c r="E173" s="725"/>
      <c r="F173" s="725"/>
      <c r="G173" s="725"/>
      <c r="H173" s="725"/>
      <c r="I173" s="725"/>
      <c r="J173" s="725"/>
      <c r="K173" s="759" t="str">
        <f>'PAGE 1'!AS103</f>
        <v/>
      </c>
      <c r="L173" s="759" t="s">
        <v>125</v>
      </c>
      <c r="M173" s="725"/>
      <c r="N173" s="727">
        <v>39.0</v>
      </c>
      <c r="O173" s="727" t="s">
        <v>181</v>
      </c>
      <c r="P173" s="727">
        <v>200.0</v>
      </c>
      <c r="Q173" s="727">
        <v>20.0</v>
      </c>
      <c r="R173" s="727">
        <v>2.0</v>
      </c>
      <c r="S173" s="725"/>
      <c r="T173" s="725"/>
      <c r="U173" s="725"/>
      <c r="V173" s="725"/>
      <c r="W173" s="725"/>
      <c r="X173" s="725"/>
      <c r="Y173" s="725"/>
      <c r="Z173" s="725"/>
      <c r="AA173" s="725"/>
      <c r="AB173" s="725"/>
      <c r="AC173" s="725"/>
      <c r="AD173" s="725"/>
      <c r="AE173" s="725"/>
      <c r="AF173" s="725"/>
      <c r="AG173" s="725"/>
      <c r="AH173" s="725"/>
      <c r="AI173" s="725"/>
    </row>
    <row r="174">
      <c r="A174" s="725"/>
      <c r="B174" s="725"/>
      <c r="C174" s="725"/>
      <c r="D174" s="725"/>
      <c r="E174" s="725"/>
      <c r="F174" s="725"/>
      <c r="G174" s="725"/>
      <c r="H174" s="725"/>
      <c r="I174" s="725"/>
      <c r="J174" s="725"/>
      <c r="K174" s="759" t="str">
        <f>'PAGE 1'!AS106</f>
        <v/>
      </c>
      <c r="L174" s="759" t="s">
        <v>84</v>
      </c>
      <c r="M174" s="725"/>
      <c r="N174" s="727">
        <v>40.0</v>
      </c>
      <c r="O174" s="727" t="s">
        <v>181</v>
      </c>
      <c r="P174" s="727">
        <v>200.0</v>
      </c>
      <c r="Q174" s="727">
        <v>20.0</v>
      </c>
      <c r="R174" s="727">
        <v>2.0</v>
      </c>
      <c r="S174" s="725"/>
      <c r="T174" s="725"/>
      <c r="U174" s="725"/>
      <c r="V174" s="725"/>
      <c r="W174" s="725"/>
      <c r="X174" s="725"/>
      <c r="Y174" s="725"/>
      <c r="Z174" s="725"/>
      <c r="AA174" s="725"/>
      <c r="AB174" s="725"/>
      <c r="AC174" s="725"/>
      <c r="AD174" s="725"/>
      <c r="AE174" s="725"/>
      <c r="AF174" s="725"/>
      <c r="AG174" s="725"/>
      <c r="AH174" s="725"/>
      <c r="AI174" s="725"/>
    </row>
    <row r="175">
      <c r="A175" s="725"/>
      <c r="B175" s="725"/>
      <c r="C175" s="725"/>
      <c r="D175" s="725"/>
      <c r="E175" s="725"/>
      <c r="F175" s="725"/>
      <c r="G175" s="725"/>
      <c r="H175" s="725"/>
      <c r="I175" s="725"/>
      <c r="J175" s="725"/>
      <c r="K175" s="759" t="str">
        <f>'PAGE 1'!AS109</f>
        <v/>
      </c>
      <c r="L175" s="759" t="s">
        <v>88</v>
      </c>
      <c r="M175" s="725"/>
      <c r="N175" s="727">
        <v>41.0</v>
      </c>
      <c r="O175" s="727" t="s">
        <v>181</v>
      </c>
      <c r="P175" s="727">
        <v>200.0</v>
      </c>
      <c r="Q175" s="727">
        <v>20.0</v>
      </c>
      <c r="R175" s="727">
        <v>2.0</v>
      </c>
      <c r="S175" s="725"/>
      <c r="T175" s="725"/>
      <c r="U175" s="725"/>
      <c r="V175" s="725"/>
      <c r="W175" s="725"/>
      <c r="X175" s="725"/>
      <c r="Y175" s="725"/>
      <c r="Z175" s="725"/>
      <c r="AA175" s="725"/>
      <c r="AB175" s="725"/>
      <c r="AC175" s="725"/>
      <c r="AD175" s="725"/>
      <c r="AE175" s="725"/>
      <c r="AF175" s="725"/>
      <c r="AG175" s="725"/>
      <c r="AH175" s="725"/>
      <c r="AI175" s="725"/>
    </row>
    <row r="176">
      <c r="A176" s="725"/>
      <c r="B176" s="725"/>
      <c r="C176" s="725"/>
      <c r="D176" s="725"/>
      <c r="E176" s="725"/>
      <c r="F176" s="725"/>
      <c r="G176" s="725"/>
      <c r="H176" s="725"/>
      <c r="I176" s="725"/>
      <c r="J176" s="725"/>
      <c r="K176" s="759" t="str">
        <f>'PAGE 1'!AS112</f>
        <v/>
      </c>
      <c r="L176" s="759" t="s">
        <v>92</v>
      </c>
      <c r="M176" s="725"/>
      <c r="N176" s="727">
        <v>42.0</v>
      </c>
      <c r="O176" s="727" t="s">
        <v>181</v>
      </c>
      <c r="P176" s="727">
        <v>200.0</v>
      </c>
      <c r="Q176" s="727">
        <v>20.0</v>
      </c>
      <c r="R176" s="727">
        <v>2.0</v>
      </c>
      <c r="S176" s="725"/>
      <c r="T176" s="725"/>
      <c r="U176" s="725"/>
      <c r="V176" s="725"/>
      <c r="W176" s="725"/>
      <c r="X176" s="725"/>
      <c r="Y176" s="725"/>
      <c r="Z176" s="725"/>
      <c r="AA176" s="725"/>
      <c r="AB176" s="725"/>
      <c r="AC176" s="725"/>
      <c r="AD176" s="725"/>
      <c r="AE176" s="725"/>
      <c r="AF176" s="725"/>
      <c r="AG176" s="725"/>
      <c r="AH176" s="725"/>
      <c r="AI176" s="725"/>
    </row>
    <row r="177">
      <c r="A177" s="725"/>
      <c r="B177" s="725"/>
      <c r="C177" s="725"/>
      <c r="D177" s="725"/>
      <c r="E177" s="725"/>
      <c r="F177" s="725"/>
      <c r="G177" s="725"/>
      <c r="H177" s="725"/>
      <c r="I177" s="725"/>
      <c r="J177" s="725"/>
      <c r="K177" s="759" t="str">
        <f>'PAGE 1'!AS115</f>
        <v/>
      </c>
      <c r="L177" s="759" t="s">
        <v>111</v>
      </c>
      <c r="M177" s="725"/>
      <c r="N177" s="727">
        <v>43.0</v>
      </c>
      <c r="O177" s="727" t="s">
        <v>182</v>
      </c>
      <c r="P177" s="727">
        <v>250.0</v>
      </c>
      <c r="Q177" s="727">
        <v>25.0</v>
      </c>
      <c r="R177" s="727">
        <v>3.0</v>
      </c>
      <c r="S177" s="725"/>
      <c r="T177" s="725"/>
      <c r="U177" s="725"/>
      <c r="V177" s="725"/>
      <c r="W177" s="725"/>
      <c r="X177" s="725"/>
      <c r="Y177" s="725"/>
      <c r="Z177" s="725"/>
      <c r="AA177" s="725"/>
      <c r="AB177" s="725"/>
      <c r="AC177" s="725"/>
      <c r="AD177" s="725"/>
      <c r="AE177" s="725"/>
      <c r="AF177" s="725"/>
      <c r="AG177" s="725"/>
      <c r="AH177" s="725"/>
      <c r="AI177" s="725"/>
    </row>
    <row r="178">
      <c r="A178" s="725"/>
      <c r="B178" s="725"/>
      <c r="C178" s="725"/>
      <c r="D178" s="725"/>
      <c r="E178" s="725"/>
      <c r="F178" s="725"/>
      <c r="G178" s="725"/>
      <c r="H178" s="725"/>
      <c r="I178" s="725"/>
      <c r="J178" s="725"/>
      <c r="K178" s="759" t="str">
        <f>'PAGE 1'!AS118</f>
        <v/>
      </c>
      <c r="L178" s="759" t="s">
        <v>94</v>
      </c>
      <c r="M178" s="725"/>
      <c r="N178" s="727">
        <v>44.0</v>
      </c>
      <c r="O178" s="727" t="s">
        <v>182</v>
      </c>
      <c r="P178" s="727">
        <v>250.0</v>
      </c>
      <c r="Q178" s="727">
        <v>25.0</v>
      </c>
      <c r="R178" s="727">
        <v>3.0</v>
      </c>
      <c r="S178" s="725"/>
      <c r="T178" s="725"/>
      <c r="U178" s="725"/>
      <c r="V178" s="725"/>
      <c r="W178" s="725"/>
      <c r="X178" s="725"/>
      <c r="Y178" s="725"/>
      <c r="Z178" s="725"/>
      <c r="AA178" s="725"/>
      <c r="AB178" s="725"/>
      <c r="AC178" s="725"/>
      <c r="AD178" s="725"/>
      <c r="AE178" s="725"/>
      <c r="AF178" s="725"/>
      <c r="AG178" s="725"/>
      <c r="AH178" s="725"/>
      <c r="AI178" s="725"/>
    </row>
    <row r="179">
      <c r="A179" s="725"/>
      <c r="B179" s="725"/>
      <c r="C179" s="725"/>
      <c r="D179" s="725"/>
      <c r="E179" s="725"/>
      <c r="F179" s="725"/>
      <c r="G179" s="725"/>
      <c r="H179" s="725"/>
      <c r="I179" s="725"/>
      <c r="J179" s="725"/>
      <c r="K179" s="759" t="str">
        <f>'PAGE 1'!CB88</f>
        <v>Folk Magic</v>
      </c>
      <c r="L179" s="759" t="s">
        <v>98</v>
      </c>
      <c r="M179" s="725"/>
      <c r="N179" s="727">
        <v>45.0</v>
      </c>
      <c r="O179" s="727" t="s">
        <v>182</v>
      </c>
      <c r="P179" s="727">
        <v>250.0</v>
      </c>
      <c r="Q179" s="727">
        <v>25.0</v>
      </c>
      <c r="R179" s="727">
        <v>3.0</v>
      </c>
      <c r="S179" s="725"/>
      <c r="T179" s="725"/>
      <c r="U179" s="725"/>
      <c r="V179" s="725"/>
      <c r="W179" s="725"/>
      <c r="X179" s="725"/>
      <c r="Y179" s="725"/>
      <c r="Z179" s="725"/>
      <c r="AA179" s="725"/>
      <c r="AB179" s="725"/>
      <c r="AC179" s="725"/>
      <c r="AD179" s="725"/>
      <c r="AE179" s="725"/>
      <c r="AF179" s="725"/>
      <c r="AG179" s="725"/>
      <c r="AH179" s="725"/>
      <c r="AI179" s="725"/>
    </row>
    <row r="180">
      <c r="A180" s="725"/>
      <c r="B180" s="725"/>
      <c r="C180" s="725"/>
      <c r="D180" s="725"/>
      <c r="E180" s="725"/>
      <c r="F180" s="725"/>
      <c r="G180" s="725"/>
      <c r="H180" s="725"/>
      <c r="I180" s="725"/>
      <c r="J180" s="725"/>
      <c r="K180" s="759" t="str">
        <f>'PAGE 1'!CB91</f>
        <v/>
      </c>
      <c r="L180" s="759" t="s">
        <v>101</v>
      </c>
      <c r="M180" s="725"/>
      <c r="N180" s="727">
        <v>46.0</v>
      </c>
      <c r="O180" s="727" t="s">
        <v>182</v>
      </c>
      <c r="P180" s="727">
        <v>250.0</v>
      </c>
      <c r="Q180" s="727">
        <v>25.0</v>
      </c>
      <c r="R180" s="727">
        <v>3.0</v>
      </c>
      <c r="S180" s="725"/>
      <c r="T180" s="725"/>
      <c r="U180" s="725"/>
      <c r="V180" s="725"/>
      <c r="W180" s="725"/>
      <c r="X180" s="725"/>
      <c r="Y180" s="725"/>
      <c r="Z180" s="725"/>
      <c r="AA180" s="725"/>
      <c r="AB180" s="725"/>
      <c r="AC180" s="725"/>
      <c r="AD180" s="725"/>
      <c r="AE180" s="725"/>
      <c r="AF180" s="725"/>
      <c r="AG180" s="725"/>
      <c r="AH180" s="725"/>
      <c r="AI180" s="725"/>
    </row>
    <row r="181">
      <c r="A181" s="725"/>
      <c r="B181" s="725"/>
      <c r="C181" s="725"/>
      <c r="D181" s="725"/>
      <c r="E181" s="725"/>
      <c r="F181" s="725"/>
      <c r="G181" s="725"/>
      <c r="H181" s="725"/>
      <c r="I181" s="725"/>
      <c r="J181" s="725"/>
      <c r="K181" s="759" t="str">
        <f>'PAGE 1'!CB94</f>
        <v/>
      </c>
      <c r="L181" s="759"/>
      <c r="M181" s="725"/>
      <c r="N181" s="727">
        <v>47.0</v>
      </c>
      <c r="O181" s="727" t="s">
        <v>182</v>
      </c>
      <c r="P181" s="727">
        <v>250.0</v>
      </c>
      <c r="Q181" s="727">
        <v>25.0</v>
      </c>
      <c r="R181" s="727">
        <v>3.0</v>
      </c>
      <c r="S181" s="725"/>
      <c r="T181" s="725"/>
      <c r="U181" s="725"/>
      <c r="V181" s="725"/>
      <c r="W181" s="725"/>
      <c r="X181" s="725"/>
      <c r="Y181" s="725"/>
      <c r="Z181" s="725"/>
      <c r="AA181" s="725"/>
      <c r="AB181" s="725"/>
      <c r="AC181" s="725"/>
      <c r="AD181" s="725"/>
      <c r="AE181" s="725"/>
      <c r="AF181" s="725"/>
      <c r="AG181" s="725"/>
      <c r="AH181" s="725"/>
      <c r="AI181" s="725"/>
    </row>
    <row r="182">
      <c r="A182" s="725"/>
      <c r="B182" s="725"/>
      <c r="C182" s="725"/>
      <c r="D182" s="725"/>
      <c r="E182" s="725"/>
      <c r="F182" s="725"/>
      <c r="G182" s="725"/>
      <c r="H182" s="725"/>
      <c r="I182" s="725"/>
      <c r="J182" s="725"/>
      <c r="K182" s="759" t="str">
        <f>'PAGE 1'!CB97</f>
        <v/>
      </c>
      <c r="L182" s="759"/>
      <c r="M182" s="725"/>
      <c r="N182" s="727">
        <v>48.0</v>
      </c>
      <c r="O182" s="727" t="s">
        <v>182</v>
      </c>
      <c r="P182" s="727">
        <v>250.0</v>
      </c>
      <c r="Q182" s="727">
        <v>25.0</v>
      </c>
      <c r="R182" s="727">
        <v>3.0</v>
      </c>
      <c r="S182" s="725"/>
      <c r="T182" s="725"/>
      <c r="U182" s="725"/>
      <c r="V182" s="725"/>
      <c r="W182" s="725"/>
      <c r="X182" s="725"/>
      <c r="Y182" s="725"/>
      <c r="Z182" s="725"/>
      <c r="AA182" s="725"/>
      <c r="AB182" s="725"/>
      <c r="AC182" s="725"/>
      <c r="AD182" s="725"/>
      <c r="AE182" s="725"/>
      <c r="AF182" s="725"/>
      <c r="AG182" s="725"/>
      <c r="AH182" s="725"/>
      <c r="AI182" s="725"/>
    </row>
    <row r="183">
      <c r="A183" s="725"/>
      <c r="B183" s="725"/>
      <c r="C183" s="725"/>
      <c r="D183" s="725"/>
      <c r="E183" s="725"/>
      <c r="F183" s="725"/>
      <c r="G183" s="725"/>
      <c r="H183" s="725"/>
      <c r="I183" s="725"/>
      <c r="J183" s="725"/>
      <c r="K183" s="759" t="str">
        <f>'PAGE 1'!CB100</f>
        <v/>
      </c>
      <c r="L183" s="759"/>
      <c r="M183" s="725"/>
      <c r="N183" s="727">
        <v>49.0</v>
      </c>
      <c r="O183" s="727" t="s">
        <v>182</v>
      </c>
      <c r="P183" s="727">
        <v>250.0</v>
      </c>
      <c r="Q183" s="727">
        <v>25.0</v>
      </c>
      <c r="R183" s="727">
        <v>3.0</v>
      </c>
      <c r="S183" s="725"/>
      <c r="T183" s="725"/>
      <c r="U183" s="725"/>
      <c r="V183" s="725"/>
      <c r="W183" s="725"/>
      <c r="X183" s="725"/>
      <c r="Y183" s="725"/>
      <c r="Z183" s="725"/>
      <c r="AA183" s="725"/>
      <c r="AB183" s="725"/>
      <c r="AC183" s="725"/>
      <c r="AD183" s="725"/>
      <c r="AE183" s="725"/>
      <c r="AF183" s="725"/>
      <c r="AG183" s="725"/>
      <c r="AH183" s="725"/>
      <c r="AI183" s="725"/>
    </row>
    <row r="184">
      <c r="A184" s="725"/>
      <c r="B184" s="725"/>
      <c r="C184" s="725"/>
      <c r="D184" s="725"/>
      <c r="E184" s="725"/>
      <c r="F184" s="725"/>
      <c r="G184" s="725"/>
      <c r="H184" s="725"/>
      <c r="I184" s="725"/>
      <c r="J184" s="725"/>
      <c r="K184" s="759" t="str">
        <f>'PAGE 1'!CB103</f>
        <v/>
      </c>
      <c r="L184" s="759"/>
      <c r="M184" s="725"/>
      <c r="N184" s="727">
        <v>50.0</v>
      </c>
      <c r="O184" s="727" t="s">
        <v>182</v>
      </c>
      <c r="P184" s="727">
        <v>250.0</v>
      </c>
      <c r="Q184" s="727">
        <v>25.0</v>
      </c>
      <c r="R184" s="727">
        <v>3.0</v>
      </c>
      <c r="S184" s="725"/>
      <c r="T184" s="725"/>
      <c r="U184" s="725"/>
      <c r="V184" s="725"/>
      <c r="W184" s="725"/>
      <c r="X184" s="725"/>
      <c r="Y184" s="725"/>
      <c r="Z184" s="725"/>
      <c r="AA184" s="725"/>
      <c r="AB184" s="725"/>
      <c r="AC184" s="725"/>
      <c r="AD184" s="725"/>
      <c r="AE184" s="725"/>
      <c r="AF184" s="725"/>
      <c r="AG184" s="725"/>
      <c r="AH184" s="725"/>
      <c r="AI184" s="725"/>
    </row>
    <row r="185">
      <c r="A185" s="725"/>
      <c r="B185" s="725"/>
      <c r="C185" s="725"/>
      <c r="D185" s="725"/>
      <c r="E185" s="725"/>
      <c r="F185" s="725"/>
      <c r="G185" s="725"/>
      <c r="H185" s="725"/>
      <c r="I185" s="725"/>
      <c r="J185" s="725"/>
      <c r="K185" s="759" t="str">
        <f>'PAGE 1'!CB106</f>
        <v/>
      </c>
      <c r="L185" s="759"/>
      <c r="M185" s="725"/>
      <c r="N185" s="727">
        <v>51.0</v>
      </c>
      <c r="O185" s="727" t="s">
        <v>182</v>
      </c>
      <c r="P185" s="727">
        <v>250.0</v>
      </c>
      <c r="Q185" s="727">
        <v>25.0</v>
      </c>
      <c r="R185" s="727">
        <v>3.0</v>
      </c>
      <c r="S185" s="725"/>
      <c r="T185" s="725"/>
      <c r="U185" s="725"/>
      <c r="V185" s="725"/>
      <c r="W185" s="725"/>
      <c r="X185" s="725"/>
      <c r="Y185" s="725"/>
      <c r="Z185" s="725"/>
      <c r="AA185" s="725"/>
      <c r="AB185" s="725"/>
      <c r="AC185" s="725"/>
      <c r="AD185" s="725"/>
      <c r="AE185" s="725"/>
      <c r="AF185" s="725"/>
      <c r="AG185" s="725"/>
      <c r="AH185" s="725"/>
      <c r="AI185" s="725"/>
    </row>
    <row r="186">
      <c r="A186" s="725"/>
      <c r="B186" s="725"/>
      <c r="C186" s="725"/>
      <c r="D186" s="725"/>
      <c r="E186" s="725"/>
      <c r="F186" s="725"/>
      <c r="G186" s="725"/>
      <c r="H186" s="725"/>
      <c r="I186" s="725"/>
      <c r="J186" s="725"/>
      <c r="K186" s="759" t="str">
        <f>'PAGE 1'!CB109</f>
        <v/>
      </c>
      <c r="L186" s="759"/>
      <c r="M186" s="725"/>
      <c r="N186" s="727">
        <v>52.0</v>
      </c>
      <c r="O186" s="727" t="s">
        <v>182</v>
      </c>
      <c r="P186" s="727">
        <v>250.0</v>
      </c>
      <c r="Q186" s="727">
        <v>25.0</v>
      </c>
      <c r="R186" s="727">
        <v>3.0</v>
      </c>
      <c r="S186" s="725"/>
      <c r="T186" s="725"/>
      <c r="U186" s="725"/>
      <c r="V186" s="725"/>
      <c r="W186" s="725"/>
      <c r="X186" s="725"/>
      <c r="Y186" s="725"/>
      <c r="Z186" s="725"/>
      <c r="AA186" s="725"/>
      <c r="AB186" s="725"/>
      <c r="AC186" s="725"/>
      <c r="AD186" s="725"/>
      <c r="AE186" s="725"/>
      <c r="AF186" s="725"/>
      <c r="AG186" s="725"/>
      <c r="AH186" s="725"/>
      <c r="AI186" s="725"/>
    </row>
    <row r="187">
      <c r="A187" s="725"/>
      <c r="B187" s="725"/>
      <c r="C187" s="725"/>
      <c r="D187" s="725"/>
      <c r="E187" s="725"/>
      <c r="F187" s="725"/>
      <c r="G187" s="725"/>
      <c r="H187" s="725"/>
      <c r="I187" s="725"/>
      <c r="J187" s="725"/>
      <c r="K187" s="759" t="str">
        <f>'PAGE 1'!CB112</f>
        <v/>
      </c>
      <c r="L187" s="759"/>
      <c r="M187" s="725"/>
      <c r="N187" s="727">
        <v>53.0</v>
      </c>
      <c r="O187" s="727" t="s">
        <v>182</v>
      </c>
      <c r="P187" s="727">
        <v>250.0</v>
      </c>
      <c r="Q187" s="727">
        <v>25.0</v>
      </c>
      <c r="R187" s="727">
        <v>3.0</v>
      </c>
      <c r="S187" s="725"/>
      <c r="T187" s="725"/>
      <c r="U187" s="725"/>
      <c r="V187" s="725"/>
      <c r="W187" s="725"/>
      <c r="X187" s="725"/>
      <c r="Y187" s="725"/>
      <c r="Z187" s="725"/>
      <c r="AA187" s="725"/>
      <c r="AB187" s="725"/>
      <c r="AC187" s="725"/>
      <c r="AD187" s="725"/>
      <c r="AE187" s="725"/>
      <c r="AF187" s="725"/>
      <c r="AG187" s="725"/>
      <c r="AH187" s="725"/>
      <c r="AI187" s="725"/>
    </row>
    <row r="188">
      <c r="A188" s="725"/>
      <c r="B188" s="725"/>
      <c r="C188" s="725"/>
      <c r="D188" s="725"/>
      <c r="E188" s="725"/>
      <c r="F188" s="725"/>
      <c r="G188" s="725"/>
      <c r="H188" s="725"/>
      <c r="I188" s="725"/>
      <c r="J188" s="725"/>
      <c r="K188" s="759" t="str">
        <f>'PAGE 1'!CB115</f>
        <v/>
      </c>
      <c r="L188" s="759"/>
      <c r="M188" s="725"/>
      <c r="N188" s="727">
        <v>54.0</v>
      </c>
      <c r="O188" s="727" t="s">
        <v>182</v>
      </c>
      <c r="P188" s="727">
        <v>250.0</v>
      </c>
      <c r="Q188" s="727">
        <v>25.0</v>
      </c>
      <c r="R188" s="727">
        <v>3.0</v>
      </c>
      <c r="S188" s="725"/>
      <c r="T188" s="725"/>
      <c r="U188" s="725"/>
      <c r="V188" s="725"/>
      <c r="W188" s="725"/>
      <c r="X188" s="725"/>
      <c r="Y188" s="725"/>
      <c r="Z188" s="725"/>
      <c r="AA188" s="725"/>
      <c r="AB188" s="725"/>
      <c r="AC188" s="725"/>
      <c r="AD188" s="725"/>
      <c r="AE188" s="725"/>
      <c r="AF188" s="725"/>
      <c r="AG188" s="725"/>
      <c r="AH188" s="725"/>
      <c r="AI188" s="725"/>
    </row>
    <row r="189">
      <c r="A189" s="725"/>
      <c r="B189" s="725"/>
      <c r="C189" s="725"/>
      <c r="D189" s="725"/>
      <c r="E189" s="725"/>
      <c r="F189" s="725"/>
      <c r="G189" s="725"/>
      <c r="H189" s="725"/>
      <c r="I189" s="725"/>
      <c r="J189" s="725"/>
      <c r="K189" s="759" t="str">
        <f>'PAGE 1'!CB118</f>
        <v/>
      </c>
      <c r="L189" s="759"/>
      <c r="M189" s="725"/>
      <c r="N189" s="727">
        <v>55.0</v>
      </c>
      <c r="O189" s="727" t="s">
        <v>182</v>
      </c>
      <c r="P189" s="727">
        <v>250.0</v>
      </c>
      <c r="Q189" s="727">
        <v>25.0</v>
      </c>
      <c r="R189" s="727">
        <v>3.0</v>
      </c>
      <c r="S189" s="725"/>
      <c r="T189" s="725"/>
      <c r="U189" s="725"/>
      <c r="V189" s="725"/>
      <c r="W189" s="725"/>
      <c r="X189" s="725"/>
      <c r="Y189" s="725"/>
      <c r="Z189" s="725"/>
      <c r="AA189" s="725"/>
      <c r="AB189" s="725"/>
      <c r="AC189" s="725"/>
      <c r="AD189" s="725"/>
      <c r="AE189" s="725"/>
      <c r="AF189" s="725"/>
      <c r="AG189" s="725"/>
      <c r="AH189" s="725"/>
      <c r="AI189" s="725"/>
    </row>
    <row r="190">
      <c r="A190" s="725"/>
      <c r="B190" s="725"/>
      <c r="C190" s="725"/>
      <c r="D190" s="725"/>
      <c r="E190" s="725"/>
      <c r="F190" s="725"/>
      <c r="G190" s="725"/>
      <c r="H190" s="725"/>
      <c r="I190" s="725"/>
      <c r="J190" s="725"/>
      <c r="K190" s="725" t="str">
        <f>'PAGE 1'!AS127</f>
        <v>Native tongue (Meerish)</v>
      </c>
      <c r="L190" s="759"/>
      <c r="M190" s="725"/>
      <c r="N190" s="727">
        <v>56.0</v>
      </c>
      <c r="O190" s="727" t="s">
        <v>182</v>
      </c>
      <c r="P190" s="727">
        <v>250.0</v>
      </c>
      <c r="Q190" s="727">
        <v>25.0</v>
      </c>
      <c r="R190" s="727">
        <v>3.0</v>
      </c>
      <c r="S190" s="725"/>
      <c r="T190" s="725"/>
      <c r="U190" s="725"/>
      <c r="V190" s="725"/>
      <c r="W190" s="725"/>
      <c r="X190" s="725"/>
      <c r="Y190" s="725"/>
      <c r="Z190" s="725"/>
      <c r="AA190" s="725"/>
      <c r="AB190" s="725"/>
      <c r="AC190" s="725"/>
      <c r="AD190" s="725"/>
      <c r="AE190" s="725"/>
      <c r="AF190" s="725"/>
      <c r="AG190" s="725"/>
      <c r="AH190" s="725"/>
      <c r="AI190" s="725"/>
    </row>
    <row r="191">
      <c r="A191" s="725"/>
      <c r="B191" s="725"/>
      <c r="C191" s="725"/>
      <c r="D191" s="725"/>
      <c r="E191" s="725"/>
      <c r="F191" s="725"/>
      <c r="G191" s="725"/>
      <c r="H191" s="725"/>
      <c r="I191" s="725"/>
      <c r="J191" s="725"/>
      <c r="K191" s="725" t="str">
        <f>'PAGE 1'!AS130</f>
        <v/>
      </c>
      <c r="L191" s="759"/>
      <c r="M191" s="725"/>
      <c r="N191" s="727">
        <v>57.0</v>
      </c>
      <c r="O191" s="727" t="s">
        <v>182</v>
      </c>
      <c r="P191" s="727">
        <v>250.0</v>
      </c>
      <c r="Q191" s="727">
        <v>25.0</v>
      </c>
      <c r="R191" s="727">
        <v>3.0</v>
      </c>
      <c r="S191" s="725"/>
      <c r="T191" s="725"/>
      <c r="U191" s="725"/>
      <c r="V191" s="725"/>
      <c r="W191" s="725"/>
      <c r="X191" s="725"/>
      <c r="Y191" s="725"/>
      <c r="Z191" s="725"/>
      <c r="AA191" s="725"/>
      <c r="AB191" s="725"/>
      <c r="AC191" s="725"/>
      <c r="AD191" s="725"/>
      <c r="AE191" s="725"/>
      <c r="AF191" s="725"/>
      <c r="AG191" s="725"/>
      <c r="AH191" s="725"/>
      <c r="AI191" s="725"/>
    </row>
    <row r="192">
      <c r="A192" s="725"/>
      <c r="B192" s="725"/>
      <c r="C192" s="725"/>
      <c r="D192" s="725"/>
      <c r="E192" s="725"/>
      <c r="F192" s="725"/>
      <c r="G192" s="725"/>
      <c r="H192" s="725"/>
      <c r="I192" s="725"/>
      <c r="J192" s="725"/>
      <c r="K192" s="725" t="str">
        <f>'PAGE 1'!AS133</f>
        <v/>
      </c>
      <c r="L192" s="759"/>
      <c r="M192" s="725"/>
      <c r="N192" s="727">
        <v>58.0</v>
      </c>
      <c r="O192" s="727" t="s">
        <v>182</v>
      </c>
      <c r="P192" s="727">
        <v>250.0</v>
      </c>
      <c r="Q192" s="727">
        <v>25.0</v>
      </c>
      <c r="R192" s="727">
        <v>3.0</v>
      </c>
      <c r="S192" s="725"/>
      <c r="T192" s="725"/>
      <c r="U192" s="725"/>
      <c r="V192" s="725"/>
      <c r="W192" s="725"/>
      <c r="X192" s="725"/>
      <c r="Y192" s="725"/>
      <c r="Z192" s="725"/>
      <c r="AA192" s="725"/>
      <c r="AB192" s="725"/>
      <c r="AC192" s="725"/>
      <c r="AD192" s="725"/>
      <c r="AE192" s="725"/>
      <c r="AF192" s="725"/>
      <c r="AG192" s="725"/>
      <c r="AH192" s="725"/>
      <c r="AI192" s="725"/>
    </row>
    <row r="193">
      <c r="A193" s="725"/>
      <c r="B193" s="725"/>
      <c r="C193" s="725"/>
      <c r="D193" s="725"/>
      <c r="E193" s="725"/>
      <c r="F193" s="725"/>
      <c r="G193" s="725"/>
      <c r="H193" s="725"/>
      <c r="I193" s="725"/>
      <c r="J193" s="725"/>
      <c r="K193" s="725" t="str">
        <f>'PAGE 1'!AS136</f>
        <v/>
      </c>
      <c r="L193" s="759"/>
      <c r="M193" s="725"/>
      <c r="N193" s="727">
        <v>59.0</v>
      </c>
      <c r="O193" s="727" t="s">
        <v>182</v>
      </c>
      <c r="P193" s="727">
        <v>250.0</v>
      </c>
      <c r="Q193" s="727">
        <v>25.0</v>
      </c>
      <c r="R193" s="727">
        <v>3.0</v>
      </c>
      <c r="S193" s="725"/>
      <c r="T193" s="725"/>
      <c r="U193" s="725"/>
      <c r="V193" s="725"/>
      <c r="W193" s="725"/>
      <c r="X193" s="725"/>
      <c r="Y193" s="725"/>
      <c r="Z193" s="725"/>
      <c r="AA193" s="725"/>
      <c r="AB193" s="725"/>
      <c r="AC193" s="725"/>
      <c r="AD193" s="725"/>
      <c r="AE193" s="725"/>
      <c r="AF193" s="725"/>
      <c r="AG193" s="725"/>
      <c r="AH193" s="725"/>
      <c r="AI193" s="725"/>
    </row>
    <row r="194">
      <c r="A194" s="725"/>
      <c r="B194" s="725"/>
      <c r="C194" s="725"/>
      <c r="D194" s="725"/>
      <c r="E194" s="725"/>
      <c r="F194" s="725"/>
      <c r="G194" s="725"/>
      <c r="H194" s="725"/>
      <c r="I194" s="725"/>
      <c r="J194" s="725"/>
      <c r="K194" s="725" t="str">
        <f>'PAGE 1'!AS139</f>
        <v/>
      </c>
      <c r="L194" s="759"/>
      <c r="M194" s="725"/>
      <c r="N194" s="727">
        <v>60.0</v>
      </c>
      <c r="O194" s="727" t="s">
        <v>182</v>
      </c>
      <c r="P194" s="727">
        <v>250.0</v>
      </c>
      <c r="Q194" s="727">
        <v>25.0</v>
      </c>
      <c r="R194" s="727">
        <v>3.0</v>
      </c>
      <c r="S194" s="725"/>
      <c r="T194" s="725"/>
      <c r="U194" s="725"/>
      <c r="V194" s="725"/>
      <c r="W194" s="725"/>
      <c r="X194" s="725"/>
      <c r="Y194" s="725"/>
      <c r="Z194" s="725"/>
      <c r="AA194" s="725"/>
      <c r="AB194" s="725"/>
      <c r="AC194" s="725"/>
      <c r="AD194" s="725"/>
      <c r="AE194" s="725"/>
      <c r="AF194" s="725"/>
      <c r="AG194" s="725"/>
      <c r="AH194" s="725"/>
      <c r="AI194" s="725"/>
    </row>
    <row r="195">
      <c r="A195" s="725"/>
      <c r="B195" s="725"/>
      <c r="C195" s="725"/>
      <c r="D195" s="725"/>
      <c r="E195" s="725"/>
      <c r="F195" s="725"/>
      <c r="G195" s="725"/>
      <c r="H195" s="725"/>
      <c r="I195" s="725"/>
      <c r="J195" s="725"/>
      <c r="K195" s="725" t="str">
        <f>'PAGE 1'!AS142</f>
        <v/>
      </c>
      <c r="L195" s="759"/>
      <c r="M195" s="725"/>
      <c r="N195" s="727">
        <v>61.0</v>
      </c>
      <c r="O195" s="727" t="s">
        <v>182</v>
      </c>
      <c r="P195" s="727">
        <v>250.0</v>
      </c>
      <c r="Q195" s="727">
        <v>25.0</v>
      </c>
      <c r="R195" s="727">
        <v>3.0</v>
      </c>
      <c r="S195" s="725"/>
      <c r="T195" s="725"/>
      <c r="U195" s="725"/>
      <c r="V195" s="725"/>
      <c r="W195" s="725"/>
      <c r="X195" s="725"/>
      <c r="Y195" s="725"/>
      <c r="Z195" s="725"/>
      <c r="AA195" s="725"/>
      <c r="AB195" s="725"/>
      <c r="AC195" s="725"/>
      <c r="AD195" s="725"/>
      <c r="AE195" s="725"/>
      <c r="AF195" s="725"/>
      <c r="AG195" s="725"/>
      <c r="AH195" s="725"/>
      <c r="AI195" s="725"/>
    </row>
    <row r="196">
      <c r="A196" s="725"/>
      <c r="B196" s="725"/>
      <c r="C196" s="725"/>
      <c r="D196" s="725"/>
      <c r="E196" s="725"/>
      <c r="F196" s="725"/>
      <c r="G196" s="725"/>
      <c r="H196" s="725"/>
      <c r="I196" s="725"/>
      <c r="J196" s="725"/>
      <c r="K196" s="725" t="str">
        <f>'PAGE 1'!AS145</f>
        <v/>
      </c>
      <c r="L196" s="759"/>
      <c r="M196" s="725"/>
      <c r="N196" s="727">
        <v>62.0</v>
      </c>
      <c r="O196" s="727" t="s">
        <v>182</v>
      </c>
      <c r="P196" s="727">
        <v>250.0</v>
      </c>
      <c r="Q196" s="727">
        <v>25.0</v>
      </c>
      <c r="R196" s="727">
        <v>3.0</v>
      </c>
      <c r="S196" s="725"/>
      <c r="T196" s="725"/>
      <c r="U196" s="725"/>
      <c r="V196" s="725"/>
      <c r="W196" s="725"/>
      <c r="X196" s="725"/>
      <c r="Y196" s="725"/>
      <c r="Z196" s="725"/>
      <c r="AA196" s="725"/>
      <c r="AB196" s="725"/>
      <c r="AC196" s="725"/>
      <c r="AD196" s="725"/>
      <c r="AE196" s="725"/>
      <c r="AF196" s="725"/>
      <c r="AG196" s="725"/>
      <c r="AH196" s="725"/>
      <c r="AI196" s="725"/>
    </row>
    <row r="197">
      <c r="A197" s="725"/>
      <c r="B197" s="725"/>
      <c r="C197" s="725"/>
      <c r="D197" s="725"/>
      <c r="E197" s="725"/>
      <c r="F197" s="725"/>
      <c r="G197" s="725"/>
      <c r="H197" s="725"/>
      <c r="I197" s="725"/>
      <c r="J197" s="725"/>
      <c r="K197" s="725" t="str">
        <f>'PAGE 1'!AS148</f>
        <v/>
      </c>
      <c r="L197" s="759"/>
      <c r="M197" s="725"/>
      <c r="N197" s="727">
        <v>63.0</v>
      </c>
      <c r="O197" s="727" t="s">
        <v>182</v>
      </c>
      <c r="P197" s="727">
        <v>250.0</v>
      </c>
      <c r="Q197" s="727">
        <v>25.0</v>
      </c>
      <c r="R197" s="727">
        <v>3.0</v>
      </c>
      <c r="S197" s="725"/>
      <c r="T197" s="725"/>
      <c r="U197" s="725"/>
      <c r="V197" s="725"/>
      <c r="W197" s="725"/>
      <c r="X197" s="725"/>
      <c r="Y197" s="725"/>
      <c r="Z197" s="725"/>
      <c r="AA197" s="725"/>
      <c r="AB197" s="725"/>
      <c r="AC197" s="725"/>
      <c r="AD197" s="725"/>
      <c r="AE197" s="725"/>
      <c r="AF197" s="725"/>
      <c r="AG197" s="725"/>
      <c r="AH197" s="725"/>
      <c r="AI197" s="725"/>
    </row>
    <row r="198">
      <c r="A198" s="725"/>
      <c r="B198" s="725"/>
      <c r="C198" s="725"/>
      <c r="D198" s="725"/>
      <c r="E198" s="725"/>
      <c r="F198" s="725"/>
      <c r="G198" s="725"/>
      <c r="H198" s="725"/>
      <c r="I198" s="725"/>
      <c r="J198" s="725"/>
      <c r="K198" s="725" t="str">
        <f>'PAGE 1'!AS151</f>
        <v/>
      </c>
      <c r="L198" s="759"/>
      <c r="M198" s="725"/>
      <c r="N198" s="727">
        <v>64.0</v>
      </c>
      <c r="O198" s="727" t="s">
        <v>183</v>
      </c>
      <c r="P198" s="727">
        <v>300.0</v>
      </c>
      <c r="Q198" s="727">
        <v>30.0</v>
      </c>
      <c r="R198" s="727">
        <v>4.0</v>
      </c>
      <c r="S198" s="725"/>
      <c r="T198" s="725"/>
      <c r="U198" s="725"/>
      <c r="V198" s="725"/>
      <c r="W198" s="725"/>
      <c r="X198" s="725"/>
      <c r="Y198" s="725"/>
      <c r="Z198" s="725"/>
      <c r="AA198" s="725"/>
      <c r="AB198" s="725"/>
      <c r="AC198" s="725"/>
      <c r="AD198" s="725"/>
      <c r="AE198" s="725"/>
      <c r="AF198" s="725"/>
      <c r="AG198" s="725"/>
      <c r="AH198" s="725"/>
      <c r="AI198" s="725"/>
    </row>
    <row r="199">
      <c r="A199" s="725"/>
      <c r="B199" s="725"/>
      <c r="C199" s="725"/>
      <c r="D199" s="725"/>
      <c r="E199" s="725"/>
      <c r="F199" s="725"/>
      <c r="G199" s="725"/>
      <c r="H199" s="725"/>
      <c r="I199" s="725"/>
      <c r="J199" s="725"/>
      <c r="K199" s="725" t="str">
        <f>'PAGE 1'!AS154</f>
        <v/>
      </c>
      <c r="L199" s="725"/>
      <c r="M199" s="725"/>
      <c r="N199" s="727">
        <v>65.0</v>
      </c>
      <c r="O199" s="727" t="s">
        <v>183</v>
      </c>
      <c r="P199" s="727">
        <v>300.0</v>
      </c>
      <c r="Q199" s="727">
        <v>30.0</v>
      </c>
      <c r="R199" s="727">
        <v>4.0</v>
      </c>
      <c r="S199" s="725"/>
      <c r="T199" s="725"/>
      <c r="U199" s="725"/>
      <c r="V199" s="725"/>
      <c r="W199" s="725"/>
      <c r="X199" s="725"/>
      <c r="Y199" s="725"/>
      <c r="Z199" s="725"/>
      <c r="AA199" s="725"/>
      <c r="AB199" s="725"/>
      <c r="AC199" s="725"/>
      <c r="AD199" s="725"/>
      <c r="AE199" s="725"/>
      <c r="AF199" s="725"/>
      <c r="AG199" s="725"/>
      <c r="AH199" s="725"/>
      <c r="AI199" s="725"/>
    </row>
    <row r="200">
      <c r="A200" s="725"/>
      <c r="B200" s="725"/>
      <c r="C200" s="725"/>
      <c r="D200" s="725"/>
      <c r="E200" s="725"/>
      <c r="F200" s="725"/>
      <c r="G200" s="725"/>
      <c r="H200" s="725"/>
      <c r="I200" s="725"/>
      <c r="J200" s="725"/>
      <c r="K200" s="725" t="str">
        <f>'PAGE 1'!AS157</f>
        <v/>
      </c>
      <c r="L200" s="725"/>
      <c r="M200" s="725"/>
      <c r="N200" s="727">
        <v>66.0</v>
      </c>
      <c r="O200" s="727" t="s">
        <v>183</v>
      </c>
      <c r="P200" s="727">
        <v>300.0</v>
      </c>
      <c r="Q200" s="727">
        <v>30.0</v>
      </c>
      <c r="R200" s="727">
        <v>4.0</v>
      </c>
      <c r="S200" s="725"/>
      <c r="T200" s="725"/>
      <c r="U200" s="725"/>
      <c r="V200" s="725"/>
      <c r="W200" s="725"/>
      <c r="X200" s="725"/>
      <c r="Y200" s="725"/>
      <c r="Z200" s="725"/>
      <c r="AA200" s="725"/>
      <c r="AB200" s="725"/>
      <c r="AC200" s="725"/>
      <c r="AD200" s="725"/>
      <c r="AE200" s="725"/>
      <c r="AF200" s="725"/>
      <c r="AG200" s="725"/>
      <c r="AH200" s="725"/>
      <c r="AI200" s="725"/>
    </row>
    <row r="201">
      <c r="A201" s="725"/>
      <c r="B201" s="725"/>
      <c r="C201" s="725"/>
      <c r="D201" s="725"/>
      <c r="E201" s="725"/>
      <c r="F201" s="725"/>
      <c r="G201" s="725"/>
      <c r="H201" s="725"/>
      <c r="I201" s="725"/>
      <c r="J201" s="725"/>
      <c r="K201" s="725" t="str">
        <f>'PAGE 1'!CB127</f>
        <v>Meerish Slinger</v>
      </c>
      <c r="L201" s="725"/>
      <c r="M201" s="725"/>
      <c r="N201" s="727">
        <v>67.0</v>
      </c>
      <c r="O201" s="727" t="s">
        <v>183</v>
      </c>
      <c r="P201" s="727">
        <v>300.0</v>
      </c>
      <c r="Q201" s="727">
        <v>30.0</v>
      </c>
      <c r="R201" s="727">
        <v>4.0</v>
      </c>
      <c r="S201" s="725"/>
      <c r="T201" s="725"/>
      <c r="U201" s="725"/>
      <c r="V201" s="725"/>
      <c r="W201" s="725"/>
      <c r="X201" s="725"/>
      <c r="Y201" s="725"/>
      <c r="Z201" s="725"/>
      <c r="AA201" s="725"/>
      <c r="AB201" s="725"/>
      <c r="AC201" s="725"/>
      <c r="AD201" s="725"/>
      <c r="AE201" s="725"/>
      <c r="AF201" s="725"/>
      <c r="AG201" s="725"/>
      <c r="AH201" s="725"/>
      <c r="AI201" s="725"/>
    </row>
    <row r="202">
      <c r="A202" s="725"/>
      <c r="B202" s="725"/>
      <c r="C202" s="725"/>
      <c r="D202" s="725"/>
      <c r="E202" s="725"/>
      <c r="F202" s="725"/>
      <c r="G202" s="725"/>
      <c r="H202" s="725"/>
      <c r="I202" s="725"/>
      <c r="J202" s="725"/>
      <c r="K202" s="725" t="str">
        <f>'PAGE 1'!CB130</f>
        <v>Meerish Infantry</v>
      </c>
      <c r="L202" s="725"/>
      <c r="M202" s="725"/>
      <c r="N202" s="727">
        <v>68.0</v>
      </c>
      <c r="O202" s="727" t="s">
        <v>183</v>
      </c>
      <c r="P202" s="727">
        <v>300.0</v>
      </c>
      <c r="Q202" s="727">
        <v>30.0</v>
      </c>
      <c r="R202" s="727">
        <v>4.0</v>
      </c>
      <c r="S202" s="725"/>
      <c r="T202" s="725"/>
      <c r="U202" s="725"/>
      <c r="V202" s="725"/>
      <c r="W202" s="725"/>
      <c r="X202" s="725"/>
      <c r="Y202" s="725"/>
      <c r="Z202" s="725"/>
      <c r="AA202" s="725"/>
      <c r="AB202" s="725"/>
      <c r="AC202" s="725"/>
      <c r="AD202" s="725"/>
      <c r="AE202" s="725"/>
      <c r="AF202" s="725"/>
      <c r="AG202" s="725"/>
      <c r="AH202" s="725"/>
      <c r="AI202" s="725"/>
    </row>
    <row r="203">
      <c r="A203" s="725"/>
      <c r="B203" s="725"/>
      <c r="C203" s="725"/>
      <c r="D203" s="725"/>
      <c r="E203" s="725"/>
      <c r="F203" s="725"/>
      <c r="G203" s="725"/>
      <c r="H203" s="725"/>
      <c r="I203" s="725"/>
      <c r="J203" s="725"/>
      <c r="K203" s="725" t="str">
        <f>'PAGE 1'!CB133</f>
        <v/>
      </c>
      <c r="L203" s="725"/>
      <c r="M203" s="725"/>
      <c r="N203" s="727">
        <v>69.0</v>
      </c>
      <c r="O203" s="727" t="s">
        <v>183</v>
      </c>
      <c r="P203" s="727">
        <v>300.0</v>
      </c>
      <c r="Q203" s="727">
        <v>30.0</v>
      </c>
      <c r="R203" s="727">
        <v>4.0</v>
      </c>
      <c r="S203" s="725"/>
      <c r="T203" s="725"/>
      <c r="U203" s="725"/>
      <c r="V203" s="725"/>
      <c r="W203" s="725"/>
      <c r="X203" s="725"/>
      <c r="Y203" s="725"/>
      <c r="Z203" s="725"/>
      <c r="AA203" s="725"/>
      <c r="AB203" s="725"/>
      <c r="AC203" s="725"/>
      <c r="AD203" s="725"/>
      <c r="AE203" s="725"/>
      <c r="AF203" s="725"/>
      <c r="AG203" s="725"/>
      <c r="AH203" s="725"/>
      <c r="AI203" s="725"/>
    </row>
    <row r="204">
      <c r="A204" s="725"/>
      <c r="B204" s="725"/>
      <c r="C204" s="725"/>
      <c r="D204" s="725"/>
      <c r="E204" s="725"/>
      <c r="F204" s="725"/>
      <c r="G204" s="725"/>
      <c r="H204" s="725"/>
      <c r="I204" s="725"/>
      <c r="J204" s="725"/>
      <c r="K204" s="725" t="str">
        <f>'PAGE 1'!CB136</f>
        <v/>
      </c>
      <c r="L204" s="725"/>
      <c r="M204" s="725"/>
      <c r="N204" s="727">
        <v>70.0</v>
      </c>
      <c r="O204" s="727" t="s">
        <v>183</v>
      </c>
      <c r="P204" s="727">
        <v>300.0</v>
      </c>
      <c r="Q204" s="727">
        <v>30.0</v>
      </c>
      <c r="R204" s="727">
        <v>4.0</v>
      </c>
      <c r="S204" s="725"/>
      <c r="T204" s="725"/>
      <c r="U204" s="725"/>
      <c r="V204" s="725"/>
      <c r="W204" s="725"/>
      <c r="X204" s="725"/>
      <c r="Y204" s="725"/>
      <c r="Z204" s="725"/>
      <c r="AA204" s="725"/>
      <c r="AB204" s="725"/>
      <c r="AC204" s="725"/>
      <c r="AD204" s="725"/>
      <c r="AE204" s="725"/>
      <c r="AF204" s="725"/>
      <c r="AG204" s="725"/>
      <c r="AH204" s="725"/>
      <c r="AI204" s="725"/>
    </row>
    <row r="205">
      <c r="A205" s="725"/>
      <c r="B205" s="725"/>
      <c r="C205" s="725"/>
      <c r="D205" s="725"/>
      <c r="E205" s="725"/>
      <c r="F205" s="725"/>
      <c r="G205" s="725"/>
      <c r="H205" s="725"/>
      <c r="I205" s="725"/>
      <c r="J205" s="725"/>
      <c r="K205" s="725" t="str">
        <f>'PAGE 1'!CB139</f>
        <v/>
      </c>
      <c r="L205" s="725"/>
      <c r="M205" s="725"/>
      <c r="N205" s="727">
        <v>71.0</v>
      </c>
      <c r="O205" s="727" t="s">
        <v>183</v>
      </c>
      <c r="P205" s="727">
        <v>300.0</v>
      </c>
      <c r="Q205" s="727">
        <v>30.0</v>
      </c>
      <c r="R205" s="727">
        <v>4.0</v>
      </c>
      <c r="S205" s="725"/>
      <c r="T205" s="725"/>
      <c r="U205" s="725"/>
      <c r="V205" s="725"/>
      <c r="W205" s="725"/>
      <c r="X205" s="725"/>
      <c r="Y205" s="725"/>
      <c r="Z205" s="725"/>
      <c r="AA205" s="725"/>
      <c r="AB205" s="725"/>
      <c r="AC205" s="725"/>
      <c r="AD205" s="725"/>
      <c r="AE205" s="725"/>
      <c r="AF205" s="725"/>
      <c r="AG205" s="725"/>
      <c r="AH205" s="725"/>
      <c r="AI205" s="725"/>
    </row>
    <row r="206">
      <c r="A206" s="725"/>
      <c r="B206" s="725"/>
      <c r="C206" s="725"/>
      <c r="D206" s="725"/>
      <c r="E206" s="725"/>
      <c r="F206" s="725"/>
      <c r="G206" s="725"/>
      <c r="H206" s="725"/>
      <c r="I206" s="725"/>
      <c r="J206" s="725"/>
      <c r="K206" s="725" t="str">
        <f>'PAGE 1'!CB142</f>
        <v/>
      </c>
      <c r="L206" s="725"/>
      <c r="M206" s="725"/>
      <c r="N206" s="727">
        <v>72.0</v>
      </c>
      <c r="O206" s="727" t="s">
        <v>183</v>
      </c>
      <c r="P206" s="727">
        <v>300.0</v>
      </c>
      <c r="Q206" s="727">
        <v>30.0</v>
      </c>
      <c r="R206" s="727">
        <v>4.0</v>
      </c>
      <c r="S206" s="725"/>
      <c r="T206" s="725"/>
      <c r="U206" s="725"/>
      <c r="V206" s="725"/>
      <c r="W206" s="725"/>
      <c r="X206" s="725"/>
      <c r="Y206" s="725"/>
      <c r="Z206" s="725"/>
      <c r="AA206" s="725"/>
      <c r="AB206" s="725"/>
      <c r="AC206" s="725"/>
      <c r="AD206" s="725"/>
      <c r="AE206" s="725"/>
      <c r="AF206" s="725"/>
      <c r="AG206" s="725"/>
      <c r="AH206" s="725"/>
      <c r="AI206" s="725"/>
    </row>
    <row r="207">
      <c r="A207" s="725"/>
      <c r="B207" s="725"/>
      <c r="C207" s="725"/>
      <c r="D207" s="725"/>
      <c r="E207" s="725"/>
      <c r="F207" s="725"/>
      <c r="G207" s="725"/>
      <c r="H207" s="725"/>
      <c r="I207" s="725"/>
      <c r="J207" s="725"/>
      <c r="K207" s="725" t="str">
        <f>'PAGE 1'!CB145</f>
        <v/>
      </c>
      <c r="L207" s="725"/>
      <c r="M207" s="725"/>
      <c r="N207" s="727">
        <v>73.0</v>
      </c>
      <c r="O207" s="727" t="s">
        <v>183</v>
      </c>
      <c r="P207" s="727">
        <v>300.0</v>
      </c>
      <c r="Q207" s="727">
        <v>30.0</v>
      </c>
      <c r="R207" s="727">
        <v>4.0</v>
      </c>
      <c r="S207" s="725"/>
      <c r="T207" s="725"/>
      <c r="U207" s="725"/>
      <c r="V207" s="725"/>
      <c r="W207" s="725"/>
      <c r="X207" s="725"/>
      <c r="Y207" s="725"/>
      <c r="Z207" s="725"/>
      <c r="AA207" s="725"/>
      <c r="AB207" s="725"/>
      <c r="AC207" s="725"/>
      <c r="AD207" s="725"/>
      <c r="AE207" s="725"/>
      <c r="AF207" s="725"/>
      <c r="AG207" s="725"/>
      <c r="AH207" s="725"/>
      <c r="AI207" s="725"/>
    </row>
    <row r="208">
      <c r="A208" s="725"/>
      <c r="B208" s="725"/>
      <c r="C208" s="725"/>
      <c r="D208" s="725"/>
      <c r="E208" s="725"/>
      <c r="F208" s="725"/>
      <c r="G208" s="725"/>
      <c r="H208" s="725"/>
      <c r="I208" s="725"/>
      <c r="J208" s="725"/>
      <c r="K208" s="725" t="str">
        <f>'PAGE 1'!CB148</f>
        <v/>
      </c>
      <c r="L208" s="725"/>
      <c r="M208" s="725"/>
      <c r="N208" s="727">
        <v>74.0</v>
      </c>
      <c r="O208" s="727" t="s">
        <v>183</v>
      </c>
      <c r="P208" s="727">
        <v>300.0</v>
      </c>
      <c r="Q208" s="727">
        <v>30.0</v>
      </c>
      <c r="R208" s="727">
        <v>4.0</v>
      </c>
      <c r="S208" s="725"/>
      <c r="T208" s="725"/>
      <c r="U208" s="725"/>
      <c r="V208" s="725"/>
      <c r="W208" s="725"/>
      <c r="X208" s="725"/>
      <c r="Y208" s="725"/>
      <c r="Z208" s="725"/>
      <c r="AA208" s="725"/>
      <c r="AB208" s="725"/>
      <c r="AC208" s="725"/>
      <c r="AD208" s="725"/>
      <c r="AE208" s="725"/>
      <c r="AF208" s="725"/>
      <c r="AG208" s="725"/>
      <c r="AH208" s="725"/>
      <c r="AI208" s="725"/>
    </row>
    <row r="209">
      <c r="A209" s="725"/>
      <c r="B209" s="725"/>
      <c r="C209" s="725"/>
      <c r="D209" s="725"/>
      <c r="E209" s="725"/>
      <c r="F209" s="725"/>
      <c r="G209" s="725"/>
      <c r="H209" s="725"/>
      <c r="I209" s="725"/>
      <c r="J209" s="725"/>
      <c r="K209" s="725" t="str">
        <f>'PAGE 1'!CB151</f>
        <v/>
      </c>
      <c r="L209" s="725"/>
      <c r="M209" s="725"/>
      <c r="N209" s="727">
        <v>75.0</v>
      </c>
      <c r="O209" s="727" t="s">
        <v>183</v>
      </c>
      <c r="P209" s="727">
        <v>300.0</v>
      </c>
      <c r="Q209" s="727">
        <v>30.0</v>
      </c>
      <c r="R209" s="727">
        <v>4.0</v>
      </c>
      <c r="S209" s="725"/>
      <c r="T209" s="725"/>
      <c r="U209" s="725"/>
      <c r="V209" s="725"/>
      <c r="W209" s="725"/>
      <c r="X209" s="725"/>
      <c r="Y209" s="725"/>
      <c r="Z209" s="725"/>
      <c r="AA209" s="725"/>
      <c r="AB209" s="725"/>
      <c r="AC209" s="725"/>
      <c r="AD209" s="725"/>
      <c r="AE209" s="725"/>
      <c r="AF209" s="725"/>
      <c r="AG209" s="725"/>
      <c r="AH209" s="725"/>
      <c r="AI209" s="725"/>
    </row>
    <row r="210">
      <c r="A210" s="725"/>
      <c r="B210" s="725"/>
      <c r="C210" s="725"/>
      <c r="D210" s="725"/>
      <c r="E210" s="725"/>
      <c r="F210" s="725"/>
      <c r="G210" s="725"/>
      <c r="H210" s="725"/>
      <c r="I210" s="725"/>
      <c r="J210" s="725"/>
      <c r="K210" s="725" t="str">
        <f>'PAGE 1'!CB154</f>
        <v/>
      </c>
      <c r="L210" s="725"/>
      <c r="M210" s="725"/>
      <c r="N210" s="727">
        <v>76.0</v>
      </c>
      <c r="O210" s="727" t="s">
        <v>183</v>
      </c>
      <c r="P210" s="727">
        <v>300.0</v>
      </c>
      <c r="Q210" s="727">
        <v>30.0</v>
      </c>
      <c r="R210" s="727">
        <v>4.0</v>
      </c>
      <c r="S210" s="725"/>
      <c r="T210" s="725"/>
      <c r="U210" s="725"/>
      <c r="V210" s="725"/>
      <c r="W210" s="725"/>
      <c r="X210" s="725"/>
      <c r="Y210" s="725"/>
      <c r="Z210" s="725"/>
      <c r="AA210" s="725"/>
      <c r="AB210" s="725"/>
      <c r="AC210" s="725"/>
      <c r="AD210" s="725"/>
      <c r="AE210" s="725"/>
      <c r="AF210" s="725"/>
      <c r="AG210" s="725"/>
      <c r="AH210" s="725"/>
      <c r="AI210" s="725"/>
    </row>
    <row r="211">
      <c r="A211" s="725"/>
      <c r="B211" s="725"/>
      <c r="C211" s="725"/>
      <c r="D211" s="725"/>
      <c r="E211" s="725"/>
      <c r="F211" s="725"/>
      <c r="G211" s="725"/>
      <c r="H211" s="725"/>
      <c r="I211" s="725"/>
      <c r="J211" s="725"/>
      <c r="K211" s="725" t="str">
        <f>'PAGE 1'!CB157</f>
        <v/>
      </c>
      <c r="L211" s="725"/>
      <c r="M211" s="725"/>
      <c r="N211" s="727">
        <v>77.0</v>
      </c>
      <c r="O211" s="727" t="s">
        <v>183</v>
      </c>
      <c r="P211" s="727">
        <v>300.0</v>
      </c>
      <c r="Q211" s="727">
        <v>30.0</v>
      </c>
      <c r="R211" s="727">
        <v>4.0</v>
      </c>
      <c r="S211" s="725"/>
      <c r="T211" s="725"/>
      <c r="U211" s="725"/>
      <c r="V211" s="725"/>
      <c r="W211" s="725"/>
      <c r="X211" s="725"/>
      <c r="Y211" s="725"/>
      <c r="Z211" s="725"/>
      <c r="AA211" s="725"/>
      <c r="AB211" s="725"/>
      <c r="AC211" s="725"/>
      <c r="AD211" s="725"/>
      <c r="AE211" s="725"/>
      <c r="AF211" s="725"/>
      <c r="AG211" s="725"/>
      <c r="AH211" s="725"/>
      <c r="AI211" s="725"/>
    </row>
    <row r="212">
      <c r="A212" s="725"/>
      <c r="B212" s="725"/>
      <c r="C212" s="725"/>
      <c r="D212" s="725"/>
      <c r="E212" s="725"/>
      <c r="F212" s="725"/>
      <c r="G212" s="725"/>
      <c r="H212" s="725"/>
      <c r="I212" s="725"/>
      <c r="J212" s="725"/>
      <c r="K212" s="725" t="str">
        <f>'PAGE 1'!AS166</f>
        <v>Hate Cruelty</v>
      </c>
      <c r="L212" s="725"/>
      <c r="M212" s="725"/>
      <c r="N212" s="727">
        <v>78.0</v>
      </c>
      <c r="O212" s="727" t="s">
        <v>183</v>
      </c>
      <c r="P212" s="727">
        <v>300.0</v>
      </c>
      <c r="Q212" s="727">
        <v>30.0</v>
      </c>
      <c r="R212" s="727">
        <v>4.0</v>
      </c>
      <c r="S212" s="725"/>
      <c r="T212" s="725"/>
      <c r="U212" s="725"/>
      <c r="V212" s="725"/>
      <c r="W212" s="725"/>
      <c r="X212" s="725"/>
      <c r="Y212" s="725"/>
      <c r="Z212" s="725"/>
      <c r="AA212" s="725"/>
      <c r="AB212" s="725"/>
      <c r="AC212" s="725"/>
      <c r="AD212" s="725"/>
      <c r="AE212" s="725"/>
      <c r="AF212" s="725"/>
      <c r="AG212" s="725"/>
      <c r="AH212" s="725"/>
      <c r="AI212" s="725"/>
    </row>
    <row r="213">
      <c r="A213" s="725"/>
      <c r="B213" s="725"/>
      <c r="C213" s="725"/>
      <c r="D213" s="725"/>
      <c r="E213" s="725"/>
      <c r="F213" s="725"/>
      <c r="G213" s="725"/>
      <c r="H213" s="725"/>
      <c r="I213" s="725"/>
      <c r="J213" s="725"/>
      <c r="K213" s="725" t="str">
        <f>'PAGE 1'!AS169</f>
        <v>Love Kara</v>
      </c>
      <c r="L213" s="725"/>
      <c r="M213" s="725"/>
      <c r="N213" s="727">
        <v>79.0</v>
      </c>
      <c r="O213" s="727" t="s">
        <v>183</v>
      </c>
      <c r="P213" s="727">
        <v>300.0</v>
      </c>
      <c r="Q213" s="727">
        <v>30.0</v>
      </c>
      <c r="R213" s="727">
        <v>4.0</v>
      </c>
      <c r="S213" s="725"/>
      <c r="T213" s="725"/>
      <c r="U213" s="725"/>
      <c r="V213" s="725"/>
      <c r="W213" s="725"/>
      <c r="X213" s="725"/>
      <c r="Y213" s="725"/>
      <c r="Z213" s="725"/>
      <c r="AA213" s="725"/>
      <c r="AB213" s="725"/>
      <c r="AC213" s="725"/>
      <c r="AD213" s="725"/>
      <c r="AE213" s="725"/>
      <c r="AF213" s="725"/>
      <c r="AG213" s="725"/>
      <c r="AH213" s="725"/>
      <c r="AI213" s="725"/>
    </row>
    <row r="214">
      <c r="A214" s="725"/>
      <c r="B214" s="725"/>
      <c r="C214" s="725"/>
      <c r="D214" s="725"/>
      <c r="E214" s="725"/>
      <c r="F214" s="725"/>
      <c r="G214" s="725"/>
      <c r="H214" s="725"/>
      <c r="I214" s="725"/>
      <c r="J214" s="725"/>
      <c r="K214" s="725" t="str">
        <f>'PAGE 1'!AS172</f>
        <v>Loyalty to Meeros</v>
      </c>
      <c r="L214" s="725"/>
      <c r="M214" s="725"/>
      <c r="N214" s="727">
        <v>80.0</v>
      </c>
      <c r="O214" s="727" t="s">
        <v>183</v>
      </c>
      <c r="P214" s="727">
        <v>300.0</v>
      </c>
      <c r="Q214" s="727">
        <v>30.0</v>
      </c>
      <c r="R214" s="727">
        <v>4.0</v>
      </c>
      <c r="S214" s="725"/>
      <c r="T214" s="725"/>
      <c r="U214" s="725"/>
      <c r="V214" s="725"/>
      <c r="W214" s="725"/>
      <c r="X214" s="725"/>
      <c r="Y214" s="725"/>
      <c r="Z214" s="725"/>
      <c r="AA214" s="725"/>
      <c r="AB214" s="725"/>
      <c r="AC214" s="725"/>
      <c r="AD214" s="725"/>
      <c r="AE214" s="725"/>
      <c r="AF214" s="725"/>
      <c r="AG214" s="725"/>
      <c r="AH214" s="725"/>
      <c r="AI214" s="725"/>
    </row>
    <row r="215">
      <c r="A215" s="725"/>
      <c r="B215" s="725"/>
      <c r="C215" s="725"/>
      <c r="D215" s="725"/>
      <c r="E215" s="725"/>
      <c r="F215" s="725"/>
      <c r="G215" s="725"/>
      <c r="H215" s="725"/>
      <c r="I215" s="725"/>
      <c r="J215" s="725"/>
      <c r="K215" s="725" t="str">
        <f>'PAGE 1'!AS175</f>
        <v>Hate Xenos/Mysoginestes</v>
      </c>
      <c r="L215" s="725"/>
      <c r="M215" s="725"/>
      <c r="N215" s="727">
        <v>81.0</v>
      </c>
      <c r="O215" s="727" t="s">
        <v>183</v>
      </c>
      <c r="P215" s="727">
        <v>300.0</v>
      </c>
      <c r="Q215" s="727">
        <v>30.0</v>
      </c>
      <c r="R215" s="727">
        <v>4.0</v>
      </c>
      <c r="S215" s="725"/>
      <c r="T215" s="725"/>
      <c r="U215" s="725"/>
      <c r="V215" s="725"/>
      <c r="W215" s="725"/>
      <c r="X215" s="725"/>
      <c r="Y215" s="725"/>
      <c r="Z215" s="725"/>
      <c r="AA215" s="725"/>
      <c r="AB215" s="725"/>
      <c r="AC215" s="725"/>
      <c r="AD215" s="725"/>
      <c r="AE215" s="725"/>
      <c r="AF215" s="725"/>
      <c r="AG215" s="725"/>
      <c r="AH215" s="725"/>
      <c r="AI215" s="725"/>
    </row>
    <row r="216">
      <c r="A216" s="725"/>
      <c r="B216" s="725"/>
      <c r="C216" s="725"/>
      <c r="D216" s="725"/>
      <c r="E216" s="725"/>
      <c r="F216" s="725"/>
      <c r="G216" s="725"/>
      <c r="H216" s="725"/>
      <c r="I216" s="725"/>
      <c r="J216" s="725"/>
      <c r="K216" s="725" t="str">
        <f>'PAGE 1'!AS178</f>
        <v>Respect Zamothis</v>
      </c>
      <c r="L216" s="725"/>
      <c r="M216" s="725"/>
      <c r="N216" s="727">
        <v>82.0</v>
      </c>
      <c r="O216" s="727" t="s">
        <v>183</v>
      </c>
      <c r="P216" s="727">
        <v>300.0</v>
      </c>
      <c r="Q216" s="727">
        <v>30.0</v>
      </c>
      <c r="R216" s="727">
        <v>4.0</v>
      </c>
      <c r="S216" s="725"/>
      <c r="T216" s="725"/>
      <c r="U216" s="725"/>
      <c r="V216" s="725"/>
      <c r="W216" s="725"/>
      <c r="X216" s="725"/>
      <c r="Y216" s="725"/>
      <c r="Z216" s="725"/>
      <c r="AA216" s="725"/>
      <c r="AB216" s="725"/>
      <c r="AC216" s="725"/>
      <c r="AD216" s="725"/>
      <c r="AE216" s="725"/>
      <c r="AF216" s="725"/>
      <c r="AG216" s="725"/>
      <c r="AH216" s="725"/>
      <c r="AI216" s="725"/>
    </row>
    <row r="217">
      <c r="A217" s="725"/>
      <c r="B217" s="725"/>
      <c r="C217" s="725"/>
      <c r="D217" s="725"/>
      <c r="E217" s="725"/>
      <c r="F217" s="725"/>
      <c r="G217" s="725"/>
      <c r="H217" s="725"/>
      <c r="I217" s="725"/>
      <c r="J217" s="725"/>
      <c r="K217" s="725" t="str">
        <f>'PAGE 1'!AS181</f>
        <v/>
      </c>
      <c r="L217" s="725"/>
      <c r="M217" s="725"/>
      <c r="N217" s="727">
        <v>83.0</v>
      </c>
      <c r="O217" s="727" t="s">
        <v>183</v>
      </c>
      <c r="P217" s="727">
        <v>300.0</v>
      </c>
      <c r="Q217" s="727">
        <v>30.0</v>
      </c>
      <c r="R217" s="727">
        <v>4.0</v>
      </c>
      <c r="S217" s="725"/>
      <c r="T217" s="725"/>
      <c r="U217" s="725"/>
      <c r="V217" s="725"/>
      <c r="W217" s="725"/>
      <c r="X217" s="725"/>
      <c r="Y217" s="725"/>
      <c r="Z217" s="725"/>
      <c r="AA217" s="725"/>
      <c r="AB217" s="725"/>
      <c r="AC217" s="725"/>
      <c r="AD217" s="725"/>
      <c r="AE217" s="725"/>
      <c r="AF217" s="725"/>
      <c r="AG217" s="725"/>
      <c r="AH217" s="725"/>
      <c r="AI217" s="725"/>
    </row>
    <row r="218">
      <c r="A218" s="725"/>
      <c r="B218" s="725"/>
      <c r="C218" s="725"/>
      <c r="D218" s="725"/>
      <c r="E218" s="725"/>
      <c r="F218" s="725"/>
      <c r="G218" s="725"/>
      <c r="H218" s="725"/>
      <c r="I218" s="725"/>
      <c r="J218" s="725"/>
      <c r="K218" s="759" t="str">
        <f>'PAGE 1'!CB166</f>
        <v/>
      </c>
      <c r="L218" s="725"/>
      <c r="M218" s="725"/>
      <c r="N218" s="727">
        <v>84.0</v>
      </c>
      <c r="O218" s="727" t="s">
        <v>183</v>
      </c>
      <c r="P218" s="727">
        <v>300.0</v>
      </c>
      <c r="Q218" s="727">
        <v>30.0</v>
      </c>
      <c r="R218" s="727">
        <v>4.0</v>
      </c>
      <c r="S218" s="725"/>
      <c r="T218" s="725"/>
      <c r="U218" s="725"/>
      <c r="V218" s="725"/>
      <c r="W218" s="725"/>
      <c r="X218" s="725"/>
      <c r="Y218" s="725"/>
      <c r="Z218" s="725"/>
      <c r="AA218" s="725"/>
      <c r="AB218" s="725"/>
      <c r="AC218" s="725"/>
      <c r="AD218" s="725"/>
      <c r="AE218" s="725"/>
      <c r="AF218" s="725"/>
      <c r="AG218" s="725"/>
      <c r="AH218" s="725"/>
      <c r="AI218" s="725"/>
    </row>
    <row r="219">
      <c r="A219" s="725"/>
      <c r="B219" s="725"/>
      <c r="C219" s="725"/>
      <c r="D219" s="725"/>
      <c r="E219" s="725"/>
      <c r="F219" s="725"/>
      <c r="G219" s="725"/>
      <c r="H219" s="725"/>
      <c r="I219" s="725"/>
      <c r="J219" s="725"/>
      <c r="K219" s="759" t="str">
        <f>'PAGE 1'!CB169</f>
        <v/>
      </c>
      <c r="L219" s="725"/>
      <c r="M219" s="725"/>
      <c r="N219" s="727">
        <v>85.0</v>
      </c>
      <c r="O219" s="727" t="s">
        <v>183</v>
      </c>
      <c r="P219" s="727">
        <v>300.0</v>
      </c>
      <c r="Q219" s="727">
        <v>30.0</v>
      </c>
      <c r="R219" s="727">
        <v>4.0</v>
      </c>
      <c r="S219" s="725"/>
      <c r="T219" s="725"/>
      <c r="U219" s="725"/>
      <c r="V219" s="725"/>
      <c r="W219" s="725"/>
      <c r="X219" s="725"/>
      <c r="Y219" s="725"/>
      <c r="Z219" s="725"/>
      <c r="AA219" s="725"/>
      <c r="AB219" s="725"/>
      <c r="AC219" s="725"/>
      <c r="AD219" s="725"/>
      <c r="AE219" s="725"/>
      <c r="AF219" s="725"/>
      <c r="AG219" s="725"/>
      <c r="AH219" s="725"/>
      <c r="AI219" s="725"/>
    </row>
    <row r="220">
      <c r="A220" s="725"/>
      <c r="B220" s="725"/>
      <c r="C220" s="725"/>
      <c r="D220" s="725"/>
      <c r="E220" s="725"/>
      <c r="F220" s="725"/>
      <c r="G220" s="725"/>
      <c r="H220" s="725"/>
      <c r="I220" s="725"/>
      <c r="J220" s="725"/>
      <c r="K220" s="759" t="str">
        <f>'PAGE 1'!CB172</f>
        <v/>
      </c>
      <c r="L220" s="725"/>
      <c r="M220" s="725"/>
      <c r="N220" s="727">
        <v>86.0</v>
      </c>
      <c r="O220" s="727" t="s">
        <v>183</v>
      </c>
      <c r="P220" s="727">
        <v>300.0</v>
      </c>
      <c r="Q220" s="727">
        <v>30.0</v>
      </c>
      <c r="R220" s="727">
        <v>4.0</v>
      </c>
      <c r="S220" s="725"/>
      <c r="T220" s="725"/>
      <c r="U220" s="725"/>
      <c r="V220" s="725"/>
      <c r="W220" s="725"/>
      <c r="X220" s="725"/>
      <c r="Y220" s="725"/>
      <c r="Z220" s="725"/>
      <c r="AA220" s="725"/>
      <c r="AB220" s="725"/>
      <c r="AC220" s="725"/>
      <c r="AD220" s="725"/>
      <c r="AE220" s="725"/>
      <c r="AF220" s="725"/>
      <c r="AG220" s="725"/>
      <c r="AH220" s="725"/>
      <c r="AI220" s="725"/>
    </row>
    <row r="221">
      <c r="A221" s="725"/>
      <c r="B221" s="725"/>
      <c r="C221" s="725"/>
      <c r="D221" s="725"/>
      <c r="E221" s="725"/>
      <c r="F221" s="725"/>
      <c r="G221" s="725"/>
      <c r="H221" s="725"/>
      <c r="I221" s="725"/>
      <c r="J221" s="725"/>
      <c r="K221" s="759" t="str">
        <f>'PAGE 1'!CB175</f>
        <v/>
      </c>
      <c r="L221" s="725"/>
      <c r="M221" s="725"/>
      <c r="N221" s="727">
        <v>87.0</v>
      </c>
      <c r="O221" s="727" t="s">
        <v>183</v>
      </c>
      <c r="P221" s="727">
        <v>300.0</v>
      </c>
      <c r="Q221" s="727">
        <v>30.0</v>
      </c>
      <c r="R221" s="727">
        <v>4.0</v>
      </c>
      <c r="S221" s="725"/>
      <c r="T221" s="725"/>
      <c r="U221" s="725"/>
      <c r="V221" s="725"/>
      <c r="W221" s="725"/>
      <c r="X221" s="725"/>
      <c r="Y221" s="725"/>
      <c r="Z221" s="725"/>
      <c r="AA221" s="725"/>
      <c r="AB221" s="725"/>
      <c r="AC221" s="725"/>
      <c r="AD221" s="725"/>
      <c r="AE221" s="725"/>
      <c r="AF221" s="725"/>
      <c r="AG221" s="725"/>
      <c r="AH221" s="725"/>
      <c r="AI221" s="725"/>
    </row>
    <row r="222">
      <c r="A222" s="725"/>
      <c r="B222" s="725"/>
      <c r="C222" s="725"/>
      <c r="D222" s="725"/>
      <c r="E222" s="725"/>
      <c r="F222" s="725"/>
      <c r="G222" s="725"/>
      <c r="H222" s="725"/>
      <c r="I222" s="725"/>
      <c r="J222" s="725"/>
      <c r="K222" s="759" t="str">
        <f>'PAGE 1'!CB178</f>
        <v/>
      </c>
      <c r="L222" s="725"/>
      <c r="M222" s="725"/>
      <c r="N222" s="727">
        <v>88.0</v>
      </c>
      <c r="O222" s="727" t="s">
        <v>183</v>
      </c>
      <c r="P222" s="727">
        <v>300.0</v>
      </c>
      <c r="Q222" s="727">
        <v>30.0</v>
      </c>
      <c r="R222" s="727">
        <v>4.0</v>
      </c>
      <c r="S222" s="725"/>
      <c r="T222" s="725"/>
      <c r="U222" s="725"/>
      <c r="V222" s="725"/>
      <c r="W222" s="725"/>
      <c r="X222" s="725"/>
      <c r="Y222" s="725"/>
      <c r="Z222" s="725"/>
      <c r="AA222" s="725"/>
      <c r="AB222" s="725"/>
      <c r="AC222" s="725"/>
      <c r="AD222" s="725"/>
      <c r="AE222" s="725"/>
      <c r="AF222" s="725"/>
      <c r="AG222" s="725"/>
      <c r="AH222" s="725"/>
      <c r="AI222" s="725"/>
    </row>
    <row r="223">
      <c r="A223" s="725"/>
      <c r="B223" s="725"/>
      <c r="C223" s="725"/>
      <c r="D223" s="725"/>
      <c r="E223" s="725"/>
      <c r="F223" s="725"/>
      <c r="G223" s="725"/>
      <c r="H223" s="725"/>
      <c r="I223" s="725"/>
      <c r="J223" s="725"/>
      <c r="K223" s="759" t="str">
        <f>'PAGE 1'!CB181</f>
        <v/>
      </c>
      <c r="L223" s="725"/>
      <c r="M223" s="725"/>
      <c r="N223" s="727">
        <v>89.0</v>
      </c>
      <c r="O223" s="727" t="s">
        <v>183</v>
      </c>
      <c r="P223" s="727">
        <v>300.0</v>
      </c>
      <c r="Q223" s="727">
        <v>30.0</v>
      </c>
      <c r="R223" s="727">
        <v>4.0</v>
      </c>
      <c r="S223" s="725"/>
      <c r="T223" s="725"/>
      <c r="U223" s="725"/>
      <c r="V223" s="725"/>
      <c r="W223" s="725"/>
      <c r="X223" s="725"/>
      <c r="Y223" s="725"/>
      <c r="Z223" s="725"/>
      <c r="AA223" s="725"/>
      <c r="AB223" s="725"/>
      <c r="AC223" s="725"/>
      <c r="AD223" s="725"/>
      <c r="AE223" s="725"/>
      <c r="AF223" s="725"/>
      <c r="AG223" s="725"/>
      <c r="AH223" s="725"/>
      <c r="AI223" s="725"/>
    </row>
    <row r="224">
      <c r="A224" s="725"/>
      <c r="B224" s="725"/>
      <c r="C224" s="725"/>
      <c r="D224" s="725"/>
      <c r="E224" s="725"/>
      <c r="F224" s="725"/>
      <c r="G224" s="725"/>
      <c r="H224" s="725"/>
      <c r="I224" s="725"/>
      <c r="J224" s="725"/>
      <c r="L224" s="725"/>
      <c r="M224" s="725"/>
      <c r="N224" s="727">
        <v>90.0</v>
      </c>
      <c r="O224" s="727" t="s">
        <v>183</v>
      </c>
      <c r="P224" s="727">
        <v>300.0</v>
      </c>
      <c r="Q224" s="727">
        <v>30.0</v>
      </c>
      <c r="R224" s="727">
        <v>4.0</v>
      </c>
      <c r="S224" s="725"/>
      <c r="T224" s="725"/>
      <c r="U224" s="725"/>
      <c r="V224" s="725"/>
      <c r="W224" s="725"/>
      <c r="X224" s="725"/>
      <c r="Y224" s="725"/>
      <c r="Z224" s="725"/>
      <c r="AA224" s="725"/>
      <c r="AB224" s="725"/>
      <c r="AC224" s="725"/>
      <c r="AD224" s="725"/>
      <c r="AE224" s="725"/>
      <c r="AF224" s="725"/>
      <c r="AG224" s="725"/>
      <c r="AH224" s="725"/>
      <c r="AI224" s="725"/>
    </row>
    <row r="225">
      <c r="A225" s="761"/>
      <c r="F225" s="762"/>
      <c r="H225" s="763"/>
      <c r="K225" s="761"/>
      <c r="L225" s="761"/>
      <c r="M225" s="761"/>
      <c r="N225" s="761"/>
      <c r="O225" s="761"/>
      <c r="P225" s="761"/>
      <c r="Q225" s="761"/>
    </row>
    <row r="226">
      <c r="A226" s="761"/>
      <c r="F226" s="762"/>
      <c r="H226" s="763"/>
      <c r="K226" s="761"/>
      <c r="L226" s="761"/>
      <c r="M226" s="761"/>
      <c r="N226" s="761"/>
      <c r="O226" s="761"/>
      <c r="P226" s="761"/>
      <c r="Q226" s="761"/>
    </row>
    <row r="227">
      <c r="A227" s="761"/>
      <c r="F227" s="762"/>
      <c r="H227" s="763"/>
      <c r="K227" s="761"/>
      <c r="L227" s="761"/>
      <c r="M227" s="761"/>
      <c r="N227" s="761"/>
      <c r="O227" s="761"/>
      <c r="P227" s="761"/>
      <c r="Q227" s="761"/>
    </row>
    <row r="228">
      <c r="A228" s="761"/>
      <c r="F228" s="762"/>
      <c r="H228" s="763"/>
      <c r="K228" s="761"/>
      <c r="L228" s="761"/>
      <c r="M228" s="761"/>
      <c r="N228" s="761"/>
      <c r="O228" s="761"/>
      <c r="P228" s="761"/>
      <c r="Q228" s="761"/>
    </row>
    <row r="229">
      <c r="A229" s="761"/>
      <c r="F229" s="762"/>
      <c r="H229" s="763"/>
      <c r="K229" s="761"/>
      <c r="L229" s="761"/>
      <c r="M229" s="761"/>
      <c r="N229" s="761"/>
      <c r="O229" s="761"/>
      <c r="P229" s="761"/>
      <c r="Q229" s="761"/>
    </row>
    <row r="230">
      <c r="A230" s="761"/>
      <c r="F230" s="762"/>
      <c r="H230" s="763"/>
      <c r="K230" s="761"/>
      <c r="L230" s="761"/>
      <c r="M230" s="761"/>
      <c r="N230" s="761"/>
      <c r="O230" s="761"/>
      <c r="P230" s="761"/>
      <c r="Q230" s="761"/>
    </row>
    <row r="231">
      <c r="A231" s="761"/>
      <c r="F231" s="762"/>
      <c r="H231" s="763"/>
      <c r="K231" s="761"/>
      <c r="L231" s="761"/>
      <c r="M231" s="761"/>
      <c r="N231" s="761"/>
      <c r="O231" s="761"/>
      <c r="P231" s="761"/>
      <c r="Q231" s="761"/>
    </row>
    <row r="232">
      <c r="A232" s="761"/>
      <c r="F232" s="762"/>
      <c r="H232" s="763"/>
      <c r="K232" s="761"/>
      <c r="L232" s="761"/>
      <c r="M232" s="761"/>
      <c r="N232" s="761"/>
      <c r="O232" s="761"/>
      <c r="P232" s="761"/>
      <c r="Q232" s="761"/>
    </row>
    <row r="233">
      <c r="A233" s="761"/>
      <c r="F233" s="762"/>
      <c r="H233" s="763"/>
      <c r="K233" s="761"/>
      <c r="L233" s="761"/>
      <c r="M233" s="761"/>
      <c r="N233" s="761"/>
      <c r="O233" s="761"/>
      <c r="P233" s="761"/>
      <c r="Q233" s="761"/>
    </row>
    <row r="234">
      <c r="A234" s="761"/>
      <c r="F234" s="762"/>
      <c r="H234" s="763"/>
      <c r="K234" s="761"/>
      <c r="L234" s="761"/>
      <c r="M234" s="761"/>
      <c r="N234" s="761"/>
      <c r="O234" s="761"/>
      <c r="P234" s="761"/>
      <c r="Q234" s="761"/>
    </row>
    <row r="235">
      <c r="A235" s="761"/>
      <c r="F235" s="762"/>
      <c r="H235" s="763"/>
      <c r="K235" s="761"/>
      <c r="L235" s="761"/>
      <c r="M235" s="761"/>
      <c r="N235" s="761"/>
      <c r="O235" s="761"/>
      <c r="P235" s="761"/>
      <c r="Q235" s="761"/>
    </row>
    <row r="236">
      <c r="A236" s="761"/>
      <c r="F236" s="762"/>
      <c r="H236" s="763"/>
      <c r="K236" s="761"/>
      <c r="L236" s="761"/>
      <c r="M236" s="761"/>
      <c r="N236" s="761"/>
      <c r="O236" s="761"/>
      <c r="P236" s="761"/>
      <c r="Q236" s="761"/>
    </row>
    <row r="237">
      <c r="A237" s="761"/>
      <c r="F237" s="762"/>
      <c r="H237" s="763"/>
      <c r="K237" s="761"/>
      <c r="L237" s="761"/>
      <c r="M237" s="761"/>
      <c r="N237" s="761"/>
      <c r="O237" s="761"/>
      <c r="P237" s="761"/>
      <c r="Q237" s="761"/>
    </row>
    <row r="238">
      <c r="A238" s="761"/>
      <c r="F238" s="762"/>
      <c r="H238" s="763"/>
      <c r="K238" s="761"/>
      <c r="L238" s="761"/>
      <c r="M238" s="761"/>
      <c r="N238" s="761"/>
      <c r="O238" s="761"/>
      <c r="P238" s="761"/>
      <c r="Q238" s="761"/>
    </row>
    <row r="239">
      <c r="A239" s="761"/>
      <c r="F239" s="762"/>
      <c r="H239" s="763"/>
      <c r="K239" s="761"/>
      <c r="L239" s="761"/>
      <c r="M239" s="761"/>
      <c r="N239" s="761"/>
      <c r="O239" s="761"/>
      <c r="P239" s="761"/>
      <c r="Q239" s="761"/>
    </row>
    <row r="240">
      <c r="A240" s="761"/>
      <c r="F240" s="762"/>
      <c r="H240" s="763"/>
      <c r="K240" s="761"/>
      <c r="L240" s="761"/>
      <c r="M240" s="761"/>
      <c r="N240" s="761"/>
      <c r="O240" s="761"/>
      <c r="P240" s="761"/>
      <c r="Q240" s="761"/>
    </row>
    <row r="241">
      <c r="A241" s="761"/>
      <c r="F241" s="762"/>
      <c r="H241" s="763"/>
      <c r="K241" s="761"/>
      <c r="L241" s="761"/>
      <c r="M241" s="761"/>
      <c r="N241" s="761"/>
      <c r="O241" s="761"/>
      <c r="P241" s="761"/>
      <c r="Q241" s="761"/>
    </row>
    <row r="242">
      <c r="A242" s="761"/>
      <c r="F242" s="762"/>
      <c r="H242" s="763"/>
      <c r="K242" s="761"/>
      <c r="L242" s="761"/>
      <c r="M242" s="761"/>
      <c r="N242" s="761"/>
      <c r="O242" s="761"/>
      <c r="P242" s="761"/>
      <c r="Q242" s="761"/>
    </row>
    <row r="243">
      <c r="A243" s="761"/>
      <c r="F243" s="762"/>
      <c r="H243" s="763"/>
      <c r="K243" s="761"/>
      <c r="L243" s="761"/>
      <c r="M243" s="761"/>
      <c r="N243" s="761"/>
      <c r="O243" s="761"/>
      <c r="P243" s="761"/>
      <c r="Q243" s="761"/>
    </row>
    <row r="244">
      <c r="A244" s="761"/>
      <c r="F244" s="762"/>
      <c r="H244" s="763"/>
      <c r="K244" s="761"/>
      <c r="L244" s="761"/>
      <c r="M244" s="761"/>
      <c r="N244" s="761"/>
      <c r="O244" s="761"/>
      <c r="P244" s="761"/>
      <c r="Q244" s="761"/>
    </row>
    <row r="245">
      <c r="A245" s="761"/>
      <c r="F245" s="762"/>
      <c r="H245" s="763"/>
      <c r="K245" s="761"/>
      <c r="L245" s="761"/>
      <c r="M245" s="761"/>
      <c r="N245" s="761"/>
      <c r="O245" s="761"/>
      <c r="P245" s="761"/>
      <c r="Q245" s="761"/>
    </row>
    <row r="246">
      <c r="A246" s="761"/>
      <c r="F246" s="762"/>
      <c r="H246" s="763"/>
      <c r="K246" s="761"/>
      <c r="L246" s="761"/>
      <c r="M246" s="761"/>
      <c r="N246" s="761"/>
      <c r="O246" s="761"/>
      <c r="P246" s="761"/>
      <c r="Q246" s="761"/>
    </row>
    <row r="247">
      <c r="A247" s="761"/>
      <c r="F247" s="762"/>
      <c r="H247" s="763"/>
      <c r="K247" s="761"/>
      <c r="L247" s="761"/>
      <c r="M247" s="761"/>
      <c r="N247" s="761"/>
      <c r="O247" s="761"/>
      <c r="P247" s="761"/>
      <c r="Q247" s="761"/>
    </row>
    <row r="248">
      <c r="A248" s="761"/>
      <c r="F248" s="762"/>
      <c r="H248" s="763"/>
      <c r="K248" s="761"/>
      <c r="L248" s="761"/>
      <c r="M248" s="761"/>
      <c r="N248" s="761"/>
      <c r="O248" s="761"/>
      <c r="P248" s="761"/>
      <c r="Q248" s="761"/>
    </row>
    <row r="249">
      <c r="A249" s="761"/>
      <c r="F249" s="762"/>
      <c r="H249" s="763"/>
      <c r="K249" s="761"/>
      <c r="L249" s="761"/>
      <c r="M249" s="761"/>
      <c r="N249" s="761"/>
      <c r="O249" s="761"/>
      <c r="P249" s="761"/>
      <c r="Q249" s="761"/>
    </row>
    <row r="250">
      <c r="A250" s="761"/>
      <c r="F250" s="762"/>
      <c r="H250" s="763"/>
      <c r="K250" s="761"/>
      <c r="L250" s="761"/>
      <c r="M250" s="761"/>
      <c r="N250" s="761"/>
      <c r="O250" s="761"/>
      <c r="P250" s="761"/>
      <c r="Q250" s="761"/>
    </row>
    <row r="251">
      <c r="A251" s="761"/>
      <c r="F251" s="762"/>
      <c r="H251" s="763"/>
      <c r="K251" s="761"/>
      <c r="L251" s="761"/>
      <c r="M251" s="761"/>
      <c r="N251" s="761"/>
      <c r="O251" s="761"/>
      <c r="P251" s="761"/>
      <c r="Q251" s="761"/>
    </row>
    <row r="252">
      <c r="A252" s="761"/>
      <c r="F252" s="762"/>
      <c r="H252" s="763"/>
      <c r="K252" s="761"/>
      <c r="L252" s="761"/>
      <c r="M252" s="761"/>
      <c r="N252" s="761"/>
      <c r="O252" s="761"/>
      <c r="P252" s="761"/>
      <c r="Q252" s="761"/>
    </row>
    <row r="253">
      <c r="A253" s="761"/>
      <c r="F253" s="762"/>
      <c r="H253" s="763"/>
      <c r="K253" s="761"/>
      <c r="L253" s="761"/>
      <c r="M253" s="761"/>
      <c r="N253" s="761"/>
      <c r="O253" s="761"/>
      <c r="P253" s="761"/>
      <c r="Q253" s="761"/>
    </row>
    <row r="254">
      <c r="A254" s="761"/>
      <c r="F254" s="762"/>
      <c r="H254" s="763"/>
      <c r="K254" s="761"/>
      <c r="L254" s="761"/>
      <c r="M254" s="761"/>
      <c r="N254" s="761"/>
      <c r="O254" s="761"/>
      <c r="P254" s="761"/>
      <c r="Q254" s="761"/>
    </row>
    <row r="255">
      <c r="A255" s="761"/>
      <c r="F255" s="762"/>
      <c r="H255" s="763"/>
      <c r="K255" s="761"/>
      <c r="L255" s="761"/>
      <c r="M255" s="761"/>
      <c r="N255" s="761"/>
      <c r="O255" s="761"/>
      <c r="P255" s="761"/>
      <c r="Q255" s="761"/>
    </row>
    <row r="256">
      <c r="A256" s="761"/>
      <c r="F256" s="762"/>
      <c r="H256" s="763"/>
      <c r="K256" s="761"/>
      <c r="L256" s="761"/>
      <c r="M256" s="761"/>
      <c r="N256" s="761"/>
      <c r="O256" s="761"/>
      <c r="P256" s="761"/>
      <c r="Q256" s="761"/>
    </row>
    <row r="257">
      <c r="A257" s="761"/>
      <c r="F257" s="762"/>
      <c r="H257" s="763"/>
      <c r="K257" s="761"/>
      <c r="L257" s="761"/>
      <c r="M257" s="761"/>
      <c r="N257" s="761"/>
      <c r="O257" s="761"/>
      <c r="P257" s="761"/>
      <c r="Q257" s="761"/>
    </row>
    <row r="258">
      <c r="A258" s="761"/>
      <c r="F258" s="762"/>
      <c r="H258" s="763"/>
      <c r="K258" s="761"/>
      <c r="L258" s="761"/>
      <c r="M258" s="761"/>
      <c r="N258" s="761"/>
      <c r="O258" s="761"/>
      <c r="P258" s="761"/>
      <c r="Q258" s="761"/>
    </row>
    <row r="259">
      <c r="A259" s="761"/>
      <c r="F259" s="762"/>
      <c r="H259" s="763"/>
      <c r="K259" s="761"/>
      <c r="L259" s="761"/>
      <c r="M259" s="761"/>
      <c r="N259" s="761"/>
      <c r="O259" s="761"/>
      <c r="P259" s="761"/>
      <c r="Q259" s="761"/>
    </row>
    <row r="260">
      <c r="A260" s="761"/>
      <c r="F260" s="762"/>
      <c r="H260" s="763"/>
      <c r="K260" s="761"/>
      <c r="L260" s="761"/>
      <c r="M260" s="761"/>
      <c r="N260" s="761"/>
      <c r="O260" s="761"/>
      <c r="P260" s="761"/>
      <c r="Q260" s="761"/>
    </row>
    <row r="261">
      <c r="A261" s="761"/>
      <c r="F261" s="762"/>
      <c r="H261" s="763"/>
      <c r="K261" s="761"/>
      <c r="L261" s="761"/>
      <c r="M261" s="761"/>
      <c r="N261" s="761"/>
      <c r="O261" s="761"/>
      <c r="P261" s="761"/>
      <c r="Q261" s="761"/>
    </row>
    <row r="262">
      <c r="A262" s="761"/>
      <c r="F262" s="762"/>
      <c r="H262" s="763"/>
      <c r="K262" s="761"/>
      <c r="L262" s="761"/>
      <c r="M262" s="761"/>
      <c r="N262" s="761"/>
      <c r="O262" s="761"/>
      <c r="P262" s="761"/>
      <c r="Q262" s="761"/>
    </row>
    <row r="263">
      <c r="A263" s="761"/>
      <c r="F263" s="762"/>
      <c r="H263" s="763"/>
      <c r="K263" s="761"/>
      <c r="L263" s="761"/>
      <c r="M263" s="761"/>
      <c r="N263" s="761"/>
      <c r="O263" s="761"/>
      <c r="P263" s="761"/>
      <c r="Q263" s="761"/>
    </row>
    <row r="264">
      <c r="A264" s="761"/>
      <c r="F264" s="762"/>
      <c r="H264" s="763"/>
      <c r="K264" s="761"/>
      <c r="L264" s="761"/>
      <c r="M264" s="761"/>
      <c r="N264" s="761"/>
      <c r="O264" s="761"/>
      <c r="P264" s="761"/>
      <c r="Q264" s="761"/>
    </row>
    <row r="265">
      <c r="A265" s="761"/>
      <c r="F265" s="762"/>
      <c r="H265" s="763"/>
      <c r="K265" s="761"/>
      <c r="L265" s="761"/>
      <c r="M265" s="761"/>
      <c r="N265" s="761"/>
      <c r="O265" s="761"/>
      <c r="P265" s="761"/>
      <c r="Q265" s="761"/>
    </row>
    <row r="266">
      <c r="A266" s="761"/>
      <c r="F266" s="762"/>
      <c r="H266" s="763"/>
      <c r="K266" s="761"/>
      <c r="L266" s="761"/>
      <c r="M266" s="761"/>
      <c r="N266" s="761"/>
      <c r="O266" s="761"/>
      <c r="P266" s="761"/>
      <c r="Q266" s="761"/>
    </row>
    <row r="267">
      <c r="A267" s="761"/>
      <c r="F267" s="762"/>
      <c r="H267" s="763"/>
      <c r="K267" s="761"/>
      <c r="L267" s="761"/>
      <c r="M267" s="761"/>
      <c r="N267" s="761"/>
      <c r="O267" s="761"/>
      <c r="P267" s="761"/>
      <c r="Q267" s="761"/>
    </row>
    <row r="268">
      <c r="A268" s="761"/>
      <c r="F268" s="762"/>
      <c r="H268" s="763"/>
      <c r="K268" s="761"/>
      <c r="L268" s="761"/>
      <c r="M268" s="761"/>
      <c r="N268" s="761"/>
      <c r="O268" s="761"/>
      <c r="P268" s="761"/>
      <c r="Q268" s="761"/>
    </row>
    <row r="269">
      <c r="A269" s="761"/>
      <c r="F269" s="762"/>
      <c r="H269" s="763"/>
      <c r="K269" s="761"/>
      <c r="L269" s="761"/>
      <c r="M269" s="761"/>
      <c r="N269" s="761"/>
      <c r="O269" s="761"/>
      <c r="P269" s="761"/>
      <c r="Q269" s="761"/>
    </row>
    <row r="270">
      <c r="A270" s="761"/>
      <c r="F270" s="762"/>
      <c r="H270" s="763"/>
      <c r="K270" s="761"/>
      <c r="L270" s="761"/>
      <c r="M270" s="761"/>
      <c r="N270" s="761"/>
      <c r="O270" s="761"/>
      <c r="P270" s="761"/>
      <c r="Q270" s="761"/>
    </row>
    <row r="271">
      <c r="A271" s="761"/>
      <c r="F271" s="762"/>
      <c r="H271" s="763"/>
      <c r="K271" s="761"/>
      <c r="L271" s="761"/>
      <c r="M271" s="761"/>
      <c r="N271" s="761"/>
      <c r="O271" s="761"/>
      <c r="P271" s="761"/>
      <c r="Q271" s="761"/>
    </row>
    <row r="272">
      <c r="A272" s="761"/>
      <c r="F272" s="762"/>
      <c r="H272" s="763"/>
      <c r="K272" s="761"/>
      <c r="L272" s="761"/>
      <c r="M272" s="761"/>
      <c r="N272" s="761"/>
      <c r="O272" s="761"/>
      <c r="P272" s="761"/>
      <c r="Q272" s="761"/>
    </row>
    <row r="273">
      <c r="A273" s="761"/>
      <c r="F273" s="762"/>
      <c r="H273" s="763"/>
      <c r="K273" s="761"/>
      <c r="L273" s="761"/>
      <c r="M273" s="761"/>
      <c r="N273" s="761"/>
      <c r="O273" s="761"/>
      <c r="P273" s="761"/>
      <c r="Q273" s="761"/>
    </row>
    <row r="274">
      <c r="A274" s="761"/>
      <c r="F274" s="762"/>
      <c r="H274" s="763"/>
      <c r="K274" s="761"/>
      <c r="L274" s="761"/>
      <c r="M274" s="761"/>
      <c r="N274" s="761"/>
      <c r="O274" s="761"/>
      <c r="P274" s="761"/>
      <c r="Q274" s="761"/>
    </row>
    <row r="275">
      <c r="A275" s="761"/>
      <c r="F275" s="762"/>
      <c r="H275" s="763"/>
      <c r="K275" s="761"/>
      <c r="L275" s="761"/>
      <c r="M275" s="761"/>
      <c r="N275" s="761"/>
      <c r="O275" s="761"/>
      <c r="P275" s="761"/>
      <c r="Q275" s="761"/>
    </row>
    <row r="276">
      <c r="A276" s="761"/>
      <c r="F276" s="762"/>
      <c r="H276" s="763"/>
      <c r="K276" s="761"/>
      <c r="L276" s="761"/>
      <c r="M276" s="761"/>
      <c r="N276" s="761"/>
      <c r="O276" s="761"/>
      <c r="P276" s="761"/>
      <c r="Q276" s="761"/>
    </row>
    <row r="277">
      <c r="A277" s="761"/>
      <c r="F277" s="762"/>
      <c r="H277" s="763"/>
      <c r="K277" s="761"/>
      <c r="L277" s="761"/>
      <c r="M277" s="761"/>
      <c r="N277" s="761"/>
      <c r="O277" s="761"/>
      <c r="P277" s="761"/>
      <c r="Q277" s="761"/>
    </row>
    <row r="278">
      <c r="A278" s="761"/>
      <c r="F278" s="762"/>
      <c r="H278" s="763"/>
      <c r="K278" s="761"/>
      <c r="L278" s="761"/>
      <c r="M278" s="761"/>
      <c r="N278" s="761"/>
      <c r="O278" s="761"/>
      <c r="P278" s="761"/>
      <c r="Q278" s="761"/>
    </row>
    <row r="279">
      <c r="A279" s="761"/>
      <c r="F279" s="762"/>
      <c r="H279" s="763"/>
      <c r="K279" s="761"/>
      <c r="L279" s="761"/>
      <c r="M279" s="761"/>
      <c r="N279" s="761"/>
      <c r="O279" s="761"/>
      <c r="P279" s="761"/>
      <c r="Q279" s="761"/>
    </row>
    <row r="280">
      <c r="A280" s="761"/>
      <c r="F280" s="762"/>
      <c r="H280" s="763"/>
      <c r="K280" s="761"/>
      <c r="L280" s="761"/>
      <c r="M280" s="761"/>
      <c r="N280" s="761"/>
      <c r="O280" s="761"/>
      <c r="P280" s="761"/>
      <c r="Q280" s="761"/>
    </row>
    <row r="281">
      <c r="A281" s="761"/>
      <c r="F281" s="762"/>
      <c r="H281" s="763"/>
      <c r="K281" s="761"/>
      <c r="L281" s="761"/>
      <c r="M281" s="761"/>
      <c r="N281" s="761"/>
      <c r="O281" s="761"/>
      <c r="P281" s="761"/>
      <c r="Q281" s="761"/>
    </row>
    <row r="282">
      <c r="A282" s="761"/>
      <c r="F282" s="762"/>
      <c r="H282" s="763"/>
      <c r="K282" s="761"/>
      <c r="L282" s="761"/>
      <c r="M282" s="761"/>
      <c r="N282" s="761"/>
      <c r="O282" s="761"/>
      <c r="P282" s="761"/>
      <c r="Q282" s="761"/>
    </row>
    <row r="283">
      <c r="A283" s="761"/>
      <c r="F283" s="762"/>
      <c r="H283" s="763"/>
      <c r="K283" s="761"/>
      <c r="L283" s="761"/>
      <c r="M283" s="761"/>
      <c r="N283" s="761"/>
      <c r="O283" s="761"/>
      <c r="P283" s="761"/>
      <c r="Q283" s="761"/>
    </row>
    <row r="284">
      <c r="A284" s="761"/>
      <c r="F284" s="762"/>
      <c r="H284" s="763"/>
      <c r="K284" s="761"/>
      <c r="L284" s="761"/>
      <c r="M284" s="761"/>
      <c r="N284" s="761"/>
      <c r="O284" s="761"/>
      <c r="P284" s="761"/>
      <c r="Q284" s="761"/>
    </row>
    <row r="285">
      <c r="A285" s="761"/>
      <c r="F285" s="762"/>
      <c r="H285" s="763"/>
      <c r="K285" s="761"/>
      <c r="L285" s="761"/>
      <c r="M285" s="761"/>
      <c r="N285" s="761"/>
      <c r="O285" s="761"/>
      <c r="P285" s="761"/>
      <c r="Q285" s="761"/>
    </row>
    <row r="286">
      <c r="A286" s="761"/>
      <c r="F286" s="762"/>
      <c r="H286" s="763"/>
      <c r="K286" s="761"/>
      <c r="L286" s="761"/>
      <c r="M286" s="761"/>
      <c r="N286" s="761"/>
      <c r="O286" s="761"/>
      <c r="P286" s="761"/>
      <c r="Q286" s="761"/>
    </row>
    <row r="287">
      <c r="A287" s="761"/>
      <c r="F287" s="762"/>
      <c r="H287" s="763"/>
      <c r="K287" s="761"/>
      <c r="L287" s="761"/>
      <c r="M287" s="761"/>
      <c r="N287" s="761"/>
      <c r="O287" s="761"/>
      <c r="P287" s="761"/>
      <c r="Q287" s="761"/>
    </row>
    <row r="288">
      <c r="A288" s="761"/>
      <c r="F288" s="762"/>
      <c r="H288" s="763"/>
      <c r="K288" s="761"/>
      <c r="L288" s="761"/>
      <c r="M288" s="761"/>
      <c r="N288" s="761"/>
      <c r="O288" s="761"/>
      <c r="P288" s="761"/>
      <c r="Q288" s="761"/>
    </row>
    <row r="289">
      <c r="A289" s="761"/>
      <c r="F289" s="762"/>
      <c r="H289" s="763"/>
      <c r="K289" s="761"/>
      <c r="L289" s="761"/>
      <c r="M289" s="761"/>
      <c r="N289" s="761"/>
      <c r="O289" s="761"/>
      <c r="P289" s="761"/>
      <c r="Q289" s="761"/>
    </row>
    <row r="290">
      <c r="A290" s="761"/>
      <c r="F290" s="762"/>
      <c r="H290" s="763"/>
      <c r="K290" s="761"/>
      <c r="L290" s="761"/>
      <c r="M290" s="761"/>
      <c r="N290" s="761"/>
      <c r="O290" s="761"/>
      <c r="P290" s="761"/>
      <c r="Q290" s="761"/>
    </row>
    <row r="291">
      <c r="A291" s="761"/>
      <c r="F291" s="762"/>
      <c r="H291" s="763"/>
      <c r="K291" s="761"/>
      <c r="L291" s="761"/>
      <c r="M291" s="761"/>
      <c r="N291" s="761"/>
      <c r="O291" s="761"/>
      <c r="P291" s="761"/>
      <c r="Q291" s="761"/>
    </row>
    <row r="292">
      <c r="A292" s="761"/>
      <c r="F292" s="762"/>
      <c r="H292" s="763"/>
      <c r="K292" s="761"/>
      <c r="L292" s="761"/>
      <c r="M292" s="761"/>
      <c r="N292" s="761"/>
      <c r="O292" s="761"/>
      <c r="P292" s="761"/>
      <c r="Q292" s="761"/>
    </row>
    <row r="293">
      <c r="A293" s="761"/>
      <c r="F293" s="762"/>
      <c r="H293" s="763"/>
      <c r="K293" s="761"/>
      <c r="L293" s="761"/>
      <c r="M293" s="761"/>
      <c r="N293" s="761"/>
      <c r="O293" s="761"/>
      <c r="P293" s="761"/>
      <c r="Q293" s="761"/>
    </row>
    <row r="294">
      <c r="A294" s="761"/>
      <c r="F294" s="762"/>
      <c r="H294" s="763"/>
      <c r="K294" s="761"/>
      <c r="L294" s="761"/>
      <c r="M294" s="761"/>
      <c r="N294" s="761"/>
      <c r="O294" s="761"/>
      <c r="P294" s="761"/>
      <c r="Q294" s="761"/>
    </row>
    <row r="295">
      <c r="A295" s="761"/>
      <c r="F295" s="762"/>
      <c r="H295" s="763"/>
      <c r="K295" s="761"/>
      <c r="L295" s="761"/>
      <c r="M295" s="761"/>
      <c r="N295" s="761"/>
      <c r="O295" s="761"/>
      <c r="P295" s="761"/>
      <c r="Q295" s="761"/>
    </row>
    <row r="296">
      <c r="A296" s="761"/>
      <c r="F296" s="762"/>
      <c r="H296" s="763"/>
      <c r="K296" s="761"/>
      <c r="L296" s="761"/>
      <c r="M296" s="761"/>
      <c r="N296" s="761"/>
      <c r="O296" s="761"/>
      <c r="P296" s="761"/>
      <c r="Q296" s="761"/>
    </row>
    <row r="297">
      <c r="A297" s="761"/>
      <c r="F297" s="762"/>
      <c r="H297" s="763"/>
      <c r="K297" s="761"/>
      <c r="L297" s="761"/>
      <c r="M297" s="761"/>
      <c r="N297" s="761"/>
      <c r="O297" s="761"/>
      <c r="P297" s="761"/>
      <c r="Q297" s="761"/>
    </row>
    <row r="298">
      <c r="A298" s="761"/>
      <c r="F298" s="762"/>
      <c r="H298" s="763"/>
      <c r="K298" s="761"/>
      <c r="L298" s="761"/>
      <c r="M298" s="761"/>
      <c r="N298" s="761"/>
      <c r="O298" s="761"/>
      <c r="P298" s="761"/>
      <c r="Q298" s="761"/>
    </row>
    <row r="299">
      <c r="A299" s="761"/>
      <c r="F299" s="762"/>
      <c r="H299" s="763"/>
      <c r="K299" s="761"/>
      <c r="L299" s="761"/>
      <c r="M299" s="761"/>
      <c r="N299" s="761"/>
      <c r="O299" s="761"/>
      <c r="P299" s="761"/>
      <c r="Q299" s="761"/>
    </row>
    <row r="300">
      <c r="A300" s="761"/>
      <c r="F300" s="762"/>
      <c r="H300" s="763"/>
      <c r="K300" s="761"/>
      <c r="L300" s="761"/>
      <c r="M300" s="761"/>
      <c r="N300" s="761"/>
      <c r="O300" s="761"/>
      <c r="P300" s="761"/>
      <c r="Q300" s="761"/>
    </row>
    <row r="301">
      <c r="A301" s="761"/>
      <c r="F301" s="762"/>
      <c r="H301" s="763"/>
      <c r="K301" s="761"/>
      <c r="L301" s="761"/>
      <c r="M301" s="761"/>
      <c r="N301" s="761"/>
      <c r="O301" s="761"/>
      <c r="P301" s="761"/>
      <c r="Q301" s="761"/>
    </row>
    <row r="302">
      <c r="A302" s="761"/>
      <c r="F302" s="762"/>
      <c r="H302" s="763"/>
      <c r="K302" s="761"/>
      <c r="L302" s="761"/>
      <c r="M302" s="761"/>
      <c r="N302" s="761"/>
      <c r="O302" s="761"/>
      <c r="P302" s="761"/>
      <c r="Q302" s="761"/>
    </row>
    <row r="303">
      <c r="A303" s="761"/>
      <c r="F303" s="762"/>
      <c r="H303" s="763"/>
      <c r="K303" s="761"/>
      <c r="L303" s="761"/>
      <c r="M303" s="761"/>
      <c r="N303" s="761"/>
      <c r="O303" s="761"/>
      <c r="P303" s="761"/>
      <c r="Q303" s="761"/>
    </row>
    <row r="304">
      <c r="A304" s="761"/>
      <c r="F304" s="762"/>
      <c r="H304" s="763"/>
      <c r="K304" s="761"/>
      <c r="L304" s="761"/>
      <c r="M304" s="761"/>
      <c r="N304" s="761"/>
      <c r="O304" s="761"/>
      <c r="P304" s="761"/>
      <c r="Q304" s="761"/>
    </row>
    <row r="305">
      <c r="A305" s="761"/>
      <c r="F305" s="762"/>
      <c r="H305" s="763"/>
      <c r="K305" s="761"/>
      <c r="L305" s="761"/>
      <c r="M305" s="761"/>
      <c r="N305" s="761"/>
      <c r="O305" s="761"/>
      <c r="P305" s="761"/>
      <c r="Q305" s="761"/>
    </row>
    <row r="306">
      <c r="A306" s="761"/>
      <c r="F306" s="762"/>
      <c r="H306" s="763"/>
      <c r="K306" s="761"/>
      <c r="L306" s="761"/>
      <c r="M306" s="761"/>
      <c r="N306" s="761"/>
      <c r="O306" s="761"/>
      <c r="P306" s="761"/>
      <c r="Q306" s="761"/>
    </row>
    <row r="307">
      <c r="A307" s="761"/>
      <c r="F307" s="762"/>
      <c r="H307" s="763"/>
      <c r="K307" s="761"/>
      <c r="L307" s="761"/>
      <c r="M307" s="761"/>
      <c r="N307" s="761"/>
      <c r="O307" s="761"/>
      <c r="P307" s="761"/>
      <c r="Q307" s="761"/>
    </row>
    <row r="308">
      <c r="A308" s="761"/>
      <c r="F308" s="762"/>
      <c r="H308" s="763"/>
      <c r="K308" s="761"/>
      <c r="L308" s="761"/>
      <c r="M308" s="761"/>
      <c r="N308" s="761"/>
      <c r="O308" s="761"/>
      <c r="P308" s="761"/>
      <c r="Q308" s="761"/>
    </row>
    <row r="309">
      <c r="A309" s="761"/>
      <c r="F309" s="762"/>
      <c r="H309" s="763"/>
      <c r="K309" s="761"/>
      <c r="L309" s="761"/>
      <c r="M309" s="761"/>
      <c r="N309" s="761"/>
      <c r="O309" s="761"/>
      <c r="P309" s="761"/>
      <c r="Q309" s="761"/>
    </row>
    <row r="310">
      <c r="A310" s="761"/>
      <c r="F310" s="762"/>
      <c r="H310" s="763"/>
      <c r="K310" s="761"/>
      <c r="L310" s="761"/>
      <c r="M310" s="761"/>
      <c r="N310" s="761"/>
      <c r="O310" s="761"/>
      <c r="P310" s="761"/>
      <c r="Q310" s="761"/>
    </row>
    <row r="311">
      <c r="A311" s="761"/>
      <c r="F311" s="762"/>
      <c r="H311" s="763"/>
      <c r="K311" s="761"/>
      <c r="L311" s="761"/>
      <c r="M311" s="761"/>
      <c r="N311" s="761"/>
      <c r="O311" s="761"/>
      <c r="P311" s="761"/>
      <c r="Q311" s="761"/>
    </row>
    <row r="312">
      <c r="A312" s="761"/>
      <c r="F312" s="762"/>
      <c r="H312" s="763"/>
      <c r="K312" s="761"/>
      <c r="L312" s="761"/>
      <c r="M312" s="761"/>
      <c r="N312" s="761"/>
      <c r="O312" s="761"/>
      <c r="P312" s="761"/>
      <c r="Q312" s="761"/>
    </row>
    <row r="313">
      <c r="A313" s="761"/>
      <c r="F313" s="762"/>
      <c r="H313" s="763"/>
      <c r="K313" s="761"/>
      <c r="L313" s="761"/>
      <c r="M313" s="761"/>
      <c r="N313" s="761"/>
      <c r="O313" s="761"/>
      <c r="P313" s="761"/>
      <c r="Q313" s="761"/>
    </row>
    <row r="314">
      <c r="A314" s="761"/>
      <c r="F314" s="762"/>
      <c r="H314" s="763"/>
      <c r="K314" s="761"/>
      <c r="L314" s="761"/>
      <c r="M314" s="761"/>
      <c r="N314" s="761"/>
      <c r="O314" s="761"/>
      <c r="P314" s="761"/>
      <c r="Q314" s="761"/>
    </row>
    <row r="315">
      <c r="A315" s="761"/>
      <c r="F315" s="762"/>
      <c r="H315" s="763"/>
      <c r="K315" s="761"/>
      <c r="L315" s="761"/>
      <c r="M315" s="761"/>
      <c r="N315" s="761"/>
      <c r="O315" s="761"/>
      <c r="P315" s="761"/>
      <c r="Q315" s="761"/>
    </row>
    <row r="316">
      <c r="A316" s="761"/>
      <c r="F316" s="762"/>
      <c r="H316" s="763"/>
      <c r="K316" s="761"/>
      <c r="L316" s="761"/>
      <c r="M316" s="761"/>
      <c r="N316" s="761"/>
      <c r="O316" s="761"/>
      <c r="P316" s="761"/>
      <c r="Q316" s="761"/>
    </row>
    <row r="317">
      <c r="A317" s="761"/>
      <c r="F317" s="762"/>
      <c r="H317" s="763"/>
      <c r="K317" s="761"/>
      <c r="L317" s="761"/>
      <c r="M317" s="761"/>
      <c r="N317" s="761"/>
      <c r="O317" s="761"/>
      <c r="P317" s="761"/>
      <c r="Q317" s="761"/>
    </row>
    <row r="318">
      <c r="A318" s="761"/>
      <c r="F318" s="762"/>
      <c r="H318" s="763"/>
      <c r="K318" s="761"/>
      <c r="L318" s="761"/>
      <c r="M318" s="761"/>
      <c r="N318" s="761"/>
      <c r="O318" s="761"/>
      <c r="P318" s="761"/>
      <c r="Q318" s="761"/>
    </row>
    <row r="319">
      <c r="A319" s="761"/>
      <c r="F319" s="762"/>
      <c r="H319" s="763"/>
      <c r="K319" s="761"/>
      <c r="L319" s="761"/>
      <c r="M319" s="761"/>
      <c r="N319" s="761"/>
      <c r="O319" s="761"/>
      <c r="P319" s="761"/>
      <c r="Q319" s="761"/>
    </row>
    <row r="320">
      <c r="A320" s="761"/>
      <c r="F320" s="762"/>
      <c r="H320" s="763"/>
      <c r="K320" s="761"/>
      <c r="L320" s="761"/>
      <c r="M320" s="761"/>
      <c r="N320" s="761"/>
      <c r="O320" s="761"/>
      <c r="P320" s="761"/>
      <c r="Q320" s="761"/>
    </row>
    <row r="321">
      <c r="A321" s="761"/>
      <c r="F321" s="762"/>
      <c r="H321" s="763"/>
      <c r="K321" s="761"/>
      <c r="L321" s="761"/>
      <c r="M321" s="761"/>
      <c r="N321" s="761"/>
      <c r="O321" s="761"/>
      <c r="P321" s="761"/>
      <c r="Q321" s="761"/>
    </row>
    <row r="322">
      <c r="A322" s="761"/>
      <c r="F322" s="762"/>
      <c r="H322" s="763"/>
      <c r="K322" s="761"/>
      <c r="L322" s="761"/>
      <c r="M322" s="761"/>
      <c r="N322" s="761"/>
      <c r="O322" s="761"/>
      <c r="P322" s="761"/>
      <c r="Q322" s="761"/>
    </row>
    <row r="323">
      <c r="A323" s="761"/>
      <c r="F323" s="762"/>
      <c r="H323" s="763"/>
      <c r="K323" s="761"/>
      <c r="L323" s="761"/>
      <c r="M323" s="761"/>
      <c r="N323" s="761"/>
      <c r="O323" s="761"/>
      <c r="P323" s="761"/>
      <c r="Q323" s="761"/>
    </row>
    <row r="324">
      <c r="A324" s="761"/>
      <c r="F324" s="762"/>
      <c r="H324" s="763"/>
      <c r="K324" s="761"/>
      <c r="L324" s="761"/>
      <c r="M324" s="761"/>
      <c r="N324" s="761"/>
      <c r="O324" s="761"/>
      <c r="P324" s="761"/>
      <c r="Q324" s="761"/>
    </row>
    <row r="325">
      <c r="A325" s="761"/>
      <c r="F325" s="762"/>
      <c r="H325" s="763"/>
      <c r="K325" s="761"/>
      <c r="L325" s="761"/>
      <c r="M325" s="761"/>
      <c r="N325" s="761"/>
      <c r="O325" s="761"/>
      <c r="P325" s="761"/>
      <c r="Q325" s="761"/>
    </row>
    <row r="326">
      <c r="A326" s="761"/>
      <c r="F326" s="762"/>
      <c r="H326" s="763"/>
      <c r="K326" s="761"/>
      <c r="L326" s="761"/>
      <c r="M326" s="761"/>
      <c r="N326" s="761"/>
      <c r="O326" s="761"/>
      <c r="P326" s="761"/>
      <c r="Q326" s="761"/>
    </row>
    <row r="327">
      <c r="A327" s="761"/>
      <c r="F327" s="762"/>
      <c r="H327" s="763"/>
      <c r="K327" s="761"/>
      <c r="L327" s="761"/>
      <c r="M327" s="761"/>
      <c r="N327" s="761"/>
      <c r="O327" s="761"/>
      <c r="P327" s="761"/>
      <c r="Q327" s="761"/>
    </row>
    <row r="328">
      <c r="A328" s="761"/>
      <c r="F328" s="762"/>
      <c r="H328" s="763"/>
      <c r="K328" s="761"/>
      <c r="L328" s="761"/>
      <c r="M328" s="761"/>
      <c r="N328" s="761"/>
      <c r="O328" s="761"/>
      <c r="P328" s="761"/>
      <c r="Q328" s="761"/>
    </row>
    <row r="329">
      <c r="A329" s="761"/>
      <c r="F329" s="762"/>
      <c r="H329" s="763"/>
      <c r="K329" s="761"/>
      <c r="L329" s="761"/>
      <c r="M329" s="761"/>
      <c r="N329" s="761"/>
      <c r="O329" s="761"/>
      <c r="P329" s="761"/>
      <c r="Q329" s="761"/>
    </row>
    <row r="330">
      <c r="A330" s="761"/>
      <c r="F330" s="762"/>
      <c r="H330" s="763"/>
      <c r="K330" s="761"/>
      <c r="L330" s="761"/>
      <c r="M330" s="761"/>
      <c r="N330" s="761"/>
      <c r="O330" s="761"/>
      <c r="P330" s="761"/>
      <c r="Q330" s="761"/>
    </row>
    <row r="331">
      <c r="A331" s="761"/>
      <c r="F331" s="762"/>
      <c r="H331" s="763"/>
      <c r="K331" s="761"/>
      <c r="L331" s="761"/>
      <c r="M331" s="761"/>
      <c r="N331" s="761"/>
      <c r="O331" s="761"/>
      <c r="P331" s="761"/>
      <c r="Q331" s="761"/>
    </row>
    <row r="332">
      <c r="A332" s="761"/>
      <c r="F332" s="762"/>
      <c r="H332" s="763"/>
      <c r="K332" s="761"/>
      <c r="L332" s="761"/>
      <c r="M332" s="761"/>
      <c r="N332" s="761"/>
      <c r="O332" s="761"/>
      <c r="P332" s="761"/>
      <c r="Q332" s="761"/>
    </row>
    <row r="333">
      <c r="A333" s="761"/>
      <c r="F333" s="762"/>
      <c r="H333" s="763"/>
      <c r="K333" s="761"/>
      <c r="L333" s="761"/>
      <c r="M333" s="761"/>
      <c r="N333" s="761"/>
      <c r="O333" s="761"/>
      <c r="P333" s="761"/>
      <c r="Q333" s="761"/>
    </row>
    <row r="334">
      <c r="A334" s="761"/>
      <c r="F334" s="762"/>
      <c r="H334" s="763"/>
      <c r="K334" s="761"/>
      <c r="L334" s="761"/>
      <c r="M334" s="761"/>
      <c r="N334" s="761"/>
      <c r="O334" s="761"/>
      <c r="P334" s="761"/>
      <c r="Q334" s="761"/>
    </row>
    <row r="335">
      <c r="A335" s="761"/>
      <c r="F335" s="762"/>
      <c r="H335" s="763"/>
      <c r="K335" s="761"/>
      <c r="L335" s="761"/>
      <c r="M335" s="761"/>
      <c r="N335" s="761"/>
      <c r="O335" s="761"/>
      <c r="P335" s="761"/>
      <c r="Q335" s="761"/>
    </row>
    <row r="336">
      <c r="A336" s="761"/>
      <c r="F336" s="762"/>
      <c r="H336" s="763"/>
      <c r="K336" s="761"/>
      <c r="L336" s="761"/>
      <c r="M336" s="761"/>
      <c r="N336" s="761"/>
      <c r="O336" s="761"/>
      <c r="P336" s="761"/>
      <c r="Q336" s="761"/>
    </row>
    <row r="337">
      <c r="A337" s="761"/>
      <c r="F337" s="762"/>
      <c r="H337" s="763"/>
      <c r="K337" s="761"/>
      <c r="L337" s="761"/>
      <c r="M337" s="761"/>
      <c r="N337" s="761"/>
      <c r="O337" s="761"/>
      <c r="P337" s="761"/>
      <c r="Q337" s="761"/>
    </row>
    <row r="338">
      <c r="A338" s="761"/>
      <c r="F338" s="762"/>
      <c r="H338" s="763"/>
      <c r="K338" s="761"/>
      <c r="L338" s="761"/>
      <c r="M338" s="761"/>
      <c r="N338" s="761"/>
      <c r="O338" s="761"/>
      <c r="P338" s="761"/>
      <c r="Q338" s="761"/>
    </row>
    <row r="339">
      <c r="A339" s="761"/>
      <c r="F339" s="762"/>
      <c r="H339" s="763"/>
      <c r="K339" s="761"/>
      <c r="L339" s="761"/>
      <c r="M339" s="761"/>
      <c r="N339" s="761"/>
      <c r="O339" s="761"/>
      <c r="P339" s="761"/>
      <c r="Q339" s="761"/>
    </row>
    <row r="340">
      <c r="A340" s="761"/>
      <c r="F340" s="762"/>
      <c r="H340" s="763"/>
      <c r="K340" s="761"/>
      <c r="L340" s="761"/>
      <c r="M340" s="761"/>
      <c r="N340" s="761"/>
      <c r="O340" s="761"/>
      <c r="P340" s="761"/>
      <c r="Q340" s="761"/>
    </row>
    <row r="341">
      <c r="A341" s="761"/>
      <c r="F341" s="762"/>
      <c r="H341" s="763"/>
      <c r="K341" s="761"/>
      <c r="L341" s="761"/>
      <c r="M341" s="761"/>
      <c r="N341" s="761"/>
      <c r="O341" s="761"/>
      <c r="P341" s="761"/>
      <c r="Q341" s="761"/>
    </row>
    <row r="342">
      <c r="A342" s="761"/>
      <c r="F342" s="762"/>
      <c r="H342" s="763"/>
      <c r="K342" s="761"/>
      <c r="L342" s="761"/>
      <c r="M342" s="761"/>
      <c r="N342" s="761"/>
      <c r="O342" s="761"/>
      <c r="P342" s="761"/>
      <c r="Q342" s="761"/>
    </row>
    <row r="343">
      <c r="A343" s="761"/>
      <c r="F343" s="762"/>
      <c r="H343" s="763"/>
      <c r="K343" s="761"/>
      <c r="L343" s="761"/>
      <c r="M343" s="761"/>
      <c r="N343" s="761"/>
      <c r="O343" s="761"/>
      <c r="P343" s="761"/>
      <c r="Q343" s="761"/>
    </row>
    <row r="344">
      <c r="A344" s="761"/>
      <c r="F344" s="762"/>
      <c r="H344" s="763"/>
      <c r="K344" s="761"/>
      <c r="L344" s="761"/>
      <c r="M344" s="761"/>
      <c r="N344" s="761"/>
      <c r="O344" s="761"/>
      <c r="P344" s="761"/>
      <c r="Q344" s="761"/>
    </row>
    <row r="345">
      <c r="A345" s="761"/>
      <c r="F345" s="762"/>
      <c r="H345" s="763"/>
      <c r="K345" s="761"/>
      <c r="L345" s="761"/>
      <c r="M345" s="761"/>
      <c r="N345" s="761"/>
      <c r="O345" s="761"/>
      <c r="P345" s="761"/>
      <c r="Q345" s="761"/>
    </row>
    <row r="346">
      <c r="A346" s="761"/>
      <c r="F346" s="762"/>
      <c r="H346" s="763"/>
      <c r="K346" s="761"/>
      <c r="L346" s="761"/>
      <c r="M346" s="761"/>
      <c r="N346" s="761"/>
      <c r="O346" s="761"/>
      <c r="P346" s="761"/>
      <c r="Q346" s="761"/>
    </row>
    <row r="347">
      <c r="A347" s="761"/>
      <c r="F347" s="762"/>
      <c r="H347" s="763"/>
      <c r="K347" s="761"/>
      <c r="L347" s="761"/>
      <c r="M347" s="761"/>
      <c r="N347" s="761"/>
      <c r="O347" s="761"/>
      <c r="P347" s="761"/>
      <c r="Q347" s="761"/>
    </row>
    <row r="348">
      <c r="A348" s="761"/>
      <c r="F348" s="762"/>
      <c r="H348" s="763"/>
      <c r="K348" s="761"/>
      <c r="L348" s="761"/>
      <c r="M348" s="761"/>
      <c r="N348" s="761"/>
      <c r="O348" s="761"/>
      <c r="P348" s="761"/>
      <c r="Q348" s="761"/>
    </row>
    <row r="349">
      <c r="A349" s="761"/>
      <c r="F349" s="762"/>
      <c r="H349" s="763"/>
      <c r="K349" s="761"/>
      <c r="L349" s="761"/>
      <c r="M349" s="761"/>
      <c r="N349" s="761"/>
      <c r="O349" s="761"/>
      <c r="P349" s="761"/>
      <c r="Q349" s="761"/>
    </row>
    <row r="350">
      <c r="A350" s="761"/>
      <c r="F350" s="762"/>
      <c r="H350" s="763"/>
      <c r="K350" s="761"/>
      <c r="L350" s="761"/>
      <c r="M350" s="761"/>
      <c r="N350" s="761"/>
      <c r="O350" s="761"/>
      <c r="P350" s="761"/>
      <c r="Q350" s="761"/>
    </row>
    <row r="351">
      <c r="A351" s="761"/>
      <c r="F351" s="762"/>
      <c r="H351" s="763"/>
      <c r="K351" s="761"/>
      <c r="L351" s="761"/>
      <c r="M351" s="761"/>
      <c r="N351" s="761"/>
      <c r="O351" s="761"/>
      <c r="P351" s="761"/>
      <c r="Q351" s="761"/>
    </row>
    <row r="352">
      <c r="A352" s="761"/>
      <c r="F352" s="762"/>
      <c r="H352" s="763"/>
      <c r="K352" s="761"/>
      <c r="L352" s="761"/>
      <c r="M352" s="761"/>
      <c r="N352" s="761"/>
      <c r="O352" s="761"/>
      <c r="P352" s="761"/>
      <c r="Q352" s="761"/>
    </row>
    <row r="353">
      <c r="A353" s="761"/>
      <c r="F353" s="762"/>
      <c r="H353" s="763"/>
      <c r="K353" s="761"/>
      <c r="L353" s="761"/>
      <c r="M353" s="761"/>
      <c r="N353" s="761"/>
      <c r="O353" s="761"/>
      <c r="P353" s="761"/>
      <c r="Q353" s="761"/>
    </row>
    <row r="354">
      <c r="A354" s="761"/>
      <c r="F354" s="762"/>
      <c r="H354" s="763"/>
      <c r="K354" s="761"/>
      <c r="L354" s="761"/>
      <c r="M354" s="761"/>
      <c r="N354" s="761"/>
      <c r="O354" s="761"/>
      <c r="P354" s="761"/>
      <c r="Q354" s="761"/>
    </row>
    <row r="355">
      <c r="A355" s="761"/>
      <c r="F355" s="762"/>
      <c r="H355" s="763"/>
      <c r="K355" s="761"/>
      <c r="L355" s="761"/>
      <c r="M355" s="761"/>
      <c r="N355" s="761"/>
      <c r="O355" s="761"/>
      <c r="P355" s="761"/>
      <c r="Q355" s="761"/>
    </row>
    <row r="356">
      <c r="A356" s="761"/>
      <c r="F356" s="762"/>
      <c r="H356" s="763"/>
      <c r="K356" s="761"/>
      <c r="L356" s="761"/>
      <c r="M356" s="761"/>
      <c r="N356" s="761"/>
      <c r="O356" s="761"/>
      <c r="P356" s="761"/>
      <c r="Q356" s="761"/>
    </row>
    <row r="357">
      <c r="A357" s="761"/>
      <c r="F357" s="762"/>
      <c r="H357" s="763"/>
      <c r="K357" s="761"/>
      <c r="L357" s="761"/>
      <c r="M357" s="761"/>
      <c r="N357" s="761"/>
      <c r="O357" s="761"/>
      <c r="P357" s="761"/>
      <c r="Q357" s="761"/>
    </row>
    <row r="358">
      <c r="A358" s="761"/>
      <c r="F358" s="762"/>
      <c r="H358" s="763"/>
      <c r="K358" s="761"/>
      <c r="L358" s="761"/>
      <c r="M358" s="761"/>
      <c r="N358" s="761"/>
      <c r="O358" s="761"/>
      <c r="P358" s="761"/>
      <c r="Q358" s="761"/>
    </row>
    <row r="359">
      <c r="A359" s="761"/>
      <c r="F359" s="762"/>
      <c r="H359" s="763"/>
      <c r="K359" s="761"/>
      <c r="L359" s="761"/>
      <c r="M359" s="761"/>
      <c r="N359" s="761"/>
      <c r="O359" s="761"/>
      <c r="P359" s="761"/>
      <c r="Q359" s="761"/>
    </row>
    <row r="360">
      <c r="A360" s="761"/>
      <c r="F360" s="762"/>
      <c r="H360" s="763"/>
      <c r="K360" s="761"/>
      <c r="L360" s="761"/>
      <c r="M360" s="761"/>
      <c r="N360" s="761"/>
      <c r="O360" s="761"/>
      <c r="P360" s="761"/>
      <c r="Q360" s="761"/>
    </row>
    <row r="361">
      <c r="A361" s="761"/>
      <c r="F361" s="762"/>
      <c r="H361" s="763"/>
      <c r="K361" s="761"/>
      <c r="L361" s="761"/>
      <c r="M361" s="761"/>
      <c r="N361" s="761"/>
      <c r="O361" s="761"/>
      <c r="P361" s="761"/>
      <c r="Q361" s="761"/>
    </row>
    <row r="362">
      <c r="A362" s="761"/>
      <c r="F362" s="762"/>
      <c r="H362" s="763"/>
      <c r="K362" s="761"/>
      <c r="L362" s="761"/>
      <c r="M362" s="761"/>
      <c r="N362" s="761"/>
      <c r="O362" s="761"/>
      <c r="P362" s="761"/>
      <c r="Q362" s="761"/>
    </row>
    <row r="363">
      <c r="A363" s="761"/>
      <c r="F363" s="762"/>
      <c r="H363" s="763"/>
      <c r="K363" s="761"/>
      <c r="L363" s="761"/>
      <c r="M363" s="761"/>
      <c r="N363" s="761"/>
      <c r="O363" s="761"/>
      <c r="P363" s="761"/>
      <c r="Q363" s="761"/>
    </row>
    <row r="364">
      <c r="A364" s="761"/>
      <c r="F364" s="762"/>
      <c r="H364" s="763"/>
      <c r="K364" s="761"/>
      <c r="L364" s="761"/>
      <c r="M364" s="761"/>
      <c r="N364" s="761"/>
      <c r="O364" s="761"/>
      <c r="P364" s="761"/>
      <c r="Q364" s="761"/>
    </row>
    <row r="365">
      <c r="A365" s="761"/>
      <c r="F365" s="762"/>
      <c r="H365" s="763"/>
      <c r="K365" s="761"/>
      <c r="L365" s="761"/>
      <c r="M365" s="761"/>
      <c r="N365" s="761"/>
      <c r="O365" s="761"/>
      <c r="P365" s="761"/>
      <c r="Q365" s="761"/>
    </row>
    <row r="366">
      <c r="A366" s="761"/>
      <c r="F366" s="762"/>
      <c r="H366" s="763"/>
      <c r="K366" s="761"/>
      <c r="L366" s="761"/>
      <c r="M366" s="761"/>
      <c r="N366" s="761"/>
      <c r="O366" s="761"/>
      <c r="P366" s="761"/>
      <c r="Q366" s="761"/>
    </row>
    <row r="367">
      <c r="A367" s="761"/>
      <c r="F367" s="762"/>
      <c r="H367" s="763"/>
      <c r="K367" s="761"/>
      <c r="L367" s="761"/>
      <c r="M367" s="761"/>
      <c r="N367" s="761"/>
      <c r="O367" s="761"/>
      <c r="P367" s="761"/>
      <c r="Q367" s="761"/>
    </row>
    <row r="368">
      <c r="A368" s="761"/>
      <c r="F368" s="762"/>
      <c r="H368" s="763"/>
      <c r="K368" s="761"/>
      <c r="L368" s="761"/>
      <c r="M368" s="761"/>
      <c r="N368" s="761"/>
      <c r="O368" s="761"/>
      <c r="P368" s="761"/>
      <c r="Q368" s="761"/>
    </row>
    <row r="369">
      <c r="A369" s="761"/>
      <c r="F369" s="762"/>
      <c r="H369" s="763"/>
      <c r="K369" s="761"/>
      <c r="L369" s="761"/>
      <c r="M369" s="761"/>
      <c r="N369" s="761"/>
      <c r="O369" s="761"/>
      <c r="P369" s="761"/>
      <c r="Q369" s="761"/>
    </row>
    <row r="370">
      <c r="A370" s="761"/>
      <c r="F370" s="762"/>
      <c r="H370" s="763"/>
      <c r="K370" s="761"/>
      <c r="L370" s="761"/>
      <c r="M370" s="761"/>
      <c r="N370" s="761"/>
      <c r="O370" s="761"/>
      <c r="P370" s="761"/>
      <c r="Q370" s="761"/>
    </row>
    <row r="371">
      <c r="A371" s="761"/>
      <c r="F371" s="762"/>
      <c r="H371" s="763"/>
      <c r="K371" s="761"/>
      <c r="L371" s="761"/>
      <c r="M371" s="761"/>
      <c r="N371" s="761"/>
      <c r="O371" s="761"/>
      <c r="P371" s="761"/>
      <c r="Q371" s="761"/>
    </row>
    <row r="372">
      <c r="A372" s="761"/>
      <c r="F372" s="762"/>
      <c r="H372" s="763"/>
      <c r="K372" s="761"/>
      <c r="L372" s="761"/>
      <c r="M372" s="761"/>
      <c r="N372" s="761"/>
      <c r="O372" s="761"/>
      <c r="P372" s="761"/>
      <c r="Q372" s="761"/>
    </row>
    <row r="373">
      <c r="A373" s="761"/>
      <c r="F373" s="762"/>
      <c r="H373" s="763"/>
      <c r="K373" s="761"/>
      <c r="L373" s="761"/>
      <c r="M373" s="761"/>
      <c r="N373" s="761"/>
      <c r="O373" s="761"/>
      <c r="P373" s="761"/>
      <c r="Q373" s="761"/>
    </row>
    <row r="374">
      <c r="A374" s="761"/>
      <c r="F374" s="762"/>
      <c r="H374" s="763"/>
      <c r="K374" s="761"/>
      <c r="L374" s="761"/>
      <c r="M374" s="761"/>
      <c r="N374" s="761"/>
      <c r="O374" s="761"/>
      <c r="P374" s="761"/>
      <c r="Q374" s="761"/>
    </row>
    <row r="375">
      <c r="A375" s="761"/>
      <c r="F375" s="762"/>
      <c r="H375" s="763"/>
      <c r="K375" s="761"/>
      <c r="L375" s="761"/>
      <c r="M375" s="761"/>
      <c r="N375" s="761"/>
      <c r="O375" s="761"/>
      <c r="P375" s="761"/>
      <c r="Q375" s="761"/>
    </row>
    <row r="376">
      <c r="A376" s="761"/>
      <c r="F376" s="762"/>
      <c r="H376" s="763"/>
      <c r="K376" s="761"/>
      <c r="L376" s="761"/>
      <c r="M376" s="761"/>
      <c r="N376" s="761"/>
      <c r="O376" s="761"/>
      <c r="P376" s="761"/>
      <c r="Q376" s="761"/>
    </row>
    <row r="377">
      <c r="A377" s="761"/>
      <c r="F377" s="762"/>
      <c r="H377" s="763"/>
      <c r="K377" s="761"/>
      <c r="L377" s="761"/>
      <c r="M377" s="761"/>
      <c r="N377" s="761"/>
      <c r="O377" s="761"/>
      <c r="P377" s="761"/>
      <c r="Q377" s="761"/>
    </row>
    <row r="378">
      <c r="A378" s="761"/>
      <c r="F378" s="762"/>
      <c r="H378" s="763"/>
      <c r="K378" s="761"/>
      <c r="L378" s="761"/>
      <c r="M378" s="761"/>
      <c r="N378" s="761"/>
      <c r="O378" s="761"/>
      <c r="P378" s="761"/>
      <c r="Q378" s="761"/>
    </row>
    <row r="379">
      <c r="A379" s="761"/>
      <c r="F379" s="762"/>
      <c r="H379" s="763"/>
      <c r="K379" s="761"/>
      <c r="L379" s="761"/>
      <c r="M379" s="761"/>
      <c r="N379" s="761"/>
      <c r="O379" s="761"/>
      <c r="P379" s="761"/>
      <c r="Q379" s="761"/>
    </row>
    <row r="380">
      <c r="A380" s="761"/>
      <c r="F380" s="762"/>
      <c r="H380" s="763"/>
      <c r="K380" s="761"/>
      <c r="L380" s="761"/>
      <c r="M380" s="761"/>
      <c r="N380" s="761"/>
      <c r="O380" s="761"/>
      <c r="P380" s="761"/>
      <c r="Q380" s="761"/>
    </row>
    <row r="381">
      <c r="A381" s="761"/>
      <c r="F381" s="762"/>
      <c r="H381" s="763"/>
      <c r="K381" s="761"/>
      <c r="L381" s="761"/>
      <c r="M381" s="761"/>
      <c r="N381" s="761"/>
      <c r="O381" s="761"/>
      <c r="P381" s="761"/>
      <c r="Q381" s="761"/>
    </row>
    <row r="382">
      <c r="A382" s="761"/>
      <c r="F382" s="762"/>
      <c r="H382" s="763"/>
      <c r="K382" s="761"/>
      <c r="L382" s="761"/>
      <c r="M382" s="761"/>
      <c r="N382" s="761"/>
      <c r="O382" s="761"/>
      <c r="P382" s="761"/>
      <c r="Q382" s="761"/>
    </row>
    <row r="383">
      <c r="A383" s="761"/>
      <c r="F383" s="762"/>
      <c r="H383" s="763"/>
      <c r="K383" s="761"/>
      <c r="L383" s="761"/>
      <c r="M383" s="761"/>
      <c r="N383" s="761"/>
      <c r="O383" s="761"/>
      <c r="P383" s="761"/>
      <c r="Q383" s="761"/>
    </row>
    <row r="384">
      <c r="A384" s="761"/>
      <c r="F384" s="762"/>
      <c r="H384" s="763"/>
      <c r="K384" s="761"/>
      <c r="L384" s="761"/>
      <c r="M384" s="761"/>
      <c r="N384" s="761"/>
      <c r="O384" s="761"/>
      <c r="P384" s="761"/>
      <c r="Q384" s="761"/>
    </row>
    <row r="385">
      <c r="A385" s="761"/>
      <c r="F385" s="762"/>
      <c r="H385" s="763"/>
      <c r="K385" s="761"/>
      <c r="L385" s="761"/>
      <c r="M385" s="761"/>
      <c r="N385" s="761"/>
      <c r="O385" s="761"/>
      <c r="P385" s="761"/>
      <c r="Q385" s="761"/>
    </row>
    <row r="386">
      <c r="A386" s="761"/>
      <c r="F386" s="762"/>
      <c r="H386" s="763"/>
      <c r="K386" s="761"/>
      <c r="L386" s="761"/>
      <c r="M386" s="761"/>
      <c r="N386" s="761"/>
      <c r="O386" s="761"/>
      <c r="P386" s="761"/>
      <c r="Q386" s="761"/>
    </row>
    <row r="387">
      <c r="A387" s="761"/>
      <c r="F387" s="762"/>
      <c r="H387" s="763"/>
      <c r="K387" s="761"/>
      <c r="L387" s="761"/>
      <c r="M387" s="761"/>
      <c r="N387" s="761"/>
      <c r="O387" s="761"/>
      <c r="P387" s="761"/>
      <c r="Q387" s="761"/>
    </row>
    <row r="388">
      <c r="A388" s="761"/>
      <c r="F388" s="762"/>
      <c r="H388" s="763"/>
      <c r="K388" s="761"/>
      <c r="L388" s="761"/>
      <c r="M388" s="761"/>
      <c r="N388" s="761"/>
      <c r="O388" s="761"/>
      <c r="P388" s="761"/>
      <c r="Q388" s="761"/>
    </row>
    <row r="389">
      <c r="A389" s="761"/>
      <c r="F389" s="762"/>
      <c r="H389" s="763"/>
      <c r="K389" s="761"/>
      <c r="L389" s="761"/>
      <c r="M389" s="761"/>
      <c r="N389" s="761"/>
      <c r="O389" s="761"/>
      <c r="P389" s="761"/>
      <c r="Q389" s="761"/>
    </row>
    <row r="390">
      <c r="A390" s="761"/>
      <c r="F390" s="762"/>
      <c r="H390" s="763"/>
      <c r="K390" s="761"/>
      <c r="L390" s="761"/>
      <c r="M390" s="761"/>
      <c r="N390" s="761"/>
      <c r="O390" s="761"/>
      <c r="P390" s="761"/>
      <c r="Q390" s="761"/>
    </row>
    <row r="391">
      <c r="A391" s="761"/>
      <c r="F391" s="762"/>
      <c r="H391" s="763"/>
      <c r="K391" s="761"/>
      <c r="L391" s="761"/>
      <c r="M391" s="761"/>
      <c r="N391" s="761"/>
      <c r="O391" s="761"/>
      <c r="P391" s="761"/>
      <c r="Q391" s="761"/>
    </row>
    <row r="392">
      <c r="A392" s="761"/>
      <c r="F392" s="762"/>
      <c r="H392" s="763"/>
      <c r="K392" s="761"/>
      <c r="L392" s="761"/>
      <c r="M392" s="761"/>
      <c r="N392" s="761"/>
      <c r="O392" s="761"/>
      <c r="P392" s="761"/>
      <c r="Q392" s="761"/>
    </row>
    <row r="393">
      <c r="A393" s="761"/>
      <c r="F393" s="762"/>
      <c r="H393" s="763"/>
      <c r="K393" s="761"/>
      <c r="L393" s="761"/>
      <c r="M393" s="761"/>
      <c r="N393" s="761"/>
      <c r="O393" s="761"/>
      <c r="P393" s="761"/>
      <c r="Q393" s="761"/>
    </row>
    <row r="394">
      <c r="A394" s="761"/>
      <c r="F394" s="762"/>
      <c r="H394" s="763"/>
      <c r="K394" s="761"/>
      <c r="L394" s="761"/>
      <c r="M394" s="761"/>
      <c r="N394" s="761"/>
      <c r="O394" s="761"/>
      <c r="P394" s="761"/>
      <c r="Q394" s="761"/>
    </row>
    <row r="395">
      <c r="A395" s="761"/>
      <c r="F395" s="762"/>
      <c r="H395" s="763"/>
      <c r="K395" s="761"/>
      <c r="L395" s="761"/>
      <c r="M395" s="761"/>
      <c r="N395" s="761"/>
      <c r="O395" s="761"/>
      <c r="P395" s="761"/>
      <c r="Q395" s="761"/>
    </row>
    <row r="396">
      <c r="A396" s="761"/>
      <c r="F396" s="762"/>
      <c r="H396" s="763"/>
      <c r="K396" s="761"/>
      <c r="L396" s="761"/>
      <c r="M396" s="761"/>
      <c r="N396" s="761"/>
      <c r="O396" s="761"/>
      <c r="P396" s="761"/>
      <c r="Q396" s="761"/>
    </row>
    <row r="397">
      <c r="A397" s="761"/>
      <c r="F397" s="762"/>
      <c r="H397" s="763"/>
      <c r="K397" s="761"/>
      <c r="L397" s="761"/>
      <c r="M397" s="761"/>
      <c r="N397" s="761"/>
      <c r="O397" s="761"/>
      <c r="P397" s="761"/>
      <c r="Q397" s="761"/>
    </row>
    <row r="398">
      <c r="A398" s="761"/>
      <c r="F398" s="762"/>
      <c r="H398" s="763"/>
      <c r="K398" s="761"/>
      <c r="L398" s="761"/>
      <c r="M398" s="761"/>
      <c r="N398" s="761"/>
      <c r="O398" s="761"/>
      <c r="P398" s="761"/>
      <c r="Q398" s="761"/>
    </row>
    <row r="399">
      <c r="A399" s="761"/>
      <c r="F399" s="762"/>
      <c r="H399" s="763"/>
      <c r="K399" s="761"/>
      <c r="L399" s="761"/>
      <c r="M399" s="761"/>
      <c r="N399" s="761"/>
      <c r="O399" s="761"/>
      <c r="P399" s="761"/>
      <c r="Q399" s="761"/>
    </row>
    <row r="400">
      <c r="A400" s="761"/>
      <c r="F400" s="762"/>
      <c r="H400" s="763"/>
      <c r="K400" s="761"/>
      <c r="L400" s="761"/>
      <c r="M400" s="761"/>
      <c r="N400" s="761"/>
      <c r="O400" s="761"/>
      <c r="P400" s="761"/>
      <c r="Q400" s="761"/>
    </row>
    <row r="401">
      <c r="A401" s="761"/>
      <c r="F401" s="762"/>
      <c r="H401" s="763"/>
      <c r="K401" s="761"/>
      <c r="L401" s="761"/>
      <c r="M401" s="761"/>
      <c r="N401" s="761"/>
      <c r="O401" s="761"/>
      <c r="P401" s="761"/>
      <c r="Q401" s="761"/>
    </row>
    <row r="402">
      <c r="A402" s="761"/>
      <c r="F402" s="762"/>
      <c r="H402" s="763"/>
      <c r="K402" s="761"/>
      <c r="L402" s="761"/>
      <c r="M402" s="761"/>
      <c r="N402" s="761"/>
      <c r="O402" s="761"/>
      <c r="P402" s="761"/>
      <c r="Q402" s="761"/>
    </row>
    <row r="403">
      <c r="A403" s="761"/>
      <c r="F403" s="762"/>
      <c r="H403" s="763"/>
      <c r="K403" s="761"/>
      <c r="L403" s="761"/>
      <c r="M403" s="761"/>
      <c r="N403" s="761"/>
      <c r="O403" s="761"/>
      <c r="P403" s="761"/>
      <c r="Q403" s="761"/>
    </row>
    <row r="404">
      <c r="A404" s="761"/>
      <c r="F404" s="762"/>
      <c r="H404" s="763"/>
      <c r="K404" s="761"/>
      <c r="L404" s="761"/>
      <c r="M404" s="761"/>
      <c r="N404" s="761"/>
      <c r="O404" s="761"/>
      <c r="P404" s="761"/>
      <c r="Q404" s="761"/>
    </row>
    <row r="405">
      <c r="A405" s="761"/>
      <c r="F405" s="762"/>
      <c r="H405" s="763"/>
      <c r="K405" s="761"/>
      <c r="L405" s="761"/>
      <c r="M405" s="761"/>
      <c r="N405" s="761"/>
      <c r="O405" s="761"/>
      <c r="P405" s="761"/>
      <c r="Q405" s="761"/>
    </row>
    <row r="406">
      <c r="A406" s="761"/>
      <c r="F406" s="762"/>
      <c r="H406" s="763"/>
      <c r="K406" s="761"/>
      <c r="L406" s="761"/>
      <c r="M406" s="761"/>
      <c r="N406" s="761"/>
      <c r="O406" s="761"/>
      <c r="P406" s="761"/>
      <c r="Q406" s="761"/>
    </row>
    <row r="407">
      <c r="A407" s="761"/>
      <c r="F407" s="762"/>
      <c r="H407" s="763"/>
      <c r="K407" s="761"/>
      <c r="L407" s="761"/>
      <c r="M407" s="761"/>
      <c r="N407" s="761"/>
      <c r="O407" s="761"/>
      <c r="P407" s="761"/>
      <c r="Q407" s="761"/>
    </row>
    <row r="408">
      <c r="A408" s="761"/>
      <c r="F408" s="762"/>
      <c r="H408" s="763"/>
      <c r="K408" s="761"/>
      <c r="L408" s="761"/>
      <c r="M408" s="761"/>
      <c r="N408" s="761"/>
      <c r="O408" s="761"/>
      <c r="P408" s="761"/>
      <c r="Q408" s="761"/>
    </row>
    <row r="409">
      <c r="A409" s="761"/>
      <c r="F409" s="762"/>
      <c r="H409" s="763"/>
      <c r="K409" s="761"/>
      <c r="L409" s="761"/>
      <c r="M409" s="761"/>
      <c r="N409" s="761"/>
      <c r="O409" s="761"/>
      <c r="P409" s="761"/>
      <c r="Q409" s="761"/>
    </row>
    <row r="410">
      <c r="A410" s="761"/>
      <c r="F410" s="762"/>
      <c r="H410" s="763"/>
      <c r="K410" s="761"/>
      <c r="L410" s="761"/>
      <c r="M410" s="761"/>
      <c r="N410" s="761"/>
      <c r="O410" s="761"/>
      <c r="P410" s="761"/>
      <c r="Q410" s="761"/>
    </row>
    <row r="411">
      <c r="A411" s="761"/>
      <c r="F411" s="762"/>
      <c r="H411" s="763"/>
      <c r="K411" s="761"/>
      <c r="L411" s="761"/>
      <c r="M411" s="761"/>
      <c r="N411" s="761"/>
      <c r="O411" s="761"/>
      <c r="P411" s="761"/>
      <c r="Q411" s="761"/>
    </row>
    <row r="412">
      <c r="A412" s="761"/>
      <c r="F412" s="762"/>
      <c r="H412" s="763"/>
      <c r="K412" s="761"/>
      <c r="L412" s="761"/>
      <c r="M412" s="761"/>
      <c r="N412" s="761"/>
      <c r="O412" s="761"/>
      <c r="P412" s="761"/>
      <c r="Q412" s="761"/>
    </row>
    <row r="413">
      <c r="A413" s="761"/>
      <c r="F413" s="762"/>
      <c r="H413" s="763"/>
      <c r="K413" s="761"/>
      <c r="L413" s="761"/>
      <c r="M413" s="761"/>
      <c r="N413" s="761"/>
      <c r="O413" s="761"/>
      <c r="P413" s="761"/>
      <c r="Q413" s="761"/>
    </row>
    <row r="414">
      <c r="A414" s="761"/>
      <c r="F414" s="762"/>
      <c r="H414" s="763"/>
      <c r="K414" s="761"/>
      <c r="L414" s="761"/>
      <c r="M414" s="761"/>
      <c r="N414" s="761"/>
      <c r="O414" s="761"/>
      <c r="P414" s="761"/>
      <c r="Q414" s="761"/>
    </row>
    <row r="415">
      <c r="A415" s="761"/>
      <c r="F415" s="762"/>
      <c r="H415" s="763"/>
      <c r="K415" s="761"/>
      <c r="L415" s="761"/>
      <c r="M415" s="761"/>
      <c r="N415" s="761"/>
      <c r="O415" s="761"/>
      <c r="P415" s="761"/>
      <c r="Q415" s="761"/>
    </row>
    <row r="416">
      <c r="A416" s="761"/>
      <c r="F416" s="762"/>
      <c r="H416" s="763"/>
      <c r="K416" s="761"/>
      <c r="L416" s="761"/>
      <c r="M416" s="761"/>
      <c r="N416" s="761"/>
      <c r="O416" s="761"/>
      <c r="P416" s="761"/>
      <c r="Q416" s="761"/>
    </row>
    <row r="417">
      <c r="A417" s="761"/>
      <c r="F417" s="762"/>
      <c r="H417" s="763"/>
      <c r="K417" s="761"/>
      <c r="L417" s="761"/>
      <c r="M417" s="761"/>
      <c r="N417" s="761"/>
      <c r="O417" s="761"/>
      <c r="P417" s="761"/>
      <c r="Q417" s="761"/>
    </row>
    <row r="418">
      <c r="A418" s="761"/>
      <c r="F418" s="762"/>
      <c r="H418" s="763"/>
      <c r="K418" s="761"/>
      <c r="L418" s="761"/>
      <c r="M418" s="761"/>
      <c r="N418" s="761"/>
      <c r="O418" s="761"/>
      <c r="P418" s="761"/>
      <c r="Q418" s="761"/>
    </row>
    <row r="419">
      <c r="A419" s="761"/>
      <c r="F419" s="762"/>
      <c r="H419" s="763"/>
      <c r="K419" s="761"/>
      <c r="L419" s="761"/>
      <c r="M419" s="761"/>
      <c r="N419" s="761"/>
      <c r="O419" s="761"/>
      <c r="P419" s="761"/>
      <c r="Q419" s="761"/>
    </row>
    <row r="420">
      <c r="A420" s="761"/>
      <c r="F420" s="762"/>
      <c r="H420" s="763"/>
      <c r="K420" s="761"/>
      <c r="L420" s="761"/>
      <c r="M420" s="761"/>
      <c r="N420" s="761"/>
      <c r="O420" s="761"/>
      <c r="P420" s="761"/>
      <c r="Q420" s="761"/>
    </row>
    <row r="421">
      <c r="A421" s="761"/>
      <c r="F421" s="762"/>
      <c r="H421" s="763"/>
      <c r="K421" s="761"/>
      <c r="L421" s="761"/>
      <c r="M421" s="761"/>
      <c r="N421" s="761"/>
      <c r="O421" s="761"/>
      <c r="P421" s="761"/>
      <c r="Q421" s="761"/>
    </row>
    <row r="422">
      <c r="A422" s="761"/>
      <c r="F422" s="762"/>
      <c r="H422" s="763"/>
      <c r="K422" s="761"/>
      <c r="L422" s="761"/>
      <c r="M422" s="761"/>
      <c r="N422" s="761"/>
      <c r="O422" s="761"/>
      <c r="P422" s="761"/>
      <c r="Q422" s="761"/>
    </row>
    <row r="423">
      <c r="A423" s="761"/>
      <c r="F423" s="762"/>
      <c r="H423" s="763"/>
      <c r="K423" s="761"/>
      <c r="L423" s="761"/>
      <c r="M423" s="761"/>
      <c r="N423" s="761"/>
      <c r="O423" s="761"/>
      <c r="P423" s="761"/>
      <c r="Q423" s="761"/>
    </row>
    <row r="424">
      <c r="A424" s="761"/>
      <c r="F424" s="762"/>
      <c r="H424" s="763"/>
      <c r="K424" s="761"/>
      <c r="L424" s="761"/>
      <c r="M424" s="761"/>
      <c r="N424" s="761"/>
      <c r="O424" s="761"/>
      <c r="P424" s="761"/>
      <c r="Q424" s="761"/>
    </row>
    <row r="425">
      <c r="A425" s="761"/>
      <c r="F425" s="762"/>
      <c r="H425" s="763"/>
      <c r="K425" s="761"/>
      <c r="L425" s="761"/>
      <c r="M425" s="761"/>
      <c r="N425" s="761"/>
      <c r="O425" s="761"/>
      <c r="P425" s="761"/>
      <c r="Q425" s="761"/>
    </row>
    <row r="426">
      <c r="A426" s="761"/>
      <c r="F426" s="762"/>
      <c r="H426" s="763"/>
      <c r="K426" s="761"/>
      <c r="L426" s="761"/>
      <c r="M426" s="761"/>
      <c r="N426" s="761"/>
      <c r="O426" s="761"/>
      <c r="P426" s="761"/>
      <c r="Q426" s="761"/>
    </row>
    <row r="427">
      <c r="A427" s="761"/>
      <c r="F427" s="762"/>
      <c r="H427" s="763"/>
      <c r="K427" s="761"/>
      <c r="L427" s="761"/>
      <c r="M427" s="761"/>
      <c r="N427" s="761"/>
      <c r="O427" s="761"/>
      <c r="P427" s="761"/>
      <c r="Q427" s="761"/>
    </row>
    <row r="428">
      <c r="A428" s="761"/>
      <c r="F428" s="762"/>
      <c r="H428" s="763"/>
      <c r="K428" s="761"/>
      <c r="L428" s="761"/>
      <c r="M428" s="761"/>
      <c r="N428" s="761"/>
      <c r="O428" s="761"/>
      <c r="P428" s="761"/>
      <c r="Q428" s="761"/>
    </row>
    <row r="429">
      <c r="A429" s="761"/>
      <c r="F429" s="762"/>
      <c r="H429" s="763"/>
      <c r="K429" s="761"/>
      <c r="L429" s="761"/>
      <c r="M429" s="761"/>
      <c r="N429" s="761"/>
      <c r="O429" s="761"/>
      <c r="P429" s="761"/>
      <c r="Q429" s="761"/>
    </row>
    <row r="430">
      <c r="A430" s="761"/>
      <c r="F430" s="762"/>
      <c r="H430" s="763"/>
      <c r="K430" s="761"/>
      <c r="L430" s="761"/>
      <c r="M430" s="761"/>
      <c r="N430" s="761"/>
      <c r="O430" s="761"/>
      <c r="P430" s="761"/>
      <c r="Q430" s="761"/>
    </row>
    <row r="431">
      <c r="A431" s="761"/>
      <c r="F431" s="762"/>
      <c r="H431" s="763"/>
      <c r="K431" s="761"/>
      <c r="L431" s="761"/>
      <c r="M431" s="761"/>
      <c r="N431" s="761"/>
      <c r="O431" s="761"/>
      <c r="P431" s="761"/>
      <c r="Q431" s="761"/>
    </row>
    <row r="432">
      <c r="A432" s="761"/>
      <c r="F432" s="762"/>
      <c r="H432" s="763"/>
      <c r="K432" s="761"/>
      <c r="L432" s="761"/>
      <c r="M432" s="761"/>
      <c r="N432" s="761"/>
      <c r="O432" s="761"/>
      <c r="P432" s="761"/>
      <c r="Q432" s="761"/>
    </row>
    <row r="433">
      <c r="A433" s="761"/>
      <c r="F433" s="762"/>
      <c r="H433" s="763"/>
      <c r="K433" s="761"/>
      <c r="L433" s="761"/>
      <c r="M433" s="761"/>
      <c r="N433" s="761"/>
      <c r="O433" s="761"/>
      <c r="P433" s="761"/>
      <c r="Q433" s="761"/>
    </row>
    <row r="434">
      <c r="A434" s="761"/>
      <c r="F434" s="762"/>
      <c r="H434" s="763"/>
      <c r="K434" s="761"/>
      <c r="L434" s="761"/>
      <c r="M434" s="761"/>
      <c r="N434" s="761"/>
      <c r="O434" s="761"/>
      <c r="P434" s="761"/>
      <c r="Q434" s="761"/>
    </row>
    <row r="435">
      <c r="A435" s="761"/>
      <c r="F435" s="762"/>
      <c r="H435" s="763"/>
      <c r="K435" s="761"/>
      <c r="L435" s="761"/>
      <c r="M435" s="761"/>
      <c r="N435" s="761"/>
      <c r="O435" s="761"/>
      <c r="P435" s="761"/>
      <c r="Q435" s="761"/>
    </row>
    <row r="436">
      <c r="A436" s="761"/>
      <c r="F436" s="762"/>
      <c r="H436" s="763"/>
      <c r="K436" s="761"/>
      <c r="L436" s="761"/>
      <c r="M436" s="761"/>
      <c r="N436" s="761"/>
      <c r="O436" s="761"/>
      <c r="P436" s="761"/>
      <c r="Q436" s="761"/>
    </row>
    <row r="437">
      <c r="A437" s="761"/>
      <c r="F437" s="762"/>
      <c r="H437" s="763"/>
      <c r="K437" s="761"/>
      <c r="L437" s="761"/>
      <c r="M437" s="761"/>
      <c r="N437" s="761"/>
      <c r="O437" s="761"/>
      <c r="P437" s="761"/>
      <c r="Q437" s="761"/>
    </row>
    <row r="438">
      <c r="A438" s="761"/>
      <c r="F438" s="762"/>
      <c r="H438" s="763"/>
      <c r="K438" s="761"/>
      <c r="L438" s="761"/>
      <c r="M438" s="761"/>
      <c r="N438" s="761"/>
      <c r="O438" s="761"/>
      <c r="P438" s="761"/>
      <c r="Q438" s="761"/>
    </row>
    <row r="439">
      <c r="A439" s="761"/>
      <c r="F439" s="762"/>
      <c r="H439" s="763"/>
      <c r="K439" s="761"/>
      <c r="L439" s="761"/>
      <c r="M439" s="761"/>
      <c r="N439" s="761"/>
      <c r="O439" s="761"/>
      <c r="P439" s="761"/>
      <c r="Q439" s="761"/>
    </row>
    <row r="440">
      <c r="A440" s="761"/>
      <c r="F440" s="762"/>
      <c r="H440" s="763"/>
      <c r="K440" s="761"/>
      <c r="L440" s="761"/>
      <c r="M440" s="761"/>
      <c r="N440" s="761"/>
      <c r="O440" s="761"/>
      <c r="P440" s="761"/>
      <c r="Q440" s="761"/>
    </row>
    <row r="441">
      <c r="A441" s="761"/>
      <c r="F441" s="762"/>
      <c r="H441" s="763"/>
      <c r="K441" s="761"/>
      <c r="L441" s="761"/>
      <c r="M441" s="761"/>
      <c r="N441" s="761"/>
      <c r="O441" s="761"/>
      <c r="P441" s="761"/>
      <c r="Q441" s="761"/>
    </row>
    <row r="442">
      <c r="A442" s="761"/>
      <c r="F442" s="762"/>
      <c r="H442" s="763"/>
      <c r="K442" s="761"/>
      <c r="L442" s="761"/>
      <c r="M442" s="761"/>
      <c r="N442" s="761"/>
      <c r="O442" s="761"/>
      <c r="P442" s="761"/>
      <c r="Q442" s="761"/>
    </row>
    <row r="443">
      <c r="A443" s="761"/>
      <c r="F443" s="762"/>
      <c r="H443" s="763"/>
      <c r="K443" s="761"/>
      <c r="L443" s="761"/>
      <c r="M443" s="761"/>
      <c r="N443" s="761"/>
      <c r="O443" s="761"/>
      <c r="P443" s="761"/>
      <c r="Q443" s="761"/>
    </row>
    <row r="444">
      <c r="A444" s="761"/>
      <c r="F444" s="762"/>
      <c r="H444" s="763"/>
      <c r="K444" s="761"/>
      <c r="L444" s="761"/>
      <c r="M444" s="761"/>
      <c r="N444" s="761"/>
      <c r="O444" s="761"/>
      <c r="P444" s="761"/>
      <c r="Q444" s="761"/>
    </row>
    <row r="445">
      <c r="A445" s="761"/>
      <c r="F445" s="762"/>
      <c r="H445" s="763"/>
      <c r="K445" s="761"/>
      <c r="L445" s="761"/>
      <c r="M445" s="761"/>
      <c r="N445" s="761"/>
      <c r="O445" s="761"/>
      <c r="P445" s="761"/>
      <c r="Q445" s="761"/>
    </row>
    <row r="446">
      <c r="A446" s="761"/>
      <c r="F446" s="762"/>
      <c r="H446" s="763"/>
      <c r="K446" s="761"/>
      <c r="L446" s="761"/>
      <c r="M446" s="761"/>
      <c r="N446" s="761"/>
      <c r="O446" s="761"/>
      <c r="P446" s="761"/>
      <c r="Q446" s="761"/>
    </row>
    <row r="447">
      <c r="A447" s="761"/>
      <c r="F447" s="762"/>
      <c r="H447" s="763"/>
      <c r="K447" s="761"/>
      <c r="L447" s="761"/>
      <c r="M447" s="761"/>
      <c r="N447" s="761"/>
      <c r="O447" s="761"/>
      <c r="P447" s="761"/>
      <c r="Q447" s="761"/>
    </row>
    <row r="448">
      <c r="A448" s="761"/>
      <c r="F448" s="762"/>
      <c r="H448" s="763"/>
      <c r="K448" s="761"/>
      <c r="L448" s="761"/>
      <c r="M448" s="761"/>
      <c r="N448" s="761"/>
      <c r="O448" s="761"/>
      <c r="P448" s="761"/>
      <c r="Q448" s="761"/>
    </row>
    <row r="449">
      <c r="A449" s="761"/>
      <c r="F449" s="762"/>
      <c r="H449" s="763"/>
      <c r="K449" s="761"/>
      <c r="L449" s="761"/>
      <c r="M449" s="761"/>
      <c r="N449" s="761"/>
      <c r="O449" s="761"/>
      <c r="P449" s="761"/>
      <c r="Q449" s="761"/>
    </row>
    <row r="450">
      <c r="A450" s="761"/>
      <c r="F450" s="762"/>
      <c r="H450" s="763"/>
      <c r="K450" s="761"/>
      <c r="L450" s="761"/>
      <c r="M450" s="761"/>
      <c r="N450" s="761"/>
      <c r="O450" s="761"/>
      <c r="P450" s="761"/>
      <c r="Q450" s="761"/>
    </row>
    <row r="451">
      <c r="A451" s="761"/>
      <c r="F451" s="762"/>
      <c r="H451" s="763"/>
      <c r="K451" s="761"/>
      <c r="L451" s="761"/>
      <c r="M451" s="761"/>
      <c r="N451" s="761"/>
      <c r="O451" s="761"/>
      <c r="P451" s="761"/>
      <c r="Q451" s="761"/>
    </row>
    <row r="452">
      <c r="A452" s="761"/>
      <c r="F452" s="762"/>
      <c r="H452" s="763"/>
      <c r="K452" s="761"/>
      <c r="L452" s="761"/>
      <c r="M452" s="761"/>
      <c r="N452" s="761"/>
      <c r="O452" s="761"/>
      <c r="P452" s="761"/>
      <c r="Q452" s="761"/>
    </row>
    <row r="453">
      <c r="A453" s="761"/>
      <c r="F453" s="762"/>
      <c r="H453" s="763"/>
      <c r="K453" s="761"/>
      <c r="L453" s="761"/>
      <c r="M453" s="761"/>
      <c r="N453" s="761"/>
      <c r="O453" s="761"/>
      <c r="P453" s="761"/>
      <c r="Q453" s="761"/>
    </row>
    <row r="454">
      <c r="A454" s="761"/>
      <c r="F454" s="762"/>
      <c r="H454" s="763"/>
      <c r="K454" s="761"/>
      <c r="L454" s="761"/>
      <c r="M454" s="761"/>
      <c r="N454" s="761"/>
      <c r="O454" s="761"/>
      <c r="P454" s="761"/>
      <c r="Q454" s="761"/>
    </row>
    <row r="455">
      <c r="A455" s="761"/>
      <c r="F455" s="762"/>
      <c r="H455" s="763"/>
      <c r="K455" s="761"/>
      <c r="L455" s="761"/>
      <c r="M455" s="761"/>
      <c r="N455" s="761"/>
      <c r="O455" s="761"/>
      <c r="P455" s="761"/>
      <c r="Q455" s="761"/>
    </row>
    <row r="456">
      <c r="A456" s="761"/>
      <c r="F456" s="762"/>
      <c r="H456" s="763"/>
      <c r="K456" s="761"/>
      <c r="L456" s="761"/>
      <c r="M456" s="761"/>
      <c r="N456" s="761"/>
      <c r="O456" s="761"/>
      <c r="P456" s="761"/>
      <c r="Q456" s="761"/>
    </row>
    <row r="457">
      <c r="A457" s="761"/>
      <c r="F457" s="762"/>
      <c r="H457" s="763"/>
      <c r="K457" s="761"/>
      <c r="L457" s="761"/>
      <c r="M457" s="761"/>
      <c r="N457" s="761"/>
      <c r="O457" s="761"/>
      <c r="P457" s="761"/>
      <c r="Q457" s="761"/>
    </row>
    <row r="458">
      <c r="A458" s="761"/>
      <c r="F458" s="762"/>
      <c r="H458" s="763"/>
      <c r="K458" s="761"/>
      <c r="L458" s="761"/>
      <c r="M458" s="761"/>
      <c r="N458" s="761"/>
      <c r="O458" s="761"/>
      <c r="P458" s="761"/>
      <c r="Q458" s="761"/>
    </row>
    <row r="459">
      <c r="A459" s="761"/>
      <c r="F459" s="762"/>
      <c r="H459" s="763"/>
      <c r="K459" s="761"/>
      <c r="L459" s="761"/>
      <c r="M459" s="761"/>
      <c r="N459" s="761"/>
      <c r="O459" s="761"/>
      <c r="P459" s="761"/>
      <c r="Q459" s="761"/>
    </row>
    <row r="460">
      <c r="A460" s="761"/>
      <c r="F460" s="762"/>
      <c r="H460" s="763"/>
      <c r="K460" s="761"/>
      <c r="L460" s="761"/>
      <c r="M460" s="761"/>
      <c r="N460" s="761"/>
      <c r="O460" s="761"/>
      <c r="P460" s="761"/>
      <c r="Q460" s="761"/>
    </row>
    <row r="461">
      <c r="A461" s="761"/>
      <c r="F461" s="762"/>
      <c r="H461" s="763"/>
      <c r="K461" s="761"/>
      <c r="L461" s="761"/>
      <c r="M461" s="761"/>
      <c r="N461" s="761"/>
      <c r="O461" s="761"/>
      <c r="P461" s="761"/>
      <c r="Q461" s="761"/>
    </row>
    <row r="462">
      <c r="A462" s="761"/>
      <c r="F462" s="762"/>
      <c r="H462" s="763"/>
      <c r="K462" s="761"/>
      <c r="L462" s="761"/>
      <c r="M462" s="761"/>
      <c r="N462" s="761"/>
      <c r="O462" s="761"/>
      <c r="P462" s="761"/>
      <c r="Q462" s="761"/>
    </row>
    <row r="463">
      <c r="A463" s="761"/>
      <c r="F463" s="762"/>
      <c r="H463" s="763"/>
      <c r="K463" s="761"/>
      <c r="L463" s="761"/>
      <c r="M463" s="761"/>
      <c r="N463" s="761"/>
      <c r="O463" s="761"/>
      <c r="P463" s="761"/>
      <c r="Q463" s="761"/>
    </row>
    <row r="464">
      <c r="A464" s="761"/>
      <c r="F464" s="762"/>
      <c r="H464" s="763"/>
      <c r="K464" s="761"/>
      <c r="L464" s="761"/>
      <c r="M464" s="761"/>
      <c r="N464" s="761"/>
      <c r="O464" s="761"/>
      <c r="P464" s="761"/>
      <c r="Q464" s="761"/>
    </row>
    <row r="465">
      <c r="A465" s="761"/>
      <c r="F465" s="762"/>
      <c r="H465" s="763"/>
      <c r="K465" s="761"/>
      <c r="L465" s="761"/>
      <c r="M465" s="761"/>
      <c r="N465" s="761"/>
      <c r="O465" s="761"/>
      <c r="P465" s="761"/>
      <c r="Q465" s="761"/>
    </row>
    <row r="466">
      <c r="A466" s="761"/>
      <c r="F466" s="762"/>
      <c r="H466" s="763"/>
      <c r="K466" s="761"/>
      <c r="L466" s="761"/>
      <c r="M466" s="761"/>
      <c r="N466" s="761"/>
      <c r="O466" s="761"/>
      <c r="P466" s="761"/>
      <c r="Q466" s="761"/>
    </row>
    <row r="467">
      <c r="A467" s="761"/>
      <c r="F467" s="762"/>
      <c r="H467" s="763"/>
      <c r="K467" s="761"/>
      <c r="L467" s="761"/>
      <c r="M467" s="761"/>
      <c r="N467" s="761"/>
      <c r="O467" s="761"/>
      <c r="P467" s="761"/>
      <c r="Q467" s="761"/>
    </row>
    <row r="468">
      <c r="A468" s="761"/>
      <c r="F468" s="762"/>
      <c r="H468" s="763"/>
      <c r="K468" s="761"/>
      <c r="L468" s="761"/>
      <c r="M468" s="761"/>
      <c r="N468" s="761"/>
      <c r="O468" s="761"/>
      <c r="P468" s="761"/>
      <c r="Q468" s="761"/>
    </row>
    <row r="469">
      <c r="A469" s="761"/>
      <c r="F469" s="762"/>
      <c r="H469" s="763"/>
      <c r="K469" s="761"/>
      <c r="L469" s="761"/>
      <c r="M469" s="761"/>
      <c r="N469" s="761"/>
      <c r="O469" s="761"/>
      <c r="P469" s="761"/>
      <c r="Q469" s="761"/>
    </row>
    <row r="470">
      <c r="A470" s="761"/>
      <c r="F470" s="762"/>
      <c r="H470" s="763"/>
      <c r="K470" s="761"/>
      <c r="L470" s="761"/>
      <c r="M470" s="761"/>
      <c r="N470" s="761"/>
      <c r="O470" s="761"/>
      <c r="P470" s="761"/>
      <c r="Q470" s="761"/>
    </row>
    <row r="471">
      <c r="A471" s="761"/>
      <c r="F471" s="762"/>
      <c r="H471" s="763"/>
      <c r="K471" s="761"/>
      <c r="L471" s="761"/>
      <c r="M471" s="761"/>
      <c r="N471" s="761"/>
      <c r="O471" s="761"/>
      <c r="P471" s="761"/>
      <c r="Q471" s="761"/>
    </row>
    <row r="472">
      <c r="A472" s="761"/>
      <c r="F472" s="762"/>
      <c r="H472" s="763"/>
      <c r="K472" s="761"/>
      <c r="L472" s="761"/>
      <c r="M472" s="761"/>
      <c r="N472" s="761"/>
      <c r="O472" s="761"/>
      <c r="P472" s="761"/>
      <c r="Q472" s="761"/>
    </row>
    <row r="473">
      <c r="A473" s="761"/>
      <c r="F473" s="762"/>
      <c r="H473" s="763"/>
      <c r="K473" s="761"/>
      <c r="L473" s="761"/>
      <c r="M473" s="761"/>
      <c r="N473" s="761"/>
      <c r="O473" s="761"/>
      <c r="P473" s="761"/>
      <c r="Q473" s="761"/>
    </row>
    <row r="474">
      <c r="A474" s="761"/>
      <c r="F474" s="762"/>
      <c r="H474" s="763"/>
      <c r="K474" s="761"/>
      <c r="L474" s="761"/>
      <c r="M474" s="761"/>
      <c r="N474" s="761"/>
      <c r="O474" s="761"/>
      <c r="P474" s="761"/>
      <c r="Q474" s="761"/>
    </row>
    <row r="475">
      <c r="A475" s="761"/>
      <c r="F475" s="762"/>
      <c r="H475" s="763"/>
      <c r="K475" s="761"/>
      <c r="L475" s="761"/>
      <c r="M475" s="761"/>
      <c r="N475" s="761"/>
      <c r="O475" s="761"/>
      <c r="P475" s="761"/>
      <c r="Q475" s="761"/>
    </row>
    <row r="476">
      <c r="A476" s="761"/>
      <c r="F476" s="762"/>
      <c r="H476" s="763"/>
      <c r="K476" s="761"/>
      <c r="L476" s="761"/>
      <c r="M476" s="761"/>
      <c r="N476" s="761"/>
      <c r="O476" s="761"/>
      <c r="P476" s="761"/>
      <c r="Q476" s="761"/>
    </row>
    <row r="477">
      <c r="A477" s="761"/>
      <c r="F477" s="762"/>
      <c r="H477" s="763"/>
      <c r="K477" s="761"/>
      <c r="L477" s="761"/>
      <c r="M477" s="761"/>
      <c r="N477" s="761"/>
      <c r="O477" s="761"/>
      <c r="P477" s="761"/>
      <c r="Q477" s="761"/>
    </row>
    <row r="478">
      <c r="A478" s="761"/>
      <c r="F478" s="762"/>
      <c r="H478" s="763"/>
      <c r="K478" s="761"/>
      <c r="L478" s="761"/>
      <c r="M478" s="761"/>
      <c r="N478" s="761"/>
      <c r="O478" s="761"/>
      <c r="P478" s="761"/>
      <c r="Q478" s="761"/>
    </row>
    <row r="479">
      <c r="A479" s="761"/>
      <c r="F479" s="762"/>
      <c r="H479" s="763"/>
      <c r="K479" s="761"/>
      <c r="L479" s="761"/>
      <c r="M479" s="761"/>
      <c r="N479" s="761"/>
      <c r="O479" s="761"/>
      <c r="P479" s="761"/>
      <c r="Q479" s="761"/>
    </row>
    <row r="480">
      <c r="A480" s="761"/>
      <c r="F480" s="762"/>
      <c r="H480" s="763"/>
      <c r="K480" s="761"/>
      <c r="L480" s="761"/>
      <c r="M480" s="761"/>
      <c r="N480" s="761"/>
      <c r="O480" s="761"/>
      <c r="P480" s="761"/>
      <c r="Q480" s="761"/>
    </row>
    <row r="481">
      <c r="A481" s="761"/>
      <c r="F481" s="762"/>
      <c r="H481" s="763"/>
      <c r="K481" s="761"/>
      <c r="L481" s="761"/>
      <c r="M481" s="761"/>
      <c r="N481" s="761"/>
      <c r="O481" s="761"/>
      <c r="P481" s="761"/>
      <c r="Q481" s="761"/>
    </row>
    <row r="482">
      <c r="A482" s="761"/>
      <c r="F482" s="762"/>
      <c r="H482" s="763"/>
      <c r="K482" s="761"/>
      <c r="L482" s="761"/>
      <c r="M482" s="761"/>
      <c r="N482" s="761"/>
      <c r="O482" s="761"/>
      <c r="P482" s="761"/>
      <c r="Q482" s="761"/>
    </row>
    <row r="483">
      <c r="A483" s="761"/>
      <c r="F483" s="762"/>
      <c r="H483" s="763"/>
      <c r="K483" s="761"/>
      <c r="L483" s="761"/>
      <c r="M483" s="761"/>
      <c r="N483" s="761"/>
      <c r="O483" s="761"/>
      <c r="P483" s="761"/>
      <c r="Q483" s="761"/>
    </row>
    <row r="484">
      <c r="A484" s="761"/>
      <c r="F484" s="762"/>
      <c r="H484" s="763"/>
      <c r="K484" s="761"/>
      <c r="L484" s="761"/>
      <c r="M484" s="761"/>
      <c r="N484" s="761"/>
      <c r="O484" s="761"/>
      <c r="P484" s="761"/>
      <c r="Q484" s="761"/>
    </row>
    <row r="485">
      <c r="A485" s="761"/>
      <c r="F485" s="762"/>
      <c r="H485" s="763"/>
      <c r="K485" s="761"/>
      <c r="L485" s="761"/>
      <c r="M485" s="761"/>
      <c r="N485" s="761"/>
      <c r="O485" s="761"/>
      <c r="P485" s="761"/>
      <c r="Q485" s="761"/>
    </row>
    <row r="486">
      <c r="A486" s="761"/>
      <c r="F486" s="762"/>
      <c r="H486" s="763"/>
      <c r="K486" s="761"/>
      <c r="L486" s="761"/>
      <c r="M486" s="761"/>
      <c r="N486" s="761"/>
      <c r="O486" s="761"/>
      <c r="P486" s="761"/>
      <c r="Q486" s="761"/>
    </row>
    <row r="487">
      <c r="A487" s="761"/>
      <c r="F487" s="762"/>
      <c r="H487" s="763"/>
      <c r="K487" s="761"/>
      <c r="L487" s="761"/>
      <c r="M487" s="761"/>
      <c r="N487" s="761"/>
      <c r="O487" s="761"/>
      <c r="P487" s="761"/>
      <c r="Q487" s="761"/>
    </row>
    <row r="488">
      <c r="A488" s="761"/>
      <c r="F488" s="762"/>
      <c r="H488" s="763"/>
      <c r="K488" s="761"/>
      <c r="L488" s="761"/>
      <c r="M488" s="761"/>
      <c r="N488" s="761"/>
      <c r="O488" s="761"/>
      <c r="P488" s="761"/>
      <c r="Q488" s="761"/>
    </row>
    <row r="489">
      <c r="A489" s="761"/>
      <c r="F489" s="762"/>
      <c r="H489" s="763"/>
      <c r="K489" s="761"/>
      <c r="L489" s="761"/>
      <c r="M489" s="761"/>
      <c r="N489" s="761"/>
      <c r="O489" s="761"/>
      <c r="P489" s="761"/>
      <c r="Q489" s="761"/>
    </row>
    <row r="490">
      <c r="A490" s="761"/>
      <c r="F490" s="762"/>
      <c r="H490" s="763"/>
      <c r="K490" s="761"/>
      <c r="L490" s="761"/>
      <c r="M490" s="761"/>
      <c r="N490" s="761"/>
      <c r="O490" s="761"/>
      <c r="P490" s="761"/>
      <c r="Q490" s="761"/>
    </row>
    <row r="491">
      <c r="A491" s="761"/>
      <c r="F491" s="762"/>
      <c r="H491" s="763"/>
      <c r="K491" s="761"/>
      <c r="L491" s="761"/>
      <c r="M491" s="761"/>
      <c r="N491" s="761"/>
      <c r="O491" s="761"/>
      <c r="P491" s="761"/>
      <c r="Q491" s="761"/>
    </row>
    <row r="492">
      <c r="A492" s="761"/>
      <c r="F492" s="762"/>
      <c r="H492" s="763"/>
      <c r="K492" s="761"/>
      <c r="L492" s="761"/>
      <c r="M492" s="761"/>
      <c r="N492" s="761"/>
      <c r="O492" s="761"/>
      <c r="P492" s="761"/>
      <c r="Q492" s="761"/>
    </row>
    <row r="493">
      <c r="A493" s="761"/>
      <c r="F493" s="762"/>
      <c r="H493" s="763"/>
      <c r="K493" s="761"/>
      <c r="L493" s="761"/>
      <c r="M493" s="761"/>
      <c r="N493" s="761"/>
      <c r="O493" s="761"/>
      <c r="P493" s="761"/>
      <c r="Q493" s="761"/>
    </row>
    <row r="494">
      <c r="A494" s="761"/>
      <c r="F494" s="762"/>
      <c r="H494" s="763"/>
      <c r="K494" s="761"/>
      <c r="L494" s="761"/>
      <c r="M494" s="761"/>
      <c r="N494" s="761"/>
      <c r="O494" s="761"/>
      <c r="P494" s="761"/>
      <c r="Q494" s="761"/>
    </row>
    <row r="495">
      <c r="A495" s="761"/>
      <c r="F495" s="762"/>
      <c r="H495" s="763"/>
      <c r="K495" s="761"/>
      <c r="L495" s="761"/>
      <c r="M495" s="761"/>
      <c r="N495" s="761"/>
      <c r="O495" s="761"/>
      <c r="P495" s="761"/>
      <c r="Q495" s="761"/>
    </row>
    <row r="496">
      <c r="A496" s="761"/>
      <c r="F496" s="762"/>
      <c r="H496" s="763"/>
      <c r="K496" s="761"/>
      <c r="L496" s="761"/>
      <c r="M496" s="761"/>
      <c r="N496" s="761"/>
      <c r="O496" s="761"/>
      <c r="P496" s="761"/>
      <c r="Q496" s="761"/>
    </row>
    <row r="497">
      <c r="A497" s="761"/>
      <c r="F497" s="762"/>
      <c r="H497" s="763"/>
      <c r="K497" s="761"/>
      <c r="L497" s="761"/>
      <c r="M497" s="761"/>
      <c r="N497" s="761"/>
      <c r="O497" s="761"/>
      <c r="P497" s="761"/>
      <c r="Q497" s="761"/>
    </row>
    <row r="498">
      <c r="A498" s="761"/>
      <c r="F498" s="762"/>
      <c r="H498" s="763"/>
      <c r="K498" s="761"/>
      <c r="L498" s="761"/>
      <c r="M498" s="761"/>
      <c r="N498" s="761"/>
      <c r="O498" s="761"/>
      <c r="P498" s="761"/>
      <c r="Q498" s="761"/>
    </row>
    <row r="499">
      <c r="A499" s="761"/>
      <c r="F499" s="762"/>
      <c r="H499" s="763"/>
      <c r="K499" s="761"/>
      <c r="L499" s="761"/>
      <c r="M499" s="761"/>
      <c r="N499" s="761"/>
      <c r="O499" s="761"/>
      <c r="P499" s="761"/>
      <c r="Q499" s="761"/>
    </row>
    <row r="500">
      <c r="A500" s="761"/>
      <c r="F500" s="762"/>
      <c r="H500" s="763"/>
      <c r="K500" s="761"/>
      <c r="L500" s="761"/>
      <c r="M500" s="761"/>
      <c r="N500" s="761"/>
      <c r="O500" s="761"/>
      <c r="P500" s="761"/>
      <c r="Q500" s="761"/>
    </row>
    <row r="501">
      <c r="A501" s="761"/>
      <c r="F501" s="762"/>
      <c r="H501" s="763"/>
      <c r="K501" s="761"/>
      <c r="L501" s="761"/>
      <c r="M501" s="761"/>
      <c r="N501" s="761"/>
      <c r="O501" s="761"/>
      <c r="P501" s="761"/>
      <c r="Q501" s="761"/>
    </row>
    <row r="502">
      <c r="A502" s="761"/>
      <c r="F502" s="762"/>
      <c r="H502" s="763"/>
      <c r="K502" s="761"/>
      <c r="L502" s="761"/>
      <c r="M502" s="761"/>
      <c r="N502" s="761"/>
      <c r="O502" s="761"/>
      <c r="P502" s="761"/>
      <c r="Q502" s="761"/>
    </row>
    <row r="503">
      <c r="A503" s="761"/>
      <c r="F503" s="762"/>
      <c r="H503" s="763"/>
      <c r="K503" s="761"/>
      <c r="L503" s="761"/>
      <c r="M503" s="761"/>
      <c r="N503" s="761"/>
      <c r="O503" s="761"/>
      <c r="P503" s="761"/>
      <c r="Q503" s="761"/>
    </row>
    <row r="504">
      <c r="A504" s="761"/>
      <c r="F504" s="762"/>
      <c r="H504" s="763"/>
      <c r="K504" s="761"/>
      <c r="L504" s="761"/>
      <c r="M504" s="761"/>
      <c r="N504" s="761"/>
      <c r="O504" s="761"/>
      <c r="P504" s="761"/>
      <c r="Q504" s="761"/>
    </row>
    <row r="505">
      <c r="A505" s="761"/>
      <c r="F505" s="762"/>
      <c r="H505" s="763"/>
      <c r="K505" s="761"/>
      <c r="L505" s="761"/>
      <c r="M505" s="761"/>
      <c r="N505" s="761"/>
      <c r="O505" s="761"/>
      <c r="P505" s="761"/>
      <c r="Q505" s="761"/>
    </row>
    <row r="506">
      <c r="A506" s="761"/>
      <c r="F506" s="762"/>
      <c r="H506" s="763"/>
      <c r="K506" s="761"/>
      <c r="L506" s="761"/>
      <c r="M506" s="761"/>
      <c r="N506" s="761"/>
      <c r="O506" s="761"/>
      <c r="P506" s="761"/>
      <c r="Q506" s="761"/>
    </row>
    <row r="507">
      <c r="A507" s="761"/>
      <c r="F507" s="762"/>
      <c r="H507" s="763"/>
      <c r="K507" s="761"/>
      <c r="L507" s="761"/>
      <c r="M507" s="761"/>
      <c r="N507" s="761"/>
      <c r="O507" s="761"/>
      <c r="P507" s="761"/>
      <c r="Q507" s="761"/>
    </row>
    <row r="508">
      <c r="A508" s="761"/>
      <c r="F508" s="762"/>
      <c r="H508" s="763"/>
      <c r="K508" s="761"/>
      <c r="L508" s="761"/>
      <c r="M508" s="761"/>
      <c r="N508" s="761"/>
      <c r="O508" s="761"/>
      <c r="P508" s="761"/>
      <c r="Q508" s="761"/>
    </row>
    <row r="509">
      <c r="A509" s="761"/>
      <c r="F509" s="762"/>
      <c r="H509" s="763"/>
      <c r="K509" s="761"/>
      <c r="L509" s="761"/>
      <c r="M509" s="761"/>
      <c r="N509" s="761"/>
      <c r="O509" s="761"/>
      <c r="P509" s="761"/>
      <c r="Q509" s="761"/>
    </row>
    <row r="510">
      <c r="A510" s="761"/>
      <c r="F510" s="762"/>
      <c r="H510" s="763"/>
      <c r="K510" s="761"/>
      <c r="L510" s="761"/>
      <c r="M510" s="761"/>
      <c r="N510" s="761"/>
      <c r="O510" s="761"/>
      <c r="P510" s="761"/>
      <c r="Q510" s="761"/>
    </row>
    <row r="511">
      <c r="A511" s="761"/>
      <c r="F511" s="762"/>
      <c r="H511" s="763"/>
      <c r="K511" s="761"/>
      <c r="L511" s="761"/>
      <c r="M511" s="761"/>
      <c r="N511" s="761"/>
      <c r="O511" s="761"/>
      <c r="P511" s="761"/>
      <c r="Q511" s="761"/>
    </row>
    <row r="512">
      <c r="A512" s="761"/>
      <c r="F512" s="762"/>
      <c r="H512" s="763"/>
      <c r="K512" s="761"/>
      <c r="L512" s="761"/>
      <c r="M512" s="761"/>
      <c r="N512" s="761"/>
      <c r="O512" s="761"/>
      <c r="P512" s="761"/>
      <c r="Q512" s="761"/>
    </row>
    <row r="513">
      <c r="A513" s="761"/>
      <c r="F513" s="762"/>
      <c r="H513" s="763"/>
      <c r="K513" s="761"/>
      <c r="L513" s="761"/>
      <c r="M513" s="761"/>
      <c r="N513" s="761"/>
      <c r="O513" s="761"/>
      <c r="P513" s="761"/>
      <c r="Q513" s="761"/>
    </row>
    <row r="514">
      <c r="A514" s="761"/>
      <c r="F514" s="762"/>
      <c r="H514" s="763"/>
      <c r="K514" s="761"/>
      <c r="L514" s="761"/>
      <c r="M514" s="761"/>
      <c r="N514" s="761"/>
      <c r="O514" s="761"/>
      <c r="P514" s="761"/>
      <c r="Q514" s="761"/>
    </row>
    <row r="515">
      <c r="A515" s="761"/>
      <c r="F515" s="762"/>
      <c r="H515" s="763"/>
      <c r="K515" s="761"/>
      <c r="L515" s="761"/>
      <c r="M515" s="761"/>
      <c r="N515" s="761"/>
      <c r="O515" s="761"/>
      <c r="P515" s="761"/>
      <c r="Q515" s="761"/>
    </row>
    <row r="516">
      <c r="A516" s="761"/>
      <c r="F516" s="762"/>
      <c r="H516" s="763"/>
      <c r="K516" s="761"/>
      <c r="L516" s="761"/>
      <c r="M516" s="761"/>
      <c r="N516" s="761"/>
      <c r="O516" s="761"/>
      <c r="P516" s="761"/>
      <c r="Q516" s="761"/>
    </row>
    <row r="517">
      <c r="A517" s="761"/>
      <c r="F517" s="762"/>
      <c r="H517" s="763"/>
      <c r="K517" s="761"/>
      <c r="L517" s="761"/>
      <c r="M517" s="761"/>
      <c r="N517" s="761"/>
      <c r="O517" s="761"/>
      <c r="P517" s="761"/>
      <c r="Q517" s="761"/>
    </row>
    <row r="518">
      <c r="A518" s="761"/>
      <c r="F518" s="762"/>
      <c r="H518" s="763"/>
      <c r="K518" s="761"/>
      <c r="L518" s="761"/>
      <c r="M518" s="761"/>
      <c r="N518" s="761"/>
      <c r="O518" s="761"/>
      <c r="P518" s="761"/>
      <c r="Q518" s="761"/>
    </row>
    <row r="519">
      <c r="A519" s="761"/>
      <c r="F519" s="762"/>
      <c r="H519" s="763"/>
      <c r="K519" s="761"/>
      <c r="L519" s="761"/>
      <c r="M519" s="761"/>
      <c r="N519" s="761"/>
      <c r="O519" s="761"/>
      <c r="P519" s="761"/>
      <c r="Q519" s="761"/>
    </row>
    <row r="520">
      <c r="A520" s="761"/>
      <c r="F520" s="762"/>
      <c r="H520" s="763"/>
      <c r="K520" s="761"/>
      <c r="L520" s="761"/>
      <c r="M520" s="761"/>
      <c r="N520" s="761"/>
      <c r="O520" s="761"/>
      <c r="P520" s="761"/>
      <c r="Q520" s="761"/>
    </row>
    <row r="521">
      <c r="A521" s="761"/>
      <c r="F521" s="762"/>
      <c r="H521" s="763"/>
      <c r="K521" s="761"/>
      <c r="L521" s="761"/>
      <c r="M521" s="761"/>
      <c r="N521" s="761"/>
      <c r="O521" s="761"/>
      <c r="P521" s="761"/>
      <c r="Q521" s="761"/>
    </row>
    <row r="522">
      <c r="A522" s="761"/>
      <c r="F522" s="762"/>
      <c r="H522" s="763"/>
      <c r="K522" s="761"/>
      <c r="L522" s="761"/>
      <c r="M522" s="761"/>
      <c r="N522" s="761"/>
      <c r="O522" s="761"/>
      <c r="P522" s="761"/>
      <c r="Q522" s="761"/>
    </row>
    <row r="523">
      <c r="A523" s="761"/>
      <c r="F523" s="762"/>
      <c r="H523" s="763"/>
      <c r="K523" s="761"/>
      <c r="L523" s="761"/>
      <c r="M523" s="761"/>
      <c r="N523" s="761"/>
      <c r="O523" s="761"/>
      <c r="P523" s="761"/>
      <c r="Q523" s="761"/>
    </row>
    <row r="524">
      <c r="A524" s="761"/>
      <c r="F524" s="762"/>
      <c r="H524" s="763"/>
      <c r="K524" s="761"/>
      <c r="L524" s="761"/>
      <c r="M524" s="761"/>
      <c r="N524" s="761"/>
      <c r="O524" s="761"/>
      <c r="P524" s="761"/>
      <c r="Q524" s="761"/>
    </row>
    <row r="525">
      <c r="A525" s="761"/>
      <c r="F525" s="762"/>
      <c r="H525" s="763"/>
      <c r="K525" s="761"/>
      <c r="L525" s="761"/>
      <c r="M525" s="761"/>
      <c r="N525" s="761"/>
      <c r="O525" s="761"/>
      <c r="P525" s="761"/>
      <c r="Q525" s="761"/>
    </row>
    <row r="526">
      <c r="A526" s="761"/>
      <c r="F526" s="762"/>
      <c r="H526" s="763"/>
      <c r="K526" s="761"/>
      <c r="L526" s="761"/>
      <c r="M526" s="761"/>
      <c r="N526" s="761"/>
      <c r="O526" s="761"/>
      <c r="P526" s="761"/>
      <c r="Q526" s="761"/>
    </row>
    <row r="527">
      <c r="A527" s="761"/>
      <c r="F527" s="762"/>
      <c r="H527" s="763"/>
      <c r="K527" s="761"/>
      <c r="L527" s="761"/>
      <c r="M527" s="761"/>
      <c r="N527" s="761"/>
      <c r="O527" s="761"/>
      <c r="P527" s="761"/>
      <c r="Q527" s="761"/>
    </row>
    <row r="528">
      <c r="A528" s="761"/>
      <c r="F528" s="762"/>
      <c r="H528" s="763"/>
      <c r="K528" s="761"/>
      <c r="L528" s="761"/>
      <c r="M528" s="761"/>
      <c r="N528" s="761"/>
      <c r="O528" s="761"/>
      <c r="P528" s="761"/>
      <c r="Q528" s="761"/>
    </row>
    <row r="529">
      <c r="A529" s="761"/>
      <c r="F529" s="762"/>
      <c r="H529" s="763"/>
      <c r="K529" s="761"/>
      <c r="L529" s="761"/>
      <c r="M529" s="761"/>
      <c r="N529" s="761"/>
      <c r="O529" s="761"/>
      <c r="P529" s="761"/>
      <c r="Q529" s="761"/>
    </row>
    <row r="530">
      <c r="A530" s="761"/>
      <c r="F530" s="762"/>
      <c r="H530" s="763"/>
      <c r="K530" s="761"/>
      <c r="L530" s="761"/>
      <c r="M530" s="761"/>
      <c r="N530" s="761"/>
      <c r="O530" s="761"/>
      <c r="P530" s="761"/>
      <c r="Q530" s="761"/>
    </row>
    <row r="531">
      <c r="A531" s="761"/>
      <c r="F531" s="762"/>
      <c r="H531" s="763"/>
      <c r="K531" s="761"/>
      <c r="L531" s="761"/>
      <c r="M531" s="761"/>
      <c r="N531" s="761"/>
      <c r="O531" s="761"/>
      <c r="P531" s="761"/>
      <c r="Q531" s="761"/>
    </row>
    <row r="532">
      <c r="A532" s="761"/>
      <c r="F532" s="762"/>
      <c r="H532" s="763"/>
      <c r="K532" s="761"/>
      <c r="L532" s="761"/>
      <c r="M532" s="761"/>
      <c r="N532" s="761"/>
      <c r="O532" s="761"/>
      <c r="P532" s="761"/>
      <c r="Q532" s="761"/>
    </row>
    <row r="533">
      <c r="A533" s="761"/>
      <c r="F533" s="762"/>
      <c r="H533" s="763"/>
      <c r="K533" s="761"/>
      <c r="L533" s="761"/>
      <c r="M533" s="761"/>
      <c r="N533" s="761"/>
      <c r="O533" s="761"/>
      <c r="P533" s="761"/>
      <c r="Q533" s="761"/>
    </row>
    <row r="534">
      <c r="A534" s="761"/>
      <c r="F534" s="762"/>
      <c r="H534" s="763"/>
      <c r="K534" s="761"/>
      <c r="L534" s="761"/>
      <c r="M534" s="761"/>
      <c r="N534" s="761"/>
      <c r="O534" s="761"/>
      <c r="P534" s="761"/>
      <c r="Q534" s="761"/>
    </row>
    <row r="535">
      <c r="A535" s="761"/>
      <c r="F535" s="762"/>
      <c r="H535" s="763"/>
      <c r="K535" s="761"/>
      <c r="L535" s="761"/>
      <c r="M535" s="761"/>
      <c r="N535" s="761"/>
      <c r="O535" s="761"/>
      <c r="P535" s="761"/>
      <c r="Q535" s="761"/>
    </row>
    <row r="536">
      <c r="A536" s="761"/>
      <c r="F536" s="762"/>
      <c r="H536" s="763"/>
      <c r="K536" s="761"/>
      <c r="L536" s="761"/>
      <c r="M536" s="761"/>
      <c r="N536" s="761"/>
      <c r="O536" s="761"/>
      <c r="P536" s="761"/>
      <c r="Q536" s="761"/>
    </row>
    <row r="537">
      <c r="A537" s="761"/>
      <c r="F537" s="762"/>
      <c r="H537" s="763"/>
      <c r="K537" s="761"/>
      <c r="L537" s="761"/>
      <c r="M537" s="761"/>
      <c r="N537" s="761"/>
      <c r="O537" s="761"/>
      <c r="P537" s="761"/>
      <c r="Q537" s="761"/>
    </row>
    <row r="538">
      <c r="A538" s="761"/>
      <c r="F538" s="762"/>
      <c r="H538" s="763"/>
      <c r="K538" s="761"/>
      <c r="L538" s="761"/>
      <c r="M538" s="761"/>
      <c r="N538" s="761"/>
      <c r="O538" s="761"/>
      <c r="P538" s="761"/>
      <c r="Q538" s="761"/>
    </row>
    <row r="539">
      <c r="A539" s="761"/>
      <c r="F539" s="762"/>
      <c r="H539" s="763"/>
      <c r="K539" s="761"/>
      <c r="L539" s="761"/>
      <c r="M539" s="761"/>
      <c r="N539" s="761"/>
      <c r="O539" s="761"/>
      <c r="P539" s="761"/>
      <c r="Q539" s="761"/>
    </row>
    <row r="540">
      <c r="A540" s="761"/>
      <c r="F540" s="762"/>
      <c r="H540" s="763"/>
      <c r="K540" s="761"/>
      <c r="L540" s="761"/>
      <c r="M540" s="761"/>
      <c r="N540" s="761"/>
      <c r="O540" s="761"/>
      <c r="P540" s="761"/>
      <c r="Q540" s="761"/>
    </row>
    <row r="541">
      <c r="A541" s="761"/>
      <c r="F541" s="762"/>
      <c r="H541" s="763"/>
      <c r="K541" s="761"/>
      <c r="L541" s="761"/>
      <c r="M541" s="761"/>
      <c r="N541" s="761"/>
      <c r="O541" s="761"/>
      <c r="P541" s="761"/>
      <c r="Q541" s="761"/>
    </row>
    <row r="542">
      <c r="A542" s="761"/>
      <c r="F542" s="762"/>
      <c r="H542" s="763"/>
      <c r="K542" s="761"/>
      <c r="L542" s="761"/>
      <c r="M542" s="761"/>
      <c r="N542" s="761"/>
      <c r="O542" s="761"/>
      <c r="P542" s="761"/>
      <c r="Q542" s="761"/>
    </row>
    <row r="543">
      <c r="A543" s="761"/>
      <c r="F543" s="762"/>
      <c r="H543" s="763"/>
      <c r="K543" s="761"/>
      <c r="L543" s="761"/>
      <c r="M543" s="761"/>
      <c r="N543" s="761"/>
      <c r="O543" s="761"/>
      <c r="P543" s="761"/>
      <c r="Q543" s="761"/>
    </row>
    <row r="544">
      <c r="A544" s="761"/>
      <c r="F544" s="762"/>
      <c r="H544" s="763"/>
      <c r="K544" s="761"/>
      <c r="L544" s="761"/>
      <c r="M544" s="761"/>
      <c r="N544" s="761"/>
      <c r="O544" s="761"/>
      <c r="P544" s="761"/>
      <c r="Q544" s="761"/>
    </row>
    <row r="545">
      <c r="A545" s="761"/>
      <c r="F545" s="762"/>
      <c r="H545" s="763"/>
      <c r="K545" s="761"/>
      <c r="L545" s="761"/>
      <c r="M545" s="761"/>
      <c r="N545" s="761"/>
      <c r="O545" s="761"/>
      <c r="P545" s="761"/>
      <c r="Q545" s="761"/>
    </row>
    <row r="546">
      <c r="A546" s="761"/>
      <c r="F546" s="762"/>
      <c r="H546" s="763"/>
      <c r="K546" s="761"/>
      <c r="L546" s="761"/>
      <c r="M546" s="761"/>
      <c r="N546" s="761"/>
      <c r="O546" s="761"/>
      <c r="P546" s="761"/>
      <c r="Q546" s="761"/>
    </row>
    <row r="547">
      <c r="A547" s="761"/>
      <c r="F547" s="762"/>
      <c r="H547" s="763"/>
      <c r="K547" s="761"/>
      <c r="L547" s="761"/>
      <c r="M547" s="761"/>
      <c r="N547" s="761"/>
      <c r="O547" s="761"/>
      <c r="P547" s="761"/>
      <c r="Q547" s="761"/>
    </row>
    <row r="548">
      <c r="A548" s="761"/>
      <c r="F548" s="762"/>
      <c r="H548" s="763"/>
      <c r="K548" s="761"/>
      <c r="L548" s="761"/>
      <c r="M548" s="761"/>
      <c r="N548" s="761"/>
      <c r="O548" s="761"/>
      <c r="P548" s="761"/>
      <c r="Q548" s="761"/>
    </row>
    <row r="549">
      <c r="A549" s="761"/>
      <c r="F549" s="762"/>
      <c r="H549" s="763"/>
      <c r="K549" s="761"/>
      <c r="L549" s="761"/>
      <c r="M549" s="761"/>
      <c r="N549" s="761"/>
      <c r="O549" s="761"/>
      <c r="P549" s="761"/>
      <c r="Q549" s="761"/>
    </row>
    <row r="550">
      <c r="A550" s="761"/>
      <c r="F550" s="762"/>
      <c r="H550" s="763"/>
      <c r="K550" s="761"/>
      <c r="L550" s="761"/>
      <c r="M550" s="761"/>
      <c r="N550" s="761"/>
      <c r="O550" s="761"/>
      <c r="P550" s="761"/>
      <c r="Q550" s="761"/>
    </row>
    <row r="551">
      <c r="A551" s="761"/>
      <c r="F551" s="762"/>
      <c r="H551" s="763"/>
      <c r="K551" s="761"/>
      <c r="L551" s="761"/>
      <c r="M551" s="761"/>
      <c r="N551" s="761"/>
      <c r="O551" s="761"/>
      <c r="P551" s="761"/>
      <c r="Q551" s="761"/>
    </row>
    <row r="552">
      <c r="A552" s="761"/>
      <c r="F552" s="762"/>
      <c r="H552" s="763"/>
      <c r="K552" s="761"/>
      <c r="L552" s="761"/>
      <c r="M552" s="761"/>
      <c r="N552" s="761"/>
      <c r="O552" s="761"/>
      <c r="P552" s="761"/>
      <c r="Q552" s="761"/>
    </row>
    <row r="553">
      <c r="A553" s="761"/>
      <c r="F553" s="762"/>
      <c r="H553" s="763"/>
      <c r="K553" s="761"/>
      <c r="L553" s="761"/>
      <c r="M553" s="761"/>
      <c r="N553" s="761"/>
      <c r="O553" s="761"/>
      <c r="P553" s="761"/>
      <c r="Q553" s="761"/>
    </row>
    <row r="554">
      <c r="A554" s="761"/>
      <c r="F554" s="762"/>
      <c r="H554" s="763"/>
      <c r="K554" s="761"/>
      <c r="L554" s="761"/>
      <c r="M554" s="761"/>
      <c r="N554" s="761"/>
      <c r="O554" s="761"/>
      <c r="P554" s="761"/>
      <c r="Q554" s="761"/>
    </row>
    <row r="555">
      <c r="A555" s="761"/>
      <c r="F555" s="762"/>
      <c r="H555" s="763"/>
      <c r="K555" s="761"/>
      <c r="L555" s="761"/>
      <c r="M555" s="761"/>
      <c r="N555" s="761"/>
      <c r="O555" s="761"/>
      <c r="P555" s="761"/>
      <c r="Q555" s="761"/>
    </row>
    <row r="556">
      <c r="A556" s="761"/>
      <c r="F556" s="762"/>
      <c r="H556" s="763"/>
      <c r="K556" s="761"/>
      <c r="L556" s="761"/>
      <c r="M556" s="761"/>
      <c r="N556" s="761"/>
      <c r="O556" s="761"/>
      <c r="P556" s="761"/>
      <c r="Q556" s="761"/>
    </row>
    <row r="557">
      <c r="A557" s="761"/>
      <c r="F557" s="762"/>
      <c r="H557" s="763"/>
      <c r="K557" s="761"/>
      <c r="L557" s="761"/>
      <c r="M557" s="761"/>
      <c r="N557" s="761"/>
      <c r="O557" s="761"/>
      <c r="P557" s="761"/>
      <c r="Q557" s="761"/>
    </row>
    <row r="558">
      <c r="A558" s="761"/>
      <c r="F558" s="762"/>
      <c r="H558" s="763"/>
      <c r="K558" s="761"/>
      <c r="L558" s="761"/>
      <c r="M558" s="761"/>
      <c r="N558" s="761"/>
      <c r="O558" s="761"/>
      <c r="P558" s="761"/>
      <c r="Q558" s="761"/>
    </row>
    <row r="559">
      <c r="A559" s="761"/>
      <c r="F559" s="762"/>
      <c r="H559" s="763"/>
      <c r="K559" s="761"/>
      <c r="L559" s="761"/>
      <c r="M559" s="761"/>
      <c r="N559" s="761"/>
      <c r="O559" s="761"/>
      <c r="P559" s="761"/>
      <c r="Q559" s="761"/>
    </row>
    <row r="560">
      <c r="A560" s="761"/>
      <c r="F560" s="762"/>
      <c r="H560" s="763"/>
      <c r="K560" s="761"/>
      <c r="L560" s="761"/>
      <c r="M560" s="761"/>
      <c r="N560" s="761"/>
      <c r="O560" s="761"/>
      <c r="P560" s="761"/>
      <c r="Q560" s="761"/>
    </row>
    <row r="561">
      <c r="A561" s="761"/>
      <c r="F561" s="762"/>
      <c r="H561" s="763"/>
      <c r="K561" s="761"/>
      <c r="L561" s="761"/>
      <c r="M561" s="761"/>
      <c r="N561" s="761"/>
      <c r="O561" s="761"/>
      <c r="P561" s="761"/>
      <c r="Q561" s="761"/>
    </row>
    <row r="562">
      <c r="A562" s="761"/>
      <c r="F562" s="762"/>
      <c r="H562" s="763"/>
      <c r="K562" s="761"/>
      <c r="L562" s="761"/>
      <c r="M562" s="761"/>
      <c r="N562" s="761"/>
      <c r="O562" s="761"/>
      <c r="P562" s="761"/>
      <c r="Q562" s="761"/>
    </row>
    <row r="563">
      <c r="A563" s="761"/>
      <c r="F563" s="762"/>
      <c r="H563" s="763"/>
      <c r="K563" s="761"/>
      <c r="L563" s="761"/>
      <c r="M563" s="761"/>
      <c r="N563" s="761"/>
      <c r="O563" s="761"/>
      <c r="P563" s="761"/>
      <c r="Q563" s="761"/>
    </row>
    <row r="564">
      <c r="A564" s="761"/>
      <c r="F564" s="762"/>
      <c r="H564" s="763"/>
      <c r="K564" s="761"/>
      <c r="L564" s="761"/>
      <c r="M564" s="761"/>
      <c r="N564" s="761"/>
      <c r="O564" s="761"/>
      <c r="P564" s="761"/>
      <c r="Q564" s="761"/>
    </row>
    <row r="565">
      <c r="A565" s="761"/>
      <c r="F565" s="762"/>
      <c r="H565" s="763"/>
      <c r="K565" s="761"/>
      <c r="L565" s="761"/>
      <c r="M565" s="761"/>
      <c r="N565" s="761"/>
      <c r="O565" s="761"/>
      <c r="P565" s="761"/>
      <c r="Q565" s="761"/>
    </row>
    <row r="566">
      <c r="A566" s="761"/>
      <c r="F566" s="762"/>
      <c r="H566" s="763"/>
      <c r="K566" s="761"/>
      <c r="L566" s="761"/>
      <c r="M566" s="761"/>
      <c r="N566" s="761"/>
      <c r="O566" s="761"/>
      <c r="P566" s="761"/>
      <c r="Q566" s="761"/>
    </row>
    <row r="567">
      <c r="A567" s="761"/>
      <c r="F567" s="762"/>
      <c r="H567" s="763"/>
      <c r="K567" s="761"/>
      <c r="L567" s="761"/>
      <c r="M567" s="761"/>
      <c r="N567" s="761"/>
      <c r="O567" s="761"/>
      <c r="P567" s="761"/>
      <c r="Q567" s="761"/>
    </row>
    <row r="568">
      <c r="A568" s="761"/>
      <c r="F568" s="762"/>
      <c r="H568" s="763"/>
      <c r="K568" s="761"/>
      <c r="L568" s="761"/>
      <c r="M568" s="761"/>
      <c r="N568" s="761"/>
      <c r="O568" s="761"/>
      <c r="P568" s="761"/>
      <c r="Q568" s="761"/>
    </row>
    <row r="569">
      <c r="A569" s="761"/>
      <c r="F569" s="762"/>
      <c r="H569" s="763"/>
      <c r="K569" s="761"/>
      <c r="L569" s="761"/>
      <c r="M569" s="761"/>
      <c r="N569" s="761"/>
      <c r="O569" s="761"/>
      <c r="P569" s="761"/>
      <c r="Q569" s="761"/>
    </row>
    <row r="570">
      <c r="A570" s="761"/>
      <c r="F570" s="762"/>
      <c r="H570" s="763"/>
      <c r="K570" s="761"/>
      <c r="L570" s="761"/>
      <c r="M570" s="761"/>
      <c r="N570" s="761"/>
      <c r="O570" s="761"/>
      <c r="P570" s="761"/>
      <c r="Q570" s="761"/>
    </row>
    <row r="571">
      <c r="A571" s="761"/>
      <c r="F571" s="762"/>
      <c r="H571" s="763"/>
      <c r="K571" s="761"/>
      <c r="L571" s="761"/>
      <c r="M571" s="761"/>
      <c r="N571" s="761"/>
      <c r="O571" s="761"/>
      <c r="P571" s="761"/>
      <c r="Q571" s="761"/>
    </row>
    <row r="572">
      <c r="A572" s="761"/>
      <c r="F572" s="762"/>
      <c r="H572" s="763"/>
      <c r="K572" s="761"/>
      <c r="L572" s="761"/>
      <c r="M572" s="761"/>
      <c r="N572" s="761"/>
      <c r="O572" s="761"/>
      <c r="P572" s="761"/>
      <c r="Q572" s="761"/>
    </row>
    <row r="573">
      <c r="A573" s="761"/>
      <c r="F573" s="762"/>
      <c r="H573" s="763"/>
      <c r="K573" s="761"/>
      <c r="L573" s="761"/>
      <c r="M573" s="761"/>
      <c r="N573" s="761"/>
      <c r="O573" s="761"/>
      <c r="P573" s="761"/>
      <c r="Q573" s="761"/>
    </row>
    <row r="574">
      <c r="A574" s="761"/>
      <c r="F574" s="762"/>
      <c r="H574" s="763"/>
      <c r="K574" s="761"/>
      <c r="L574" s="761"/>
      <c r="M574" s="761"/>
      <c r="N574" s="761"/>
      <c r="O574" s="761"/>
      <c r="P574" s="761"/>
      <c r="Q574" s="761"/>
    </row>
    <row r="575">
      <c r="A575" s="761"/>
      <c r="F575" s="762"/>
      <c r="H575" s="763"/>
      <c r="K575" s="761"/>
      <c r="L575" s="761"/>
      <c r="M575" s="761"/>
      <c r="N575" s="761"/>
      <c r="O575" s="761"/>
      <c r="P575" s="761"/>
      <c r="Q575" s="761"/>
    </row>
    <row r="576">
      <c r="A576" s="761"/>
      <c r="F576" s="762"/>
      <c r="H576" s="763"/>
      <c r="K576" s="761"/>
      <c r="L576" s="761"/>
      <c r="M576" s="761"/>
      <c r="N576" s="761"/>
      <c r="O576" s="761"/>
      <c r="P576" s="761"/>
      <c r="Q576" s="761"/>
    </row>
    <row r="577">
      <c r="A577" s="761"/>
      <c r="F577" s="762"/>
      <c r="H577" s="763"/>
      <c r="K577" s="761"/>
      <c r="L577" s="761"/>
      <c r="M577" s="761"/>
      <c r="N577" s="761"/>
      <c r="O577" s="761"/>
      <c r="P577" s="761"/>
      <c r="Q577" s="761"/>
    </row>
    <row r="578">
      <c r="A578" s="761"/>
      <c r="F578" s="762"/>
      <c r="H578" s="763"/>
      <c r="K578" s="761"/>
      <c r="L578" s="761"/>
      <c r="M578" s="761"/>
      <c r="N578" s="761"/>
      <c r="O578" s="761"/>
      <c r="P578" s="761"/>
      <c r="Q578" s="761"/>
    </row>
    <row r="579">
      <c r="A579" s="761"/>
      <c r="F579" s="762"/>
      <c r="H579" s="763"/>
      <c r="K579" s="761"/>
      <c r="L579" s="761"/>
      <c r="M579" s="761"/>
      <c r="N579" s="761"/>
      <c r="O579" s="761"/>
      <c r="P579" s="761"/>
      <c r="Q579" s="761"/>
    </row>
    <row r="580">
      <c r="A580" s="761"/>
      <c r="F580" s="762"/>
      <c r="H580" s="763"/>
      <c r="K580" s="761"/>
      <c r="L580" s="761"/>
      <c r="M580" s="761"/>
      <c r="N580" s="761"/>
      <c r="O580" s="761"/>
      <c r="P580" s="761"/>
      <c r="Q580" s="761"/>
    </row>
    <row r="581">
      <c r="A581" s="761"/>
      <c r="F581" s="762"/>
      <c r="H581" s="763"/>
      <c r="K581" s="761"/>
      <c r="L581" s="761"/>
      <c r="M581" s="761"/>
      <c r="N581" s="761"/>
      <c r="O581" s="761"/>
      <c r="P581" s="761"/>
      <c r="Q581" s="761"/>
    </row>
    <row r="582">
      <c r="A582" s="761"/>
      <c r="F582" s="762"/>
      <c r="H582" s="763"/>
      <c r="K582" s="761"/>
      <c r="L582" s="761"/>
      <c r="M582" s="761"/>
      <c r="N582" s="761"/>
      <c r="O582" s="761"/>
      <c r="P582" s="761"/>
      <c r="Q582" s="761"/>
    </row>
    <row r="583">
      <c r="A583" s="761"/>
      <c r="F583" s="762"/>
      <c r="H583" s="763"/>
      <c r="K583" s="761"/>
      <c r="L583" s="761"/>
      <c r="M583" s="761"/>
      <c r="N583" s="761"/>
      <c r="O583" s="761"/>
      <c r="P583" s="761"/>
      <c r="Q583" s="761"/>
    </row>
    <row r="584">
      <c r="A584" s="761"/>
      <c r="F584" s="762"/>
      <c r="H584" s="763"/>
      <c r="K584" s="761"/>
      <c r="L584" s="761"/>
      <c r="M584" s="761"/>
      <c r="N584" s="761"/>
      <c r="O584" s="761"/>
      <c r="P584" s="761"/>
      <c r="Q584" s="761"/>
    </row>
    <row r="585">
      <c r="A585" s="761"/>
      <c r="F585" s="762"/>
      <c r="H585" s="763"/>
      <c r="K585" s="761"/>
      <c r="L585" s="761"/>
      <c r="M585" s="761"/>
      <c r="N585" s="761"/>
      <c r="O585" s="761"/>
      <c r="P585" s="761"/>
      <c r="Q585" s="761"/>
    </row>
    <row r="586">
      <c r="A586" s="761"/>
      <c r="F586" s="762"/>
      <c r="H586" s="763"/>
      <c r="K586" s="761"/>
      <c r="L586" s="761"/>
      <c r="M586" s="761"/>
      <c r="N586" s="761"/>
      <c r="O586" s="761"/>
      <c r="P586" s="761"/>
      <c r="Q586" s="761"/>
    </row>
    <row r="587">
      <c r="A587" s="761"/>
      <c r="F587" s="762"/>
      <c r="H587" s="763"/>
      <c r="K587" s="761"/>
      <c r="L587" s="761"/>
      <c r="M587" s="761"/>
      <c r="N587" s="761"/>
      <c r="O587" s="761"/>
      <c r="P587" s="761"/>
      <c r="Q587" s="761"/>
    </row>
    <row r="588">
      <c r="A588" s="761"/>
      <c r="F588" s="762"/>
      <c r="H588" s="763"/>
      <c r="K588" s="761"/>
      <c r="L588" s="761"/>
      <c r="M588" s="761"/>
      <c r="N588" s="761"/>
      <c r="O588" s="761"/>
      <c r="P588" s="761"/>
      <c r="Q588" s="761"/>
    </row>
    <row r="589">
      <c r="A589" s="761"/>
      <c r="F589" s="762"/>
      <c r="H589" s="763"/>
      <c r="K589" s="761"/>
      <c r="L589" s="761"/>
      <c r="M589" s="761"/>
      <c r="N589" s="761"/>
      <c r="O589" s="761"/>
      <c r="P589" s="761"/>
      <c r="Q589" s="761"/>
    </row>
    <row r="590">
      <c r="A590" s="761"/>
      <c r="F590" s="762"/>
      <c r="H590" s="763"/>
      <c r="K590" s="761"/>
      <c r="L590" s="761"/>
      <c r="M590" s="761"/>
      <c r="N590" s="761"/>
      <c r="O590" s="761"/>
      <c r="P590" s="761"/>
      <c r="Q590" s="761"/>
    </row>
    <row r="591">
      <c r="A591" s="761"/>
      <c r="F591" s="762"/>
      <c r="H591" s="763"/>
      <c r="K591" s="761"/>
      <c r="L591" s="761"/>
      <c r="M591" s="761"/>
      <c r="N591" s="761"/>
      <c r="O591" s="761"/>
      <c r="P591" s="761"/>
      <c r="Q591" s="761"/>
    </row>
    <row r="592">
      <c r="A592" s="761"/>
      <c r="F592" s="762"/>
      <c r="H592" s="763"/>
      <c r="K592" s="761"/>
      <c r="L592" s="761"/>
      <c r="M592" s="761"/>
      <c r="N592" s="761"/>
      <c r="O592" s="761"/>
      <c r="P592" s="761"/>
      <c r="Q592" s="761"/>
    </row>
    <row r="593">
      <c r="A593" s="761"/>
      <c r="F593" s="762"/>
      <c r="H593" s="763"/>
      <c r="K593" s="761"/>
      <c r="L593" s="761"/>
      <c r="M593" s="761"/>
      <c r="N593" s="761"/>
      <c r="O593" s="761"/>
      <c r="P593" s="761"/>
      <c r="Q593" s="761"/>
    </row>
    <row r="594">
      <c r="A594" s="761"/>
      <c r="F594" s="762"/>
      <c r="H594" s="763"/>
      <c r="K594" s="761"/>
      <c r="L594" s="761"/>
      <c r="M594" s="761"/>
      <c r="N594" s="761"/>
      <c r="O594" s="761"/>
      <c r="P594" s="761"/>
      <c r="Q594" s="761"/>
    </row>
    <row r="595">
      <c r="A595" s="761"/>
      <c r="F595" s="762"/>
      <c r="H595" s="763"/>
      <c r="K595" s="761"/>
      <c r="L595" s="761"/>
      <c r="M595" s="761"/>
      <c r="N595" s="761"/>
      <c r="O595" s="761"/>
      <c r="P595" s="761"/>
      <c r="Q595" s="761"/>
    </row>
    <row r="596">
      <c r="A596" s="761"/>
      <c r="F596" s="762"/>
      <c r="H596" s="763"/>
      <c r="K596" s="761"/>
      <c r="L596" s="761"/>
      <c r="M596" s="761"/>
      <c r="N596" s="761"/>
      <c r="O596" s="761"/>
      <c r="P596" s="761"/>
      <c r="Q596" s="761"/>
    </row>
    <row r="597">
      <c r="A597" s="761"/>
      <c r="F597" s="762"/>
      <c r="H597" s="763"/>
      <c r="K597" s="761"/>
      <c r="L597" s="761"/>
      <c r="M597" s="761"/>
      <c r="N597" s="761"/>
      <c r="O597" s="761"/>
      <c r="P597" s="761"/>
      <c r="Q597" s="761"/>
    </row>
    <row r="598">
      <c r="A598" s="761"/>
      <c r="F598" s="762"/>
      <c r="H598" s="763"/>
      <c r="K598" s="761"/>
      <c r="L598" s="761"/>
      <c r="M598" s="761"/>
      <c r="N598" s="761"/>
      <c r="O598" s="761"/>
      <c r="P598" s="761"/>
      <c r="Q598" s="761"/>
    </row>
    <row r="599">
      <c r="A599" s="761"/>
      <c r="F599" s="762"/>
      <c r="H599" s="763"/>
      <c r="K599" s="761"/>
      <c r="L599" s="761"/>
      <c r="M599" s="761"/>
      <c r="N599" s="761"/>
      <c r="O599" s="761"/>
      <c r="P599" s="761"/>
      <c r="Q599" s="761"/>
    </row>
    <row r="600">
      <c r="A600" s="761"/>
      <c r="F600" s="762"/>
      <c r="H600" s="763"/>
      <c r="K600" s="761"/>
      <c r="L600" s="761"/>
      <c r="M600" s="761"/>
      <c r="N600" s="761"/>
      <c r="O600" s="761"/>
      <c r="P600" s="761"/>
      <c r="Q600" s="761"/>
    </row>
    <row r="601">
      <c r="A601" s="761"/>
      <c r="F601" s="762"/>
      <c r="H601" s="763"/>
      <c r="K601" s="761"/>
      <c r="L601" s="761"/>
      <c r="M601" s="761"/>
      <c r="N601" s="761"/>
      <c r="O601" s="761"/>
      <c r="P601" s="761"/>
      <c r="Q601" s="761"/>
    </row>
    <row r="602">
      <c r="A602" s="761"/>
      <c r="F602" s="762"/>
      <c r="H602" s="763"/>
      <c r="K602" s="761"/>
      <c r="L602" s="761"/>
      <c r="M602" s="761"/>
      <c r="N602" s="761"/>
      <c r="O602" s="761"/>
      <c r="P602" s="761"/>
      <c r="Q602" s="761"/>
    </row>
    <row r="603">
      <c r="A603" s="761"/>
      <c r="F603" s="762"/>
      <c r="H603" s="763"/>
      <c r="K603" s="761"/>
      <c r="L603" s="761"/>
      <c r="M603" s="761"/>
      <c r="N603" s="761"/>
      <c r="O603" s="761"/>
      <c r="P603" s="761"/>
      <c r="Q603" s="761"/>
    </row>
    <row r="604">
      <c r="A604" s="761"/>
      <c r="F604" s="762"/>
      <c r="H604" s="763"/>
      <c r="K604" s="761"/>
      <c r="L604" s="761"/>
      <c r="M604" s="761"/>
      <c r="N604" s="761"/>
      <c r="O604" s="761"/>
      <c r="P604" s="761"/>
      <c r="Q604" s="761"/>
    </row>
    <row r="605">
      <c r="A605" s="761"/>
      <c r="F605" s="762"/>
      <c r="H605" s="763"/>
      <c r="K605" s="761"/>
      <c r="L605" s="761"/>
      <c r="M605" s="761"/>
      <c r="N605" s="761"/>
      <c r="O605" s="761"/>
      <c r="P605" s="761"/>
      <c r="Q605" s="761"/>
    </row>
    <row r="606">
      <c r="A606" s="761"/>
      <c r="F606" s="762"/>
      <c r="H606" s="763"/>
      <c r="K606" s="761"/>
      <c r="L606" s="761"/>
      <c r="M606" s="761"/>
      <c r="N606" s="761"/>
      <c r="O606" s="761"/>
      <c r="P606" s="761"/>
      <c r="Q606" s="761"/>
    </row>
    <row r="607">
      <c r="A607" s="761"/>
      <c r="F607" s="762"/>
      <c r="H607" s="763"/>
      <c r="K607" s="761"/>
      <c r="L607" s="761"/>
      <c r="M607" s="761"/>
      <c r="N607" s="761"/>
      <c r="O607" s="761"/>
      <c r="P607" s="761"/>
      <c r="Q607" s="761"/>
    </row>
    <row r="608">
      <c r="A608" s="761"/>
      <c r="F608" s="762"/>
      <c r="H608" s="763"/>
      <c r="K608" s="761"/>
      <c r="L608" s="761"/>
      <c r="M608" s="761"/>
      <c r="N608" s="761"/>
      <c r="O608" s="761"/>
      <c r="P608" s="761"/>
      <c r="Q608" s="761"/>
    </row>
    <row r="609">
      <c r="A609" s="761"/>
      <c r="F609" s="762"/>
      <c r="H609" s="763"/>
      <c r="K609" s="761"/>
      <c r="L609" s="761"/>
      <c r="M609" s="761"/>
      <c r="N609" s="761"/>
      <c r="O609" s="761"/>
      <c r="P609" s="761"/>
      <c r="Q609" s="761"/>
    </row>
    <row r="610">
      <c r="A610" s="761"/>
      <c r="F610" s="762"/>
      <c r="H610" s="763"/>
      <c r="K610" s="761"/>
      <c r="L610" s="761"/>
      <c r="M610" s="761"/>
      <c r="N610" s="761"/>
      <c r="O610" s="761"/>
      <c r="P610" s="761"/>
      <c r="Q610" s="761"/>
    </row>
    <row r="611">
      <c r="A611" s="761"/>
      <c r="F611" s="762"/>
      <c r="H611" s="763"/>
      <c r="K611" s="761"/>
      <c r="L611" s="761"/>
      <c r="M611" s="761"/>
      <c r="N611" s="761"/>
      <c r="O611" s="761"/>
      <c r="P611" s="761"/>
      <c r="Q611" s="761"/>
    </row>
    <row r="612">
      <c r="A612" s="761"/>
      <c r="F612" s="762"/>
      <c r="H612" s="763"/>
      <c r="K612" s="761"/>
      <c r="L612" s="761"/>
      <c r="M612" s="761"/>
      <c r="N612" s="761"/>
      <c r="O612" s="761"/>
      <c r="P612" s="761"/>
      <c r="Q612" s="761"/>
    </row>
    <row r="613">
      <c r="A613" s="761"/>
      <c r="F613" s="762"/>
      <c r="H613" s="763"/>
      <c r="K613" s="761"/>
      <c r="L613" s="761"/>
      <c r="M613" s="761"/>
      <c r="N613" s="761"/>
      <c r="O613" s="761"/>
      <c r="P613" s="761"/>
      <c r="Q613" s="761"/>
    </row>
    <row r="614">
      <c r="A614" s="761"/>
      <c r="F614" s="762"/>
      <c r="H614" s="763"/>
      <c r="K614" s="761"/>
      <c r="L614" s="761"/>
      <c r="M614" s="761"/>
      <c r="N614" s="761"/>
      <c r="O614" s="761"/>
      <c r="P614" s="761"/>
      <c r="Q614" s="761"/>
    </row>
    <row r="615">
      <c r="A615" s="761"/>
      <c r="F615" s="762"/>
      <c r="H615" s="763"/>
      <c r="K615" s="761"/>
      <c r="L615" s="761"/>
      <c r="M615" s="761"/>
      <c r="N615" s="761"/>
      <c r="O615" s="761"/>
      <c r="P615" s="761"/>
      <c r="Q615" s="761"/>
    </row>
    <row r="616">
      <c r="A616" s="761"/>
      <c r="F616" s="762"/>
      <c r="H616" s="763"/>
      <c r="K616" s="761"/>
      <c r="L616" s="761"/>
      <c r="M616" s="761"/>
      <c r="N616" s="761"/>
      <c r="O616" s="761"/>
      <c r="P616" s="761"/>
      <c r="Q616" s="761"/>
    </row>
    <row r="617">
      <c r="A617" s="761"/>
      <c r="F617" s="762"/>
      <c r="H617" s="763"/>
      <c r="K617" s="761"/>
      <c r="L617" s="761"/>
      <c r="M617" s="761"/>
      <c r="N617" s="761"/>
      <c r="O617" s="761"/>
      <c r="P617" s="761"/>
      <c r="Q617" s="761"/>
    </row>
    <row r="618">
      <c r="A618" s="761"/>
      <c r="F618" s="762"/>
      <c r="H618" s="763"/>
      <c r="K618" s="761"/>
      <c r="L618" s="761"/>
      <c r="M618" s="761"/>
      <c r="N618" s="761"/>
      <c r="O618" s="761"/>
      <c r="P618" s="761"/>
      <c r="Q618" s="761"/>
    </row>
    <row r="619">
      <c r="A619" s="761"/>
      <c r="F619" s="762"/>
      <c r="H619" s="763"/>
      <c r="K619" s="761"/>
      <c r="L619" s="761"/>
      <c r="M619" s="761"/>
      <c r="N619" s="761"/>
      <c r="O619" s="761"/>
      <c r="P619" s="761"/>
      <c r="Q619" s="761"/>
    </row>
    <row r="620">
      <c r="A620" s="761"/>
      <c r="F620" s="762"/>
      <c r="H620" s="763"/>
      <c r="K620" s="761"/>
      <c r="L620" s="761"/>
      <c r="M620" s="761"/>
      <c r="N620" s="761"/>
      <c r="O620" s="761"/>
      <c r="P620" s="761"/>
      <c r="Q620" s="761"/>
    </row>
    <row r="621">
      <c r="A621" s="761"/>
      <c r="F621" s="762"/>
      <c r="H621" s="763"/>
      <c r="K621" s="761"/>
      <c r="L621" s="761"/>
      <c r="M621" s="761"/>
      <c r="N621" s="761"/>
      <c r="O621" s="761"/>
      <c r="P621" s="761"/>
      <c r="Q621" s="761"/>
    </row>
    <row r="622">
      <c r="A622" s="761"/>
      <c r="F622" s="762"/>
      <c r="H622" s="763"/>
      <c r="K622" s="761"/>
      <c r="L622" s="761"/>
      <c r="M622" s="761"/>
      <c r="N622" s="761"/>
      <c r="O622" s="761"/>
      <c r="P622" s="761"/>
      <c r="Q622" s="761"/>
    </row>
    <row r="623">
      <c r="A623" s="761"/>
      <c r="F623" s="762"/>
      <c r="H623" s="763"/>
      <c r="K623" s="761"/>
      <c r="L623" s="761"/>
      <c r="M623" s="761"/>
      <c r="N623" s="761"/>
      <c r="O623" s="761"/>
      <c r="P623" s="761"/>
      <c r="Q623" s="761"/>
    </row>
    <row r="624">
      <c r="A624" s="761"/>
      <c r="F624" s="762"/>
      <c r="H624" s="763"/>
      <c r="K624" s="761"/>
      <c r="L624" s="761"/>
      <c r="M624" s="761"/>
      <c r="N624" s="761"/>
      <c r="O624" s="761"/>
      <c r="P624" s="761"/>
      <c r="Q624" s="761"/>
    </row>
    <row r="625">
      <c r="A625" s="761"/>
      <c r="F625" s="762"/>
      <c r="H625" s="763"/>
      <c r="K625" s="761"/>
      <c r="L625" s="761"/>
      <c r="M625" s="761"/>
      <c r="N625" s="761"/>
      <c r="O625" s="761"/>
      <c r="P625" s="761"/>
      <c r="Q625" s="761"/>
    </row>
    <row r="626">
      <c r="A626" s="761"/>
      <c r="F626" s="762"/>
      <c r="H626" s="763"/>
      <c r="K626" s="761"/>
      <c r="L626" s="761"/>
      <c r="M626" s="761"/>
      <c r="N626" s="761"/>
      <c r="O626" s="761"/>
      <c r="P626" s="761"/>
      <c r="Q626" s="761"/>
    </row>
    <row r="627">
      <c r="A627" s="761"/>
      <c r="F627" s="762"/>
      <c r="H627" s="763"/>
      <c r="K627" s="761"/>
      <c r="L627" s="761"/>
      <c r="M627" s="761"/>
      <c r="N627" s="761"/>
      <c r="O627" s="761"/>
      <c r="P627" s="761"/>
      <c r="Q627" s="761"/>
    </row>
    <row r="628">
      <c r="A628" s="761"/>
      <c r="F628" s="762"/>
      <c r="H628" s="763"/>
      <c r="K628" s="761"/>
      <c r="L628" s="761"/>
      <c r="M628" s="761"/>
      <c r="N628" s="761"/>
      <c r="O628" s="761"/>
      <c r="P628" s="761"/>
      <c r="Q628" s="761"/>
    </row>
    <row r="629">
      <c r="A629" s="761"/>
      <c r="F629" s="762"/>
      <c r="H629" s="763"/>
      <c r="K629" s="761"/>
      <c r="L629" s="761"/>
      <c r="M629" s="761"/>
      <c r="N629" s="761"/>
      <c r="O629" s="761"/>
      <c r="P629" s="761"/>
      <c r="Q629" s="761"/>
    </row>
    <row r="630">
      <c r="A630" s="761"/>
      <c r="F630" s="762"/>
      <c r="H630" s="763"/>
      <c r="K630" s="761"/>
      <c r="L630" s="761"/>
      <c r="M630" s="761"/>
      <c r="N630" s="761"/>
      <c r="O630" s="761"/>
      <c r="P630" s="761"/>
      <c r="Q630" s="761"/>
    </row>
    <row r="631">
      <c r="A631" s="761"/>
      <c r="F631" s="762"/>
      <c r="H631" s="763"/>
      <c r="K631" s="761"/>
      <c r="L631" s="761"/>
      <c r="M631" s="761"/>
      <c r="N631" s="761"/>
      <c r="O631" s="761"/>
      <c r="P631" s="761"/>
      <c r="Q631" s="761"/>
    </row>
    <row r="632">
      <c r="A632" s="761"/>
      <c r="F632" s="762"/>
      <c r="H632" s="763"/>
      <c r="K632" s="761"/>
      <c r="L632" s="761"/>
      <c r="M632" s="761"/>
      <c r="N632" s="761"/>
      <c r="O632" s="761"/>
      <c r="P632" s="761"/>
      <c r="Q632" s="761"/>
    </row>
    <row r="633">
      <c r="A633" s="761"/>
      <c r="F633" s="762"/>
      <c r="H633" s="763"/>
      <c r="K633" s="761"/>
      <c r="L633" s="761"/>
      <c r="M633" s="761"/>
      <c r="N633" s="761"/>
      <c r="O633" s="761"/>
      <c r="P633" s="761"/>
      <c r="Q633" s="761"/>
    </row>
    <row r="634">
      <c r="A634" s="761"/>
      <c r="F634" s="762"/>
      <c r="H634" s="763"/>
      <c r="K634" s="761"/>
      <c r="L634" s="761"/>
      <c r="M634" s="761"/>
      <c r="N634" s="761"/>
      <c r="O634" s="761"/>
      <c r="P634" s="761"/>
      <c r="Q634" s="761"/>
    </row>
    <row r="635">
      <c r="A635" s="761"/>
      <c r="F635" s="762"/>
      <c r="H635" s="763"/>
      <c r="K635" s="761"/>
      <c r="L635" s="761"/>
      <c r="M635" s="761"/>
      <c r="N635" s="761"/>
      <c r="O635" s="761"/>
      <c r="P635" s="761"/>
      <c r="Q635" s="761"/>
    </row>
    <row r="636">
      <c r="A636" s="761"/>
      <c r="F636" s="762"/>
      <c r="H636" s="763"/>
      <c r="K636" s="761"/>
      <c r="L636" s="761"/>
      <c r="M636" s="761"/>
      <c r="N636" s="761"/>
      <c r="O636" s="761"/>
      <c r="P636" s="761"/>
      <c r="Q636" s="761"/>
    </row>
    <row r="637">
      <c r="A637" s="761"/>
      <c r="F637" s="762"/>
      <c r="H637" s="763"/>
      <c r="K637" s="761"/>
      <c r="L637" s="761"/>
      <c r="M637" s="761"/>
      <c r="N637" s="761"/>
      <c r="O637" s="761"/>
      <c r="P637" s="761"/>
      <c r="Q637" s="761"/>
    </row>
    <row r="638">
      <c r="A638" s="761"/>
      <c r="F638" s="762"/>
      <c r="H638" s="763"/>
      <c r="K638" s="761"/>
      <c r="L638" s="761"/>
      <c r="M638" s="761"/>
      <c r="N638" s="761"/>
      <c r="O638" s="761"/>
      <c r="P638" s="761"/>
      <c r="Q638" s="761"/>
    </row>
    <row r="639">
      <c r="A639" s="761"/>
      <c r="F639" s="762"/>
      <c r="H639" s="763"/>
      <c r="K639" s="761"/>
      <c r="L639" s="761"/>
      <c r="M639" s="761"/>
      <c r="N639" s="761"/>
      <c r="O639" s="761"/>
      <c r="P639" s="761"/>
      <c r="Q639" s="761"/>
    </row>
    <row r="640">
      <c r="A640" s="761"/>
      <c r="F640" s="762"/>
      <c r="H640" s="763"/>
      <c r="K640" s="761"/>
      <c r="L640" s="761"/>
      <c r="M640" s="761"/>
      <c r="N640" s="761"/>
      <c r="O640" s="761"/>
      <c r="P640" s="761"/>
      <c r="Q640" s="761"/>
    </row>
    <row r="641">
      <c r="A641" s="761"/>
      <c r="F641" s="762"/>
      <c r="H641" s="763"/>
      <c r="K641" s="761"/>
      <c r="L641" s="761"/>
      <c r="M641" s="761"/>
      <c r="N641" s="761"/>
      <c r="O641" s="761"/>
      <c r="P641" s="761"/>
      <c r="Q641" s="761"/>
    </row>
    <row r="642">
      <c r="A642" s="761"/>
      <c r="F642" s="762"/>
      <c r="H642" s="763"/>
      <c r="K642" s="761"/>
      <c r="L642" s="761"/>
      <c r="M642" s="761"/>
      <c r="N642" s="761"/>
      <c r="O642" s="761"/>
      <c r="P642" s="761"/>
      <c r="Q642" s="761"/>
    </row>
    <row r="643">
      <c r="A643" s="761"/>
      <c r="F643" s="762"/>
      <c r="H643" s="763"/>
      <c r="K643" s="761"/>
      <c r="L643" s="761"/>
      <c r="M643" s="761"/>
      <c r="N643" s="761"/>
      <c r="O643" s="761"/>
      <c r="P643" s="761"/>
      <c r="Q643" s="761"/>
    </row>
    <row r="644">
      <c r="A644" s="761"/>
      <c r="F644" s="762"/>
      <c r="H644" s="763"/>
      <c r="K644" s="761"/>
      <c r="L644" s="761"/>
      <c r="M644" s="761"/>
      <c r="N644" s="761"/>
      <c r="O644" s="761"/>
      <c r="P644" s="761"/>
      <c r="Q644" s="761"/>
    </row>
    <row r="645">
      <c r="A645" s="761"/>
      <c r="F645" s="762"/>
      <c r="H645" s="763"/>
      <c r="K645" s="761"/>
      <c r="L645" s="761"/>
      <c r="M645" s="761"/>
      <c r="N645" s="761"/>
      <c r="O645" s="761"/>
      <c r="P645" s="761"/>
      <c r="Q645" s="761"/>
    </row>
    <row r="646">
      <c r="A646" s="761"/>
      <c r="F646" s="762"/>
      <c r="H646" s="763"/>
      <c r="K646" s="761"/>
      <c r="L646" s="761"/>
      <c r="M646" s="761"/>
      <c r="N646" s="761"/>
      <c r="O646" s="761"/>
      <c r="P646" s="761"/>
      <c r="Q646" s="761"/>
    </row>
    <row r="647">
      <c r="A647" s="761"/>
      <c r="F647" s="762"/>
      <c r="H647" s="763"/>
      <c r="K647" s="761"/>
      <c r="L647" s="761"/>
      <c r="M647" s="761"/>
      <c r="N647" s="761"/>
      <c r="O647" s="761"/>
      <c r="P647" s="761"/>
      <c r="Q647" s="761"/>
    </row>
    <row r="648">
      <c r="A648" s="761"/>
      <c r="F648" s="762"/>
      <c r="H648" s="763"/>
      <c r="K648" s="761"/>
      <c r="L648" s="761"/>
      <c r="M648" s="761"/>
      <c r="N648" s="761"/>
      <c r="O648" s="761"/>
      <c r="P648" s="761"/>
      <c r="Q648" s="761"/>
    </row>
    <row r="649">
      <c r="A649" s="761"/>
      <c r="F649" s="762"/>
      <c r="H649" s="763"/>
      <c r="K649" s="761"/>
      <c r="L649" s="761"/>
      <c r="M649" s="761"/>
      <c r="N649" s="761"/>
      <c r="O649" s="761"/>
      <c r="P649" s="761"/>
      <c r="Q649" s="761"/>
    </row>
    <row r="650">
      <c r="A650" s="761"/>
      <c r="F650" s="762"/>
      <c r="H650" s="763"/>
      <c r="K650" s="761"/>
      <c r="L650" s="761"/>
      <c r="M650" s="761"/>
      <c r="N650" s="761"/>
      <c r="O650" s="761"/>
      <c r="P650" s="761"/>
      <c r="Q650" s="761"/>
    </row>
    <row r="651">
      <c r="A651" s="761"/>
      <c r="F651" s="762"/>
      <c r="H651" s="763"/>
      <c r="K651" s="761"/>
      <c r="L651" s="761"/>
      <c r="M651" s="761"/>
      <c r="N651" s="761"/>
      <c r="O651" s="761"/>
      <c r="P651" s="761"/>
      <c r="Q651" s="761"/>
    </row>
    <row r="652">
      <c r="A652" s="761"/>
      <c r="F652" s="762"/>
      <c r="H652" s="763"/>
      <c r="K652" s="761"/>
      <c r="L652" s="761"/>
      <c r="M652" s="761"/>
      <c r="N652" s="761"/>
      <c r="O652" s="761"/>
      <c r="P652" s="761"/>
      <c r="Q652" s="761"/>
    </row>
    <row r="653">
      <c r="A653" s="761"/>
      <c r="F653" s="762"/>
      <c r="H653" s="763"/>
      <c r="K653" s="761"/>
      <c r="L653" s="761"/>
      <c r="M653" s="761"/>
      <c r="N653" s="761"/>
      <c r="O653" s="761"/>
      <c r="P653" s="761"/>
      <c r="Q653" s="761"/>
    </row>
    <row r="654">
      <c r="A654" s="761"/>
      <c r="F654" s="762"/>
      <c r="H654" s="763"/>
      <c r="K654" s="761"/>
      <c r="L654" s="761"/>
      <c r="M654" s="761"/>
      <c r="N654" s="761"/>
      <c r="O654" s="761"/>
      <c r="P654" s="761"/>
      <c r="Q654" s="761"/>
    </row>
    <row r="655">
      <c r="A655" s="761"/>
      <c r="F655" s="762"/>
      <c r="H655" s="763"/>
      <c r="K655" s="761"/>
      <c r="L655" s="761"/>
      <c r="M655" s="761"/>
      <c r="N655" s="761"/>
      <c r="O655" s="761"/>
      <c r="P655" s="761"/>
      <c r="Q655" s="761"/>
    </row>
    <row r="656">
      <c r="A656" s="761"/>
      <c r="F656" s="762"/>
      <c r="H656" s="763"/>
      <c r="K656" s="761"/>
      <c r="L656" s="761"/>
      <c r="M656" s="761"/>
      <c r="N656" s="761"/>
      <c r="O656" s="761"/>
      <c r="P656" s="761"/>
      <c r="Q656" s="761"/>
    </row>
    <row r="657">
      <c r="A657" s="761"/>
      <c r="F657" s="762"/>
      <c r="H657" s="763"/>
      <c r="K657" s="761"/>
      <c r="L657" s="761"/>
      <c r="M657" s="761"/>
      <c r="N657" s="761"/>
      <c r="O657" s="761"/>
      <c r="P657" s="761"/>
      <c r="Q657" s="761"/>
    </row>
    <row r="658">
      <c r="A658" s="761"/>
      <c r="F658" s="762"/>
      <c r="H658" s="763"/>
      <c r="K658" s="761"/>
      <c r="L658" s="761"/>
      <c r="M658" s="761"/>
      <c r="N658" s="761"/>
      <c r="O658" s="761"/>
      <c r="P658" s="761"/>
      <c r="Q658" s="761"/>
    </row>
    <row r="659">
      <c r="A659" s="761"/>
      <c r="F659" s="762"/>
      <c r="H659" s="763"/>
      <c r="K659" s="761"/>
      <c r="L659" s="761"/>
      <c r="M659" s="761"/>
      <c r="N659" s="761"/>
      <c r="O659" s="761"/>
      <c r="P659" s="761"/>
      <c r="Q659" s="761"/>
    </row>
    <row r="660">
      <c r="A660" s="761"/>
      <c r="F660" s="762"/>
      <c r="H660" s="763"/>
      <c r="K660" s="761"/>
      <c r="L660" s="761"/>
      <c r="M660" s="761"/>
      <c r="N660" s="761"/>
      <c r="O660" s="761"/>
      <c r="P660" s="761"/>
      <c r="Q660" s="761"/>
    </row>
    <row r="661">
      <c r="A661" s="761"/>
      <c r="F661" s="762"/>
      <c r="H661" s="763"/>
      <c r="K661" s="761"/>
      <c r="L661" s="761"/>
      <c r="M661" s="761"/>
      <c r="N661" s="761"/>
      <c r="O661" s="761"/>
      <c r="P661" s="761"/>
      <c r="Q661" s="761"/>
    </row>
    <row r="662">
      <c r="A662" s="761"/>
      <c r="F662" s="762"/>
      <c r="H662" s="763"/>
      <c r="K662" s="761"/>
      <c r="L662" s="761"/>
      <c r="M662" s="761"/>
      <c r="N662" s="761"/>
      <c r="O662" s="761"/>
      <c r="P662" s="761"/>
      <c r="Q662" s="761"/>
    </row>
    <row r="663">
      <c r="A663" s="761"/>
      <c r="F663" s="762"/>
      <c r="H663" s="763"/>
      <c r="K663" s="761"/>
      <c r="L663" s="761"/>
      <c r="M663" s="761"/>
      <c r="N663" s="761"/>
      <c r="O663" s="761"/>
      <c r="P663" s="761"/>
      <c r="Q663" s="761"/>
    </row>
    <row r="664">
      <c r="A664" s="761"/>
      <c r="F664" s="762"/>
      <c r="H664" s="763"/>
      <c r="K664" s="761"/>
      <c r="L664" s="761"/>
      <c r="M664" s="761"/>
      <c r="N664" s="761"/>
      <c r="O664" s="761"/>
      <c r="P664" s="761"/>
      <c r="Q664" s="761"/>
    </row>
    <row r="665">
      <c r="A665" s="761"/>
      <c r="F665" s="762"/>
      <c r="H665" s="763"/>
      <c r="K665" s="761"/>
      <c r="L665" s="761"/>
      <c r="M665" s="761"/>
      <c r="N665" s="761"/>
      <c r="O665" s="761"/>
      <c r="P665" s="761"/>
      <c r="Q665" s="761"/>
    </row>
    <row r="666">
      <c r="A666" s="761"/>
      <c r="F666" s="762"/>
      <c r="H666" s="763"/>
      <c r="K666" s="761"/>
      <c r="L666" s="761"/>
      <c r="M666" s="761"/>
      <c r="N666" s="761"/>
      <c r="O666" s="761"/>
      <c r="P666" s="761"/>
      <c r="Q666" s="761"/>
    </row>
    <row r="667">
      <c r="A667" s="761"/>
      <c r="F667" s="762"/>
      <c r="H667" s="763"/>
      <c r="K667" s="761"/>
      <c r="L667" s="761"/>
      <c r="M667" s="761"/>
      <c r="N667" s="761"/>
      <c r="O667" s="761"/>
      <c r="P667" s="761"/>
      <c r="Q667" s="761"/>
    </row>
    <row r="668">
      <c r="A668" s="761"/>
      <c r="F668" s="762"/>
      <c r="H668" s="763"/>
      <c r="K668" s="761"/>
      <c r="L668" s="761"/>
      <c r="M668" s="761"/>
      <c r="N668" s="761"/>
      <c r="O668" s="761"/>
      <c r="P668" s="761"/>
      <c r="Q668" s="761"/>
    </row>
    <row r="669">
      <c r="A669" s="761"/>
      <c r="F669" s="762"/>
      <c r="H669" s="763"/>
      <c r="K669" s="761"/>
      <c r="L669" s="761"/>
      <c r="M669" s="761"/>
      <c r="N669" s="761"/>
      <c r="O669" s="761"/>
      <c r="P669" s="761"/>
      <c r="Q669" s="761"/>
    </row>
    <row r="670">
      <c r="A670" s="761"/>
      <c r="F670" s="762"/>
      <c r="H670" s="763"/>
      <c r="K670" s="761"/>
      <c r="L670" s="761"/>
      <c r="M670" s="761"/>
      <c r="N670" s="761"/>
      <c r="O670" s="761"/>
      <c r="P670" s="761"/>
      <c r="Q670" s="761"/>
    </row>
    <row r="671">
      <c r="A671" s="761"/>
      <c r="F671" s="762"/>
      <c r="H671" s="763"/>
      <c r="K671" s="761"/>
      <c r="L671" s="761"/>
      <c r="M671" s="761"/>
      <c r="N671" s="761"/>
      <c r="O671" s="761"/>
      <c r="P671" s="761"/>
      <c r="Q671" s="761"/>
    </row>
    <row r="672">
      <c r="A672" s="761"/>
      <c r="F672" s="762"/>
      <c r="H672" s="763"/>
      <c r="K672" s="761"/>
      <c r="L672" s="761"/>
      <c r="M672" s="761"/>
      <c r="N672" s="761"/>
      <c r="O672" s="761"/>
      <c r="P672" s="761"/>
      <c r="Q672" s="761"/>
    </row>
    <row r="673">
      <c r="A673" s="761"/>
      <c r="F673" s="762"/>
      <c r="H673" s="763"/>
      <c r="K673" s="761"/>
      <c r="L673" s="761"/>
      <c r="M673" s="761"/>
      <c r="N673" s="761"/>
      <c r="O673" s="761"/>
      <c r="P673" s="761"/>
      <c r="Q673" s="761"/>
    </row>
    <row r="674">
      <c r="A674" s="761"/>
      <c r="F674" s="762"/>
      <c r="H674" s="763"/>
      <c r="K674" s="761"/>
      <c r="L674" s="761"/>
      <c r="M674" s="761"/>
      <c r="N674" s="761"/>
      <c r="O674" s="761"/>
      <c r="P674" s="761"/>
      <c r="Q674" s="761"/>
    </row>
    <row r="675">
      <c r="A675" s="761"/>
      <c r="F675" s="762"/>
      <c r="H675" s="763"/>
      <c r="K675" s="761"/>
      <c r="L675" s="761"/>
      <c r="M675" s="761"/>
      <c r="N675" s="761"/>
      <c r="O675" s="761"/>
      <c r="P675" s="761"/>
      <c r="Q675" s="761"/>
    </row>
    <row r="676">
      <c r="A676" s="761"/>
      <c r="F676" s="762"/>
      <c r="H676" s="763"/>
      <c r="K676" s="761"/>
      <c r="L676" s="761"/>
      <c r="M676" s="761"/>
      <c r="N676" s="761"/>
      <c r="O676" s="761"/>
      <c r="P676" s="761"/>
      <c r="Q676" s="761"/>
    </row>
    <row r="677">
      <c r="A677" s="761"/>
      <c r="F677" s="762"/>
      <c r="H677" s="763"/>
      <c r="K677" s="761"/>
      <c r="L677" s="761"/>
      <c r="M677" s="761"/>
      <c r="N677" s="761"/>
      <c r="O677" s="761"/>
      <c r="P677" s="761"/>
      <c r="Q677" s="761"/>
    </row>
    <row r="678">
      <c r="A678" s="761"/>
      <c r="F678" s="762"/>
      <c r="H678" s="763"/>
      <c r="K678" s="761"/>
      <c r="L678" s="761"/>
      <c r="M678" s="761"/>
      <c r="N678" s="761"/>
      <c r="O678" s="761"/>
      <c r="P678" s="761"/>
      <c r="Q678" s="761"/>
    </row>
    <row r="679">
      <c r="A679" s="761"/>
      <c r="F679" s="762"/>
      <c r="H679" s="763"/>
      <c r="K679" s="761"/>
      <c r="L679" s="761"/>
      <c r="M679" s="761"/>
      <c r="N679" s="761"/>
      <c r="O679" s="761"/>
      <c r="P679" s="761"/>
      <c r="Q679" s="761"/>
    </row>
    <row r="680">
      <c r="A680" s="761"/>
      <c r="F680" s="762"/>
      <c r="H680" s="763"/>
      <c r="K680" s="761"/>
      <c r="L680" s="761"/>
      <c r="M680" s="761"/>
      <c r="N680" s="761"/>
      <c r="O680" s="761"/>
      <c r="P680" s="761"/>
      <c r="Q680" s="761"/>
    </row>
    <row r="681">
      <c r="A681" s="761"/>
      <c r="F681" s="762"/>
      <c r="H681" s="763"/>
      <c r="K681" s="761"/>
      <c r="L681" s="761"/>
      <c r="M681" s="761"/>
      <c r="N681" s="761"/>
      <c r="O681" s="761"/>
      <c r="P681" s="761"/>
      <c r="Q681" s="761"/>
    </row>
    <row r="682">
      <c r="A682" s="761"/>
      <c r="F682" s="762"/>
      <c r="H682" s="763"/>
      <c r="K682" s="761"/>
      <c r="L682" s="761"/>
      <c r="M682" s="761"/>
      <c r="N682" s="761"/>
      <c r="O682" s="761"/>
      <c r="P682" s="761"/>
      <c r="Q682" s="761"/>
    </row>
    <row r="683">
      <c r="A683" s="761"/>
      <c r="F683" s="762"/>
      <c r="H683" s="763"/>
      <c r="K683" s="761"/>
      <c r="L683" s="761"/>
      <c r="M683" s="761"/>
      <c r="N683" s="761"/>
      <c r="O683" s="761"/>
      <c r="P683" s="761"/>
      <c r="Q683" s="761"/>
    </row>
    <row r="684">
      <c r="A684" s="761"/>
      <c r="F684" s="762"/>
      <c r="H684" s="763"/>
      <c r="K684" s="761"/>
      <c r="L684" s="761"/>
      <c r="M684" s="761"/>
      <c r="N684" s="761"/>
      <c r="O684" s="761"/>
      <c r="P684" s="761"/>
      <c r="Q684" s="761"/>
    </row>
    <row r="685">
      <c r="A685" s="761"/>
      <c r="F685" s="762"/>
      <c r="H685" s="763"/>
      <c r="K685" s="761"/>
      <c r="L685" s="761"/>
      <c r="M685" s="761"/>
      <c r="N685" s="761"/>
      <c r="O685" s="761"/>
      <c r="P685" s="761"/>
      <c r="Q685" s="761"/>
    </row>
    <row r="686">
      <c r="A686" s="761"/>
      <c r="F686" s="762"/>
      <c r="H686" s="763"/>
      <c r="K686" s="761"/>
      <c r="L686" s="761"/>
      <c r="M686" s="761"/>
      <c r="N686" s="761"/>
      <c r="O686" s="761"/>
      <c r="P686" s="761"/>
      <c r="Q686" s="761"/>
    </row>
    <row r="687">
      <c r="A687" s="761"/>
      <c r="F687" s="762"/>
      <c r="H687" s="763"/>
      <c r="K687" s="761"/>
      <c r="L687" s="761"/>
      <c r="M687" s="761"/>
      <c r="N687" s="761"/>
      <c r="O687" s="761"/>
      <c r="P687" s="761"/>
      <c r="Q687" s="761"/>
    </row>
    <row r="688">
      <c r="A688" s="761"/>
      <c r="F688" s="762"/>
      <c r="H688" s="763"/>
      <c r="K688" s="761"/>
      <c r="L688" s="761"/>
      <c r="M688" s="761"/>
      <c r="N688" s="761"/>
      <c r="O688" s="761"/>
      <c r="P688" s="761"/>
      <c r="Q688" s="761"/>
    </row>
    <row r="689">
      <c r="A689" s="761"/>
      <c r="F689" s="762"/>
      <c r="H689" s="763"/>
      <c r="K689" s="761"/>
      <c r="L689" s="761"/>
      <c r="M689" s="761"/>
      <c r="N689" s="761"/>
      <c r="O689" s="761"/>
      <c r="P689" s="761"/>
      <c r="Q689" s="761"/>
    </row>
    <row r="690">
      <c r="A690" s="761"/>
      <c r="F690" s="762"/>
      <c r="H690" s="763"/>
      <c r="K690" s="761"/>
      <c r="L690" s="761"/>
      <c r="M690" s="761"/>
      <c r="N690" s="761"/>
      <c r="O690" s="761"/>
      <c r="P690" s="761"/>
      <c r="Q690" s="761"/>
    </row>
    <row r="691">
      <c r="A691" s="761"/>
      <c r="F691" s="762"/>
      <c r="H691" s="763"/>
      <c r="K691" s="761"/>
      <c r="L691" s="761"/>
      <c r="M691" s="761"/>
      <c r="N691" s="761"/>
      <c r="O691" s="761"/>
      <c r="P691" s="761"/>
      <c r="Q691" s="761"/>
    </row>
    <row r="692">
      <c r="A692" s="761"/>
      <c r="F692" s="762"/>
      <c r="H692" s="763"/>
      <c r="K692" s="761"/>
      <c r="L692" s="761"/>
      <c r="M692" s="761"/>
      <c r="N692" s="761"/>
      <c r="O692" s="761"/>
      <c r="P692" s="761"/>
      <c r="Q692" s="761"/>
    </row>
    <row r="693">
      <c r="A693" s="761"/>
      <c r="F693" s="762"/>
      <c r="H693" s="763"/>
      <c r="K693" s="761"/>
      <c r="L693" s="761"/>
      <c r="M693" s="761"/>
      <c r="N693" s="761"/>
      <c r="O693" s="761"/>
      <c r="P693" s="761"/>
      <c r="Q693" s="761"/>
    </row>
    <row r="694">
      <c r="A694" s="761"/>
      <c r="F694" s="762"/>
      <c r="H694" s="763"/>
      <c r="K694" s="761"/>
      <c r="L694" s="761"/>
      <c r="M694" s="761"/>
      <c r="N694" s="761"/>
      <c r="O694" s="761"/>
      <c r="P694" s="761"/>
      <c r="Q694" s="761"/>
    </row>
    <row r="695">
      <c r="A695" s="761"/>
      <c r="F695" s="762"/>
      <c r="H695" s="763"/>
      <c r="K695" s="761"/>
      <c r="L695" s="761"/>
      <c r="M695" s="761"/>
      <c r="N695" s="761"/>
      <c r="O695" s="761"/>
      <c r="P695" s="761"/>
      <c r="Q695" s="761"/>
    </row>
    <row r="696">
      <c r="A696" s="761"/>
      <c r="F696" s="762"/>
      <c r="H696" s="763"/>
      <c r="K696" s="761"/>
      <c r="L696" s="761"/>
      <c r="M696" s="761"/>
      <c r="N696" s="761"/>
      <c r="O696" s="761"/>
      <c r="P696" s="761"/>
      <c r="Q696" s="761"/>
    </row>
    <row r="697">
      <c r="A697" s="761"/>
      <c r="F697" s="762"/>
      <c r="H697" s="763"/>
      <c r="K697" s="761"/>
      <c r="L697" s="761"/>
      <c r="M697" s="761"/>
      <c r="N697" s="761"/>
      <c r="O697" s="761"/>
      <c r="P697" s="761"/>
      <c r="Q697" s="761"/>
    </row>
    <row r="698">
      <c r="A698" s="761"/>
      <c r="F698" s="762"/>
      <c r="H698" s="763"/>
      <c r="K698" s="761"/>
      <c r="L698" s="761"/>
      <c r="M698" s="761"/>
      <c r="N698" s="761"/>
      <c r="O698" s="761"/>
      <c r="P698" s="761"/>
      <c r="Q698" s="761"/>
    </row>
    <row r="699">
      <c r="A699" s="761"/>
      <c r="F699" s="762"/>
      <c r="H699" s="763"/>
      <c r="K699" s="761"/>
      <c r="L699" s="761"/>
      <c r="M699" s="761"/>
      <c r="N699" s="761"/>
      <c r="O699" s="761"/>
      <c r="P699" s="761"/>
      <c r="Q699" s="761"/>
    </row>
    <row r="700">
      <c r="A700" s="761"/>
      <c r="F700" s="762"/>
      <c r="H700" s="763"/>
      <c r="K700" s="761"/>
      <c r="L700" s="761"/>
      <c r="M700" s="761"/>
      <c r="N700" s="761"/>
      <c r="O700" s="761"/>
      <c r="P700" s="761"/>
      <c r="Q700" s="761"/>
    </row>
    <row r="701">
      <c r="A701" s="761"/>
      <c r="F701" s="762"/>
      <c r="H701" s="763"/>
      <c r="K701" s="761"/>
      <c r="L701" s="761"/>
      <c r="M701" s="761"/>
      <c r="N701" s="761"/>
      <c r="O701" s="761"/>
      <c r="P701" s="761"/>
      <c r="Q701" s="761"/>
    </row>
    <row r="702">
      <c r="A702" s="761"/>
      <c r="F702" s="762"/>
      <c r="H702" s="763"/>
      <c r="K702" s="761"/>
      <c r="L702" s="761"/>
      <c r="M702" s="761"/>
      <c r="N702" s="761"/>
      <c r="O702" s="761"/>
      <c r="P702" s="761"/>
      <c r="Q702" s="761"/>
    </row>
    <row r="703">
      <c r="A703" s="761"/>
      <c r="F703" s="762"/>
      <c r="H703" s="763"/>
      <c r="K703" s="761"/>
      <c r="L703" s="761"/>
      <c r="M703" s="761"/>
      <c r="N703" s="761"/>
      <c r="O703" s="761"/>
      <c r="P703" s="761"/>
      <c r="Q703" s="761"/>
    </row>
    <row r="704">
      <c r="A704" s="761"/>
      <c r="F704" s="762"/>
      <c r="H704" s="763"/>
      <c r="K704" s="761"/>
      <c r="L704" s="761"/>
      <c r="M704" s="761"/>
      <c r="N704" s="761"/>
      <c r="O704" s="761"/>
      <c r="P704" s="761"/>
      <c r="Q704" s="761"/>
    </row>
    <row r="705">
      <c r="A705" s="761"/>
      <c r="F705" s="762"/>
      <c r="H705" s="763"/>
      <c r="K705" s="761"/>
      <c r="L705" s="761"/>
      <c r="M705" s="761"/>
      <c r="N705" s="761"/>
      <c r="O705" s="761"/>
      <c r="P705" s="761"/>
      <c r="Q705" s="761"/>
    </row>
    <row r="706">
      <c r="A706" s="761"/>
      <c r="F706" s="762"/>
      <c r="H706" s="763"/>
      <c r="K706" s="761"/>
      <c r="L706" s="761"/>
      <c r="M706" s="761"/>
      <c r="N706" s="761"/>
      <c r="O706" s="761"/>
      <c r="P706" s="761"/>
      <c r="Q706" s="761"/>
    </row>
    <row r="707">
      <c r="A707" s="761"/>
      <c r="F707" s="762"/>
      <c r="H707" s="763"/>
      <c r="K707" s="761"/>
      <c r="L707" s="761"/>
      <c r="M707" s="761"/>
      <c r="N707" s="761"/>
      <c r="O707" s="761"/>
      <c r="P707" s="761"/>
      <c r="Q707" s="761"/>
    </row>
    <row r="708">
      <c r="A708" s="761"/>
      <c r="F708" s="762"/>
      <c r="H708" s="763"/>
      <c r="K708" s="761"/>
      <c r="L708" s="761"/>
      <c r="M708" s="761"/>
      <c r="N708" s="761"/>
      <c r="O708" s="761"/>
      <c r="P708" s="761"/>
      <c r="Q708" s="761"/>
    </row>
    <row r="709">
      <c r="A709" s="761"/>
      <c r="F709" s="762"/>
      <c r="H709" s="763"/>
      <c r="K709" s="761"/>
      <c r="L709" s="761"/>
      <c r="M709" s="761"/>
      <c r="N709" s="761"/>
      <c r="O709" s="761"/>
      <c r="P709" s="761"/>
      <c r="Q709" s="761"/>
    </row>
    <row r="710">
      <c r="A710" s="761"/>
      <c r="F710" s="762"/>
      <c r="H710" s="763"/>
      <c r="K710" s="761"/>
      <c r="L710" s="761"/>
      <c r="M710" s="761"/>
      <c r="N710" s="761"/>
      <c r="O710" s="761"/>
      <c r="P710" s="761"/>
      <c r="Q710" s="761"/>
    </row>
    <row r="711">
      <c r="A711" s="761"/>
      <c r="F711" s="762"/>
      <c r="H711" s="763"/>
      <c r="K711" s="761"/>
      <c r="L711" s="761"/>
      <c r="M711" s="761"/>
      <c r="N711" s="761"/>
      <c r="O711" s="761"/>
      <c r="P711" s="761"/>
      <c r="Q711" s="761"/>
    </row>
    <row r="712">
      <c r="A712" s="761"/>
      <c r="F712" s="762"/>
      <c r="H712" s="763"/>
      <c r="K712" s="761"/>
      <c r="L712" s="761"/>
      <c r="M712" s="761"/>
      <c r="N712" s="761"/>
      <c r="O712" s="761"/>
      <c r="P712" s="761"/>
      <c r="Q712" s="761"/>
    </row>
    <row r="713">
      <c r="A713" s="761"/>
      <c r="F713" s="762"/>
      <c r="H713" s="763"/>
      <c r="K713" s="761"/>
      <c r="L713" s="761"/>
      <c r="M713" s="761"/>
      <c r="N713" s="761"/>
      <c r="O713" s="761"/>
      <c r="P713" s="761"/>
      <c r="Q713" s="761"/>
    </row>
    <row r="714">
      <c r="A714" s="761"/>
      <c r="F714" s="762"/>
      <c r="H714" s="763"/>
      <c r="K714" s="761"/>
      <c r="L714" s="761"/>
      <c r="M714" s="761"/>
      <c r="N714" s="761"/>
      <c r="O714" s="761"/>
      <c r="P714" s="761"/>
      <c r="Q714" s="761"/>
    </row>
    <row r="715">
      <c r="A715" s="761"/>
      <c r="F715" s="762"/>
      <c r="H715" s="763"/>
      <c r="K715" s="761"/>
      <c r="L715" s="761"/>
      <c r="M715" s="761"/>
      <c r="N715" s="761"/>
      <c r="O715" s="761"/>
      <c r="P715" s="761"/>
      <c r="Q715" s="761"/>
    </row>
    <row r="716">
      <c r="A716" s="761"/>
      <c r="F716" s="762"/>
      <c r="H716" s="763"/>
      <c r="K716" s="761"/>
      <c r="L716" s="761"/>
      <c r="M716" s="761"/>
      <c r="N716" s="761"/>
      <c r="O716" s="761"/>
      <c r="P716" s="761"/>
      <c r="Q716" s="761"/>
    </row>
    <row r="717">
      <c r="A717" s="761"/>
      <c r="F717" s="762"/>
      <c r="H717" s="763"/>
      <c r="K717" s="761"/>
      <c r="L717" s="761"/>
      <c r="M717" s="761"/>
      <c r="N717" s="761"/>
      <c r="O717" s="761"/>
      <c r="P717" s="761"/>
      <c r="Q717" s="761"/>
    </row>
    <row r="718">
      <c r="A718" s="761"/>
      <c r="F718" s="762"/>
      <c r="H718" s="763"/>
      <c r="K718" s="761"/>
      <c r="L718" s="761"/>
      <c r="M718" s="761"/>
      <c r="N718" s="761"/>
      <c r="O718" s="761"/>
      <c r="P718" s="761"/>
      <c r="Q718" s="761"/>
    </row>
    <row r="719">
      <c r="A719" s="761"/>
      <c r="F719" s="762"/>
      <c r="H719" s="763"/>
      <c r="K719" s="761"/>
      <c r="L719" s="761"/>
      <c r="M719" s="761"/>
      <c r="N719" s="761"/>
      <c r="O719" s="761"/>
      <c r="P719" s="761"/>
      <c r="Q719" s="761"/>
    </row>
    <row r="720">
      <c r="A720" s="761"/>
      <c r="F720" s="762"/>
      <c r="H720" s="763"/>
      <c r="K720" s="761"/>
      <c r="L720" s="761"/>
      <c r="M720" s="761"/>
      <c r="N720" s="761"/>
      <c r="O720" s="761"/>
      <c r="P720" s="761"/>
      <c r="Q720" s="761"/>
    </row>
    <row r="721">
      <c r="A721" s="761"/>
      <c r="F721" s="762"/>
      <c r="H721" s="763"/>
      <c r="K721" s="761"/>
      <c r="L721" s="761"/>
      <c r="M721" s="761"/>
      <c r="N721" s="761"/>
      <c r="O721" s="761"/>
      <c r="P721" s="761"/>
      <c r="Q721" s="761"/>
    </row>
    <row r="722">
      <c r="A722" s="761"/>
      <c r="F722" s="762"/>
      <c r="H722" s="763"/>
      <c r="K722" s="761"/>
      <c r="L722" s="761"/>
      <c r="M722" s="761"/>
      <c r="N722" s="761"/>
      <c r="O722" s="761"/>
      <c r="P722" s="761"/>
      <c r="Q722" s="761"/>
    </row>
    <row r="723">
      <c r="A723" s="761"/>
      <c r="F723" s="762"/>
      <c r="H723" s="763"/>
      <c r="K723" s="761"/>
      <c r="L723" s="761"/>
      <c r="M723" s="761"/>
      <c r="N723" s="761"/>
      <c r="O723" s="761"/>
      <c r="P723" s="761"/>
      <c r="Q723" s="761"/>
    </row>
    <row r="724">
      <c r="A724" s="761"/>
      <c r="F724" s="762"/>
      <c r="H724" s="763"/>
      <c r="K724" s="761"/>
      <c r="L724" s="761"/>
      <c r="M724" s="761"/>
      <c r="N724" s="761"/>
      <c r="O724" s="761"/>
      <c r="P724" s="761"/>
      <c r="Q724" s="761"/>
    </row>
    <row r="725">
      <c r="A725" s="761"/>
      <c r="F725" s="762"/>
      <c r="H725" s="763"/>
      <c r="K725" s="761"/>
      <c r="L725" s="761"/>
      <c r="M725" s="761"/>
      <c r="N725" s="761"/>
      <c r="O725" s="761"/>
      <c r="P725" s="761"/>
      <c r="Q725" s="761"/>
    </row>
    <row r="726">
      <c r="A726" s="761"/>
      <c r="F726" s="762"/>
      <c r="H726" s="763"/>
      <c r="K726" s="761"/>
      <c r="L726" s="761"/>
      <c r="M726" s="761"/>
      <c r="N726" s="761"/>
      <c r="O726" s="761"/>
      <c r="P726" s="761"/>
      <c r="Q726" s="761"/>
    </row>
    <row r="727">
      <c r="A727" s="761"/>
      <c r="F727" s="762"/>
      <c r="H727" s="763"/>
      <c r="K727" s="761"/>
      <c r="L727" s="761"/>
      <c r="M727" s="761"/>
      <c r="N727" s="761"/>
      <c r="O727" s="761"/>
      <c r="P727" s="761"/>
      <c r="Q727" s="761"/>
    </row>
    <row r="728">
      <c r="A728" s="761"/>
      <c r="F728" s="762"/>
      <c r="H728" s="763"/>
      <c r="K728" s="761"/>
      <c r="L728" s="761"/>
      <c r="M728" s="761"/>
      <c r="N728" s="761"/>
      <c r="O728" s="761"/>
      <c r="P728" s="761"/>
      <c r="Q728" s="761"/>
    </row>
    <row r="729">
      <c r="A729" s="761"/>
      <c r="F729" s="762"/>
      <c r="H729" s="763"/>
      <c r="K729" s="761"/>
      <c r="L729" s="761"/>
      <c r="M729" s="761"/>
      <c r="N729" s="761"/>
      <c r="O729" s="761"/>
      <c r="P729" s="761"/>
      <c r="Q729" s="761"/>
    </row>
    <row r="730">
      <c r="A730" s="761"/>
      <c r="F730" s="762"/>
      <c r="H730" s="763"/>
      <c r="K730" s="761"/>
      <c r="L730" s="761"/>
      <c r="M730" s="761"/>
      <c r="N730" s="761"/>
      <c r="O730" s="761"/>
      <c r="P730" s="761"/>
      <c r="Q730" s="761"/>
    </row>
    <row r="731">
      <c r="A731" s="761"/>
      <c r="F731" s="762"/>
      <c r="H731" s="763"/>
      <c r="K731" s="761"/>
      <c r="L731" s="761"/>
      <c r="M731" s="761"/>
      <c r="N731" s="761"/>
      <c r="O731" s="761"/>
      <c r="P731" s="761"/>
      <c r="Q731" s="761"/>
    </row>
    <row r="732">
      <c r="A732" s="761"/>
      <c r="F732" s="762"/>
      <c r="H732" s="763"/>
      <c r="K732" s="761"/>
      <c r="L732" s="761"/>
      <c r="M732" s="761"/>
      <c r="N732" s="761"/>
      <c r="O732" s="761"/>
      <c r="P732" s="761"/>
      <c r="Q732" s="761"/>
    </row>
    <row r="733">
      <c r="A733" s="761"/>
      <c r="F733" s="762"/>
      <c r="H733" s="763"/>
      <c r="K733" s="761"/>
      <c r="L733" s="761"/>
      <c r="M733" s="761"/>
      <c r="N733" s="761"/>
      <c r="O733" s="761"/>
      <c r="P733" s="761"/>
      <c r="Q733" s="761"/>
    </row>
    <row r="734">
      <c r="A734" s="761"/>
      <c r="F734" s="762"/>
      <c r="H734" s="763"/>
      <c r="K734" s="761"/>
      <c r="L734" s="761"/>
      <c r="M734" s="761"/>
      <c r="N734" s="761"/>
      <c r="O734" s="761"/>
      <c r="P734" s="761"/>
      <c r="Q734" s="761"/>
    </row>
    <row r="735">
      <c r="A735" s="761"/>
      <c r="F735" s="762"/>
      <c r="H735" s="763"/>
      <c r="K735" s="761"/>
      <c r="L735" s="761"/>
      <c r="M735" s="761"/>
      <c r="N735" s="761"/>
      <c r="O735" s="761"/>
      <c r="P735" s="761"/>
      <c r="Q735" s="761"/>
    </row>
    <row r="736">
      <c r="A736" s="761"/>
      <c r="F736" s="762"/>
      <c r="H736" s="763"/>
      <c r="K736" s="761"/>
      <c r="L736" s="761"/>
      <c r="M736" s="761"/>
      <c r="N736" s="761"/>
      <c r="O736" s="761"/>
      <c r="P736" s="761"/>
      <c r="Q736" s="761"/>
    </row>
    <row r="737">
      <c r="A737" s="761"/>
      <c r="F737" s="762"/>
      <c r="H737" s="763"/>
      <c r="K737" s="761"/>
      <c r="L737" s="761"/>
      <c r="M737" s="761"/>
      <c r="N737" s="761"/>
      <c r="O737" s="761"/>
      <c r="P737" s="761"/>
      <c r="Q737" s="761"/>
    </row>
    <row r="738">
      <c r="A738" s="761"/>
      <c r="F738" s="762"/>
      <c r="H738" s="763"/>
      <c r="K738" s="761"/>
      <c r="L738" s="761"/>
      <c r="M738" s="761"/>
      <c r="N738" s="761"/>
      <c r="O738" s="761"/>
      <c r="P738" s="761"/>
      <c r="Q738" s="761"/>
    </row>
    <row r="739">
      <c r="A739" s="761"/>
      <c r="F739" s="762"/>
      <c r="H739" s="763"/>
      <c r="K739" s="761"/>
      <c r="L739" s="761"/>
      <c r="M739" s="761"/>
      <c r="N739" s="761"/>
      <c r="O739" s="761"/>
      <c r="P739" s="761"/>
      <c r="Q739" s="761"/>
    </row>
    <row r="740">
      <c r="A740" s="761"/>
      <c r="F740" s="762"/>
      <c r="H740" s="763"/>
      <c r="K740" s="761"/>
      <c r="L740" s="761"/>
      <c r="M740" s="761"/>
      <c r="N740" s="761"/>
      <c r="O740" s="761"/>
      <c r="P740" s="761"/>
      <c r="Q740" s="761"/>
    </row>
    <row r="741">
      <c r="A741" s="761"/>
      <c r="F741" s="762"/>
      <c r="H741" s="763"/>
      <c r="K741" s="761"/>
      <c r="L741" s="761"/>
      <c r="M741" s="761"/>
      <c r="N741" s="761"/>
      <c r="O741" s="761"/>
      <c r="P741" s="761"/>
      <c r="Q741" s="761"/>
    </row>
    <row r="742">
      <c r="A742" s="761"/>
      <c r="F742" s="762"/>
      <c r="H742" s="763"/>
      <c r="K742" s="761"/>
      <c r="L742" s="761"/>
      <c r="M742" s="761"/>
      <c r="N742" s="761"/>
      <c r="O742" s="761"/>
      <c r="P742" s="761"/>
      <c r="Q742" s="761"/>
    </row>
    <row r="743">
      <c r="A743" s="761"/>
      <c r="F743" s="762"/>
      <c r="H743" s="763"/>
      <c r="K743" s="761"/>
      <c r="L743" s="761"/>
      <c r="M743" s="761"/>
      <c r="N743" s="761"/>
      <c r="O743" s="761"/>
      <c r="P743" s="761"/>
      <c r="Q743" s="761"/>
    </row>
    <row r="744">
      <c r="A744" s="761"/>
      <c r="F744" s="762"/>
      <c r="H744" s="763"/>
      <c r="K744" s="761"/>
      <c r="L744" s="761"/>
      <c r="M744" s="761"/>
      <c r="N744" s="761"/>
      <c r="O744" s="761"/>
      <c r="P744" s="761"/>
      <c r="Q744" s="761"/>
    </row>
    <row r="745">
      <c r="A745" s="761"/>
      <c r="F745" s="762"/>
      <c r="H745" s="763"/>
      <c r="K745" s="761"/>
      <c r="L745" s="761"/>
      <c r="M745" s="761"/>
      <c r="N745" s="761"/>
      <c r="O745" s="761"/>
      <c r="P745" s="761"/>
      <c r="Q745" s="761"/>
    </row>
    <row r="746">
      <c r="A746" s="761"/>
      <c r="F746" s="762"/>
      <c r="H746" s="763"/>
      <c r="K746" s="761"/>
      <c r="L746" s="761"/>
      <c r="M746" s="761"/>
      <c r="N746" s="761"/>
      <c r="O746" s="761"/>
      <c r="P746" s="761"/>
      <c r="Q746" s="761"/>
    </row>
    <row r="747">
      <c r="A747" s="761"/>
      <c r="F747" s="762"/>
      <c r="H747" s="763"/>
      <c r="K747" s="761"/>
      <c r="L747" s="761"/>
      <c r="M747" s="761"/>
      <c r="N747" s="761"/>
      <c r="O747" s="761"/>
      <c r="P747" s="761"/>
      <c r="Q747" s="761"/>
    </row>
    <row r="748">
      <c r="A748" s="761"/>
      <c r="F748" s="762"/>
      <c r="H748" s="763"/>
      <c r="K748" s="761"/>
      <c r="L748" s="761"/>
      <c r="M748" s="761"/>
      <c r="N748" s="761"/>
      <c r="O748" s="761"/>
      <c r="P748" s="761"/>
      <c r="Q748" s="761"/>
    </row>
    <row r="749">
      <c r="A749" s="761"/>
      <c r="F749" s="762"/>
      <c r="H749" s="763"/>
      <c r="K749" s="761"/>
      <c r="L749" s="761"/>
      <c r="M749" s="761"/>
      <c r="N749" s="761"/>
      <c r="O749" s="761"/>
      <c r="P749" s="761"/>
      <c r="Q749" s="761"/>
    </row>
    <row r="750">
      <c r="A750" s="761"/>
      <c r="F750" s="762"/>
      <c r="H750" s="763"/>
      <c r="K750" s="761"/>
      <c r="L750" s="761"/>
      <c r="M750" s="761"/>
      <c r="N750" s="761"/>
      <c r="O750" s="761"/>
      <c r="P750" s="761"/>
      <c r="Q750" s="761"/>
    </row>
    <row r="751">
      <c r="A751" s="761"/>
      <c r="F751" s="762"/>
      <c r="H751" s="763"/>
      <c r="K751" s="761"/>
      <c r="L751" s="761"/>
      <c r="M751" s="761"/>
      <c r="N751" s="761"/>
      <c r="O751" s="761"/>
      <c r="P751" s="761"/>
      <c r="Q751" s="761"/>
    </row>
    <row r="752">
      <c r="A752" s="761"/>
      <c r="F752" s="762"/>
      <c r="H752" s="763"/>
      <c r="K752" s="761"/>
      <c r="L752" s="761"/>
      <c r="M752" s="761"/>
      <c r="N752" s="761"/>
      <c r="O752" s="761"/>
      <c r="P752" s="761"/>
      <c r="Q752" s="761"/>
    </row>
    <row r="753">
      <c r="A753" s="761"/>
      <c r="F753" s="762"/>
      <c r="H753" s="763"/>
      <c r="K753" s="761"/>
      <c r="L753" s="761"/>
      <c r="M753" s="761"/>
      <c r="N753" s="761"/>
      <c r="O753" s="761"/>
      <c r="P753" s="761"/>
      <c r="Q753" s="761"/>
    </row>
    <row r="754">
      <c r="A754" s="761"/>
      <c r="F754" s="762"/>
      <c r="H754" s="763"/>
      <c r="K754" s="761"/>
      <c r="L754" s="761"/>
      <c r="M754" s="761"/>
      <c r="N754" s="761"/>
      <c r="O754" s="761"/>
      <c r="P754" s="761"/>
      <c r="Q754" s="761"/>
    </row>
    <row r="755">
      <c r="A755" s="761"/>
      <c r="F755" s="762"/>
      <c r="H755" s="763"/>
      <c r="K755" s="761"/>
      <c r="L755" s="761"/>
      <c r="M755" s="761"/>
      <c r="N755" s="761"/>
      <c r="O755" s="761"/>
      <c r="P755" s="761"/>
      <c r="Q755" s="761"/>
    </row>
    <row r="756">
      <c r="A756" s="761"/>
      <c r="F756" s="762"/>
      <c r="H756" s="763"/>
      <c r="K756" s="761"/>
      <c r="L756" s="761"/>
      <c r="M756" s="761"/>
      <c r="N756" s="761"/>
      <c r="O756" s="761"/>
      <c r="P756" s="761"/>
      <c r="Q756" s="761"/>
    </row>
    <row r="757">
      <c r="A757" s="761"/>
      <c r="F757" s="762"/>
      <c r="H757" s="763"/>
      <c r="K757" s="761"/>
      <c r="L757" s="761"/>
      <c r="M757" s="761"/>
      <c r="N757" s="761"/>
      <c r="O757" s="761"/>
      <c r="P757" s="761"/>
      <c r="Q757" s="761"/>
    </row>
    <row r="758">
      <c r="A758" s="761"/>
      <c r="F758" s="762"/>
      <c r="H758" s="763"/>
      <c r="K758" s="761"/>
      <c r="L758" s="761"/>
      <c r="M758" s="761"/>
      <c r="N758" s="761"/>
      <c r="O758" s="761"/>
      <c r="P758" s="761"/>
      <c r="Q758" s="761"/>
    </row>
    <row r="759">
      <c r="A759" s="761"/>
      <c r="F759" s="762"/>
      <c r="H759" s="763"/>
      <c r="K759" s="761"/>
      <c r="L759" s="761"/>
      <c r="M759" s="761"/>
      <c r="N759" s="761"/>
      <c r="O759" s="761"/>
      <c r="P759" s="761"/>
      <c r="Q759" s="761"/>
    </row>
    <row r="760">
      <c r="A760" s="761"/>
      <c r="F760" s="762"/>
      <c r="H760" s="763"/>
      <c r="K760" s="761"/>
      <c r="L760" s="761"/>
      <c r="M760" s="761"/>
      <c r="N760" s="761"/>
      <c r="O760" s="761"/>
      <c r="P760" s="761"/>
      <c r="Q760" s="761"/>
    </row>
    <row r="761">
      <c r="A761" s="761"/>
      <c r="F761" s="762"/>
      <c r="H761" s="763"/>
      <c r="K761" s="761"/>
      <c r="L761" s="761"/>
      <c r="M761" s="761"/>
      <c r="N761" s="761"/>
      <c r="O761" s="761"/>
      <c r="P761" s="761"/>
      <c r="Q761" s="761"/>
    </row>
    <row r="762">
      <c r="A762" s="761"/>
      <c r="F762" s="762"/>
      <c r="H762" s="763"/>
      <c r="K762" s="761"/>
      <c r="L762" s="761"/>
      <c r="M762" s="761"/>
      <c r="N762" s="761"/>
      <c r="O762" s="761"/>
      <c r="P762" s="761"/>
      <c r="Q762" s="761"/>
    </row>
    <row r="763">
      <c r="A763" s="761"/>
      <c r="F763" s="762"/>
      <c r="H763" s="763"/>
      <c r="K763" s="761"/>
      <c r="L763" s="761"/>
      <c r="M763" s="761"/>
      <c r="N763" s="761"/>
      <c r="O763" s="761"/>
      <c r="P763" s="761"/>
      <c r="Q763" s="761"/>
    </row>
    <row r="764">
      <c r="A764" s="761"/>
      <c r="F764" s="762"/>
      <c r="H764" s="763"/>
      <c r="K764" s="761"/>
      <c r="L764" s="761"/>
      <c r="M764" s="761"/>
      <c r="N764" s="761"/>
      <c r="O764" s="761"/>
      <c r="P764" s="761"/>
      <c r="Q764" s="761"/>
    </row>
    <row r="765">
      <c r="A765" s="761"/>
      <c r="F765" s="762"/>
      <c r="H765" s="763"/>
      <c r="K765" s="761"/>
      <c r="L765" s="761"/>
      <c r="M765" s="761"/>
      <c r="N765" s="761"/>
      <c r="O765" s="761"/>
      <c r="P765" s="761"/>
      <c r="Q765" s="761"/>
    </row>
    <row r="766">
      <c r="A766" s="761"/>
      <c r="F766" s="762"/>
      <c r="H766" s="763"/>
      <c r="K766" s="761"/>
      <c r="L766" s="761"/>
      <c r="M766" s="761"/>
      <c r="N766" s="761"/>
      <c r="O766" s="761"/>
      <c r="P766" s="761"/>
      <c r="Q766" s="761"/>
    </row>
    <row r="767">
      <c r="A767" s="761"/>
      <c r="F767" s="762"/>
      <c r="H767" s="763"/>
      <c r="K767" s="761"/>
      <c r="L767" s="761"/>
      <c r="M767" s="761"/>
      <c r="N767" s="761"/>
      <c r="O767" s="761"/>
      <c r="P767" s="761"/>
      <c r="Q767" s="761"/>
    </row>
    <row r="768">
      <c r="A768" s="761"/>
      <c r="F768" s="762"/>
      <c r="H768" s="763"/>
      <c r="K768" s="761"/>
      <c r="L768" s="761"/>
      <c r="M768" s="761"/>
      <c r="N768" s="761"/>
      <c r="O768" s="761"/>
      <c r="P768" s="761"/>
      <c r="Q768" s="761"/>
    </row>
    <row r="769">
      <c r="A769" s="761"/>
      <c r="F769" s="762"/>
      <c r="H769" s="763"/>
      <c r="K769" s="761"/>
      <c r="L769" s="761"/>
      <c r="M769" s="761"/>
      <c r="N769" s="761"/>
      <c r="O769" s="761"/>
      <c r="P769" s="761"/>
      <c r="Q769" s="761"/>
    </row>
    <row r="770">
      <c r="A770" s="761"/>
      <c r="F770" s="762"/>
      <c r="H770" s="763"/>
      <c r="K770" s="761"/>
      <c r="L770" s="761"/>
      <c r="M770" s="761"/>
      <c r="N770" s="761"/>
      <c r="O770" s="761"/>
      <c r="P770" s="761"/>
      <c r="Q770" s="761"/>
    </row>
    <row r="771">
      <c r="A771" s="761"/>
      <c r="F771" s="762"/>
      <c r="H771" s="763"/>
      <c r="K771" s="761"/>
      <c r="L771" s="761"/>
      <c r="M771" s="761"/>
      <c r="N771" s="761"/>
      <c r="O771" s="761"/>
      <c r="P771" s="761"/>
      <c r="Q771" s="761"/>
    </row>
    <row r="772">
      <c r="A772" s="761"/>
      <c r="F772" s="762"/>
      <c r="H772" s="763"/>
      <c r="K772" s="761"/>
      <c r="L772" s="761"/>
      <c r="M772" s="761"/>
      <c r="N772" s="761"/>
      <c r="O772" s="761"/>
      <c r="P772" s="761"/>
      <c r="Q772" s="761"/>
    </row>
    <row r="773">
      <c r="A773" s="761"/>
      <c r="F773" s="762"/>
      <c r="H773" s="763"/>
      <c r="K773" s="761"/>
      <c r="L773" s="761"/>
      <c r="M773" s="761"/>
      <c r="N773" s="761"/>
      <c r="O773" s="761"/>
      <c r="P773" s="761"/>
      <c r="Q773" s="761"/>
    </row>
    <row r="774">
      <c r="A774" s="761"/>
      <c r="F774" s="762"/>
      <c r="H774" s="763"/>
      <c r="K774" s="761"/>
      <c r="L774" s="761"/>
      <c r="M774" s="761"/>
      <c r="N774" s="761"/>
      <c r="O774" s="761"/>
      <c r="P774" s="761"/>
      <c r="Q774" s="761"/>
    </row>
    <row r="775">
      <c r="A775" s="761"/>
      <c r="F775" s="762"/>
      <c r="H775" s="763"/>
      <c r="K775" s="761"/>
      <c r="L775" s="761"/>
      <c r="M775" s="761"/>
      <c r="N775" s="761"/>
      <c r="O775" s="761"/>
      <c r="P775" s="761"/>
      <c r="Q775" s="761"/>
    </row>
    <row r="776">
      <c r="A776" s="761"/>
      <c r="F776" s="762"/>
      <c r="H776" s="763"/>
      <c r="K776" s="761"/>
      <c r="L776" s="761"/>
      <c r="M776" s="761"/>
      <c r="N776" s="761"/>
      <c r="O776" s="761"/>
      <c r="P776" s="761"/>
      <c r="Q776" s="761"/>
    </row>
    <row r="777">
      <c r="A777" s="761"/>
      <c r="F777" s="762"/>
      <c r="H777" s="763"/>
      <c r="K777" s="761"/>
      <c r="L777" s="761"/>
      <c r="M777" s="761"/>
      <c r="N777" s="761"/>
      <c r="O777" s="761"/>
      <c r="P777" s="761"/>
      <c r="Q777" s="761"/>
    </row>
    <row r="778">
      <c r="A778" s="761"/>
      <c r="F778" s="762"/>
      <c r="H778" s="763"/>
      <c r="K778" s="761"/>
      <c r="L778" s="761"/>
      <c r="M778" s="761"/>
      <c r="N778" s="761"/>
      <c r="O778" s="761"/>
      <c r="P778" s="761"/>
      <c r="Q778" s="761"/>
    </row>
    <row r="779">
      <c r="A779" s="761"/>
      <c r="F779" s="762"/>
      <c r="H779" s="763"/>
      <c r="K779" s="761"/>
      <c r="L779" s="761"/>
      <c r="M779" s="761"/>
      <c r="N779" s="761"/>
      <c r="O779" s="761"/>
      <c r="P779" s="761"/>
      <c r="Q779" s="761"/>
    </row>
    <row r="780">
      <c r="A780" s="761"/>
      <c r="F780" s="762"/>
      <c r="H780" s="763"/>
      <c r="K780" s="761"/>
      <c r="L780" s="761"/>
      <c r="M780" s="761"/>
      <c r="N780" s="761"/>
      <c r="O780" s="761"/>
      <c r="P780" s="761"/>
      <c r="Q780" s="761"/>
    </row>
    <row r="781">
      <c r="A781" s="761"/>
      <c r="F781" s="762"/>
      <c r="H781" s="763"/>
      <c r="K781" s="761"/>
      <c r="L781" s="761"/>
      <c r="M781" s="761"/>
      <c r="N781" s="761"/>
      <c r="O781" s="761"/>
      <c r="P781" s="761"/>
      <c r="Q781" s="761"/>
    </row>
    <row r="782">
      <c r="A782" s="761"/>
      <c r="F782" s="762"/>
      <c r="H782" s="763"/>
      <c r="K782" s="761"/>
      <c r="L782" s="761"/>
      <c r="M782" s="761"/>
      <c r="N782" s="761"/>
      <c r="O782" s="761"/>
      <c r="P782" s="761"/>
      <c r="Q782" s="761"/>
    </row>
    <row r="783">
      <c r="A783" s="761"/>
      <c r="F783" s="762"/>
      <c r="H783" s="763"/>
      <c r="K783" s="761"/>
      <c r="L783" s="761"/>
      <c r="M783" s="761"/>
      <c r="N783" s="761"/>
      <c r="O783" s="761"/>
      <c r="P783" s="761"/>
      <c r="Q783" s="761"/>
    </row>
    <row r="784">
      <c r="A784" s="761"/>
      <c r="F784" s="762"/>
      <c r="H784" s="763"/>
      <c r="K784" s="761"/>
      <c r="L784" s="761"/>
      <c r="M784" s="761"/>
      <c r="N784" s="761"/>
      <c r="O784" s="761"/>
      <c r="P784" s="761"/>
      <c r="Q784" s="761"/>
    </row>
    <row r="785">
      <c r="A785" s="761"/>
      <c r="F785" s="762"/>
      <c r="H785" s="763"/>
      <c r="K785" s="761"/>
      <c r="L785" s="761"/>
      <c r="M785" s="761"/>
      <c r="N785" s="761"/>
      <c r="O785" s="761"/>
      <c r="P785" s="761"/>
      <c r="Q785" s="761"/>
    </row>
    <row r="786">
      <c r="A786" s="761"/>
      <c r="F786" s="762"/>
      <c r="H786" s="763"/>
      <c r="K786" s="761"/>
      <c r="L786" s="761"/>
      <c r="M786" s="761"/>
      <c r="N786" s="761"/>
      <c r="O786" s="761"/>
      <c r="P786" s="761"/>
      <c r="Q786" s="761"/>
    </row>
    <row r="787">
      <c r="A787" s="761"/>
      <c r="F787" s="762"/>
      <c r="H787" s="763"/>
      <c r="K787" s="761"/>
      <c r="L787" s="761"/>
      <c r="M787" s="761"/>
      <c r="N787" s="761"/>
      <c r="O787" s="761"/>
      <c r="P787" s="761"/>
      <c r="Q787" s="761"/>
    </row>
    <row r="788">
      <c r="A788" s="761"/>
      <c r="F788" s="762"/>
      <c r="H788" s="763"/>
      <c r="K788" s="761"/>
      <c r="L788" s="761"/>
      <c r="M788" s="761"/>
      <c r="N788" s="761"/>
      <c r="O788" s="761"/>
      <c r="P788" s="761"/>
      <c r="Q788" s="761"/>
    </row>
    <row r="789">
      <c r="A789" s="761"/>
      <c r="F789" s="762"/>
      <c r="H789" s="763"/>
      <c r="K789" s="761"/>
      <c r="L789" s="761"/>
      <c r="M789" s="761"/>
      <c r="N789" s="761"/>
      <c r="O789" s="761"/>
      <c r="P789" s="761"/>
      <c r="Q789" s="761"/>
    </row>
    <row r="790">
      <c r="A790" s="761"/>
      <c r="F790" s="762"/>
      <c r="H790" s="763"/>
      <c r="K790" s="761"/>
      <c r="L790" s="761"/>
      <c r="M790" s="761"/>
      <c r="N790" s="761"/>
      <c r="O790" s="761"/>
      <c r="P790" s="761"/>
      <c r="Q790" s="761"/>
    </row>
    <row r="791">
      <c r="A791" s="761"/>
      <c r="F791" s="762"/>
      <c r="H791" s="763"/>
      <c r="K791" s="761"/>
      <c r="L791" s="761"/>
      <c r="M791" s="761"/>
      <c r="N791" s="761"/>
      <c r="O791" s="761"/>
      <c r="P791" s="761"/>
      <c r="Q791" s="761"/>
    </row>
    <row r="792">
      <c r="A792" s="761"/>
      <c r="F792" s="762"/>
      <c r="H792" s="763"/>
      <c r="K792" s="761"/>
      <c r="L792" s="761"/>
      <c r="M792" s="761"/>
      <c r="N792" s="761"/>
      <c r="O792" s="761"/>
      <c r="P792" s="761"/>
      <c r="Q792" s="761"/>
    </row>
    <row r="793">
      <c r="A793" s="761"/>
      <c r="F793" s="762"/>
      <c r="H793" s="763"/>
      <c r="K793" s="761"/>
      <c r="L793" s="761"/>
      <c r="M793" s="761"/>
      <c r="N793" s="761"/>
      <c r="O793" s="761"/>
      <c r="P793" s="761"/>
      <c r="Q793" s="761"/>
    </row>
    <row r="794">
      <c r="A794" s="761"/>
      <c r="F794" s="762"/>
      <c r="H794" s="763"/>
      <c r="K794" s="761"/>
      <c r="L794" s="761"/>
      <c r="M794" s="761"/>
      <c r="N794" s="761"/>
      <c r="O794" s="761"/>
      <c r="P794" s="761"/>
      <c r="Q794" s="761"/>
    </row>
    <row r="795">
      <c r="A795" s="761"/>
      <c r="F795" s="762"/>
      <c r="H795" s="763"/>
      <c r="K795" s="761"/>
      <c r="L795" s="761"/>
      <c r="M795" s="761"/>
      <c r="N795" s="761"/>
      <c r="O795" s="761"/>
      <c r="P795" s="761"/>
      <c r="Q795" s="761"/>
    </row>
    <row r="796">
      <c r="A796" s="761"/>
      <c r="F796" s="762"/>
      <c r="H796" s="763"/>
      <c r="K796" s="761"/>
      <c r="L796" s="761"/>
      <c r="M796" s="761"/>
      <c r="N796" s="761"/>
      <c r="O796" s="761"/>
      <c r="P796" s="761"/>
      <c r="Q796" s="761"/>
    </row>
    <row r="797">
      <c r="A797" s="761"/>
      <c r="F797" s="762"/>
      <c r="H797" s="763"/>
      <c r="K797" s="761"/>
      <c r="L797" s="761"/>
      <c r="M797" s="761"/>
      <c r="N797" s="761"/>
      <c r="O797" s="761"/>
      <c r="P797" s="761"/>
      <c r="Q797" s="761"/>
    </row>
    <row r="798">
      <c r="A798" s="761"/>
      <c r="F798" s="762"/>
      <c r="H798" s="763"/>
      <c r="K798" s="761"/>
      <c r="L798" s="761"/>
      <c r="M798" s="761"/>
      <c r="N798" s="761"/>
      <c r="O798" s="761"/>
      <c r="P798" s="761"/>
      <c r="Q798" s="761"/>
    </row>
    <row r="799">
      <c r="A799" s="761"/>
      <c r="F799" s="762"/>
      <c r="H799" s="763"/>
      <c r="K799" s="761"/>
      <c r="L799" s="761"/>
      <c r="M799" s="761"/>
      <c r="N799" s="761"/>
      <c r="O799" s="761"/>
      <c r="P799" s="761"/>
      <c r="Q799" s="761"/>
    </row>
    <row r="800">
      <c r="A800" s="761"/>
      <c r="F800" s="762"/>
      <c r="H800" s="763"/>
      <c r="K800" s="761"/>
      <c r="L800" s="761"/>
      <c r="M800" s="761"/>
      <c r="N800" s="761"/>
      <c r="O800" s="761"/>
      <c r="P800" s="761"/>
      <c r="Q800" s="761"/>
    </row>
    <row r="801">
      <c r="A801" s="761"/>
      <c r="F801" s="762"/>
      <c r="H801" s="763"/>
      <c r="K801" s="761"/>
      <c r="L801" s="761"/>
      <c r="M801" s="761"/>
      <c r="N801" s="761"/>
      <c r="O801" s="761"/>
      <c r="P801" s="761"/>
      <c r="Q801" s="761"/>
    </row>
    <row r="802">
      <c r="A802" s="761"/>
      <c r="F802" s="762"/>
      <c r="H802" s="763"/>
      <c r="K802" s="761"/>
      <c r="L802" s="761"/>
      <c r="M802" s="761"/>
      <c r="N802" s="761"/>
      <c r="O802" s="761"/>
      <c r="P802" s="761"/>
      <c r="Q802" s="761"/>
    </row>
    <row r="803">
      <c r="A803" s="761"/>
      <c r="F803" s="762"/>
      <c r="H803" s="763"/>
      <c r="K803" s="761"/>
      <c r="L803" s="761"/>
      <c r="M803" s="761"/>
      <c r="N803" s="761"/>
      <c r="O803" s="761"/>
      <c r="P803" s="761"/>
      <c r="Q803" s="761"/>
    </row>
    <row r="804">
      <c r="A804" s="761"/>
      <c r="F804" s="762"/>
      <c r="H804" s="763"/>
      <c r="K804" s="761"/>
      <c r="L804" s="761"/>
      <c r="M804" s="761"/>
      <c r="N804" s="761"/>
      <c r="O804" s="761"/>
      <c r="P804" s="761"/>
      <c r="Q804" s="761"/>
    </row>
    <row r="805">
      <c r="A805" s="761"/>
      <c r="F805" s="762"/>
      <c r="H805" s="763"/>
      <c r="K805" s="761"/>
      <c r="L805" s="761"/>
      <c r="M805" s="761"/>
      <c r="N805" s="761"/>
      <c r="O805" s="761"/>
      <c r="P805" s="761"/>
      <c r="Q805" s="761"/>
    </row>
    <row r="806">
      <c r="A806" s="761"/>
      <c r="F806" s="762"/>
      <c r="H806" s="763"/>
      <c r="K806" s="761"/>
      <c r="L806" s="761"/>
      <c r="M806" s="761"/>
      <c r="N806" s="761"/>
      <c r="O806" s="761"/>
      <c r="P806" s="761"/>
      <c r="Q806" s="761"/>
    </row>
    <row r="807">
      <c r="A807" s="761"/>
      <c r="F807" s="762"/>
      <c r="H807" s="763"/>
      <c r="K807" s="761"/>
      <c r="L807" s="761"/>
      <c r="M807" s="761"/>
      <c r="N807" s="761"/>
      <c r="O807" s="761"/>
      <c r="P807" s="761"/>
      <c r="Q807" s="761"/>
    </row>
    <row r="808">
      <c r="A808" s="761"/>
      <c r="F808" s="762"/>
      <c r="H808" s="763"/>
      <c r="K808" s="761"/>
      <c r="L808" s="761"/>
      <c r="M808" s="761"/>
      <c r="N808" s="761"/>
      <c r="O808" s="761"/>
      <c r="P808" s="761"/>
      <c r="Q808" s="761"/>
    </row>
    <row r="809">
      <c r="A809" s="761"/>
      <c r="F809" s="762"/>
      <c r="H809" s="763"/>
      <c r="K809" s="761"/>
      <c r="L809" s="761"/>
      <c r="M809" s="761"/>
      <c r="N809" s="761"/>
      <c r="O809" s="761"/>
      <c r="P809" s="761"/>
      <c r="Q809" s="761"/>
    </row>
    <row r="810">
      <c r="A810" s="761"/>
      <c r="F810" s="762"/>
      <c r="H810" s="763"/>
      <c r="K810" s="761"/>
      <c r="L810" s="761"/>
      <c r="M810" s="761"/>
      <c r="N810" s="761"/>
      <c r="O810" s="761"/>
      <c r="P810" s="761"/>
      <c r="Q810" s="761"/>
    </row>
    <row r="811">
      <c r="A811" s="761"/>
      <c r="F811" s="762"/>
      <c r="H811" s="763"/>
      <c r="K811" s="761"/>
      <c r="L811" s="761"/>
      <c r="M811" s="761"/>
      <c r="N811" s="761"/>
      <c r="O811" s="761"/>
      <c r="P811" s="761"/>
      <c r="Q811" s="761"/>
    </row>
    <row r="812">
      <c r="A812" s="761"/>
      <c r="F812" s="762"/>
      <c r="H812" s="763"/>
      <c r="K812" s="761"/>
      <c r="L812" s="761"/>
      <c r="M812" s="761"/>
      <c r="N812" s="761"/>
      <c r="O812" s="761"/>
      <c r="P812" s="761"/>
      <c r="Q812" s="761"/>
    </row>
    <row r="813">
      <c r="A813" s="761"/>
      <c r="F813" s="762"/>
      <c r="H813" s="763"/>
      <c r="K813" s="761"/>
      <c r="L813" s="761"/>
      <c r="M813" s="761"/>
      <c r="N813" s="761"/>
      <c r="O813" s="761"/>
      <c r="P813" s="761"/>
      <c r="Q813" s="761"/>
    </row>
    <row r="814">
      <c r="A814" s="761"/>
      <c r="F814" s="762"/>
      <c r="H814" s="763"/>
      <c r="K814" s="761"/>
      <c r="L814" s="761"/>
      <c r="M814" s="761"/>
      <c r="N814" s="761"/>
      <c r="O814" s="761"/>
      <c r="P814" s="761"/>
      <c r="Q814" s="761"/>
    </row>
    <row r="815">
      <c r="A815" s="761"/>
      <c r="F815" s="762"/>
      <c r="H815" s="763"/>
      <c r="K815" s="761"/>
      <c r="L815" s="761"/>
      <c r="M815" s="761"/>
      <c r="N815" s="761"/>
      <c r="O815" s="761"/>
      <c r="P815" s="761"/>
      <c r="Q815" s="761"/>
    </row>
    <row r="816">
      <c r="A816" s="761"/>
      <c r="F816" s="762"/>
      <c r="H816" s="763"/>
      <c r="K816" s="761"/>
      <c r="L816" s="761"/>
      <c r="M816" s="761"/>
      <c r="N816" s="761"/>
      <c r="O816" s="761"/>
      <c r="P816" s="761"/>
      <c r="Q816" s="761"/>
    </row>
    <row r="817">
      <c r="A817" s="761"/>
      <c r="F817" s="762"/>
      <c r="H817" s="763"/>
      <c r="K817" s="761"/>
      <c r="L817" s="761"/>
      <c r="M817" s="761"/>
      <c r="N817" s="761"/>
      <c r="O817" s="761"/>
      <c r="P817" s="761"/>
      <c r="Q817" s="761"/>
    </row>
    <row r="818">
      <c r="A818" s="761"/>
      <c r="F818" s="762"/>
      <c r="H818" s="763"/>
      <c r="K818" s="761"/>
      <c r="L818" s="761"/>
      <c r="M818" s="761"/>
      <c r="N818" s="761"/>
      <c r="O818" s="761"/>
      <c r="P818" s="761"/>
      <c r="Q818" s="761"/>
    </row>
    <row r="819">
      <c r="A819" s="761"/>
      <c r="F819" s="762"/>
      <c r="H819" s="763"/>
      <c r="K819" s="761"/>
      <c r="L819" s="761"/>
      <c r="M819" s="761"/>
      <c r="N819" s="761"/>
      <c r="O819" s="761"/>
      <c r="P819" s="761"/>
      <c r="Q819" s="761"/>
    </row>
    <row r="820">
      <c r="A820" s="761"/>
      <c r="F820" s="762"/>
      <c r="H820" s="763"/>
      <c r="K820" s="761"/>
      <c r="L820" s="761"/>
      <c r="M820" s="761"/>
      <c r="N820" s="761"/>
      <c r="O820" s="761"/>
      <c r="P820" s="761"/>
      <c r="Q820" s="761"/>
    </row>
    <row r="821">
      <c r="A821" s="761"/>
      <c r="F821" s="762"/>
      <c r="H821" s="763"/>
      <c r="K821" s="761"/>
      <c r="L821" s="761"/>
      <c r="M821" s="761"/>
      <c r="N821" s="761"/>
      <c r="O821" s="761"/>
      <c r="P821" s="761"/>
      <c r="Q821" s="761"/>
    </row>
    <row r="822">
      <c r="A822" s="761"/>
      <c r="F822" s="762"/>
      <c r="H822" s="763"/>
      <c r="K822" s="761"/>
      <c r="L822" s="761"/>
      <c r="M822" s="761"/>
      <c r="N822" s="761"/>
      <c r="O822" s="761"/>
      <c r="P822" s="761"/>
      <c r="Q822" s="761"/>
    </row>
    <row r="823">
      <c r="A823" s="761"/>
      <c r="F823" s="762"/>
      <c r="H823" s="763"/>
      <c r="K823" s="761"/>
      <c r="L823" s="761"/>
      <c r="M823" s="761"/>
      <c r="N823" s="761"/>
      <c r="O823" s="761"/>
      <c r="P823" s="761"/>
      <c r="Q823" s="761"/>
    </row>
    <row r="824">
      <c r="A824" s="761"/>
      <c r="F824" s="762"/>
      <c r="H824" s="763"/>
      <c r="K824" s="761"/>
      <c r="L824" s="761"/>
      <c r="M824" s="761"/>
      <c r="N824" s="761"/>
      <c r="O824" s="761"/>
      <c r="P824" s="761"/>
      <c r="Q824" s="761"/>
    </row>
    <row r="825">
      <c r="A825" s="761"/>
      <c r="F825" s="762"/>
      <c r="H825" s="763"/>
      <c r="K825" s="761"/>
      <c r="L825" s="761"/>
      <c r="M825" s="761"/>
      <c r="N825" s="761"/>
      <c r="O825" s="761"/>
      <c r="P825" s="761"/>
      <c r="Q825" s="761"/>
    </row>
    <row r="826">
      <c r="A826" s="761"/>
      <c r="F826" s="762"/>
      <c r="H826" s="763"/>
      <c r="K826" s="761"/>
      <c r="L826" s="761"/>
      <c r="M826" s="761"/>
      <c r="N826" s="761"/>
      <c r="O826" s="761"/>
      <c r="P826" s="761"/>
      <c r="Q826" s="761"/>
    </row>
    <row r="827">
      <c r="A827" s="761"/>
      <c r="F827" s="762"/>
      <c r="H827" s="763"/>
      <c r="K827" s="761"/>
      <c r="L827" s="761"/>
      <c r="M827" s="761"/>
      <c r="N827" s="761"/>
      <c r="O827" s="761"/>
      <c r="P827" s="761"/>
      <c r="Q827" s="761"/>
    </row>
    <row r="828">
      <c r="A828" s="761"/>
      <c r="F828" s="762"/>
      <c r="H828" s="763"/>
      <c r="K828" s="761"/>
      <c r="L828" s="761"/>
      <c r="M828" s="761"/>
      <c r="N828" s="761"/>
      <c r="O828" s="761"/>
      <c r="P828" s="761"/>
      <c r="Q828" s="761"/>
    </row>
    <row r="829">
      <c r="A829" s="761"/>
      <c r="F829" s="762"/>
      <c r="H829" s="763"/>
      <c r="K829" s="761"/>
      <c r="L829" s="761"/>
      <c r="M829" s="761"/>
      <c r="N829" s="761"/>
      <c r="O829" s="761"/>
      <c r="P829" s="761"/>
      <c r="Q829" s="761"/>
    </row>
    <row r="830">
      <c r="A830" s="761"/>
      <c r="F830" s="762"/>
      <c r="H830" s="763"/>
      <c r="K830" s="761"/>
      <c r="L830" s="761"/>
      <c r="M830" s="761"/>
      <c r="N830" s="761"/>
      <c r="O830" s="761"/>
      <c r="P830" s="761"/>
      <c r="Q830" s="761"/>
    </row>
    <row r="831">
      <c r="A831" s="761"/>
      <c r="F831" s="762"/>
      <c r="H831" s="763"/>
      <c r="K831" s="761"/>
      <c r="L831" s="761"/>
      <c r="M831" s="761"/>
      <c r="N831" s="761"/>
      <c r="O831" s="761"/>
      <c r="P831" s="761"/>
      <c r="Q831" s="761"/>
    </row>
    <row r="832">
      <c r="A832" s="761"/>
      <c r="F832" s="762"/>
      <c r="H832" s="763"/>
      <c r="K832" s="761"/>
      <c r="L832" s="761"/>
      <c r="M832" s="761"/>
      <c r="N832" s="761"/>
      <c r="O832" s="761"/>
      <c r="P832" s="761"/>
      <c r="Q832" s="761"/>
    </row>
    <row r="833">
      <c r="A833" s="761"/>
      <c r="F833" s="762"/>
      <c r="H833" s="763"/>
      <c r="K833" s="761"/>
      <c r="L833" s="761"/>
      <c r="M833" s="761"/>
      <c r="N833" s="761"/>
      <c r="O833" s="761"/>
      <c r="P833" s="761"/>
      <c r="Q833" s="761"/>
    </row>
    <row r="834">
      <c r="A834" s="761"/>
      <c r="F834" s="762"/>
      <c r="H834" s="763"/>
      <c r="K834" s="761"/>
      <c r="L834" s="761"/>
      <c r="M834" s="761"/>
      <c r="N834" s="761"/>
      <c r="O834" s="761"/>
      <c r="P834" s="761"/>
      <c r="Q834" s="761"/>
    </row>
    <row r="835">
      <c r="A835" s="761"/>
      <c r="F835" s="762"/>
      <c r="H835" s="763"/>
      <c r="K835" s="761"/>
      <c r="L835" s="761"/>
      <c r="M835" s="761"/>
      <c r="N835" s="761"/>
      <c r="O835" s="761"/>
      <c r="P835" s="761"/>
      <c r="Q835" s="761"/>
    </row>
    <row r="836">
      <c r="A836" s="761"/>
      <c r="F836" s="762"/>
      <c r="H836" s="763"/>
      <c r="K836" s="761"/>
      <c r="L836" s="761"/>
      <c r="M836" s="761"/>
      <c r="N836" s="761"/>
      <c r="O836" s="761"/>
      <c r="P836" s="761"/>
      <c r="Q836" s="761"/>
    </row>
    <row r="837">
      <c r="A837" s="761"/>
      <c r="F837" s="762"/>
      <c r="H837" s="763"/>
      <c r="K837" s="761"/>
      <c r="L837" s="761"/>
      <c r="M837" s="761"/>
      <c r="N837" s="761"/>
      <c r="O837" s="761"/>
      <c r="P837" s="761"/>
      <c r="Q837" s="761"/>
    </row>
    <row r="838">
      <c r="A838" s="761"/>
      <c r="F838" s="762"/>
      <c r="H838" s="763"/>
      <c r="K838" s="761"/>
      <c r="L838" s="761"/>
      <c r="M838" s="761"/>
      <c r="N838" s="761"/>
      <c r="O838" s="761"/>
      <c r="P838" s="761"/>
      <c r="Q838" s="761"/>
    </row>
    <row r="839">
      <c r="A839" s="761"/>
      <c r="F839" s="762"/>
      <c r="H839" s="763"/>
      <c r="K839" s="761"/>
      <c r="L839" s="761"/>
      <c r="M839" s="761"/>
      <c r="N839" s="761"/>
      <c r="O839" s="761"/>
      <c r="P839" s="761"/>
      <c r="Q839" s="761"/>
    </row>
    <row r="840">
      <c r="A840" s="761"/>
      <c r="F840" s="762"/>
      <c r="H840" s="763"/>
      <c r="K840" s="761"/>
      <c r="L840" s="761"/>
      <c r="M840" s="761"/>
      <c r="N840" s="761"/>
      <c r="O840" s="761"/>
      <c r="P840" s="761"/>
      <c r="Q840" s="761"/>
    </row>
    <row r="841">
      <c r="A841" s="761"/>
      <c r="F841" s="762"/>
      <c r="H841" s="763"/>
      <c r="K841" s="761"/>
      <c r="L841" s="761"/>
      <c r="M841" s="761"/>
      <c r="N841" s="761"/>
      <c r="O841" s="761"/>
      <c r="P841" s="761"/>
      <c r="Q841" s="761"/>
    </row>
    <row r="842">
      <c r="A842" s="761"/>
      <c r="F842" s="762"/>
      <c r="H842" s="763"/>
      <c r="K842" s="761"/>
      <c r="L842" s="761"/>
      <c r="M842" s="761"/>
      <c r="N842" s="761"/>
      <c r="O842" s="761"/>
      <c r="P842" s="761"/>
      <c r="Q842" s="761"/>
    </row>
    <row r="843">
      <c r="A843" s="761"/>
      <c r="F843" s="762"/>
      <c r="H843" s="763"/>
      <c r="K843" s="761"/>
      <c r="L843" s="761"/>
      <c r="M843" s="761"/>
      <c r="N843" s="761"/>
      <c r="O843" s="761"/>
      <c r="P843" s="761"/>
      <c r="Q843" s="761"/>
    </row>
    <row r="844">
      <c r="A844" s="761"/>
      <c r="F844" s="762"/>
      <c r="H844" s="763"/>
      <c r="K844" s="761"/>
      <c r="L844" s="761"/>
      <c r="M844" s="761"/>
      <c r="N844" s="761"/>
      <c r="O844" s="761"/>
      <c r="P844" s="761"/>
      <c r="Q844" s="761"/>
    </row>
    <row r="845">
      <c r="A845" s="761"/>
      <c r="F845" s="762"/>
      <c r="H845" s="763"/>
      <c r="K845" s="761"/>
      <c r="L845" s="761"/>
      <c r="M845" s="761"/>
      <c r="N845" s="761"/>
      <c r="O845" s="761"/>
      <c r="P845" s="761"/>
      <c r="Q845" s="761"/>
    </row>
    <row r="846">
      <c r="A846" s="761"/>
      <c r="F846" s="762"/>
      <c r="H846" s="763"/>
      <c r="K846" s="761"/>
      <c r="L846" s="761"/>
      <c r="M846" s="761"/>
      <c r="N846" s="761"/>
      <c r="O846" s="761"/>
      <c r="P846" s="761"/>
      <c r="Q846" s="761"/>
    </row>
    <row r="847">
      <c r="A847" s="761"/>
      <c r="F847" s="762"/>
      <c r="H847" s="763"/>
      <c r="K847" s="761"/>
      <c r="L847" s="761"/>
      <c r="M847" s="761"/>
      <c r="N847" s="761"/>
      <c r="O847" s="761"/>
      <c r="P847" s="761"/>
      <c r="Q847" s="761"/>
    </row>
    <row r="848">
      <c r="A848" s="761"/>
      <c r="F848" s="762"/>
      <c r="H848" s="763"/>
      <c r="K848" s="761"/>
      <c r="L848" s="761"/>
      <c r="M848" s="761"/>
      <c r="N848" s="761"/>
      <c r="O848" s="761"/>
      <c r="P848" s="761"/>
      <c r="Q848" s="761"/>
    </row>
    <row r="849">
      <c r="A849" s="761"/>
      <c r="F849" s="762"/>
      <c r="H849" s="763"/>
      <c r="K849" s="761"/>
      <c r="L849" s="761"/>
      <c r="M849" s="761"/>
      <c r="N849" s="761"/>
      <c r="O849" s="761"/>
      <c r="P849" s="761"/>
      <c r="Q849" s="761"/>
    </row>
    <row r="850">
      <c r="A850" s="761"/>
      <c r="F850" s="762"/>
      <c r="H850" s="763"/>
      <c r="K850" s="761"/>
      <c r="L850" s="761"/>
      <c r="M850" s="761"/>
      <c r="N850" s="761"/>
      <c r="O850" s="761"/>
      <c r="P850" s="761"/>
      <c r="Q850" s="761"/>
    </row>
    <row r="851">
      <c r="A851" s="761"/>
      <c r="F851" s="762"/>
      <c r="H851" s="763"/>
      <c r="K851" s="761"/>
      <c r="L851" s="761"/>
      <c r="M851" s="761"/>
      <c r="N851" s="761"/>
      <c r="O851" s="761"/>
      <c r="P851" s="761"/>
      <c r="Q851" s="761"/>
    </row>
    <row r="852">
      <c r="A852" s="761"/>
      <c r="F852" s="762"/>
      <c r="H852" s="763"/>
      <c r="K852" s="761"/>
      <c r="L852" s="761"/>
      <c r="M852" s="761"/>
      <c r="N852" s="761"/>
      <c r="O852" s="761"/>
      <c r="P852" s="761"/>
      <c r="Q852" s="761"/>
    </row>
    <row r="853">
      <c r="A853" s="761"/>
      <c r="F853" s="762"/>
      <c r="H853" s="763"/>
      <c r="K853" s="761"/>
      <c r="L853" s="761"/>
      <c r="M853" s="761"/>
      <c r="N853" s="761"/>
      <c r="O853" s="761"/>
      <c r="P853" s="761"/>
      <c r="Q853" s="761"/>
    </row>
    <row r="854">
      <c r="A854" s="761"/>
      <c r="F854" s="762"/>
      <c r="H854" s="763"/>
      <c r="K854" s="761"/>
      <c r="L854" s="761"/>
      <c r="M854" s="761"/>
      <c r="N854" s="761"/>
      <c r="O854" s="761"/>
      <c r="P854" s="761"/>
      <c r="Q854" s="761"/>
    </row>
    <row r="855">
      <c r="A855" s="761"/>
      <c r="F855" s="762"/>
      <c r="H855" s="763"/>
      <c r="K855" s="761"/>
      <c r="L855" s="761"/>
      <c r="M855" s="761"/>
      <c r="N855" s="761"/>
      <c r="O855" s="761"/>
      <c r="P855" s="761"/>
      <c r="Q855" s="761"/>
    </row>
    <row r="856">
      <c r="A856" s="761"/>
      <c r="F856" s="762"/>
      <c r="H856" s="763"/>
      <c r="K856" s="761"/>
      <c r="L856" s="761"/>
      <c r="M856" s="761"/>
      <c r="N856" s="761"/>
      <c r="O856" s="761"/>
      <c r="P856" s="761"/>
      <c r="Q856" s="761"/>
    </row>
    <row r="857">
      <c r="A857" s="761"/>
      <c r="F857" s="762"/>
      <c r="H857" s="763"/>
      <c r="K857" s="761"/>
      <c r="L857" s="761"/>
      <c r="M857" s="761"/>
      <c r="N857" s="761"/>
      <c r="O857" s="761"/>
      <c r="P857" s="761"/>
      <c r="Q857" s="761"/>
    </row>
    <row r="858">
      <c r="A858" s="761"/>
      <c r="F858" s="762"/>
      <c r="H858" s="763"/>
      <c r="K858" s="761"/>
      <c r="L858" s="761"/>
      <c r="M858" s="761"/>
      <c r="N858" s="761"/>
      <c r="O858" s="761"/>
      <c r="P858" s="761"/>
      <c r="Q858" s="761"/>
    </row>
    <row r="859">
      <c r="A859" s="761"/>
      <c r="F859" s="762"/>
      <c r="H859" s="763"/>
      <c r="K859" s="761"/>
      <c r="L859" s="761"/>
      <c r="M859" s="761"/>
      <c r="N859" s="761"/>
      <c r="O859" s="761"/>
      <c r="P859" s="761"/>
      <c r="Q859" s="761"/>
    </row>
    <row r="860">
      <c r="A860" s="761"/>
      <c r="F860" s="762"/>
      <c r="H860" s="763"/>
      <c r="K860" s="761"/>
      <c r="L860" s="761"/>
      <c r="M860" s="761"/>
      <c r="N860" s="761"/>
      <c r="O860" s="761"/>
      <c r="P860" s="761"/>
      <c r="Q860" s="761"/>
    </row>
    <row r="861">
      <c r="A861" s="761"/>
      <c r="F861" s="762"/>
      <c r="H861" s="763"/>
      <c r="K861" s="761"/>
      <c r="L861" s="761"/>
      <c r="M861" s="761"/>
      <c r="N861" s="761"/>
      <c r="O861" s="761"/>
      <c r="P861" s="761"/>
      <c r="Q861" s="761"/>
    </row>
    <row r="862">
      <c r="A862" s="761"/>
      <c r="F862" s="762"/>
      <c r="H862" s="763"/>
      <c r="K862" s="761"/>
      <c r="L862" s="761"/>
      <c r="M862" s="761"/>
      <c r="N862" s="761"/>
      <c r="O862" s="761"/>
      <c r="P862" s="761"/>
      <c r="Q862" s="761"/>
    </row>
    <row r="863">
      <c r="A863" s="761"/>
      <c r="F863" s="762"/>
      <c r="H863" s="763"/>
      <c r="K863" s="761"/>
      <c r="L863" s="761"/>
      <c r="M863" s="761"/>
      <c r="N863" s="761"/>
      <c r="O863" s="761"/>
      <c r="P863" s="761"/>
      <c r="Q863" s="761"/>
    </row>
    <row r="864">
      <c r="A864" s="761"/>
      <c r="F864" s="762"/>
      <c r="H864" s="763"/>
      <c r="K864" s="761"/>
      <c r="L864" s="761"/>
      <c r="M864" s="761"/>
      <c r="N864" s="761"/>
      <c r="O864" s="761"/>
      <c r="P864" s="761"/>
      <c r="Q864" s="761"/>
    </row>
    <row r="865">
      <c r="A865" s="761"/>
      <c r="F865" s="762"/>
      <c r="H865" s="763"/>
      <c r="K865" s="761"/>
      <c r="L865" s="761"/>
      <c r="M865" s="761"/>
      <c r="N865" s="761"/>
      <c r="O865" s="761"/>
      <c r="P865" s="761"/>
      <c r="Q865" s="761"/>
    </row>
    <row r="866">
      <c r="A866" s="761"/>
      <c r="F866" s="762"/>
      <c r="H866" s="763"/>
      <c r="K866" s="761"/>
      <c r="L866" s="761"/>
      <c r="M866" s="761"/>
      <c r="N866" s="761"/>
      <c r="O866" s="761"/>
      <c r="P866" s="761"/>
      <c r="Q866" s="761"/>
    </row>
    <row r="867">
      <c r="A867" s="761"/>
      <c r="F867" s="762"/>
      <c r="H867" s="763"/>
      <c r="K867" s="761"/>
      <c r="L867" s="761"/>
      <c r="M867" s="761"/>
      <c r="N867" s="761"/>
      <c r="O867" s="761"/>
      <c r="P867" s="761"/>
      <c r="Q867" s="761"/>
    </row>
    <row r="868">
      <c r="A868" s="761"/>
      <c r="F868" s="762"/>
      <c r="H868" s="763"/>
      <c r="K868" s="761"/>
      <c r="L868" s="761"/>
      <c r="M868" s="761"/>
      <c r="N868" s="761"/>
      <c r="O868" s="761"/>
      <c r="P868" s="761"/>
      <c r="Q868" s="761"/>
    </row>
    <row r="869">
      <c r="A869" s="761"/>
      <c r="F869" s="762"/>
      <c r="H869" s="763"/>
      <c r="K869" s="761"/>
      <c r="L869" s="761"/>
      <c r="M869" s="761"/>
      <c r="N869" s="761"/>
      <c r="O869" s="761"/>
      <c r="P869" s="761"/>
      <c r="Q869" s="761"/>
    </row>
    <row r="870">
      <c r="A870" s="761"/>
      <c r="F870" s="762"/>
      <c r="H870" s="763"/>
      <c r="K870" s="761"/>
      <c r="L870" s="761"/>
      <c r="M870" s="761"/>
      <c r="N870" s="761"/>
      <c r="O870" s="761"/>
      <c r="P870" s="761"/>
      <c r="Q870" s="761"/>
    </row>
    <row r="871">
      <c r="A871" s="761"/>
      <c r="F871" s="762"/>
      <c r="H871" s="763"/>
      <c r="K871" s="761"/>
      <c r="L871" s="761"/>
      <c r="M871" s="761"/>
      <c r="N871" s="761"/>
      <c r="O871" s="761"/>
      <c r="P871" s="761"/>
      <c r="Q871" s="761"/>
    </row>
    <row r="872">
      <c r="A872" s="761"/>
      <c r="F872" s="762"/>
      <c r="H872" s="763"/>
      <c r="K872" s="761"/>
      <c r="L872" s="761"/>
      <c r="M872" s="761"/>
      <c r="N872" s="761"/>
      <c r="O872" s="761"/>
      <c r="P872" s="761"/>
      <c r="Q872" s="761"/>
    </row>
    <row r="873">
      <c r="A873" s="761"/>
      <c r="F873" s="762"/>
      <c r="H873" s="763"/>
      <c r="K873" s="761"/>
      <c r="L873" s="761"/>
      <c r="M873" s="761"/>
      <c r="N873" s="761"/>
      <c r="O873" s="761"/>
      <c r="P873" s="761"/>
      <c r="Q873" s="761"/>
    </row>
    <row r="874">
      <c r="A874" s="761"/>
      <c r="F874" s="762"/>
      <c r="H874" s="763"/>
      <c r="K874" s="761"/>
      <c r="L874" s="761"/>
      <c r="M874" s="761"/>
      <c r="N874" s="761"/>
      <c r="O874" s="761"/>
      <c r="P874" s="761"/>
      <c r="Q874" s="761"/>
    </row>
    <row r="875">
      <c r="A875" s="761"/>
      <c r="F875" s="762"/>
      <c r="H875" s="763"/>
      <c r="K875" s="761"/>
      <c r="L875" s="761"/>
      <c r="M875" s="761"/>
      <c r="N875" s="761"/>
      <c r="O875" s="761"/>
      <c r="P875" s="761"/>
      <c r="Q875" s="761"/>
    </row>
    <row r="876">
      <c r="A876" s="761"/>
      <c r="F876" s="762"/>
      <c r="H876" s="763"/>
      <c r="K876" s="761"/>
      <c r="L876" s="761"/>
      <c r="M876" s="761"/>
      <c r="N876" s="761"/>
      <c r="O876" s="761"/>
      <c r="P876" s="761"/>
      <c r="Q876" s="761"/>
    </row>
    <row r="877">
      <c r="A877" s="761"/>
      <c r="F877" s="762"/>
      <c r="H877" s="763"/>
      <c r="K877" s="761"/>
      <c r="L877" s="761"/>
      <c r="M877" s="761"/>
      <c r="N877" s="761"/>
      <c r="O877" s="761"/>
      <c r="P877" s="761"/>
      <c r="Q877" s="761"/>
    </row>
    <row r="878">
      <c r="A878" s="761"/>
      <c r="F878" s="762"/>
      <c r="H878" s="763"/>
      <c r="K878" s="761"/>
      <c r="L878" s="761"/>
      <c r="M878" s="761"/>
      <c r="N878" s="761"/>
      <c r="O878" s="761"/>
      <c r="P878" s="761"/>
      <c r="Q878" s="761"/>
    </row>
    <row r="879">
      <c r="A879" s="761"/>
      <c r="F879" s="762"/>
      <c r="H879" s="763"/>
      <c r="K879" s="761"/>
      <c r="L879" s="761"/>
      <c r="M879" s="761"/>
      <c r="N879" s="761"/>
      <c r="O879" s="761"/>
      <c r="P879" s="761"/>
      <c r="Q879" s="761"/>
    </row>
    <row r="880">
      <c r="A880" s="761"/>
      <c r="F880" s="762"/>
      <c r="H880" s="763"/>
      <c r="K880" s="761"/>
      <c r="L880" s="761"/>
      <c r="M880" s="761"/>
      <c r="N880" s="761"/>
      <c r="O880" s="761"/>
      <c r="P880" s="761"/>
      <c r="Q880" s="761"/>
    </row>
    <row r="881">
      <c r="A881" s="761"/>
      <c r="F881" s="762"/>
      <c r="H881" s="763"/>
      <c r="K881" s="761"/>
      <c r="L881" s="761"/>
      <c r="M881" s="761"/>
      <c r="N881" s="761"/>
      <c r="O881" s="761"/>
      <c r="P881" s="761"/>
      <c r="Q881" s="761"/>
    </row>
    <row r="882">
      <c r="A882" s="761"/>
      <c r="F882" s="762"/>
      <c r="H882" s="763"/>
      <c r="K882" s="761"/>
      <c r="L882" s="761"/>
      <c r="M882" s="761"/>
      <c r="N882" s="761"/>
      <c r="O882" s="761"/>
      <c r="P882" s="761"/>
      <c r="Q882" s="761"/>
    </row>
    <row r="883">
      <c r="A883" s="761"/>
      <c r="F883" s="762"/>
      <c r="H883" s="763"/>
      <c r="K883" s="761"/>
      <c r="L883" s="761"/>
      <c r="M883" s="761"/>
      <c r="N883" s="761"/>
      <c r="O883" s="761"/>
      <c r="P883" s="761"/>
      <c r="Q883" s="761"/>
    </row>
    <row r="884">
      <c r="A884" s="761"/>
      <c r="F884" s="762"/>
      <c r="H884" s="763"/>
      <c r="K884" s="761"/>
      <c r="L884" s="761"/>
      <c r="M884" s="761"/>
      <c r="N884" s="761"/>
      <c r="O884" s="761"/>
      <c r="P884" s="761"/>
      <c r="Q884" s="761"/>
    </row>
    <row r="885">
      <c r="A885" s="761"/>
      <c r="F885" s="762"/>
      <c r="H885" s="763"/>
      <c r="K885" s="761"/>
      <c r="L885" s="761"/>
      <c r="M885" s="761"/>
      <c r="N885" s="761"/>
      <c r="O885" s="761"/>
      <c r="P885" s="761"/>
      <c r="Q885" s="761"/>
    </row>
    <row r="886">
      <c r="A886" s="761"/>
      <c r="F886" s="762"/>
      <c r="H886" s="763"/>
      <c r="K886" s="761"/>
      <c r="L886" s="761"/>
      <c r="M886" s="761"/>
      <c r="N886" s="761"/>
      <c r="O886" s="761"/>
      <c r="P886" s="761"/>
      <c r="Q886" s="761"/>
    </row>
    <row r="887">
      <c r="A887" s="761"/>
      <c r="F887" s="762"/>
      <c r="H887" s="763"/>
      <c r="K887" s="761"/>
      <c r="L887" s="761"/>
      <c r="M887" s="761"/>
      <c r="N887" s="761"/>
      <c r="O887" s="761"/>
      <c r="P887" s="761"/>
      <c r="Q887" s="761"/>
    </row>
    <row r="888">
      <c r="A888" s="761"/>
      <c r="F888" s="762"/>
      <c r="H888" s="763"/>
      <c r="K888" s="761"/>
      <c r="L888" s="761"/>
      <c r="M888" s="761"/>
      <c r="N888" s="761"/>
      <c r="O888" s="761"/>
      <c r="P888" s="761"/>
      <c r="Q888" s="761"/>
    </row>
    <row r="889">
      <c r="A889" s="761"/>
      <c r="F889" s="762"/>
      <c r="H889" s="763"/>
      <c r="K889" s="761"/>
      <c r="L889" s="761"/>
      <c r="M889" s="761"/>
      <c r="N889" s="761"/>
      <c r="O889" s="761"/>
      <c r="P889" s="761"/>
      <c r="Q889" s="761"/>
    </row>
    <row r="890">
      <c r="A890" s="761"/>
      <c r="F890" s="762"/>
      <c r="H890" s="763"/>
      <c r="K890" s="761"/>
      <c r="L890" s="761"/>
      <c r="M890" s="761"/>
      <c r="N890" s="761"/>
      <c r="O890" s="761"/>
      <c r="P890" s="761"/>
      <c r="Q890" s="761"/>
    </row>
    <row r="891">
      <c r="A891" s="761"/>
      <c r="F891" s="762"/>
      <c r="H891" s="763"/>
      <c r="K891" s="761"/>
      <c r="L891" s="761"/>
      <c r="M891" s="761"/>
      <c r="N891" s="761"/>
      <c r="O891" s="761"/>
      <c r="P891" s="761"/>
      <c r="Q891" s="761"/>
    </row>
    <row r="892">
      <c r="A892" s="761"/>
      <c r="F892" s="762"/>
      <c r="H892" s="763"/>
      <c r="K892" s="761"/>
      <c r="L892" s="761"/>
      <c r="M892" s="761"/>
      <c r="N892" s="761"/>
      <c r="O892" s="761"/>
      <c r="P892" s="761"/>
      <c r="Q892" s="761"/>
    </row>
    <row r="893">
      <c r="A893" s="761"/>
      <c r="F893" s="762"/>
      <c r="H893" s="763"/>
      <c r="K893" s="761"/>
      <c r="L893" s="761"/>
      <c r="M893" s="761"/>
      <c r="N893" s="761"/>
      <c r="O893" s="761"/>
      <c r="P893" s="761"/>
      <c r="Q893" s="761"/>
    </row>
    <row r="894">
      <c r="A894" s="761"/>
      <c r="F894" s="762"/>
      <c r="H894" s="763"/>
      <c r="K894" s="761"/>
      <c r="L894" s="761"/>
      <c r="M894" s="761"/>
      <c r="N894" s="761"/>
      <c r="O894" s="761"/>
      <c r="P894" s="761"/>
      <c r="Q894" s="761"/>
    </row>
    <row r="895">
      <c r="A895" s="761"/>
      <c r="F895" s="762"/>
      <c r="H895" s="763"/>
      <c r="K895" s="761"/>
      <c r="L895" s="761"/>
      <c r="M895" s="761"/>
      <c r="N895" s="761"/>
      <c r="O895" s="761"/>
      <c r="P895" s="761"/>
      <c r="Q895" s="761"/>
    </row>
    <row r="896">
      <c r="A896" s="761"/>
      <c r="F896" s="762"/>
      <c r="H896" s="763"/>
      <c r="K896" s="761"/>
      <c r="L896" s="761"/>
      <c r="M896" s="761"/>
      <c r="N896" s="761"/>
      <c r="O896" s="761"/>
      <c r="P896" s="761"/>
      <c r="Q896" s="761"/>
    </row>
    <row r="897">
      <c r="A897" s="761"/>
      <c r="F897" s="762"/>
      <c r="H897" s="763"/>
      <c r="K897" s="761"/>
      <c r="L897" s="761"/>
      <c r="M897" s="761"/>
      <c r="N897" s="761"/>
      <c r="O897" s="761"/>
      <c r="P897" s="761"/>
      <c r="Q897" s="761"/>
    </row>
    <row r="898">
      <c r="A898" s="761"/>
      <c r="F898" s="762"/>
      <c r="H898" s="763"/>
      <c r="K898" s="761"/>
      <c r="L898" s="761"/>
      <c r="M898" s="761"/>
      <c r="N898" s="761"/>
      <c r="O898" s="761"/>
      <c r="P898" s="761"/>
      <c r="Q898" s="761"/>
    </row>
    <row r="899">
      <c r="A899" s="761"/>
      <c r="F899" s="762"/>
      <c r="H899" s="763"/>
      <c r="K899" s="761"/>
      <c r="L899" s="761"/>
      <c r="M899" s="761"/>
      <c r="N899" s="761"/>
      <c r="O899" s="761"/>
      <c r="P899" s="761"/>
      <c r="Q899" s="761"/>
    </row>
    <row r="900">
      <c r="A900" s="761"/>
      <c r="F900" s="762"/>
      <c r="H900" s="763"/>
      <c r="K900" s="761"/>
      <c r="L900" s="761"/>
      <c r="M900" s="761"/>
      <c r="N900" s="761"/>
      <c r="O900" s="761"/>
      <c r="P900" s="761"/>
      <c r="Q900" s="761"/>
    </row>
    <row r="901">
      <c r="A901" s="761"/>
      <c r="F901" s="762"/>
      <c r="H901" s="763"/>
      <c r="K901" s="761"/>
      <c r="L901" s="761"/>
      <c r="M901" s="761"/>
      <c r="N901" s="761"/>
      <c r="O901" s="761"/>
      <c r="P901" s="761"/>
      <c r="Q901" s="761"/>
    </row>
    <row r="902">
      <c r="A902" s="761"/>
      <c r="F902" s="762"/>
      <c r="H902" s="763"/>
      <c r="K902" s="761"/>
      <c r="L902" s="761"/>
      <c r="M902" s="761"/>
      <c r="N902" s="761"/>
      <c r="O902" s="761"/>
      <c r="P902" s="761"/>
      <c r="Q902" s="761"/>
    </row>
    <row r="903">
      <c r="A903" s="761"/>
      <c r="F903" s="762"/>
      <c r="H903" s="763"/>
      <c r="K903" s="761"/>
      <c r="L903" s="761"/>
      <c r="M903" s="761"/>
      <c r="N903" s="761"/>
      <c r="O903" s="761"/>
      <c r="P903" s="761"/>
      <c r="Q903" s="761"/>
    </row>
    <row r="904">
      <c r="A904" s="761"/>
      <c r="F904" s="762"/>
      <c r="H904" s="763"/>
      <c r="K904" s="761"/>
      <c r="L904" s="761"/>
      <c r="M904" s="761"/>
      <c r="N904" s="761"/>
      <c r="O904" s="761"/>
      <c r="P904" s="761"/>
      <c r="Q904" s="761"/>
    </row>
    <row r="905">
      <c r="A905" s="761"/>
      <c r="F905" s="762"/>
      <c r="H905" s="763"/>
      <c r="K905" s="761"/>
      <c r="L905" s="761"/>
      <c r="M905" s="761"/>
      <c r="N905" s="761"/>
      <c r="O905" s="761"/>
      <c r="P905" s="761"/>
      <c r="Q905" s="761"/>
    </row>
    <row r="906">
      <c r="A906" s="761"/>
      <c r="F906" s="762"/>
      <c r="H906" s="763"/>
      <c r="K906" s="761"/>
      <c r="L906" s="761"/>
      <c r="M906" s="761"/>
      <c r="N906" s="761"/>
      <c r="O906" s="761"/>
      <c r="P906" s="761"/>
      <c r="Q906" s="761"/>
    </row>
    <row r="907">
      <c r="A907" s="761"/>
      <c r="F907" s="762"/>
      <c r="H907" s="763"/>
      <c r="K907" s="761"/>
      <c r="L907" s="761"/>
      <c r="M907" s="761"/>
      <c r="N907" s="761"/>
      <c r="O907" s="761"/>
      <c r="P907" s="761"/>
      <c r="Q907" s="761"/>
    </row>
    <row r="908">
      <c r="A908" s="761"/>
      <c r="F908" s="762"/>
      <c r="H908" s="763"/>
      <c r="K908" s="761"/>
      <c r="L908" s="761"/>
      <c r="M908" s="761"/>
      <c r="N908" s="761"/>
      <c r="O908" s="761"/>
      <c r="P908" s="761"/>
      <c r="Q908" s="761"/>
    </row>
    <row r="909">
      <c r="A909" s="761"/>
      <c r="F909" s="762"/>
      <c r="H909" s="763"/>
      <c r="K909" s="761"/>
      <c r="L909" s="761"/>
      <c r="M909" s="761"/>
      <c r="N909" s="761"/>
      <c r="O909" s="761"/>
      <c r="P909" s="761"/>
      <c r="Q909" s="761"/>
    </row>
    <row r="910">
      <c r="A910" s="761"/>
      <c r="F910" s="762"/>
      <c r="H910" s="763"/>
      <c r="K910" s="761"/>
      <c r="L910" s="761"/>
      <c r="M910" s="761"/>
      <c r="N910" s="761"/>
      <c r="O910" s="761"/>
      <c r="P910" s="761"/>
      <c r="Q910" s="761"/>
    </row>
    <row r="911">
      <c r="A911" s="761"/>
      <c r="F911" s="762"/>
      <c r="H911" s="763"/>
      <c r="K911" s="761"/>
      <c r="L911" s="761"/>
      <c r="M911" s="761"/>
      <c r="N911" s="761"/>
      <c r="O911" s="761"/>
      <c r="P911" s="761"/>
      <c r="Q911" s="761"/>
    </row>
    <row r="912">
      <c r="A912" s="761"/>
      <c r="F912" s="762"/>
      <c r="H912" s="763"/>
      <c r="K912" s="761"/>
      <c r="L912" s="761"/>
      <c r="M912" s="761"/>
      <c r="N912" s="761"/>
      <c r="O912" s="761"/>
      <c r="P912" s="761"/>
      <c r="Q912" s="761"/>
    </row>
    <row r="913">
      <c r="A913" s="761"/>
      <c r="F913" s="762"/>
      <c r="H913" s="763"/>
      <c r="K913" s="761"/>
      <c r="L913" s="761"/>
      <c r="M913" s="761"/>
      <c r="N913" s="761"/>
      <c r="O913" s="761"/>
      <c r="P913" s="761"/>
      <c r="Q913" s="761"/>
    </row>
    <row r="914">
      <c r="A914" s="761"/>
      <c r="F914" s="762"/>
      <c r="H914" s="763"/>
      <c r="K914" s="761"/>
      <c r="L914" s="761"/>
      <c r="M914" s="761"/>
      <c r="N914" s="761"/>
      <c r="O914" s="761"/>
      <c r="P914" s="761"/>
      <c r="Q914" s="761"/>
    </row>
    <row r="915">
      <c r="A915" s="761"/>
      <c r="F915" s="762"/>
      <c r="H915" s="763"/>
      <c r="K915" s="761"/>
      <c r="L915" s="761"/>
      <c r="M915" s="761"/>
      <c r="N915" s="761"/>
      <c r="O915" s="761"/>
      <c r="P915" s="761"/>
      <c r="Q915" s="761"/>
    </row>
    <row r="916">
      <c r="A916" s="761"/>
      <c r="F916" s="762"/>
      <c r="H916" s="763"/>
      <c r="K916" s="761"/>
      <c r="L916" s="761"/>
      <c r="M916" s="761"/>
      <c r="N916" s="761"/>
      <c r="O916" s="761"/>
      <c r="P916" s="761"/>
      <c r="Q916" s="761"/>
    </row>
    <row r="917">
      <c r="A917" s="761"/>
      <c r="F917" s="762"/>
      <c r="H917" s="763"/>
      <c r="K917" s="761"/>
      <c r="L917" s="761"/>
      <c r="M917" s="761"/>
      <c r="N917" s="761"/>
      <c r="O917" s="761"/>
      <c r="P917" s="761"/>
      <c r="Q917" s="761"/>
    </row>
    <row r="918">
      <c r="A918" s="761"/>
      <c r="F918" s="762"/>
      <c r="H918" s="763"/>
      <c r="K918" s="761"/>
      <c r="L918" s="761"/>
      <c r="M918" s="761"/>
      <c r="N918" s="761"/>
      <c r="O918" s="761"/>
      <c r="P918" s="761"/>
      <c r="Q918" s="761"/>
    </row>
    <row r="919">
      <c r="A919" s="761"/>
      <c r="F919" s="762"/>
      <c r="H919" s="763"/>
      <c r="K919" s="761"/>
      <c r="L919" s="761"/>
      <c r="M919" s="761"/>
      <c r="N919" s="761"/>
      <c r="O919" s="761"/>
      <c r="P919" s="761"/>
      <c r="Q919" s="761"/>
    </row>
    <row r="920">
      <c r="A920" s="761"/>
      <c r="F920" s="762"/>
      <c r="H920" s="763"/>
      <c r="K920" s="761"/>
      <c r="L920" s="761"/>
      <c r="M920" s="761"/>
      <c r="N920" s="761"/>
      <c r="O920" s="761"/>
      <c r="P920" s="761"/>
      <c r="Q920" s="761"/>
    </row>
    <row r="921">
      <c r="A921" s="761"/>
      <c r="F921" s="762"/>
      <c r="H921" s="763"/>
      <c r="K921" s="761"/>
      <c r="L921" s="761"/>
      <c r="M921" s="761"/>
      <c r="N921" s="761"/>
      <c r="O921" s="761"/>
      <c r="P921" s="761"/>
      <c r="Q921" s="761"/>
    </row>
    <row r="922">
      <c r="A922" s="761"/>
      <c r="F922" s="762"/>
      <c r="H922" s="763"/>
      <c r="K922" s="761"/>
      <c r="L922" s="761"/>
      <c r="M922" s="761"/>
      <c r="N922" s="761"/>
      <c r="O922" s="761"/>
      <c r="P922" s="761"/>
      <c r="Q922" s="761"/>
    </row>
    <row r="923">
      <c r="A923" s="761"/>
      <c r="F923" s="762"/>
      <c r="H923" s="763"/>
      <c r="K923" s="761"/>
      <c r="L923" s="761"/>
      <c r="M923" s="761"/>
      <c r="N923" s="761"/>
      <c r="O923" s="761"/>
      <c r="P923" s="761"/>
      <c r="Q923" s="761"/>
    </row>
    <row r="924">
      <c r="A924" s="761"/>
      <c r="F924" s="762"/>
      <c r="H924" s="763"/>
      <c r="K924" s="761"/>
      <c r="L924" s="761"/>
      <c r="M924" s="761"/>
      <c r="N924" s="761"/>
      <c r="O924" s="761"/>
      <c r="P924" s="761"/>
      <c r="Q924" s="761"/>
    </row>
    <row r="925">
      <c r="A925" s="761"/>
      <c r="F925" s="762"/>
      <c r="H925" s="763"/>
      <c r="K925" s="761"/>
      <c r="L925" s="761"/>
      <c r="M925" s="761"/>
      <c r="N925" s="761"/>
      <c r="O925" s="761"/>
      <c r="P925" s="761"/>
      <c r="Q925" s="761"/>
    </row>
    <row r="926">
      <c r="A926" s="761"/>
      <c r="F926" s="762"/>
      <c r="H926" s="763"/>
      <c r="K926" s="761"/>
      <c r="L926" s="761"/>
      <c r="M926" s="761"/>
      <c r="N926" s="761"/>
      <c r="O926" s="761"/>
      <c r="P926" s="761"/>
      <c r="Q926" s="761"/>
    </row>
    <row r="927">
      <c r="A927" s="761"/>
      <c r="F927" s="762"/>
      <c r="H927" s="763"/>
      <c r="K927" s="761"/>
      <c r="L927" s="761"/>
      <c r="M927" s="761"/>
      <c r="N927" s="761"/>
      <c r="O927" s="761"/>
      <c r="P927" s="761"/>
      <c r="Q927" s="761"/>
    </row>
    <row r="928">
      <c r="A928" s="761"/>
      <c r="F928" s="762"/>
      <c r="H928" s="763"/>
      <c r="K928" s="761"/>
      <c r="L928" s="761"/>
      <c r="M928" s="761"/>
      <c r="N928" s="761"/>
      <c r="O928" s="761"/>
      <c r="P928" s="761"/>
      <c r="Q928" s="761"/>
    </row>
    <row r="929">
      <c r="A929" s="761"/>
      <c r="F929" s="762"/>
      <c r="H929" s="763"/>
      <c r="K929" s="761"/>
      <c r="L929" s="761"/>
      <c r="M929" s="761"/>
      <c r="N929" s="761"/>
      <c r="O929" s="761"/>
      <c r="P929" s="761"/>
      <c r="Q929" s="761"/>
    </row>
    <row r="930">
      <c r="A930" s="761"/>
      <c r="F930" s="762"/>
      <c r="H930" s="763"/>
      <c r="K930" s="761"/>
      <c r="L930" s="761"/>
      <c r="M930" s="761"/>
      <c r="N930" s="761"/>
      <c r="O930" s="761"/>
      <c r="P930" s="761"/>
      <c r="Q930" s="761"/>
    </row>
    <row r="931">
      <c r="A931" s="761"/>
      <c r="F931" s="762"/>
      <c r="H931" s="763"/>
      <c r="K931" s="761"/>
      <c r="L931" s="761"/>
      <c r="M931" s="761"/>
      <c r="N931" s="761"/>
      <c r="O931" s="761"/>
      <c r="P931" s="761"/>
      <c r="Q931" s="761"/>
    </row>
    <row r="932">
      <c r="A932" s="761"/>
      <c r="F932" s="762"/>
      <c r="H932" s="763"/>
      <c r="K932" s="761"/>
      <c r="L932" s="761"/>
      <c r="M932" s="761"/>
      <c r="N932" s="761"/>
      <c r="O932" s="761"/>
      <c r="P932" s="761"/>
      <c r="Q932" s="761"/>
    </row>
    <row r="933">
      <c r="A933" s="761"/>
      <c r="F933" s="762"/>
      <c r="H933" s="763"/>
      <c r="K933" s="761"/>
      <c r="L933" s="761"/>
      <c r="M933" s="761"/>
      <c r="N933" s="761"/>
      <c r="O933" s="761"/>
      <c r="P933" s="761"/>
      <c r="Q933" s="761"/>
    </row>
    <row r="934">
      <c r="A934" s="761"/>
      <c r="F934" s="762"/>
      <c r="H934" s="763"/>
      <c r="K934" s="761"/>
      <c r="L934" s="761"/>
      <c r="M934" s="761"/>
      <c r="N934" s="761"/>
      <c r="O934" s="761"/>
      <c r="P934" s="761"/>
      <c r="Q934" s="761"/>
    </row>
    <row r="935">
      <c r="A935" s="761"/>
      <c r="F935" s="762"/>
      <c r="H935" s="763"/>
      <c r="K935" s="761"/>
      <c r="L935" s="761"/>
      <c r="M935" s="761"/>
      <c r="N935" s="761"/>
      <c r="O935" s="761"/>
      <c r="P935" s="761"/>
      <c r="Q935" s="761"/>
    </row>
    <row r="936">
      <c r="A936" s="761"/>
      <c r="F936" s="762"/>
      <c r="H936" s="763"/>
      <c r="K936" s="761"/>
      <c r="L936" s="761"/>
      <c r="M936" s="761"/>
      <c r="N936" s="761"/>
      <c r="O936" s="761"/>
      <c r="P936" s="761"/>
      <c r="Q936" s="761"/>
    </row>
    <row r="937">
      <c r="A937" s="761"/>
      <c r="F937" s="762"/>
      <c r="H937" s="763"/>
      <c r="K937" s="761"/>
      <c r="L937" s="761"/>
      <c r="M937" s="761"/>
      <c r="N937" s="761"/>
      <c r="O937" s="761"/>
      <c r="P937" s="761"/>
      <c r="Q937" s="761"/>
    </row>
    <row r="938">
      <c r="A938" s="761"/>
      <c r="F938" s="762"/>
      <c r="H938" s="763"/>
      <c r="K938" s="761"/>
      <c r="L938" s="761"/>
      <c r="M938" s="761"/>
      <c r="N938" s="761"/>
      <c r="O938" s="761"/>
      <c r="P938" s="761"/>
      <c r="Q938" s="761"/>
    </row>
    <row r="939">
      <c r="A939" s="761"/>
      <c r="F939" s="762"/>
      <c r="H939" s="763"/>
      <c r="K939" s="761"/>
      <c r="L939" s="761"/>
      <c r="M939" s="761"/>
      <c r="N939" s="761"/>
      <c r="O939" s="761"/>
      <c r="P939" s="761"/>
      <c r="Q939" s="761"/>
    </row>
    <row r="940">
      <c r="A940" s="761"/>
      <c r="F940" s="762"/>
      <c r="H940" s="763"/>
      <c r="K940" s="761"/>
      <c r="L940" s="761"/>
      <c r="M940" s="761"/>
      <c r="N940" s="761"/>
      <c r="O940" s="761"/>
      <c r="P940" s="761"/>
      <c r="Q940" s="761"/>
    </row>
    <row r="941">
      <c r="A941" s="761"/>
      <c r="F941" s="762"/>
      <c r="H941" s="763"/>
      <c r="K941" s="761"/>
      <c r="L941" s="761"/>
      <c r="M941" s="761"/>
      <c r="N941" s="761"/>
      <c r="O941" s="761"/>
      <c r="P941" s="761"/>
      <c r="Q941" s="761"/>
    </row>
    <row r="942">
      <c r="A942" s="761"/>
      <c r="F942" s="762"/>
      <c r="H942" s="763"/>
      <c r="K942" s="761"/>
      <c r="L942" s="761"/>
      <c r="M942" s="761"/>
      <c r="N942" s="761"/>
      <c r="O942" s="761"/>
      <c r="P942" s="761"/>
      <c r="Q942" s="761"/>
    </row>
    <row r="943">
      <c r="A943" s="761"/>
      <c r="F943" s="762"/>
      <c r="H943" s="763"/>
      <c r="K943" s="761"/>
      <c r="L943" s="761"/>
      <c r="M943" s="761"/>
      <c r="N943" s="761"/>
      <c r="O943" s="761"/>
      <c r="P943" s="761"/>
      <c r="Q943" s="761"/>
    </row>
    <row r="944">
      <c r="A944" s="761"/>
      <c r="F944" s="762"/>
      <c r="H944" s="763"/>
      <c r="K944" s="761"/>
      <c r="L944" s="761"/>
      <c r="M944" s="761"/>
      <c r="N944" s="761"/>
      <c r="O944" s="761"/>
      <c r="P944" s="761"/>
      <c r="Q944" s="761"/>
    </row>
    <row r="945">
      <c r="A945" s="761"/>
      <c r="F945" s="762"/>
      <c r="H945" s="763"/>
      <c r="K945" s="761"/>
      <c r="L945" s="761"/>
      <c r="M945" s="761"/>
      <c r="N945" s="761"/>
      <c r="O945" s="761"/>
      <c r="P945" s="761"/>
      <c r="Q945" s="761"/>
    </row>
    <row r="946">
      <c r="A946" s="761"/>
      <c r="F946" s="762"/>
      <c r="H946" s="763"/>
      <c r="K946" s="761"/>
      <c r="L946" s="761"/>
      <c r="M946" s="761"/>
      <c r="N946" s="761"/>
      <c r="O946" s="761"/>
      <c r="P946" s="761"/>
      <c r="Q946" s="761"/>
    </row>
    <row r="947">
      <c r="A947" s="761"/>
      <c r="F947" s="762"/>
      <c r="H947" s="763"/>
      <c r="K947" s="761"/>
      <c r="L947" s="761"/>
      <c r="M947" s="761"/>
      <c r="N947" s="761"/>
      <c r="O947" s="761"/>
      <c r="P947" s="761"/>
      <c r="Q947" s="761"/>
    </row>
    <row r="948">
      <c r="A948" s="761"/>
      <c r="F948" s="762"/>
      <c r="H948" s="763"/>
      <c r="K948" s="761"/>
      <c r="L948" s="761"/>
      <c r="M948" s="761"/>
      <c r="N948" s="761"/>
      <c r="O948" s="761"/>
      <c r="P948" s="761"/>
      <c r="Q948" s="761"/>
    </row>
    <row r="949">
      <c r="A949" s="761"/>
      <c r="F949" s="762"/>
      <c r="H949" s="763"/>
      <c r="K949" s="761"/>
      <c r="L949" s="761"/>
      <c r="M949" s="761"/>
      <c r="N949" s="761"/>
      <c r="O949" s="761"/>
      <c r="P949" s="761"/>
      <c r="Q949" s="761"/>
    </row>
    <row r="950">
      <c r="A950" s="761"/>
      <c r="F950" s="762"/>
      <c r="H950" s="763"/>
      <c r="K950" s="761"/>
      <c r="L950" s="761"/>
      <c r="M950" s="761"/>
      <c r="N950" s="761"/>
      <c r="O950" s="761"/>
      <c r="P950" s="761"/>
      <c r="Q950" s="761"/>
    </row>
    <row r="951">
      <c r="A951" s="761"/>
      <c r="F951" s="762"/>
      <c r="H951" s="763"/>
      <c r="K951" s="761"/>
      <c r="L951" s="761"/>
      <c r="M951" s="761"/>
      <c r="N951" s="761"/>
      <c r="O951" s="761"/>
      <c r="P951" s="761"/>
      <c r="Q951" s="761"/>
    </row>
    <row r="952">
      <c r="A952" s="761"/>
      <c r="F952" s="762"/>
      <c r="H952" s="763"/>
      <c r="K952" s="761"/>
      <c r="L952" s="761"/>
      <c r="M952" s="761"/>
      <c r="N952" s="761"/>
      <c r="O952" s="761"/>
      <c r="P952" s="761"/>
      <c r="Q952" s="761"/>
    </row>
    <row r="953">
      <c r="A953" s="761"/>
      <c r="F953" s="762"/>
      <c r="H953" s="763"/>
      <c r="K953" s="761"/>
      <c r="L953" s="761"/>
      <c r="M953" s="761"/>
      <c r="N953" s="761"/>
      <c r="O953" s="761"/>
      <c r="P953" s="761"/>
      <c r="Q953" s="761"/>
    </row>
    <row r="954">
      <c r="A954" s="761"/>
      <c r="F954" s="762"/>
      <c r="H954" s="763"/>
      <c r="K954" s="761"/>
      <c r="L954" s="761"/>
      <c r="M954" s="761"/>
      <c r="N954" s="761"/>
      <c r="O954" s="761"/>
      <c r="P954" s="761"/>
      <c r="Q954" s="761"/>
    </row>
    <row r="955">
      <c r="A955" s="761"/>
      <c r="F955" s="762"/>
      <c r="H955" s="763"/>
      <c r="K955" s="761"/>
      <c r="L955" s="761"/>
      <c r="M955" s="761"/>
      <c r="N955" s="761"/>
      <c r="O955" s="761"/>
      <c r="P955" s="761"/>
      <c r="Q955" s="761"/>
    </row>
    <row r="956">
      <c r="A956" s="761"/>
      <c r="F956" s="762"/>
      <c r="H956" s="763"/>
      <c r="K956" s="761"/>
      <c r="L956" s="761"/>
      <c r="M956" s="761"/>
      <c r="N956" s="761"/>
      <c r="O956" s="761"/>
      <c r="P956" s="761"/>
      <c r="Q956" s="761"/>
    </row>
    <row r="957">
      <c r="A957" s="761"/>
      <c r="F957" s="762"/>
      <c r="H957" s="763"/>
      <c r="K957" s="761"/>
      <c r="L957" s="761"/>
      <c r="M957" s="761"/>
      <c r="N957" s="761"/>
      <c r="O957" s="761"/>
      <c r="P957" s="761"/>
      <c r="Q957" s="761"/>
    </row>
    <row r="958">
      <c r="A958" s="761"/>
      <c r="F958" s="762"/>
      <c r="H958" s="763"/>
      <c r="K958" s="761"/>
      <c r="L958" s="761"/>
      <c r="M958" s="761"/>
      <c r="N958" s="761"/>
      <c r="O958" s="761"/>
      <c r="P958" s="761"/>
      <c r="Q958" s="761"/>
    </row>
    <row r="959">
      <c r="A959" s="761"/>
      <c r="F959" s="762"/>
      <c r="H959" s="763"/>
      <c r="K959" s="761"/>
      <c r="L959" s="761"/>
      <c r="M959" s="761"/>
      <c r="N959" s="761"/>
      <c r="O959" s="761"/>
      <c r="P959" s="761"/>
      <c r="Q959" s="761"/>
    </row>
    <row r="960">
      <c r="A960" s="761"/>
      <c r="F960" s="762"/>
      <c r="H960" s="763"/>
      <c r="K960" s="761"/>
      <c r="L960" s="761"/>
      <c r="M960" s="761"/>
      <c r="N960" s="761"/>
      <c r="O960" s="761"/>
      <c r="P960" s="761"/>
      <c r="Q960" s="761"/>
    </row>
    <row r="961">
      <c r="A961" s="761"/>
      <c r="F961" s="762"/>
      <c r="H961" s="763"/>
      <c r="K961" s="761"/>
      <c r="L961" s="761"/>
      <c r="M961" s="761"/>
      <c r="N961" s="761"/>
      <c r="O961" s="761"/>
      <c r="P961" s="761"/>
      <c r="Q961" s="761"/>
    </row>
    <row r="962">
      <c r="A962" s="761"/>
      <c r="F962" s="762"/>
      <c r="H962" s="763"/>
      <c r="K962" s="761"/>
      <c r="L962" s="761"/>
      <c r="M962" s="761"/>
      <c r="N962" s="761"/>
      <c r="O962" s="761"/>
      <c r="P962" s="761"/>
      <c r="Q962" s="761"/>
    </row>
    <row r="963">
      <c r="A963" s="761"/>
      <c r="F963" s="762"/>
      <c r="H963" s="763"/>
      <c r="K963" s="761"/>
      <c r="L963" s="761"/>
      <c r="M963" s="761"/>
      <c r="N963" s="761"/>
      <c r="O963" s="761"/>
      <c r="P963" s="761"/>
      <c r="Q963" s="761"/>
    </row>
    <row r="964">
      <c r="A964" s="761"/>
      <c r="F964" s="762"/>
      <c r="H964" s="763"/>
      <c r="K964" s="761"/>
      <c r="L964" s="761"/>
      <c r="M964" s="761"/>
      <c r="N964" s="761"/>
      <c r="O964" s="761"/>
      <c r="P964" s="761"/>
      <c r="Q964" s="761"/>
    </row>
    <row r="965">
      <c r="A965" s="761"/>
      <c r="F965" s="762"/>
      <c r="H965" s="763"/>
      <c r="K965" s="761"/>
      <c r="L965" s="761"/>
      <c r="M965" s="761"/>
      <c r="N965" s="761"/>
      <c r="O965" s="761"/>
      <c r="P965" s="761"/>
      <c r="Q965" s="761"/>
    </row>
    <row r="966">
      <c r="A966" s="761"/>
      <c r="F966" s="762"/>
      <c r="H966" s="763"/>
      <c r="K966" s="761"/>
      <c r="L966" s="761"/>
      <c r="M966" s="761"/>
      <c r="N966" s="761"/>
      <c r="O966" s="761"/>
      <c r="P966" s="761"/>
      <c r="Q966" s="761"/>
    </row>
    <row r="967">
      <c r="A967" s="761"/>
      <c r="F967" s="762"/>
      <c r="H967" s="763"/>
      <c r="K967" s="761"/>
      <c r="L967" s="761"/>
      <c r="M967" s="761"/>
      <c r="N967" s="761"/>
      <c r="O967" s="761"/>
      <c r="P967" s="761"/>
      <c r="Q967" s="761"/>
    </row>
    <row r="968">
      <c r="A968" s="761"/>
      <c r="F968" s="762"/>
      <c r="H968" s="763"/>
      <c r="K968" s="761"/>
      <c r="L968" s="761"/>
      <c r="M968" s="761"/>
      <c r="N968" s="761"/>
      <c r="O968" s="761"/>
      <c r="P968" s="761"/>
      <c r="Q968" s="761"/>
    </row>
    <row r="969">
      <c r="A969" s="761"/>
      <c r="F969" s="762"/>
      <c r="H969" s="763"/>
      <c r="K969" s="761"/>
      <c r="L969" s="761"/>
      <c r="M969" s="761"/>
      <c r="N969" s="761"/>
      <c r="O969" s="761"/>
      <c r="P969" s="761"/>
      <c r="Q969" s="761"/>
    </row>
    <row r="970">
      <c r="A970" s="761"/>
      <c r="F970" s="762"/>
      <c r="H970" s="763"/>
      <c r="K970" s="761"/>
      <c r="L970" s="761"/>
      <c r="M970" s="761"/>
      <c r="N970" s="761"/>
      <c r="O970" s="761"/>
      <c r="P970" s="761"/>
      <c r="Q970" s="761"/>
    </row>
    <row r="971">
      <c r="A971" s="761"/>
      <c r="F971" s="762"/>
      <c r="H971" s="763"/>
      <c r="K971" s="761"/>
      <c r="L971" s="761"/>
      <c r="M971" s="761"/>
      <c r="N971" s="761"/>
      <c r="O971" s="761"/>
      <c r="P971" s="761"/>
      <c r="Q971" s="761"/>
    </row>
    <row r="972">
      <c r="A972" s="761"/>
      <c r="F972" s="762"/>
      <c r="H972" s="763"/>
      <c r="K972" s="761"/>
      <c r="L972" s="761"/>
      <c r="M972" s="761"/>
      <c r="N972" s="761"/>
      <c r="O972" s="761"/>
      <c r="P972" s="761"/>
      <c r="Q972" s="761"/>
    </row>
    <row r="973">
      <c r="A973" s="761"/>
      <c r="F973" s="762"/>
      <c r="H973" s="763"/>
      <c r="K973" s="761"/>
      <c r="L973" s="761"/>
      <c r="M973" s="761"/>
      <c r="N973" s="761"/>
      <c r="O973" s="761"/>
      <c r="P973" s="761"/>
      <c r="Q973" s="761"/>
    </row>
    <row r="974">
      <c r="A974" s="761"/>
      <c r="F974" s="762"/>
      <c r="H974" s="763"/>
      <c r="K974" s="761"/>
      <c r="L974" s="761"/>
      <c r="M974" s="761"/>
      <c r="N974" s="761"/>
      <c r="O974" s="761"/>
      <c r="P974" s="761"/>
      <c r="Q974" s="761"/>
    </row>
    <row r="975">
      <c r="A975" s="761"/>
      <c r="F975" s="762"/>
      <c r="H975" s="763"/>
      <c r="K975" s="761"/>
      <c r="L975" s="761"/>
      <c r="M975" s="761"/>
      <c r="N975" s="761"/>
      <c r="O975" s="761"/>
      <c r="P975" s="761"/>
      <c r="Q975" s="761"/>
    </row>
    <row r="976">
      <c r="A976" s="761"/>
      <c r="F976" s="762"/>
      <c r="H976" s="763"/>
      <c r="K976" s="761"/>
      <c r="L976" s="761"/>
      <c r="M976" s="761"/>
      <c r="N976" s="761"/>
      <c r="O976" s="761"/>
      <c r="P976" s="761"/>
      <c r="Q976" s="761"/>
    </row>
    <row r="977">
      <c r="A977" s="761"/>
      <c r="F977" s="762"/>
      <c r="H977" s="763"/>
      <c r="K977" s="761"/>
      <c r="L977" s="761"/>
      <c r="M977" s="761"/>
      <c r="N977" s="761"/>
      <c r="O977" s="761"/>
      <c r="P977" s="761"/>
      <c r="Q977" s="761"/>
    </row>
    <row r="978">
      <c r="A978" s="761"/>
      <c r="F978" s="762"/>
      <c r="H978" s="763"/>
      <c r="K978" s="761"/>
      <c r="L978" s="761"/>
      <c r="M978" s="761"/>
      <c r="N978" s="761"/>
      <c r="O978" s="761"/>
      <c r="P978" s="761"/>
      <c r="Q978" s="761"/>
    </row>
    <row r="979">
      <c r="A979" s="761"/>
      <c r="F979" s="762"/>
      <c r="H979" s="763"/>
      <c r="K979" s="761"/>
      <c r="L979" s="761"/>
      <c r="M979" s="761"/>
      <c r="N979" s="761"/>
      <c r="O979" s="761"/>
      <c r="P979" s="761"/>
      <c r="Q979" s="761"/>
    </row>
    <row r="980">
      <c r="A980" s="761"/>
      <c r="F980" s="762"/>
      <c r="H980" s="763"/>
      <c r="K980" s="761"/>
      <c r="L980" s="761"/>
      <c r="M980" s="761"/>
      <c r="N980" s="761"/>
      <c r="O980" s="761"/>
      <c r="P980" s="761"/>
      <c r="Q980" s="761"/>
    </row>
    <row r="981">
      <c r="A981" s="761"/>
      <c r="F981" s="762"/>
      <c r="H981" s="763"/>
      <c r="K981" s="761"/>
      <c r="L981" s="761"/>
      <c r="M981" s="761"/>
      <c r="N981" s="761"/>
      <c r="O981" s="761"/>
      <c r="P981" s="761"/>
      <c r="Q981" s="761"/>
    </row>
    <row r="982">
      <c r="A982" s="761"/>
      <c r="F982" s="762"/>
      <c r="H982" s="763"/>
      <c r="K982" s="761"/>
      <c r="L982" s="761"/>
      <c r="M982" s="761"/>
      <c r="N982" s="761"/>
      <c r="O982" s="761"/>
      <c r="P982" s="761"/>
      <c r="Q982" s="761"/>
    </row>
    <row r="983">
      <c r="A983" s="761"/>
      <c r="F983" s="762"/>
      <c r="H983" s="763"/>
      <c r="K983" s="761"/>
      <c r="L983" s="761"/>
      <c r="M983" s="761"/>
      <c r="N983" s="761"/>
      <c r="O983" s="761"/>
      <c r="P983" s="761"/>
      <c r="Q983" s="761"/>
    </row>
    <row r="984">
      <c r="A984" s="761"/>
      <c r="F984" s="762"/>
      <c r="H984" s="763"/>
      <c r="K984" s="761"/>
      <c r="L984" s="761"/>
      <c r="M984" s="761"/>
      <c r="N984" s="761"/>
      <c r="O984" s="761"/>
      <c r="P984" s="761"/>
      <c r="Q984" s="761"/>
    </row>
    <row r="985">
      <c r="A985" s="761"/>
      <c r="F985" s="762"/>
      <c r="H985" s="763"/>
      <c r="K985" s="761"/>
      <c r="L985" s="761"/>
      <c r="M985" s="761"/>
      <c r="N985" s="761"/>
      <c r="O985" s="761"/>
      <c r="P985" s="761"/>
      <c r="Q985" s="761"/>
    </row>
    <row r="986">
      <c r="A986" s="761"/>
      <c r="F986" s="762"/>
      <c r="H986" s="763"/>
      <c r="K986" s="761"/>
      <c r="L986" s="761"/>
      <c r="M986" s="761"/>
      <c r="N986" s="761"/>
      <c r="O986" s="761"/>
      <c r="P986" s="761"/>
      <c r="Q986" s="761"/>
    </row>
    <row r="987">
      <c r="A987" s="761"/>
      <c r="F987" s="762"/>
      <c r="H987" s="763"/>
      <c r="K987" s="761"/>
      <c r="L987" s="761"/>
      <c r="M987" s="761"/>
      <c r="N987" s="761"/>
      <c r="O987" s="761"/>
      <c r="P987" s="761"/>
      <c r="Q987" s="761"/>
    </row>
    <row r="988">
      <c r="A988" s="761"/>
      <c r="F988" s="762"/>
      <c r="H988" s="763"/>
      <c r="K988" s="761"/>
      <c r="L988" s="761"/>
      <c r="M988" s="761"/>
      <c r="N988" s="761"/>
      <c r="O988" s="761"/>
      <c r="P988" s="761"/>
      <c r="Q988" s="761"/>
    </row>
    <row r="989">
      <c r="A989" s="761"/>
      <c r="F989" s="762"/>
      <c r="H989" s="763"/>
      <c r="K989" s="761"/>
      <c r="L989" s="761"/>
      <c r="M989" s="761"/>
      <c r="N989" s="761"/>
      <c r="O989" s="761"/>
      <c r="P989" s="761"/>
      <c r="Q989" s="761"/>
    </row>
    <row r="990">
      <c r="A990" s="761"/>
      <c r="F990" s="762"/>
      <c r="H990" s="763"/>
      <c r="K990" s="761"/>
      <c r="L990" s="761"/>
      <c r="M990" s="761"/>
      <c r="N990" s="761"/>
      <c r="O990" s="761"/>
      <c r="P990" s="761"/>
      <c r="Q990" s="761"/>
    </row>
    <row r="991">
      <c r="A991" s="761"/>
      <c r="F991" s="762"/>
      <c r="H991" s="763"/>
      <c r="K991" s="761"/>
      <c r="L991" s="761"/>
      <c r="M991" s="761"/>
      <c r="N991" s="761"/>
      <c r="O991" s="761"/>
      <c r="P991" s="761"/>
      <c r="Q991" s="761"/>
    </row>
    <row r="992">
      <c r="A992" s="761"/>
      <c r="F992" s="762"/>
      <c r="H992" s="763"/>
      <c r="K992" s="761"/>
      <c r="L992" s="761"/>
      <c r="M992" s="761"/>
      <c r="N992" s="761"/>
      <c r="O992" s="761"/>
      <c r="P992" s="761"/>
      <c r="Q992" s="761"/>
    </row>
    <row r="993">
      <c r="A993" s="761"/>
      <c r="F993" s="762"/>
      <c r="H993" s="763"/>
      <c r="K993" s="761"/>
      <c r="L993" s="761"/>
      <c r="M993" s="761"/>
      <c r="N993" s="761"/>
      <c r="O993" s="761"/>
      <c r="P993" s="761"/>
      <c r="Q993" s="761"/>
    </row>
    <row r="994">
      <c r="A994" s="761"/>
      <c r="F994" s="762"/>
      <c r="H994" s="763"/>
      <c r="K994" s="761"/>
      <c r="L994" s="761"/>
      <c r="M994" s="761"/>
      <c r="N994" s="761"/>
      <c r="O994" s="761"/>
      <c r="P994" s="761"/>
      <c r="Q994" s="761"/>
    </row>
    <row r="995">
      <c r="A995" s="761"/>
      <c r="F995" s="762"/>
      <c r="H995" s="763"/>
      <c r="K995" s="761"/>
      <c r="L995" s="761"/>
      <c r="M995" s="761"/>
      <c r="N995" s="761"/>
      <c r="O995" s="761"/>
      <c r="P995" s="761"/>
      <c r="Q995" s="761"/>
    </row>
    <row r="996">
      <c r="A996" s="761"/>
      <c r="F996" s="762"/>
      <c r="H996" s="763"/>
      <c r="K996" s="761"/>
      <c r="L996" s="761"/>
      <c r="M996" s="761"/>
      <c r="N996" s="761"/>
      <c r="O996" s="761"/>
      <c r="P996" s="761"/>
      <c r="Q996" s="761"/>
    </row>
    <row r="997">
      <c r="A997" s="761"/>
      <c r="F997" s="762"/>
      <c r="H997" s="763"/>
      <c r="K997" s="761"/>
      <c r="L997" s="761"/>
      <c r="M997" s="761"/>
      <c r="N997" s="761"/>
      <c r="O997" s="761"/>
      <c r="P997" s="761"/>
      <c r="Q997" s="761"/>
    </row>
    <row r="998">
      <c r="A998" s="761"/>
      <c r="F998" s="762"/>
      <c r="H998" s="763"/>
      <c r="K998" s="761"/>
      <c r="L998" s="761"/>
      <c r="M998" s="761"/>
      <c r="N998" s="761"/>
      <c r="O998" s="761"/>
      <c r="P998" s="761"/>
      <c r="Q998" s="761"/>
    </row>
    <row r="999">
      <c r="A999" s="761"/>
      <c r="F999" s="762"/>
      <c r="H999" s="763"/>
      <c r="K999" s="761"/>
      <c r="L999" s="761"/>
      <c r="M999" s="761"/>
      <c r="N999" s="761"/>
      <c r="O999" s="761"/>
      <c r="P999" s="761"/>
      <c r="Q999" s="761"/>
    </row>
    <row r="1000">
      <c r="A1000" s="761"/>
      <c r="F1000" s="762"/>
      <c r="H1000" s="763"/>
      <c r="K1000" s="761"/>
      <c r="L1000" s="761"/>
      <c r="M1000" s="761"/>
      <c r="N1000" s="761"/>
      <c r="O1000" s="761"/>
      <c r="P1000" s="761"/>
      <c r="Q1000" s="761"/>
    </row>
  </sheetData>
  <drawing r:id="rId1"/>
</worksheet>
</file>