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8"/>
  <workbookPr hidePivotFieldList="1" defaultThemeVersion="166925"/>
  <mc:AlternateContent xmlns:mc="http://schemas.openxmlformats.org/markup-compatibility/2006">
    <mc:Choice Requires="x15">
      <x15ac:absPath xmlns:x15ac="http://schemas.microsoft.com/office/spreadsheetml/2010/11/ac" url="https://d.docs.live.net/87ea924fd0f6acdc/Documents/10ALYTICS/"/>
    </mc:Choice>
  </mc:AlternateContent>
  <xr:revisionPtr revIDLastSave="822" documentId="8_{7B1DC04C-B2D6-421C-80B7-63258A9D0003}" xr6:coauthVersionLast="47" xr6:coauthVersionMax="47" xr10:uidLastSave="{9EB0A0FD-1EA3-4A1F-8DFF-1B5909A79561}"/>
  <bookViews>
    <workbookView showSheetTabs="0" xWindow="-108" yWindow="-108" windowWidth="23256" windowHeight="13896" xr2:uid="{00000000-000D-0000-FFFF-FFFF00000000}"/>
  </bookViews>
  <sheets>
    <sheet name="Dashboard (2)" sheetId="26" r:id="rId1"/>
    <sheet name="Dashboard" sheetId="25" r:id="rId2"/>
    <sheet name="Total Sales" sheetId="20" r:id="rId3"/>
    <sheet name="CountryBar Chart" sheetId="21" r:id="rId4"/>
    <sheet name="Top5Customers" sheetId="24" r:id="rId5"/>
    <sheet name="Detail1" sheetId="22" r:id="rId6"/>
    <sheet name="Detail2" sheetId="23" r:id="rId7"/>
    <sheet name="orders" sheetId="17" r:id="rId8"/>
    <sheet name="customers" sheetId="13" r:id="rId9"/>
    <sheet name="products" sheetId="2" r:id="rId10"/>
  </sheets>
  <definedNames>
    <definedName name="_xlnm._FilterDatabase" localSheetId="7" hidden="1">orders!$A$1:$M$1001</definedName>
    <definedName name="_xlnm._FilterDatabase" localSheetId="9"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709" i="17"/>
  <c r="O715" i="17"/>
  <c r="O721" i="17"/>
  <c r="O810" i="17"/>
  <c r="O811" i="17"/>
  <c r="O816" i="17"/>
  <c r="O817" i="17"/>
  <c r="N307" i="17"/>
  <c r="M521" i="17"/>
  <c r="M576" i="17"/>
  <c r="M875" i="17"/>
  <c r="M888" i="17"/>
  <c r="M918" i="17"/>
  <c r="M936" i="17"/>
  <c r="M990"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K810" i="17"/>
  <c r="L810" i="17"/>
  <c r="M810" i="17" s="1"/>
  <c r="I811" i="17"/>
  <c r="N811" i="17" s="1"/>
  <c r="J811" i="17"/>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K816" i="17"/>
  <c r="L816" i="17"/>
  <c r="M816" i="17" s="1"/>
  <c r="I817" i="17"/>
  <c r="N817" i="17" s="1"/>
  <c r="J817" i="17"/>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<sst xmlns="http://schemas.openxmlformats.org/spreadsheetml/2006/main" count="13656" uniqueCount="6232">
  <si>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</si>
  <si>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</si>
  <si>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</si>
  <si>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</si>
  <si>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</si>
  <si>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</si>
  <si>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</si>
  <si>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</si>
  <si>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</si>
  <si>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</si>
  <si>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</si>
  <si>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</si>
  <si>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</si>
  <si>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</si>
  <si>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</si>
  <si>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</si>
  <si>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</si>
  <si>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</si>
  <si>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</si>
  <si>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</si>
  <si>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</si>
  <si>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</si>
  <si>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</si>
  <si>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</si>
  <si>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</si>
  <si>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</si>
  <si>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</si>
  <si>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</si>
  <si>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</si>
  <si>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</si>
  <si>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</si>
  <si>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</si>
  <si>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</si>
  <si>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</si>
  <si>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</si>
  <si>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</si>
  <si>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</si>
  <si>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</si>
  <si>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</si>
  <si>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</si>
  <si>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</si>
  <si>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</si>
  <si>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</si>
  <si>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</si>
  <si>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</si>
  <si>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</si>
  <si>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</si>
  <si>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</si>
  <si>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</si>
  <si>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</si>
  <si>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</si>
  <si>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</si>
  <si>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</si>
  <si>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</si>
  <si>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</si>
  <si>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</si>
  <si>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</si>
  <si>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</si>
  <si>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</si>
  <si>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</si>
  <si>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</si>
  <si>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</si>
  <si>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</si>
  <si>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</si>
  <si>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</si>
  <si>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</si>
  <si>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</si>
  <si>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</si>
  <si>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</si>
  <si>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</si>
  <si>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</si>
  <si>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</si>
  <si>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</si>
  <si>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</si>
  <si>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</si>
  <si>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</si>
  <si>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</si>
  <si>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</si>
  <si>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</si>
  <si>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</si>
  <si>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</si>
  <si>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</si>
  <si>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</si>
  <si>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</si>
  <si>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</si>
  <si>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</si>
  <si>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</si>
  <si>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</si>
  <si>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</si>
  <si>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</si>
  <si>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</si>
  <si>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</si>
  <si>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</si>
  <si>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</si>
  <si>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</si>
  <si>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</si>
  <si>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</si>
  <si>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</si>
  <si>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</si>
  <si>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</si>
  <si>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</si>
  <si>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</si>
  <si>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</si>
  <si>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</si>
  <si>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</si>
  <si>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</si>
  <si>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</si>
  <si>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</si>
  <si>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</si>
  <si>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</si>
  <si>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</si>
  <si>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</si>
  <si>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</si>
  <si>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</si>
  <si>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</si>
  <si>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</si>
  <si>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</si>
  <si>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</si>
  <si>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</si>
  <si>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</si>
  <si>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</si>
  <si>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</si>
  <si>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</si>
  <si>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</si>
  <si>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</si>
  <si>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</si>
  <si>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</si>
  <si>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</si>
  <si>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</si>
  <si>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</si>
  <si>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</si>
  <si>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</si>
  <si>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</si>
  <si>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</si>
  <si>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</si>
  <si>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</si>
  <si>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</si>
  <si>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</si>
  <si>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</si>
  <si>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</si>
  <si>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</si>
  <si>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</si>
  <si>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</si>
  <si>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</si>
  <si>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</si>
  <si>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</si>
  <si>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</si>
  <si>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</si>
  <si>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</si>
  <si>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</si>
  <si>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</si>
  <si>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</si>
  <si>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</si>
  <si>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</si>
  <si>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</si>
  <si>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</si>
  <si>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</si>
  <si>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</si>
  <si>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</si>
  <si>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</si>
  <si>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</si>
  <si>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</si>
  <si>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</si>
  <si>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</si>
  <si>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</si>
  <si>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</si>
  <si>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</si>
  <si>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</si>
  <si>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</si>
  <si>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</si>
  <si>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</si>
  <si>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</si>
  <si>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</si>
  <si>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</si>
  <si>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</si>
  <si>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</si>
  <si>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</si>
  <si>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</si>
  <si>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</si>
  <si>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</si>
  <si>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</si>
  <si>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</si>
  <si>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</si>
  <si>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</si>
  <si>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</si>
  <si>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</si>
  <si>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</si>
  <si>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</si>
  <si>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</si>
  <si>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</si>
  <si>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</si>
  <si>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</si>
  <si>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</si>
  <si>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</si>
  <si>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</si>
  <si>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</si>
  <si>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</si>
  <si>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</si>
  <si>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</si>
  <si>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</si>
  <si>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</si>
  <si>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</si>
  <si>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</si>
  <si>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</si>
  <si>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</si>
  <si>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</si>
  <si>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</si>
  <si>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</si>
  <si>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</si>
  <si>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</si>
  <si>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</si>
  <si>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</si>
  <si>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</si>
  <si>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</si>
  <si>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</si>
  <si>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</si>
  <si>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</si>
  <si>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</si>
  <si>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</si>
  <si>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</si>
  <si>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</si>
  <si>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</si>
  <si>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</si>
  <si>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</si>
  <si>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</si>
  <si>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</si>
  <si>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</si>
  <si>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</si>
  <si>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</si>
  <si>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</si>
  <si>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</si>
  <si>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</si>
  <si>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</si>
  <si>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</si>
  <si>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</si>
  <si>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</si>
  <si>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</si>
  <si>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</si>
  <si>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</si>
  <si>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</si>
  <si>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</si>
  <si>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</si>
  <si>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</si>
  <si>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</si>
  <si>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</si>
  <si>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</si>
  <si>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</si>
  <si>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</si>
  <si>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</si>
  <si>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</si>
  <si>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</si>
  <si>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</si>
  <si>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</si>
  <si>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</si>
  <si>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</si>
  <si>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</si>
  <si>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</si>
  <si>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</si>
  <si>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</si>
  <si>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</si>
  <si>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</si>
  <si>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</si>
  <si>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</si>
  <si>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</si>
  <si>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</si>
  <si>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</si>
  <si>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</si>
  <si>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</si>
  <si>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</si>
  <si>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</si>
  <si>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</si>
  <si>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</si>
  <si>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</si>
  <si>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</si>
  <si>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</si>
  <si>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</si>
  <si>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</si>
  <si>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</si>
  <si>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</si>
  <si>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</si>
  <si>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</si>
  <si>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</si>
  <si>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</si>
  <si>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</si>
  <si>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</si>
  <si>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</si>
  <si>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</si>
  <si>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</si>
  <si>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</si>
  <si>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</si>
  <si>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</si>
  <si>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</si>
  <si>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</si>
  <si>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</si>
  <si>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</si>
  <si>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</si>
  <si>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</si>
  <si>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</si>
  <si>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</si>
  <si>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</si>
  <si>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</si>
  <si>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</si>
  <si>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</si>
  <si>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</si>
  <si>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</si>
  <si>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</si>
  <si>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</si>
  <si>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</si>
  <si>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</si>
  <si>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</si>
  <si>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</si>
  <si>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</si>
  <si>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</si>
  <si>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</si>
  <si>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</si>
  <si>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</si>
  <si>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</si>
  <si>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</si>
  <si>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</si>
  <si>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</si>
  <si>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</si>
  <si>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</si>
  <si>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</si>
  <si>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</si>
  <si>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</si>
  <si>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</si>
  <si>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</si>
  <si>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</si>
  <si>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</si>
  <si>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</si>
  <si>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</si>
  <si>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</si>
  <si>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</si>
  <si>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</si>
  <si>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</si>
  <si>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</si>
  <si>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</si>
  <si>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</si>
  <si>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</si>
  <si>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</si>
  <si>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</si>
  <si>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</si>
  <si>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</si>
  <si>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</si>
  <si>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</si>
  <si>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</si>
  <si>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</si>
  <si>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</si>
  <si>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</si>
  <si>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</si>
  <si>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</si>
  <si>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</si>
  <si>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</si>
  <si>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</si>
  <si>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</si>
  <si>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</si>
  <si>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</si>
  <si>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</si>
  <si>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</si>
  <si>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</si>
  <si>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</si>
  <si>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</si>
  <si>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</si>
  <si>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</si>
  <si>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</si>
  <si>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</si>
  <si>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</si>
  <si>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</si>
  <si>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</si>
  <si>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</si>
  <si>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</si>
  <si>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</si>
  <si>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</si>
  <si>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</si>
  <si>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</si>
  <si>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</si>
  <si>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</si>
  <si>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</si>
  <si>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</si>
  <si>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</si>
  <si>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</si>
  <si>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</si>
  <si>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</si>
  <si>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</si>
  <si>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</si>
  <si>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</si>
  <si>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</si>
  <si>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</si>
  <si>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</si>
  <si>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</si>
  <si>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</si>
  <si>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</si>
  <si>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</si>
  <si>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</si>
  <si>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</si>
  <si>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</si>
  <si>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</si>
  <si>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</si>
  <si>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</si>
  <si>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</si>
  <si>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</si>
  <si>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</si>
  <si>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</si>
  <si>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</si>
  <si>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</si>
  <si>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</si>
  <si>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</si>
  <si>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</si>
  <si>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</si>
  <si>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</si>
  <si>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</si>
  <si>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</si>
  <si>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</si>
  <si>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</si>
  <si>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</si>
  <si>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</si>
  <si>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</si>
  <si>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</si>
  <si>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</si>
  <si>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</si>
  <si>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</si>
  <si>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</si>
  <si>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</si>
  <si>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</si>
  <si>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</si>
  <si>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</si>
  <si>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</si>
  <si>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</si>
  <si>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</si>
  <si>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</si>
  <si>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</si>
  <si>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</si>
  <si>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</si>
  <si>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</si>
  <si>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</si>
  <si>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</si>
  <si>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</si>
  <si>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</si>
  <si>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</si>
  <si>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</si>
  <si>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</si>
  <si>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</si>
  <si>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</si>
  <si>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</si>
  <si>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</si>
  <si>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</si>
  <si>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</si>
  <si>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</si>
  <si>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</si>
  <si>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</si>
  <si>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</si>
  <si>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</si>
  <si>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</si>
  <si>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</si>
  <si>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</si>
  <si>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</si>
  <si>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</si>
  <si>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</si>
  <si>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</si>
  <si>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</si>
  <si>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</si>
  <si>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</si>
  <si>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</si>
  <si>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</si>
  <si>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</si>
  <si>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</si>
  <si>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</si>
  <si>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</si>
  <si>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</si>
  <si>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</si>
  <si>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</si>
  <si>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</si>
  <si>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</si>
  <si>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</si>
  <si>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</si>
  <si>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</si>
  <si>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</si>
  <si>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</si>
  <si>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</si>
  <si>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</si>
  <si>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</si>
  <si>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</si>
  <si>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</si>
  <si>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</si>
  <si>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</si>
  <si>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</si>
  <si>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</si>
  <si>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</si>
  <si>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</si>
  <si>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</si>
  <si>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</si>
  <si>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</si>
  <si>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</si>
  <si>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</si>
  <si>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</si>
  <si>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</si>
  <si>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</si>
  <si>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</si>
  <si>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</si>
  <si>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</si>
  <si>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</si>
  <si>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</si>
  <si>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</si>
  <si>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</si>
  <si>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</si>
  <si>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</si>
  <si>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</si>
  <si>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</si>
  <si>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</si>
  <si>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</si>
  <si>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</si>
  <si>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</si>
  <si>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</si>
  <si>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</si>
  <si>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</si>
  <si>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</si>
  <si>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</si>
  <si>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</si>
  <si>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</si>
  <si>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</si>
  <si>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</si>
  <si>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</si>
  <si>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</si>
  <si>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</si>
  <si>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</si>
  <si>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</si>
  <si>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</si>
  <si>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</si>
  <si>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</si>
  <si>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</si>
  <si>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</si>
  <si>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</si>
  <si>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</si>
  <si>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</si>
  <si>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</si>
  <si>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</si>
  <si>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</si>
  <si>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</si>
  <si>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</si>
  <si>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</si>
  <si>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</si>
  <si>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</si>
  <si>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</si>
  <si>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</si>
  <si>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</si>
  <si>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</si>
  <si>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</si>
  <si>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</si>
  <si>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</si>
  <si>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</si>
  <si>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</si>
  <si>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</si>
  <si>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</si>
  <si>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</si>
  <si>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</si>
  <si>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</si>
  <si>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</si>
  <si>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</si>
  <si>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</si>
  <si>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</si>
  <si>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</si>
  <si>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</si>
  <si>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</si>
  <si>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</si>
  <si>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</si>
  <si>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</si>
  <si>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</si>
  <si>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</si>
  <si>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</si>
  <si>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</si>
  <si>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</si>
  <si>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</si>
  <si>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</si>
  <si>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</si>
  <si>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</si>
  <si>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</si>
  <si>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</si>
  <si>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</si>
  <si>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</si>
  <si>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</si>
  <si>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</si>
  <si>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</si>
  <si>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</si>
  <si>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</si>
  <si>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</si>
  <si>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</si>
  <si>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</si>
  <si>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</si>
  <si>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</si>
  <si>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</si>
  <si>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</si>
  <si>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</si>
  <si>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</si>
  <si>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</si>
  <si>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</si>
  <si>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</si>
  <si>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</si>
  <si>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</si>
  <si>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</si>
  <si>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</si>
  <si>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</si>
  <si>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</si>
  <si>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</si>
  <si>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</si>
  <si>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</si>
  <si>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</si>
  <si>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</si>
  <si>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</si>
  <si>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</si>
  <si>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</si>
  <si>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</si>
  <si>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</si>
  <si>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</si>
  <si>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</si>
  <si>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</si>
  <si>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</si>
  <si>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</si>
  <si>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</si>
  <si>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</si>
  <si>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</si>
  <si>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</si>
  <si>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</si>
  <si>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</si>
  <si>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</si>
  <si>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</si>
  <si>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</si>
  <si>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</si>
  <si>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</si>
  <si>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</si>
  <si>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</si>
  <si>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</si>
  <si>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</si>
  <si>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</si>
  <si>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</si>
  <si>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</si>
  <si>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</si>
  <si>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</si>
  <si>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</si>
  <si>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</si>
  <si>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</si>
  <si>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</si>
  <si>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</si>
  <si>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</si>
  <si>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</si>
  <si>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</si>
  <si>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</si>
  <si>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</si>
  <si>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</si>
  <si>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</si>
  <si>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</si>
  <si>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</si>
  <si>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</si>
  <si>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</si>
  <si>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</si>
  <si>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</si>
  <si>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</si>
  <si>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</si>
  <si>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</si>
  <si>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</si>
  <si>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</si>
  <si>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</si>
  <si>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</si>
  <si>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</si>
  <si>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</si>
  <si>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</si>
  <si>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</si>
  <si>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</si>
  <si>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</si>
  <si>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</si>
  <si>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</si>
  <si>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</si>
  <si>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</si>
  <si>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</si>
  <si>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</si>
  <si>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</si>
  <si>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</si>
  <si>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</si>
  <si>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</si>
  <si>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</si>
  <si>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</si>
  <si>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</si>
  <si>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</si>
  <si>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</si>
  <si>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</si>
  <si>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</si>
  <si>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</si>
  <si>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</si>
  <si>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</si>
  <si>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</si>
  <si>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</si>
  <si>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</si>
  <si>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</si>
  <si>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</si>
  <si>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</si>
  <si>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</si>
  <si>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</si>
  <si>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</si>
  <si>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</si>
  <si>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</si>
  <si>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</si>
  <si>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</si>
  <si>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</si>
  <si>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</si>
  <si>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</si>
  <si>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</si>
  <si>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</si>
  <si>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</si>
  <si>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</si>
  <si>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</si>
  <si>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</si>
  <si>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</si>
  <si>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</si>
  <si>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</si>
  <si>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</si>
  <si>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</si>
  <si>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</si>
  <si>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</si>
  <si>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</si>
  <si>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</si>
  <si>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</si>
  <si>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</si>
  <si>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</si>
  <si>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</si>
  <si>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</si>
  <si>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</si>
  <si>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</si>
  <si>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</si>
  <si>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</si>
  <si>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</si>
  <si>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</si>
  <si>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</si>
  <si>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</si>
  <si>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</si>
  <si>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</si>
  <si>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</si>
  <si>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</si>
  <si>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</si>
  <si>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</si>
  <si>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</si>
  <si>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</si>
  <si>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</si>
  <si>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</si>
  <si>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</si>
  <si>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</si>
  <si>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</si>
  <si>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</si>
  <si>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</si>
  <si>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</si>
  <si>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</si>
  <si>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</si>
  <si>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</si>
  <si>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</si>
  <si>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</si>
  <si>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</si>
  <si>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</si>
  <si>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</si>
  <si>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</si>
  <si>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</si>
  <si>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</si>
  <si>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</si>
  <si>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</si>
  <si>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</si>
  <si>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</si>
  <si>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</si>
  <si>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</si>
  <si>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</si>
  <si>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</si>
  <si>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</si>
  <si>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</si>
  <si>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</si>
  <si>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</si>
  <si>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</si>
  <si>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</si>
  <si>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</si>
  <si>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</si>
  <si>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</si>
  <si>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</si>
  <si>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</si>
  <si>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</si>
  <si>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</si>
  <si>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</si>
  <si>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</si>
  <si>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</si>
  <si>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</si>
  <si>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</si>
  <si>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</si>
  <si>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</si>
  <si>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</si>
  <si>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</si>
  <si>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</si>
  <si>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</si>
  <si>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</si>
  <si>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</si>
  <si>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</si>
  <si>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</si>
  <si>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</si>
  <si>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</si>
  <si>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</si>
  <si>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</si>
  <si>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</si>
  <si>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</si>
  <si>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</si>
  <si>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</si>
  <si>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</si>
  <si>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</si>
  <si>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</si>
  <si>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</si>
  <si>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</si>
  <si>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</si>
  <si>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</si>
  <si>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</si>
  <si>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</si>
  <si>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</si>
  <si>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</si>
  <si>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</si>
  <si>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</si>
  <si>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</si>
  <si>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</si>
  <si>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</si>
  <si>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</si>
  <si>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</si>
  <si>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</si>
  <si>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</si>
  <si>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</si>
  <si>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</si>
  <si>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</si>
  <si>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</si>
  <si>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</si>
  <si>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</si>
  <si>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</si>
  <si>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</si>
  <si>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</si>
  <si>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</si>
  <si>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</si>
  <si>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</si>
  <si>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</si>
  <si>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</si>
  <si>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</si>
  <si>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</si>
  <si>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</si>
  <si>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</si>
  <si>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</si>
  <si>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</si>
  <si>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</si>
  <si>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</si>
  <si>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</si>
  <si>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</si>
  <si>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</si>
  <si>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</si>
  <si>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</si>
  <si>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</si>
  <si>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</si>
  <si>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</si>
  <si>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</si>
  <si>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</si>
  <si>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</si>
  <si>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</si>
  <si>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</si>
  <si>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</si>
  <si>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</si>
  <si>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</si>
  <si>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</si>
  <si>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</si>
  <si>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</si>
  <si>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</si>
  <si>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</si>
  <si>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</si>
  <si>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</si>
  <si>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</si>
  <si>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</si>
  <si>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</si>
  <si>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</si>
  <si>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</si>
  <si>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</si>
  <si>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</si>
  <si>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</si>
  <si>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</si>
  <si>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</si>
  <si>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</si>
  <si>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</si>
  <si>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</si>
  <si>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</si>
  <si>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</si>
  <si>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</si>
  <si>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</si>
  <si>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</si>
  <si>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</si>
  <si>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</si>
  <si>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</si>
  <si>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</si>
  <si>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</si>
  <si>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</si>
  <si>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</si>
  <si>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</si>
  <si>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</si>
  <si>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</si>
  <si>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</si>
  <si>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</si>
  <si>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</si>
  <si>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</si>
  <si>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</si>
  <si>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</si>
  <si>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</si>
  <si>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</si>
  <si>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</si>
  <si>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</si>
  <si>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</si>
  <si>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</si>
  <si>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</si>
  <si>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</si>
  <si>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</si>
  <si>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</si>
  <si>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</si>
  <si>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</si>
  <si>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</si>
  <si>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</si>
  <si>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</si>
  <si>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</si>
  <si>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</si>
  <si>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</si>
  <si>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</si>
  <si>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</si>
  <si>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</si>
  <si>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</si>
  <si>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</si>
  <si>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</si>
  <si>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</si>
  <si>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</si>
  <si>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</si>
  <si>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</si>
  <si>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</si>
  <si>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</si>
  <si>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</si>
  <si>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</si>
  <si>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</si>
  <si>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</si>
  <si>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</si>
  <si>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</si>
  <si>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</si>
  <si>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</si>
  <si>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</si>
  <si>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</si>
  <si>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</si>
  <si>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</si>
  <si>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</si>
  <si>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</si>
  <si>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</si>
  <si>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</si>
  <si>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</si>
  <si>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</si>
  <si>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</si>
  <si>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</si>
  <si>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</si>
  <si>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</si>
  <si>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</si>
  <si>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</si>
  <si>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</si>
  <si>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</si>
  <si>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</si>
  <si>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</si>
  <si>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</si>
  <si>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</si>
  <si>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</si>
  <si>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</si>
  <si>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</si>
  <si>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</si>
  <si>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</si>
  <si>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</si>
  <si>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</si>
  <si>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</si>
  <si>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</si>
  <si>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</si>
  <si>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</si>
  <si>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</si>
  <si>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</si>
  <si>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</si>
  <si>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</si>
  <si>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</si>
  <si>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</si>
  <si>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</si>
  <si>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</si>
  <si>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</si>
  <si>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</si>
  <si>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</si>
  <si>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</si>
  <si>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</si>
  <si>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</si>
  <si>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</si>
  <si>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</si>
  <si>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</si>
  <si>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</si>
  <si>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</si>
  <si>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</si>
  <si>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</si>
  <si>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</si>
  <si>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</si>
  <si>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</si>
  <si>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</si>
  <si>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</si>
  <si>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</si>
  <si>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</si>
  <si>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</si>
  <si>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</si>
  <si>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</si>
  <si>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</si>
  <si>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</si>
  <si>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</si>
  <si>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</si>
  <si>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</si>
  <si>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</si>
  <si>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</si>
  <si>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</si>
  <si>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</si>
  <si>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</si>
  <si>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</si>
  <si>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</si>
  <si>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</si>
  <si>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</si>
  <si>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</si>
  <si>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</si>
  <si>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</si>
  <si>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</si>
  <si>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</si>
  <si>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</si>
  <si>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</si>
  <si>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</si>
  <si>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</si>
  <si>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</si>
  <si>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</si>
  <si>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</si>
  <si>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</si>
  <si>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</si>
  <si>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</si>
  <si>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</si>
  <si>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</si>
  <si>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</si>
  <si>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</si>
  <si>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</si>
  <si>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</si>
  <si>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</si>
  <si>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</si>
  <si>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</si>
  <si>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</si>
  <si>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</si>
  <si>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</si>
  <si>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</si>
  <si>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</si>
  <si>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</si>
  <si>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</si>
  <si>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</si>
  <si>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</si>
  <si>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</si>
  <si>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</si>
  <si>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</si>
  <si>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</si>
  <si>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</si>
  <si>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</si>
  <si>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</si>
  <si>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</si>
  <si>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</si>
  <si>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</si>
  <si>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</si>
  <si>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</si>
  <si>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</si>
  <si>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</si>
  <si>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</si>
  <si>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</si>
  <si>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</si>
  <si>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</si>
  <si>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</si>
  <si>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</si>
  <si>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</si>
  <si>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</si>
  <si>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</si>
  <si>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</si>
  <si>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</si>
  <si>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</si>
  <si>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</si>
  <si>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</si>
  <si>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</si>
  <si>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</si>
  <si>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</si>
  <si>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</si>
  <si>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</si>
  <si>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</si>
  <si>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</si>
  <si>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</si>
  <si>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</si>
  <si>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</si>
  <si>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</si>
  <si>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</si>
  <si>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</si>
  <si>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</si>
  <si>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</si>
  <si>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</si>
  <si>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</si>
  <si>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</si>
  <si>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</si>
  <si>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</si>
  <si>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</si>
  <si>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</si>
  <si>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</si>
  <si>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</si>
  <si>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</si>
  <si>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</si>
  <si>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</si>
  <si>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</si>
  <si>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</si>
  <si>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</si>
  <si>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</si>
  <si>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</si>
  <si>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</si>
  <si>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</si>
  <si>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</si>
  <si>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</si>
  <si>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</si>
  <si>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</si>
  <si>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</si>
  <si>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</si>
  <si>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</si>
  <si>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</si>
  <si>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</si>
  <si>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</si>
  <si>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</si>
  <si>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</si>
  <si>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</si>
  <si>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</si>
  <si>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</si>
  <si>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</si>
  <si>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</si>
  <si>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</si>
  <si>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</si>
  <si>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</si>
  <si>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</si>
  <si>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</si>
  <si>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</si>
  <si>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</si>
  <si>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</si>
  <si>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</si>
  <si>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</si>
  <si>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</si>
  <si>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</si>
  <si>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</si>
  <si>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</si>
  <si>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</si>
  <si>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</si>
  <si>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</si>
  <si>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</si>
  <si>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</si>
  <si>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</si>
  <si>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</si>
  <si>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</si>
  <si>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</si>
  <si>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</si>
  <si>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</si>
  <si>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</si>
  <si>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</si>
  <si>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</si>
  <si>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</si>
  <si>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</si>
  <si>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</si>
  <si>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</si>
  <si>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</si>
  <si>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</si>
  <si>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</si>
  <si>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</si>
  <si>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</si>
  <si>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</si>
  <si>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</si>
  <si>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</si>
  <si>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</si>
  <si>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</si>
  <si>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</si>
  <si>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</si>
  <si>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</si>
  <si>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</si>
  <si>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</si>
  <si>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</si>
  <si>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</si>
  <si>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</si>
  <si>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</si>
  <si>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</si>
  <si>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</si>
  <si>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</si>
  <si>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</si>
  <si>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</si>
  <si>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</si>
  <si>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</si>
  <si>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</si>
  <si>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</si>
  <si>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</si>
  <si>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</si>
  <si>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</si>
  <si>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</si>
  <si>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</si>
  <si>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</si>
  <si>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</si>
  <si>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</si>
  <si>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</si>
  <si>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</si>
  <si>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</si>
  <si>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</si>
  <si>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</si>
  <si>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</si>
  <si>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</si>
  <si>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</si>
  <si>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</si>
  <si>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</si>
  <si>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</si>
  <si>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</si>
  <si>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</si>
  <si>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</si>
  <si>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</si>
  <si>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</si>
  <si>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</si>
  <si>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</si>
  <si>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</si>
  <si>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</si>
  <si>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</si>
  <si>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</si>
  <si>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</si>
  <si>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</si>
  <si>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</si>
  <si>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</si>
  <si>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</si>
  <si>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</si>
  <si>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</si>
  <si>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</si>
  <si>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</si>
  <si>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</si>
  <si>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</si>
  <si>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</si>
  <si>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</si>
  <si>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</si>
  <si>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</si>
  <si>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</si>
  <si>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</si>
  <si>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</si>
  <si>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</si>
  <si>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</si>
  <si>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</si>
  <si>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</si>
  <si>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</si>
  <si>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</si>
  <si>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</si>
  <si>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</si>
  <si>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</si>
  <si>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</si>
  <si>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</si>
  <si>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</si>
  <si>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</si>
  <si>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</si>
  <si>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</si>
  <si>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</si>
  <si>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</si>
  <si>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</si>
  <si>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</si>
  <si>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</si>
  <si>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</si>
  <si>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</si>
  <si>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</si>
  <si>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</si>
  <si>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</si>
  <si>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</si>
  <si>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</si>
  <si>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</si>
  <si>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</si>
  <si>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</si>
  <si>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</si>
  <si>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</si>
  <si>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</si>
  <si>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</si>
  <si>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</si>
  <si>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</si>
  <si>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</si>
  <si>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</si>
  <si>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</si>
  <si>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</si>
  <si>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</si>
  <si>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</si>
  <si>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</si>
  <si>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</si>
  <si>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</si>
  <si>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</si>
  <si>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</si>
  <si>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</si>
  <si>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</si>
  <si>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</si>
  <si>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</si>
  <si>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</si>
  <si>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</si>
  <si>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</si>
  <si>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</si>
  <si>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</si>
  <si>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</si>
  <si>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</si>
  <si>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</si>
  <si>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</si>
  <si>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</si>
  <si>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</si>
  <si>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</si>
  <si>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</si>
  <si>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</si>
  <si>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</si>
  <si>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</si>
  <si>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</si>
  <si>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</si>
  <si>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</si>
  <si>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</si>
  <si>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</si>
  <si>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</si>
  <si>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</si>
  <si>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</si>
  <si>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</si>
  <si>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</si>
  <si>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</si>
  <si>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</si>
  <si>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</si>
  <si>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</si>
  <si>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</si>
  <si>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</si>
  <si>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</si>
  <si>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</si>
  <si>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</si>
  <si>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</si>
  <si>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</si>
  <si>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</si>
  <si>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</si>
  <si>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</si>
  <si>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</si>
  <si>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</si>
  <si>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</si>
  <si>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</si>
  <si>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</si>
  <si>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</si>
  <si>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</si>
  <si>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</si>
  <si>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</si>
  <si>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</si>
  <si>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</si>
  <si>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</si>
  <si>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</si>
  <si>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</si>
  <si>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</si>
  <si>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</si>
  <si>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</si>
  <si>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</si>
  <si>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</si>
  <si>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</si>
  <si>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</si>
  <si>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</si>
  <si>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</si>
  <si>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</si>
  <si>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</si>
  <si>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</si>
  <si>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</si>
  <si>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</si>
  <si>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</si>
  <si>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</si>
  <si>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</si>
  <si>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</si>
  <si>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</si>
  <si>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</si>
  <si>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</si>
  <si>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</si>
  <si>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</si>
  <si>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</si>
  <si>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</si>
  <si>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</si>
  <si>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</si>
  <si>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</si>
  <si>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</si>
  <si>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</si>
  <si>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</si>
  <si>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</si>
  <si>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</si>
  <si>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</si>
  <si>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</si>
  <si>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</si>
  <si>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</si>
  <si>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</si>
  <si>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</si>
  <si>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</si>
  <si>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</si>
  <si>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</si>
  <si>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</si>
  <si>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</si>
  <si>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</si>
  <si>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</si>
  <si>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</si>
  <si>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</si>
  <si>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</si>
  <si>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</si>
  <si>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</si>
  <si>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</si>
  <si>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</si>
  <si>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</si>
  <si>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</si>
  <si>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</si>
  <si>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</si>
  <si>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</si>
  <si>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</si>
  <si>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</si>
  <si>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</si>
  <si>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</si>
  <si>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</si>
  <si>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</si>
  <si>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</si>
  <si>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</si>
  <si>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</si>
  <si>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</si>
  <si>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</si>
  <si>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</si>
  <si>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</si>
  <si>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</si>
  <si>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</si>
  <si>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</si>
  <si>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</si>
  <si>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</si>
  <si>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</si>
  <si>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</si>
  <si>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</si>
  <si>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</si>
  <si>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</si>
  <si>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</si>
  <si>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</si>
  <si>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</si>
  <si>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</si>
  <si>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</si>
  <si>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</si>
  <si>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</si>
  <si>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</si>
  <si>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</si>
  <si>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</si>
  <si>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</si>
  <si>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</si>
  <si>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</si>
  <si>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</si>
  <si>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</si>
  <si>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</si>
  <si>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</si>
  <si>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</si>
  <si>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</si>
  <si>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</si>
  <si>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</si>
  <si>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</si>
  <si>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</si>
  <si>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</si>
  <si>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</si>
  <si>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</si>
  <si>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</si>
  <si>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</si>
  <si>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</si>
  <si>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</si>
  <si>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</si>
  <si>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</si>
  <si>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</si>
  <si>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</si>
  <si>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</si>
  <si>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</si>
  <si>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</si>
  <si>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</si>
  <si>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</si>
  <si>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</si>
  <si>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</si>
  <si>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</si>
  <si>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</si>
  <si>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</si>
  <si>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</si>
  <si>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</si>
  <si>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</si>
  <si>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</si>
  <si>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</si>
  <si>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</si>
  <si>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</si>
  <si>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</si>
  <si>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</si>
  <si>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</si>
  <si>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</si>
  <si>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</si>
  <si>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</si>
  <si>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</si>
  <si>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</si>
  <si>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</si>
  <si>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</si>
  <si>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</si>
  <si>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</si>
  <si>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</si>
  <si>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</si>
  <si>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</si>
  <si>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</si>
  <si>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</si>
  <si>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</si>
  <si>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</si>
  <si>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</si>
  <si>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</si>
  <si>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</si>
  <si>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</si>
  <si>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</si>
  <si>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</si>
  <si>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</si>
  <si>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</si>
  <si>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</si>
  <si>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</si>
  <si>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</si>
  <si>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</si>
  <si>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</si>
  <si>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</si>
  <si>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</si>
  <si>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</si>
  <si>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</si>
  <si>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</si>
  <si>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</si>
  <si>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</si>
  <si>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</si>
  <si>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</si>
  <si>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</si>
  <si>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</si>
  <si>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</si>
  <si>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</si>
  <si>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</si>
  <si>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</si>
  <si>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</si>
  <si>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</si>
  <si>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</si>
  <si>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</si>
  <si>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</si>
  <si>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</si>
  <si>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</si>
  <si>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</si>
  <si>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</si>
  <si>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</si>
  <si>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</si>
  <si>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</si>
  <si>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</si>
  <si>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</si>
  <si>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</si>
  <si>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</si>
  <si>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</si>
  <si>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</si>
  <si>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</si>
  <si>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</si>
  <si>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</si>
  <si>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</si>
  <si>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</si>
  <si>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</si>
  <si>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</si>
  <si>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</si>
  <si>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</si>
  <si>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</si>
  <si>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</si>
  <si>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</si>
  <si>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</si>
  <si>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</si>
  <si>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</si>
  <si>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</si>
  <si>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</si>
  <si>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</si>
  <si>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</si>
  <si>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</si>
  <si>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</si>
  <si>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</si>
  <si>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</si>
  <si>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</si>
  <si>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</si>
  <si>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</si>
  <si>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</si>
  <si>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</si>
  <si>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</si>
  <si>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</si>
  <si>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</si>
  <si>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</si>
  <si>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</si>
  <si>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</si>
  <si>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</si>
  <si>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</si>
  <si>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</si>
  <si>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</si>
  <si>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</si>
  <si>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</si>
  <si>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</si>
  <si>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</si>
  <si>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</si>
  <si>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</si>
  <si>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</si>
  <si>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</si>
  <si>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</si>
  <si>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</si>
  <si>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</si>
  <si>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</si>
  <si>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</si>
  <si>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</si>
  <si>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</si>
  <si>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</si>
  <si>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</si>
  <si>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</si>
  <si>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</si>
  <si>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</si>
  <si>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</si>
  <si>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</si>
  <si>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</si>
  <si>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</si>
  <si>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</si>
  <si>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</si>
  <si>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</si>
  <si>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</si>
  <si>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</si>
  <si>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</si>
  <si>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</si>
  <si>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</si>
  <si>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</si>
  <si>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</si>
  <si>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</si>
  <si>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</si>
  <si>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</si>
  <si>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</si>
  <si>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</si>
  <si>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</si>
  <si>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</si>
  <si>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</si>
  <si>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</si>
  <si>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</si>
  <si>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</si>
  <si>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</si>
  <si>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</si>
  <si>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</si>
  <si>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</si>
  <si>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</si>
  <si>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</si>
  <si>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</si>
  <si>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</si>
  <si>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</si>
  <si>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</si>
  <si>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</si>
  <si>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</si>
  <si>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</si>
  <si>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</si>
  <si>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</si>
  <si>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</si>
  <si>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</si>
  <si>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</si>
  <si>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</si>
  <si>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</si>
  <si>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</si>
  <si>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</si>
  <si>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</si>
  <si>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</si>
  <si>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</si>
  <si>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</si>
  <si>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</si>
  <si>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</si>
  <si>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</si>
  <si>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</si>
  <si>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</si>
  <si>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</si>
  <si>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</si>
  <si>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</si>
  <si>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</si>
  <si>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</si>
  <si>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</si>
  <si>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</si>
  <si>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</si>
  <si>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</si>
  <si>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</si>
  <si>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</si>
  <si>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</si>
  <si>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</si>
  <si>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</si>
  <si>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</si>
  <si>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</si>
  <si>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</si>
  <si>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</si>
  <si>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</si>
  <si>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</si>
  <si>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</si>
  <si>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</si>
  <si>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</si>
  <si>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</si>
  <si>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</si>
  <si>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</si>
  <si>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</si>
  <si>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</si>
  <si>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</si>
  <si>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</si>
  <si>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</si>
  <si>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</si>
  <si>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</si>
  <si>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</si>
  <si>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</si>
  <si>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</si>
  <si>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</si>
  <si>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</si>
  <si>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</si>
  <si>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</si>
  <si>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</si>
  <si>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</si>
  <si>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</si>
  <si>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</si>
  <si>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</si>
  <si>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</si>
  <si>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</si>
  <si>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</si>
  <si>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</si>
  <si>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</si>
  <si>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</si>
  <si>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</si>
  <si>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</si>
  <si>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</si>
  <si>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</si>
  <si>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</si>
  <si>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</si>
  <si>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</si>
  <si>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</si>
  <si>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</si>
  <si>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</si>
  <si>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</si>
  <si>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</si>
  <si>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</si>
  <si>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</si>
  <si>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</si>
  <si>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</si>
  <si>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</si>
  <si>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</si>
  <si>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</si>
  <si>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</si>
  <si>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</si>
  <si>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</si>
  <si>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</si>
  <si>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</si>
  <si>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</si>
  <si>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</si>
  <si>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</si>
  <si>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</si>
  <si>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</si>
  <si>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</si>
  <si>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</si>
  <si>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</si>
  <si>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</si>
  <si>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</si>
  <si>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</si>
  <si>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</si>
  <si>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</si>
  <si>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</si>
  <si>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</si>
  <si>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</si>
  <si>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</si>
  <si>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</si>
  <si>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</si>
  <si>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</si>
  <si>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</si>
  <si>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</si>
  <si>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</si>
  <si>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</si>
  <si>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</si>
  <si>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</si>
  <si>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</si>
  <si>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</si>
  <si>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</si>
  <si>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</si>
  <si>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</si>
  <si>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</si>
  <si>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</si>
  <si>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</si>
  <si>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</si>
  <si>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</si>
  <si>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</si>
  <si>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</si>
  <si>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</si>
  <si>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</si>
  <si>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</si>
  <si>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</si>
  <si>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</si>
  <si>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</si>
  <si>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</si>
  <si>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</si>
  <si>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</si>
  <si>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</si>
  <si>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</si>
  <si>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</si>
  <si>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</si>
  <si>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</si>
  <si>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</si>
  <si>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</si>
  <si>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</si>
  <si>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</si>
  <si>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</si>
  <si>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</si>
  <si>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</si>
  <si>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</si>
  <si>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</si>
  <si>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</si>
  <si>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</si>
  <si>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</si>
  <si>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</si>
  <si>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</si>
  <si>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</si>
  <si>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</si>
  <si>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</si>
  <si>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</si>
  <si>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</si>
  <si>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</si>
  <si>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</si>
  <si>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</si>
  <si>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</si>
  <si>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</si>
  <si>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</si>
  <si>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</si>
  <si>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</si>
  <si>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</si>
  <si>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</si>
  <si>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</si>
  <si>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</si>
  <si>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</si>
  <si>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</si>
  <si>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</si>
  <si>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</si>
  <si>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</si>
  <si>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</si>
  <si>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</si>
  <si>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</si>
  <si>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</si>
  <si>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</si>
  <si>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</si>
  <si>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</si>
  <si>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</si>
  <si>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</si>
  <si>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</si>
  <si>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</si>
  <si>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</si>
  <si>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</si>
  <si>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</si>
  <si>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</si>
  <si>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</si>
  <si>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</si>
  <si>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</si>
  <si>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</si>
  <si>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</si>
  <si>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</si>
  <si>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</si>
  <si>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</si>
  <si>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</si>
  <si>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</si>
  <si>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</si>
  <si>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</si>
  <si>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</si>
  <si>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</si>
  <si>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</si>
  <si>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</si>
  <si>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</si>
  <si>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</si>
  <si>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</si>
  <si>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</si>
  <si>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</si>
  <si>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</si>
  <si>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</si>
  <si>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</si>
  <si>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</si>
  <si>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</si>
  <si>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</si>
  <si>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</si>
  <si>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</si>
  <si>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</si>
  <si>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</si>
  <si>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</si>
  <si>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</si>
  <si>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</si>
  <si>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</si>
  <si>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</si>
  <si>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</si>
  <si>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</si>
  <si>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</si>
  <si>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</si>
  <si>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</si>
  <si>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</si>
  <si>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</si>
  <si>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</si>
  <si>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</si>
  <si>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</si>
  <si>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</si>
  <si>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</si>
  <si>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</si>
  <si>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</si>
  <si>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</si>
  <si>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</si>
  <si>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</si>
  <si>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</si>
  <si>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</si>
  <si>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</si>
  <si>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</si>
  <si>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</si>
  <si>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</si>
  <si>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</si>
  <si>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</si>
  <si>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</si>
  <si>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</si>
  <si>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</si>
  <si>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</si>
  <si>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</si>
  <si>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</si>
  <si>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</si>
  <si>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</si>
  <si>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</si>
  <si>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</si>
  <si>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</si>
  <si>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</si>
  <si>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</si>
  <si>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</si>
  <si>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</si>
  <si>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</si>
  <si>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</si>
  <si>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</si>
  <si>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</si>
  <si>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</si>
  <si>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</si>
  <si>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</si>
  <si>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</si>
  <si>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</si>
  <si>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</si>
  <si>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</si>
  <si>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</si>
  <si>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</si>
  <si>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</si>
  <si>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</si>
  <si>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</si>
  <si>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</si>
  <si>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</si>
  <si>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</si>
  <si>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</si>
  <si>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</si>
  <si>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</si>
  <si>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</si>
  <si>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</si>
  <si>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</si>
  <si>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</si>
  <si>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</si>
  <si>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</si>
  <si>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</si>
  <si>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</si>
  <si>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</si>
  <si>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</si>
  <si>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</si>
  <si>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</si>
  <si>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</si>
  <si>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</si>
  <si>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</si>
  <si>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</si>
  <si>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</si>
  <si>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</si>
  <si>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</si>
  <si>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</si>
  <si>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</si>
  <si>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</si>
  <si>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</si>
  <si>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</si>
  <si>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</si>
  <si>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</si>
  <si>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</si>
  <si>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</si>
  <si>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</si>
  <si>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</si>
  <si>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</si>
  <si>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</si>
  <si>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</si>
  <si>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</si>
  <si>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</si>
  <si>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</si>
  <si>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</si>
  <si>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</si>
  <si>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</si>
  <si>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</si>
  <si>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</si>
  <si>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</si>
  <si>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</si>
  <si>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</si>
  <si>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</si>
  <si>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</si>
  <si>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</si>
  <si>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</si>
  <si>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</si>
  <si>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</si>
  <si>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</si>
  <si>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</si>
  <si>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</si>
  <si>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</si>
  <si>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</si>
  <si>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</si>
  <si>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</si>
  <si>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</si>
  <si>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</si>
  <si>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</si>
  <si>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</si>
  <si>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</si>
  <si>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</si>
  <si>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</si>
  <si>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</si>
  <si>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</si>
  <si>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</si>
  <si>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</si>
  <si>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</si>
  <si>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</si>
  <si>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</si>
  <si>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</si>
  <si>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</si>
  <si>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</si>
  <si>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</si>
  <si>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</si>
  <si>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</si>
  <si>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</si>
  <si>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</si>
  <si>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</si>
  <si>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</si>
  <si>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</si>
  <si>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</si>
  <si>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</si>
  <si>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</si>
  <si>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</si>
  <si>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</si>
  <si>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</si>
  <si>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</si>
  <si>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</si>
  <si>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</si>
  <si>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</si>
  <si>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</si>
  <si>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</si>
  <si>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</si>
  <si>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</si>
  <si>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</si>
  <si>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</si>
  <si>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</si>
  <si>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</si>
  <si>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</si>
  <si>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</si>
  <si>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</si>
  <si>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</si>
  <si>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</si>
  <si>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</si>
  <si>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</si>
  <si>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</si>
  <si>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</si>
  <si>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</si>
  <si>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</si>
  <si>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</si>
  <si>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</si>
  <si>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</si>
  <si>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</si>
  <si>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</si>
  <si>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</si>
  <si>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</si>
  <si>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</si>
  <si>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</si>
  <si>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</si>
  <si>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</si>
  <si>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</si>
  <si>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</si>
  <si>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</si>
  <si>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</si>
  <si>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</si>
  <si>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</si>
  <si>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</si>
  <si>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</si>
  <si>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</si>
  <si>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</si>
  <si>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</si>
  <si>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</si>
  <si>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</si>
  <si>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</si>
  <si>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</si>
  <si>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</si>
  <si>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</si>
  <si>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</si>
  <si>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</si>
  <si>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</si>
  <si>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</si>
  <si>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</si>
  <si>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</si>
  <si>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</si>
  <si>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</si>
  <si>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</si>
  <si>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</si>
  <si>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</si>
  <si>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</si>
  <si>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</si>
  <si>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</si>
  <si>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</si>
  <si>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</si>
  <si>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</si>
  <si>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</si>
  <si>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</si>
  <si>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</si>
  <si>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</si>
  <si>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</si>
  <si>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</si>
  <si>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</si>
  <si>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</si>
  <si>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</si>
  <si>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</si>
  <si>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</si>
  <si>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</si>
  <si>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</si>
  <si>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</si>
  <si>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</si>
  <si>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</si>
  <si>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</si>
  <si>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</si>
  <si>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</si>
  <si>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</si>
  <si>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</si>
  <si>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</si>
  <si>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</si>
  <si>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</si>
  <si>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</si>
  <si>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</si>
  <si>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</si>
  <si>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</si>
  <si>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</si>
  <si>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</si>
  <si>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</si>
  <si>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</si>
  <si>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</si>
  <si>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</si>
  <si>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</si>
  <si>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</si>
  <si>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</si>
  <si>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</si>
  <si>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</si>
  <si>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</si>
  <si>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</si>
  <si>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</si>
  <si>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</si>
  <si>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</si>
  <si>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</si>
  <si>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</si>
  <si>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</si>
  <si>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</si>
  <si>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</si>
  <si>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</si>
  <si>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</si>
  <si>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</si>
  <si>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</si>
  <si>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</si>
  <si>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</si>
  <si>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</si>
  <si>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</si>
  <si>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</si>
  <si>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</si>
  <si>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</si>
  <si>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</si>
  <si>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</si>
  <si>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</si>
  <si>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</si>
  <si>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</si>
  <si>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</si>
  <si>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</si>
  <si>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</si>
  <si>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</si>
  <si>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</si>
  <si>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</si>
  <si>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</si>
  <si>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</si>
  <si>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</si>
  <si>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</si>
  <si>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</si>
  <si>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</si>
  <si>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</si>
  <si>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</si>
  <si>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</si>
  <si>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</si>
  <si>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</si>
  <si>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</si>
  <si>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</si>
  <si>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</si>
  <si>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</si>
  <si>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</si>
  <si>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</si>
  <si>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</si>
  <si>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</si>
  <si>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</si>
  <si>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</si>
  <si>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</si>
  <si>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</si>
  <si>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</si>
  <si>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</si>
  <si>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</si>
  <si>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</si>
  <si>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</si>
  <si>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</si>
  <si>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</si>
  <si>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</si>
  <si>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</si>
  <si>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</si>
  <si>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</si>
  <si>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</si>
  <si>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</si>
  <si>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</si>
  <si>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</si>
  <si>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</si>
  <si>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</si>
  <si>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</si>
  <si>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</si>
  <si>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</si>
  <si>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</si>
  <si>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</si>
  <si>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</si>
  <si>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</si>
  <si>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</si>
  <si>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</si>
  <si>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</si>
  <si>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</si>
  <si>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</si>
  <si>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</si>
  <si>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</si>
  <si>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</si>
  <si>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</si>
  <si>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</si>
  <si>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</si>
  <si>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</si>
  <si>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</si>
  <si>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</si>
  <si>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</si>
  <si>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</si>
  <si>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</si>
  <si>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</si>
  <si>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</si>
  <si>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</si>
  <si>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</si>
  <si>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</si>
  <si>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</si>
  <si>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</si>
  <si>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</si>
  <si>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</si>
  <si>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</si>
  <si>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</si>
  <si>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</si>
  <si>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</si>
  <si>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</si>
  <si>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</si>
  <si>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</si>
  <si>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</si>
  <si>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</si>
  <si>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</si>
  <si>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</si>
  <si>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</si>
  <si>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</si>
  <si>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</si>
  <si>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</si>
  <si>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</si>
  <si>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</si>
  <si>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</si>
  <si>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</si>
  <si>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</si>
  <si>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</si>
  <si>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</si>
  <si>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</si>
  <si>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</si>
  <si>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</si>
  <si>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</si>
  <si>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</si>
  <si>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</si>
  <si>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</si>
  <si>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</si>
  <si>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</si>
  <si>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</si>
  <si>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</si>
  <si>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</si>
  <si>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</si>
  <si>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</si>
  <si>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</si>
  <si>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</si>
  <si>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</si>
  <si>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</si>
  <si>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</si>
  <si>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</si>
  <si>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</si>
  <si>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</si>
  <si>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</si>
  <si>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</si>
  <si>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</si>
  <si>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</si>
  <si>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</si>
  <si>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</si>
  <si>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</si>
  <si>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</si>
  <si>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</si>
  <si>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</si>
  <si>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</si>
  <si>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</si>
  <si>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</si>
  <si>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</si>
  <si>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</si>
  <si>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</si>
  <si>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</si>
  <si>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</si>
  <si>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</si>
  <si>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</si>
  <si>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</si>
  <si>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</si>
  <si>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</si>
  <si>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</si>
  <si>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</si>
  <si>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</si>
  <si>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</si>
  <si>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</si>
  <si>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</si>
  <si>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</si>
  <si>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</si>
  <si>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</si>
  <si>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</si>
  <si>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</si>
  <si>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</si>
  <si>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</si>
  <si>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</si>
  <si>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</si>
  <si>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</si>
  <si>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</si>
  <si>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</si>
  <si>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</si>
  <si>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</si>
  <si>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</si>
  <si>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</si>
  <si>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</si>
  <si>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</si>
  <si>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</si>
  <si>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</si>
  <si>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</si>
  <si>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</si>
  <si>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</si>
  <si>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</si>
  <si>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</si>
  <si>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</si>
  <si>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</si>
  <si>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</si>
  <si>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</si>
  <si>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</si>
  <si>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</si>
  <si>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</si>
  <si>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</si>
  <si>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</si>
  <si>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</si>
  <si>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</si>
  <si>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</si>
  <si>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</si>
  <si>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</si>
  <si>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</si>
  <si>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</si>
  <si>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</si>
  <si>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</si>
  <si>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</si>
  <si>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</si>
  <si>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</si>
  <si>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</si>
  <si>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</si>
  <si>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</si>
  <si>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</si>
  <si>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</si>
  <si>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</si>
  <si>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</si>
  <si>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</si>
  <si>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</si>
  <si>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</si>
  <si>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</si>
  <si>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</si>
  <si>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</si>
  <si>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</si>
  <si>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</si>
  <si>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</si>
  <si>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</si>
  <si>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</si>
  <si>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</si>
  <si>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</si>
  <si>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</si>
  <si>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</si>
  <si>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</si>
  <si>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</si>
  <si>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</si>
  <si>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</si>
  <si>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</si>
  <si>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</si>
  <si>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</si>
  <si>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</si>
  <si>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</si>
  <si>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</si>
  <si>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</si>
  <si>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</si>
  <si>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</si>
  <si>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</si>
  <si>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</si>
  <si>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</si>
  <si>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</si>
  <si>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</si>
  <si>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</si>
  <si>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</si>
  <si>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</si>
  <si>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</si>
  <si>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</si>
  <si>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</si>
  <si>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</si>
  <si>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</si>
  <si>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</si>
  <si>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</si>
  <si>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</si>
  <si>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</si>
  <si>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</si>
  <si>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</si>
  <si>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</si>
  <si>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</si>
  <si>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</si>
  <si>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</si>
  <si>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</si>
  <si>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</si>
  <si>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</si>
  <si>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</si>
  <si>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</si>
  <si>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</si>
  <si>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</si>
  <si>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</si>
  <si>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</si>
  <si>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</si>
  <si>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</si>
  <si>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</si>
  <si>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</si>
  <si>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</si>
  <si>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</si>
  <si>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</si>
  <si>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</si>
  <si>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</si>
  <si>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</si>
  <si>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</si>
  <si>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</si>
  <si>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</si>
  <si>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</si>
  <si>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</si>
  <si>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</si>
  <si>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</si>
  <si>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</si>
  <si>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</si>
  <si>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</si>
  <si>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</si>
  <si>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</si>
  <si>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</si>
  <si>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</si>
  <si>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</si>
  <si>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</si>
  <si>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</si>
  <si>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</si>
  <si>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</si>
  <si>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</si>
  <si>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</si>
  <si>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</si>
  <si>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</si>
  <si>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</si>
  <si>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</si>
  <si>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</si>
  <si>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</si>
  <si>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</si>
  <si>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</si>
  <si>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</si>
  <si>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</si>
  <si>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</si>
  <si>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</si>
  <si>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</si>
  <si>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</si>
  <si>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</si>
  <si>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</si>
  <si>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</si>
  <si>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</si>
  <si>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</si>
  <si>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</si>
  <si>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</si>
  <si>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</si>
  <si>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</si>
  <si>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</si>
  <si>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</si>
  <si>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</si>
  <si>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</si>
  <si>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</si>
  <si>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</si>
  <si>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</si>
  <si>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</si>
  <si>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</si>
  <si>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</si>
  <si>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</si>
  <si>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</si>
  <si>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</si>
  <si>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</si>
  <si>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</si>
  <si>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</si>
  <si>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</si>
  <si>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</si>
  <si>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</si>
  <si>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</si>
  <si>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</si>
  <si>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</si>
  <si>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</si>
  <si>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</si>
  <si>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</si>
  <si>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</si>
  <si>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</si>
  <si>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</si>
  <si>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</si>
  <si>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</si>
  <si>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</si>
  <si>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</si>
  <si>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</si>
  <si>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</si>
  <si>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</si>
  <si>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</si>
  <si>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</si>
  <si>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</si>
  <si>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</si>
  <si>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</si>
  <si>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</si>
  <si>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</si>
  <si>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</si>
  <si>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</si>
  <si>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</si>
  <si>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</si>
  <si>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</si>
  <si>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</si>
  <si>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</si>
  <si>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</si>
  <si>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</si>
  <si>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</si>
  <si>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</si>
  <si>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</si>
  <si>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</si>
  <si>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</si>
  <si>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</si>
  <si>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</si>
  <si>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</si>
  <si>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</si>
  <si>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</si>
  <si>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</si>
  <si>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</si>
  <si>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</si>
  <si>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</si>
  <si>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</si>
  <si>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</si>
  <si>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</si>
  <si>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</si>
  <si>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</si>
  <si>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</si>
  <si>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</si>
  <si>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</si>
  <si>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</si>
  <si>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</si>
  <si>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</si>
  <si>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</si>
  <si>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</si>
  <si>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</si>
  <si>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</si>
  <si>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</si>
  <si>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</si>
  <si>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</si>
  <si>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</si>
  <si>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</si>
  <si>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</si>
  <si>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</si>
  <si>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</si>
  <si>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</si>
  <si>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</si>
  <si>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</si>
  <si>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</si>
  <si>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</si>
  <si>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</si>
  <si>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</si>
  <si>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</si>
  <si>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</si>
  <si>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</si>
  <si>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</si>
  <si>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</si>
  <si>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</si>
  <si>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</si>
  <si>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</si>
  <si>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</si>
  <si>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</si>
  <si>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</si>
  <si>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</si>
  <si>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</si>
  <si>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</si>
  <si>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</si>
  <si>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</si>
  <si>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</si>
  <si>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</si>
  <si>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</si>
  <si>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</si>
  <si>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</si>
  <si>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</si>
  <si>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</si>
  <si>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</si>
  <si>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</si>
  <si>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</si>
  <si>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</si>
  <si>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</si>
  <si>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</si>
  <si>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</si>
  <si>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</si>
  <si>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</si>
  <si>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</si>
  <si>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</si>
  <si>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</si>
  <si>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</si>
  <si>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</si>
  <si>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</si>
  <si>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</si>
  <si>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</si>
  <si>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</si>
  <si>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</si>
  <si>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</si>
  <si>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</si>
  <si>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</si>
  <si>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</si>
  <si>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</si>
  <si>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</si>
  <si>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</si>
  <si>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</si>
  <si>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</si>
  <si>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</si>
  <si>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</si>
  <si>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</si>
  <si>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</si>
  <si>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</si>
  <si>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</si>
  <si>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</si>
  <si>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</si>
  <si>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</si>
  <si>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</si>
  <si>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</si>
  <si>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</si>
  <si>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</si>
  <si>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</si>
  <si>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</si>
  <si>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</si>
  <si>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</si>
  <si>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</si>
  <si>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</si>
  <si>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</si>
  <si>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</si>
  <si>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</si>
  <si>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</si>
  <si>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</si>
  <si>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</si>
  <si>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</si>
  <si>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</si>
  <si>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</si>
  <si>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</si>
  <si>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</si>
  <si>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</si>
  <si>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</si>
  <si>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</si>
  <si>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</si>
  <si>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</si>
  <si>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</si>
  <si>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</si>
  <si>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</si>
  <si>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</si>
  <si>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</si>
  <si>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</si>
  <si>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</si>
  <si>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</si>
  <si>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</si>
  <si>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</si>
  <si>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</si>
  <si>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</si>
  <si>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</si>
  <si>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</si>
  <si>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</si>
  <si>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</si>
  <si>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</si>
  <si>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</si>
  <si>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</si>
  <si>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</si>
  <si>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</si>
  <si>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</si>
  <si>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</si>
  <si>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</si>
  <si>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</si>
  <si>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</si>
  <si>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</si>
  <si>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</si>
  <si>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</si>
  <si>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</si>
  <si>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</si>
  <si>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</si>
  <si>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</si>
  <si>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</si>
  <si>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</si>
  <si>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</si>
  <si>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</si>
  <si>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</si>
  <si>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</si>
  <si>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</si>
  <si>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</si>
  <si>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</si>
  <si>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</si>
  <si>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</si>
  <si>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</si>
  <si>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</si>
  <si>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</si>
  <si>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</si>
  <si>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</si>
  <si>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</si>
  <si>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</si>
  <si>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</si>
  <si>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</si>
  <si>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</si>
  <si>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</si>
  <si>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</si>
  <si>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</si>
  <si>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</si>
  <si>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</si>
  <si>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</si>
  <si>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</si>
  <si>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</si>
  <si>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</si>
  <si>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</si>
  <si>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</si>
  <si>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</si>
  <si>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</si>
  <si>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</si>
  <si>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</si>
  <si>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</si>
  <si>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</si>
  <si>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</si>
  <si>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</si>
  <si>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</si>
  <si>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</si>
  <si>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</si>
  <si>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</si>
  <si>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</si>
  <si>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</si>
  <si>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</si>
  <si>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</si>
  <si>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</si>
  <si>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</si>
  <si>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</si>
  <si>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</si>
  <si>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</si>
  <si>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</si>
  <si>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</si>
  <si>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</si>
  <si>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</si>
  <si>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</si>
  <si>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</si>
  <si>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</si>
  <si>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</si>
  <si>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</si>
  <si>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</si>
  <si>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</si>
  <si>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</si>
  <si>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</si>
  <si>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</si>
  <si>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</si>
  <si>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</si>
  <si>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</si>
  <si>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</si>
  <si>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</si>
  <si>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</si>
  <si>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</si>
  <si>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</si>
  <si>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</si>
  <si>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</si>
  <si>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</si>
  <si>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</si>
  <si>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</si>
  <si>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</si>
  <si>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</si>
  <si>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</si>
  <si>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</si>
  <si>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</si>
  <si>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</si>
  <si>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</si>
  <si>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</si>
  <si>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</si>
  <si>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</si>
  <si>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</si>
  <si>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</si>
  <si>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</si>
  <si>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</si>
  <si>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</si>
  <si>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</si>
  <si>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</si>
  <si>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</si>
  <si>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</si>
  <si>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</si>
  <si>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</si>
  <si>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</si>
  <si>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</si>
  <si>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</si>
  <si>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</si>
  <si>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</si>
  <si>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</si>
  <si>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</si>
  <si>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</si>
  <si>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</si>
  <si>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</si>
  <si>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</si>
  <si>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</si>
  <si>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</si>
  <si>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</si>
  <si>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</si>
  <si>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</si>
  <si>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</si>
  <si>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</si>
  <si>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</si>
  <si>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</si>
  <si>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</si>
  <si>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</si>
  <si>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</si>
  <si>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</si>
  <si>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</si>
  <si>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</si>
  <si>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</si>
  <si>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</si>
  <si>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</si>
  <si>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</si>
  <si>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</si>
  <si>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</si>
  <si>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</si>
  <si>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</si>
  <si>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</si>
  <si>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</si>
  <si>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</si>
  <si>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</si>
  <si>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</si>
  <si>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</si>
  <si>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</si>
  <si>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</si>
  <si>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</si>
  <si>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</si>
  <si>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</si>
  <si>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</si>
  <si>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</si>
  <si>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</si>
  <si>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</si>
  <si>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</si>
  <si>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</si>
  <si>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</si>
  <si>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</si>
  <si>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</si>
  <si>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</si>
  <si>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</si>
  <si>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</si>
  <si>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</si>
  <si>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</si>
  <si>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</si>
  <si>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</si>
  <si>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</si>
  <si>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</si>
  <si>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</si>
  <si>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</si>
  <si>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</si>
  <si>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</si>
  <si>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</si>
  <si>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</si>
  <si>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</si>
  <si>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</si>
  <si>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</si>
  <si>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</si>
  <si>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</si>
  <si>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</si>
  <si>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</si>
  <si>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</si>
  <si>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</si>
  <si>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</si>
  <si>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</si>
  <si>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</si>
  <si>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</si>
  <si>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</si>
  <si>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</si>
  <si>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</si>
  <si>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</si>
  <si>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</si>
  <si>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</si>
  <si>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</si>
  <si>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</si>
  <si>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</si>
  <si>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</si>
  <si>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</si>
  <si>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</si>
  <si>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</si>
  <si>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</si>
  <si>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</si>
  <si>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</si>
  <si>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</si>
  <si>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</si>
  <si>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</si>
  <si>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</si>
  <si>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</si>
  <si>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</si>
  <si>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</si>
  <si>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</si>
  <si>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</si>
  <si>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</si>
  <si>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</si>
  <si>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</si>
  <si>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</si>
  <si>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</si>
  <si>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</si>
  <si>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</si>
  <si>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</si>
  <si>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</si>
  <si>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</si>
  <si>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</si>
  <si>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</si>
  <si>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</si>
  <si>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</si>
  <si>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</si>
  <si>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</si>
  <si>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</si>
  <si>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</si>
  <si>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</si>
  <si>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</si>
  <si>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</si>
  <si>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</si>
  <si>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</si>
  <si>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</si>
  <si>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</si>
  <si>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</si>
  <si>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</si>
  <si>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</si>
  <si>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</si>
  <si>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</si>
  <si>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</si>
  <si>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</si>
  <si>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</si>
  <si>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</si>
  <si>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</si>
  <si>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</si>
  <si>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</si>
  <si>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</si>
  <si>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</si>
  <si>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</si>
  <si>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</si>
  <si>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</si>
  <si>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</si>
  <si>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</si>
  <si>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</si>
  <si>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</si>
  <si>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</si>
  <si>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</si>
  <si>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</si>
  <si>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</si>
  <si>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</si>
  <si>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</si>
  <si>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</si>
  <si>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</si>
  <si>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</si>
  <si>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</si>
  <si>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</si>
  <si>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</si>
  <si>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</si>
  <si>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</si>
  <si>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</si>
  <si>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</si>
  <si>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</si>
  <si>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</si>
  <si>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</si>
  <si>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</si>
  <si>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</si>
  <si>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</si>
  <si>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</si>
  <si>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</si>
  <si>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</si>
  <si>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</si>
  <si>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</si>
  <si>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</si>
  <si>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</si>
  <si>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</si>
  <si>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</si>
  <si>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</si>
  <si>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</si>
  <si>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</si>
  <si>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</si>
  <si>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</si>
  <si>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</si>
  <si>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</si>
  <si>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</si>
  <si>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</si>
  <si>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</si>
  <si>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</si>
  <si>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</si>
  <si>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</si>
  <si>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</si>
  <si>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</si>
  <si>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</si>
  <si>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</si>
  <si>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</si>
  <si>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</si>
  <si>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</si>
  <si>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</si>
  <si>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</si>
  <si>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</si>
  <si>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</si>
  <si>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</si>
  <si>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</si>
  <si>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</si>
  <si>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</si>
  <si>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</si>
  <si>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</si>
  <si>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</si>
  <si>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</si>
  <si>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</si>
  <si>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</si>
  <si>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</si>
  <si>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</si>
  <si>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</si>
  <si>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</si>
  <si>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</si>
  <si>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</si>
  <si>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</si>
  <si>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</si>
  <si>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</si>
  <si>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</si>
  <si>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</si>
  <si>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</si>
  <si>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</si>
  <si>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</si>
  <si>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</si>
  <si>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</si>
  <si>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</si>
  <si>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</si>
  <si>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</si>
  <si>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</si>
  <si>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</si>
  <si>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</si>
  <si>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</si>
  <si>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</si>
  <si>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</si>
  <si>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</si>
  <si>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</si>
  <si>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</si>
  <si>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</si>
  <si>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</si>
  <si>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</si>
  <si>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</si>
  <si>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</si>
  <si>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</si>
  <si>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</si>
  <si>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</si>
  <si>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</si>
  <si>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</si>
  <si>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</si>
  <si>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</si>
  <si>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</si>
  <si>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</si>
  <si>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</si>
  <si>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</si>
  <si>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</si>
  <si>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</si>
  <si>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</si>
  <si>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</si>
  <si>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</si>
  <si>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</si>
  <si>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</si>
  <si>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</si>
  <si>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</si>
  <si>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</si>
  <si>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</si>
  <si>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</si>
  <si>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</si>
  <si>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</si>
  <si>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</si>
  <si>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</si>
  <si>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</si>
  <si>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</si>
  <si>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</si>
  <si>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</si>
  <si>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</si>
  <si>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</si>
  <si>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</si>
  <si>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</si>
  <si>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</si>
  <si>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</si>
  <si>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</si>
  <si>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</si>
  <si>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</si>
  <si>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</si>
  <si>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</si>
  <si>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</si>
  <si>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</si>
  <si>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</si>
  <si>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</si>
  <si>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</si>
  <si>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</si>
  <si>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</si>
  <si>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</si>
  <si>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</si>
  <si>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</si>
  <si>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</si>
  <si>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</si>
  <si>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</si>
  <si>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</si>
  <si>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</si>
  <si>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</si>
  <si>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</si>
  <si>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</si>
  <si>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</si>
  <si>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</si>
  <si>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</si>
  <si>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</si>
  <si>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</si>
  <si>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</si>
  <si>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</si>
  <si>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</si>
  <si>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</si>
  <si>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</si>
  <si>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</si>
  <si>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</si>
  <si>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</si>
  <si>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</si>
  <si>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</si>
  <si>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</si>
  <si>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</si>
  <si>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</si>
  <si>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</si>
  <si>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</si>
  <si>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</si>
  <si>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</si>
  <si>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</si>
  <si>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</si>
  <si>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</si>
  <si>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</si>
  <si>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</si>
  <si>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</si>
  <si>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</si>
  <si>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</si>
  <si>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</si>
  <si>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</si>
  <si>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</si>
  <si>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</si>
  <si>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</si>
  <si>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</si>
  <si>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</si>
  <si>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</si>
  <si>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</si>
  <si>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</si>
  <si>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</si>
  <si>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</si>
  <si>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</si>
  <si>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</si>
  <si>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</si>
  <si>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</si>
  <si>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</si>
  <si>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</si>
  <si>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</si>
  <si>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</si>
  <si>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</si>
  <si>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</si>
  <si>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</si>
  <si>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</si>
  <si>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</si>
  <si>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</si>
  <si>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</si>
  <si>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</si>
  <si>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</si>
  <si>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</si>
  <si>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</si>
  <si>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</si>
  <si>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</si>
  <si>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</si>
  <si>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</si>
  <si>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</si>
  <si>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</si>
  <si>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</si>
  <si>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</si>
  <si>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</si>
  <si>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</si>
  <si>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</si>
  <si>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</si>
  <si>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</si>
  <si>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</si>
  <si>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</si>
  <si>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</si>
  <si>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</si>
  <si>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</si>
  <si>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</si>
  <si>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</si>
  <si>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</si>
  <si>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</si>
  <si>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</si>
  <si>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</si>
  <si>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</si>
  <si>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</si>
  <si>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</si>
  <si>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</si>
  <si>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</si>
  <si>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</si>
  <si>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</si>
  <si>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</si>
  <si>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</si>
  <si>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</si>
  <si>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</si>
  <si>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</si>
  <si>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</si>
  <si>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</si>
  <si>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</si>
  <si>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</si>
  <si>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</si>
  <si>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</si>
  <si>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</si>
  <si>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</si>
  <si>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</si>
  <si>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</si>
  <si>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</si>
  <si>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</si>
  <si>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</si>
  <si>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</si>
  <si>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</si>
  <si>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</si>
  <si>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</si>
  <si>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</si>
  <si>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</si>
  <si>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</si>
  <si>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</si>
  <si>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</si>
  <si>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</si>
  <si>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</si>
  <si>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</si>
  <si>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</si>
  <si>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</si>
  <si>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</si>
  <si>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</si>
  <si>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</si>
  <si>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</si>
  <si>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</si>
  <si>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</si>
  <si>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</si>
  <si>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</si>
  <si>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</si>
  <si>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</si>
  <si>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</si>
  <si>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</si>
  <si>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</si>
  <si>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</si>
  <si>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</si>
  <si>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</si>
  <si>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</si>
  <si>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</si>
  <si>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</si>
  <si>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</si>
  <si>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</si>
  <si>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</si>
  <si>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</si>
  <si>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</si>
  <si>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</si>
  <si>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</si>
  <si>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</si>
  <si>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</si>
  <si>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</si>
  <si>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</si>
  <si>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</si>
  <si>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</si>
  <si>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</si>
  <si>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</si>
  <si>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</si>
  <si>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</si>
  <si>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</si>
  <si>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</si>
  <si>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</si>
  <si>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</si>
  <si>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</si>
  <si>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</si>
  <si>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</si>
  <si>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</si>
  <si>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</si>
  <si>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</si>
  <si>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</si>
  <si>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</si>
  <si>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</si>
  <si>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</si>
  <si>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</si>
  <si>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</si>
  <si>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</si>
  <si>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</si>
  <si>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</si>
  <si>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</si>
  <si>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</si>
  <si>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</si>
  <si>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</si>
  <si>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</si>
  <si>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</si>
  <si>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</si>
  <si>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</si>
  <si>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</si>
  <si>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</si>
  <si>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</si>
  <si>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</si>
  <si>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</si>
  <si>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</si>
  <si>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</si>
  <si>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</si>
  <si>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</si>
  <si>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</si>
  <si>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</si>
  <si>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</si>
  <si>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</si>
  <si>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</si>
  <si>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</si>
  <si>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</si>
  <si>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</si>
  <si>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</si>
  <si>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</si>
  <si>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</si>
  <si>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</si>
  <si>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</si>
  <si>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</si>
  <si>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</si>
  <si>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</si>
  <si>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</si>
  <si>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</si>
  <si>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</si>
  <si>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</si>
  <si>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</si>
  <si>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</si>
  <si>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</si>
  <si>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</si>
  <si>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</si>
  <si>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</si>
  <si>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</si>
  <si>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</si>
  <si>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</si>
  <si>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</si>
  <si>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</si>
  <si>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</si>
  <si>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</si>
  <si>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</si>
  <si>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</si>
  <si>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</si>
  <si>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</si>
  <si>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</si>
  <si>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</si>
  <si>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</si>
  <si>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</si>
  <si>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</si>
  <si>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</si>
  <si>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</si>
  <si>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</si>
  <si>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</si>
  <si>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</si>
  <si>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</si>
  <si>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</si>
  <si>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</si>
  <si>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</si>
  <si>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</si>
  <si>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</si>
  <si>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</si>
  <si>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</si>
  <si>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</si>
  <si>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</si>
  <si>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</si>
  <si>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</si>
  <si>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</si>
  <si>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</si>
  <si>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</si>
  <si>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</si>
  <si>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</si>
  <si>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</si>
  <si>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</si>
  <si>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</si>
  <si>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</si>
  <si>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</si>
  <si>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</si>
  <si>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</si>
  <si>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</si>
  <si>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</si>
  <si>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</si>
  <si>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</si>
  <si>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</si>
  <si>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</si>
  <si>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</si>
  <si>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</si>
  <si>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</si>
  <si>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</si>
  <si>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</si>
  <si>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</si>
  <si>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</si>
  <si>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</si>
  <si>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</si>
  <si>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</si>
  <si>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</si>
  <si>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</si>
  <si>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</si>
  <si>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</si>
  <si>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</si>
  <si>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</si>
  <si>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</si>
  <si>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</si>
  <si>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</si>
  <si>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</si>
  <si>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</si>
  <si>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</si>
  <si>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</si>
  <si>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</si>
  <si>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</si>
  <si>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</si>
  <si>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</si>
  <si>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</si>
  <si>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</si>
  <si>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</si>
  <si>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</si>
  <si>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</si>
  <si>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</si>
  <si>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</si>
  <si>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</si>
  <si>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</si>
  <si>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</si>
  <si>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</si>
  <si>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</si>
  <si>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</si>
  <si>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</si>
  <si>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</si>
  <si>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</si>
  <si>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</si>
  <si>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</si>
  <si>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</si>
  <si>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</si>
  <si>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</si>
  <si>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</si>
  <si>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</si>
  <si>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</si>
  <si>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</si>
  <si>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</si>
  <si>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</si>
  <si>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</si>
  <si>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</si>
  <si>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</si>
  <si>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</si>
  <si>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</si>
  <si>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</si>
  <si>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</si>
  <si>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</si>
  <si>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</si>
  <si>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</si>
  <si>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</si>
  <si>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</si>
  <si>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</si>
  <si>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</si>
  <si>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</si>
  <si>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</si>
  <si>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</si>
  <si>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</si>
  <si>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</si>
  <si>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</si>
  <si>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</si>
  <si>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</si>
  <si>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</si>
  <si>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</si>
  <si>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</si>
  <si>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</si>
  <si>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</si>
  <si>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</si>
  <si>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</si>
  <si>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</si>
  <si>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</si>
  <si>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</si>
  <si>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</si>
  <si>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</si>
  <si>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</si>
  <si>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</si>
  <si>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</si>
  <si>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</si>
  <si>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</si>
  <si>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</si>
  <si>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</si>
  <si>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</si>
  <si>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</si>
  <si>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</si>
  <si>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</si>
  <si>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</si>
  <si>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</si>
  <si>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</si>
  <si>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</si>
  <si>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</si>
  <si>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</si>
  <si>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</si>
  <si>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</si>
  <si>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</si>
  <si>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</si>
  <si>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</si>
  <si>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</si>
  <si>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</si>
  <si>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</si>
  <si>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</si>
  <si>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</si>
  <si>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</si>
  <si>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</si>
  <si>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</si>
  <si>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</si>
  <si>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</si>
  <si>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</si>
  <si>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</si>
  <si>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</si>
  <si>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</si>
  <si>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</si>
  <si>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</si>
  <si>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</si>
  <si>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</si>
  <si>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</si>
  <si>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</si>
  <si>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</si>
  <si>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</si>
  <si>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</si>
  <si>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</si>
  <si>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</si>
  <si>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</si>
  <si>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</si>
  <si>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</si>
  <si>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</si>
  <si>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</si>
  <si>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</si>
  <si>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</si>
  <si>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</si>
  <si>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</si>
  <si>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</si>
  <si>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</si>
  <si>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</si>
  <si>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</si>
  <si>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</si>
  <si>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</si>
  <si>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</si>
  <si>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</si>
  <si>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</si>
  <si>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</si>
  <si>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</si>
  <si>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</si>
  <si>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</si>
  <si>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</si>
  <si>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</si>
  <si>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</si>
  <si>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</si>
  <si>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</si>
  <si>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</si>
  <si>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</si>
  <si>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</si>
  <si>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</si>
  <si>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</si>
  <si>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</si>
  <si>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</si>
  <si>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</si>
  <si>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</si>
  <si>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</si>
  <si>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</si>
  <si>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</si>
  <si>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</si>
  <si>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</si>
  <si>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</si>
  <si>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</si>
  <si>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</si>
  <si>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</si>
  <si>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</si>
  <si>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</si>
  <si>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</si>
  <si>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</si>
  <si>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</si>
  <si>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</si>
  <si>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</si>
  <si>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</si>
  <si>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</si>
  <si>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</si>
  <si>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</si>
  <si>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</si>
  <si>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</si>
  <si>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</si>
  <si>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</si>
  <si>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</si>
  <si>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</si>
  <si>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</si>
  <si>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</si>
  <si>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</si>
  <si>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</si>
  <si>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</si>
  <si>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</si>
  <si>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</si>
  <si>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</si>
  <si>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</si>
  <si>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</si>
  <si>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</si>
  <si>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</si>
  <si>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</si>
  <si>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</si>
  <si>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</si>
  <si>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</si>
  <si>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</si>
  <si>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</si>
  <si>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</si>
  <si>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</si>
  <si>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</si>
  <si>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</si>
  <si>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</si>
  <si>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</si>
  <si>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</si>
  <si>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</si>
  <si>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</si>
  <si>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</si>
  <si>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</si>
  <si>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</si>
  <si>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</si>
  <si>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</si>
  <si>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</si>
  <si>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</si>
  <si>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</si>
  <si>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</si>
  <si>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</si>
  <si>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</si>
  <si>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</si>
  <si>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</si>
  <si>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</si>
  <si>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</si>
  <si>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</si>
  <si>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</si>
  <si>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</si>
  <si>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</si>
  <si>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</si>
  <si>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</si>
  <si>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</si>
  <si>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</si>
  <si>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</si>
  <si>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</si>
  <si>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</si>
  <si>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</si>
  <si>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</si>
  <si>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</si>
  <si>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</si>
  <si>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</si>
  <si>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</si>
  <si>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</si>
  <si>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</si>
  <si>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</si>
  <si>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</si>
  <si>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</si>
  <si>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</si>
  <si>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</si>
  <si>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</si>
  <si>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</si>
  <si>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</si>
  <si>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</si>
  <si>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</si>
  <si>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</si>
  <si>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</si>
  <si>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</si>
  <si>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</si>
  <si>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</si>
  <si>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</si>
  <si>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</si>
  <si>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</si>
  <si>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</si>
  <si>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</si>
  <si>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</si>
  <si>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</si>
  <si>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</si>
  <si>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</si>
  <si>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</si>
  <si>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</si>
  <si>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</si>
  <si>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</si>
  <si>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</si>
  <si>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</si>
  <si>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</si>
  <si>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</si>
  <si>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</si>
  <si>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</si>
  <si>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</si>
  <si>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</si>
  <si>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</si>
  <si>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</si>
  <si>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</si>
  <si>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</si>
  <si>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</si>
  <si>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</si>
  <si>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</si>
  <si>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</si>
  <si>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</si>
  <si>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</si>
  <si>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</si>
  <si>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</si>
  <si>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</si>
  <si>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</si>
  <si>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</si>
  <si>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</si>
  <si>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</si>
  <si>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</si>
  <si>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</si>
  <si>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</si>
  <si>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</si>
  <si>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</si>
  <si>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</si>
  <si>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</si>
  <si>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</si>
  <si>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</si>
  <si>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</si>
  <si>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</si>
  <si>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</si>
  <si>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</si>
  <si>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</si>
  <si>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</si>
  <si>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</si>
  <si>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</si>
  <si>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</si>
  <si>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</si>
  <si>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</si>
  <si>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</si>
  <si>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</si>
  <si>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</si>
  <si>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</si>
  <si>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</si>
  <si>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</si>
  <si>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</si>
  <si>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</si>
  <si>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</si>
  <si>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</si>
  <si>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</si>
  <si>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</si>
  <si>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</si>
  <si>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</si>
  <si>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</si>
  <si>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</si>
  <si>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</si>
  <si>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</si>
  <si>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</si>
  <si>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</si>
  <si>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</si>
  <si>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</si>
  <si>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</si>
  <si>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</si>
  <si>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</si>
  <si>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</si>
  <si>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</si>
  <si>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</si>
  <si>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</si>
  <si>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</si>
  <si>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</si>
  <si>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</si>
  <si>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</si>
  <si>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</si>
  <si>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</si>
  <si>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</si>
  <si>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</si>
  <si>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</si>
  <si>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</si>
  <si>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</si>
  <si>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</si>
  <si>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</si>
  <si>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</si>
  <si>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</si>
  <si>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</si>
  <si>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</si>
  <si>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</si>
  <si>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</si>
  <si>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</si>
  <si>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</si>
  <si>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</si>
  <si>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</si>
  <si>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</si>
  <si>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</si>
  <si>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</si>
  <si>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</si>
  <si>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</si>
  <si>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</si>
  <si>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</si>
  <si>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</si>
  <si>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</si>
  <si>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</si>
  <si>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</si>
  <si>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</si>
  <si>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</si>
  <si>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</si>
  <si>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</si>
  <si>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</si>
  <si>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</si>
  <si>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</si>
  <si>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</si>
  <si>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</si>
  <si>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</si>
  <si>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</si>
  <si>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</si>
  <si>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</si>
  <si>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</si>
  <si>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</si>
  <si>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</si>
  <si>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</si>
  <si>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</si>
  <si>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</si>
  <si>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</si>
  <si>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</si>
  <si>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</si>
  <si>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</si>
  <si>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</si>
  <si>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</si>
  <si>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</si>
  <si>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</si>
  <si>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</si>
  <si>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</si>
  <si>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</si>
  <si>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</si>
  <si>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</si>
  <si>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</si>
  <si>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</si>
  <si>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</si>
  <si>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</si>
  <si>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</si>
  <si>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</si>
  <si>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</si>
  <si>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</si>
  <si>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</si>
  <si>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</si>
  <si>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</si>
  <si>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</si>
  <si>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</si>
  <si>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</si>
  <si>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</si>
  <si>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</si>
  <si>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</si>
  <si>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</si>
  <si>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</si>
  <si>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</si>
  <si>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</si>
  <si>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</si>
  <si>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</si>
  <si>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</si>
  <si>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</si>
  <si>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</si>
  <si>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</si>
  <si>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</si>
  <si>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</si>
  <si>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</si>
  <si>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</si>
  <si>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</si>
  <si>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</si>
  <si>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</si>
  <si>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</si>
  <si>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</si>
  <si>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</si>
  <si>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</si>
  <si>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</si>
  <si>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</si>
  <si>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</si>
  <si>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</si>
  <si>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</si>
  <si>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</si>
  <si>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</si>
  <si>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</si>
  <si>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</si>
  <si>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</si>
  <si>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</si>
  <si>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</si>
  <si>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</si>
  <si>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</si>
  <si>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</si>
  <si>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</si>
  <si>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</si>
  <si>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</si>
  <si>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</si>
  <si>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</si>
  <si>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</si>
  <si>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</si>
  <si>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</si>
  <si>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</si>
  <si>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</si>
  <si>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</si>
  <si>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</si>
  <si>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</si>
  <si>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</si>
  <si>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</si>
  <si>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</si>
  <si>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</si>
  <si>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</si>
  <si>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</si>
  <si>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</si>
  <si>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</si>
  <si>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</si>
  <si>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</si>
  <si>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</si>
  <si>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</si>
  <si>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</si>
  <si>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</si>
  <si>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</si>
  <si>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</si>
  <si>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</si>
  <si>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</si>
  <si>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</si>
  <si>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</si>
  <si>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</si>
  <si>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</si>
  <si>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</si>
  <si>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</si>
  <si>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</si>
  <si>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</si>
  <si>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</si>
  <si>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</si>
  <si>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</si>
  <si>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</si>
  <si>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</si>
  <si>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</si>
  <si>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</si>
  <si>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</si>
  <si>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</si>
  <si>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</si>
  <si>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</si>
  <si>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</si>
  <si>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</si>
  <si>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</si>
  <si>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</si>
  <si>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</si>
  <si>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</si>
  <si>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</si>
  <si>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</si>
  <si>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</si>
  <si>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</si>
  <si>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</si>
  <si>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</si>
  <si>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</si>
  <si>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</si>
  <si>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</si>
  <si>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</si>
  <si>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</si>
  <si>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</si>
  <si>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</si>
  <si>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</si>
  <si>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</si>
  <si>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</si>
  <si>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</si>
  <si>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</si>
  <si>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</si>
  <si>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</si>
  <si>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</si>
  <si>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</si>
  <si>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</si>
  <si>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</si>
  <si>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</si>
  <si>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</si>
  <si>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</si>
  <si>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</si>
  <si>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</si>
  <si>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</si>
  <si>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</si>
  <si>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</si>
  <si>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</si>
  <si>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</si>
  <si>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</si>
  <si>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</si>
  <si>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</si>
  <si>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</si>
  <si>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</si>
  <si>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</si>
  <si>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</si>
  <si>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</si>
  <si>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</si>
  <si>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</si>
  <si>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</si>
  <si>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</si>
  <si>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</si>
  <si>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</si>
  <si>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</si>
  <si>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</si>
  <si>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</si>
  <si>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</si>
  <si>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</si>
  <si>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</si>
  <si>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</si>
  <si>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</si>
  <si>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</si>
  <si>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</si>
  <si>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</si>
  <si>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</si>
  <si>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</si>
  <si>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</si>
  <si>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</si>
  <si>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</si>
  <si>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</si>
  <si>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</si>
  <si>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</si>
  <si>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</si>
  <si>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</si>
  <si>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</si>
  <si>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</si>
  <si>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</si>
  <si>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</si>
  <si>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</si>
  <si>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</si>
  <si>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</si>
  <si>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</si>
  <si>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</si>
  <si>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</si>
  <si>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</si>
  <si>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</si>
  <si>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</si>
  <si>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</si>
  <si>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</si>
  <si>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</si>
  <si>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</si>
  <si>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</si>
  <si>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</si>
  <si>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</si>
  <si>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</si>
  <si>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</si>
  <si>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</si>
  <si>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</si>
  <si>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</si>
  <si>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</si>
  <si>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</si>
  <si>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</si>
  <si>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</si>
  <si>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</si>
  <si>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</si>
  <si>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</si>
  <si>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</si>
  <si>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</si>
  <si>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</si>
  <si>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</si>
  <si>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</si>
  <si>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</si>
  <si>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</si>
  <si>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</si>
  <si>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</si>
  <si>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</si>
  <si>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</si>
  <si>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</si>
  <si>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</si>
  <si>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</si>
  <si>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</si>
  <si>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</si>
  <si>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</si>
  <si>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</si>
  <si>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</si>
  <si>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</si>
  <si>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</si>
  <si>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</si>
  <si>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</si>
  <si>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</si>
  <si>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</si>
  <si>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</si>
  <si>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</si>
  <si>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</si>
  <si>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</si>
  <si>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</si>
  <si>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</si>
  <si>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</si>
  <si>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</si>
  <si>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</si>
  <si>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</si>
  <si>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</si>
  <si>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</si>
  <si>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</si>
  <si>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</si>
  <si>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</si>
  <si>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</si>
  <si>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</si>
  <si>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</si>
  <si>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</si>
  <si>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</si>
  <si>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</si>
  <si>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</si>
  <si>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</si>
  <si>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</si>
  <si>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</si>
  <si>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</si>
  <si>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</si>
  <si>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</si>
  <si>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</si>
  <si>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</si>
  <si>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</si>
  <si>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</si>
  <si>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</si>
  <si>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</si>
  <si>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</si>
  <si>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</si>
  <si>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</si>
  <si>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</si>
  <si>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</si>
  <si>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</si>
  <si>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</si>
  <si>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</si>
  <si>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</si>
  <si>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</si>
  <si>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</si>
  <si>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</si>
  <si>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</si>
  <si>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</si>
  <si>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</si>
  <si>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</si>
  <si>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</si>
  <si>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</si>
  <si>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</si>
  <si>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</si>
  <si>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</si>
  <si>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</si>
  <si>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</si>
  <si>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</si>
  <si>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</si>
  <si>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</si>
  <si>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</si>
  <si>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</si>
  <si>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</si>
  <si>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</si>
  <si>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</si>
  <si>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</si>
  <si>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</si>
  <si>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</si>
  <si>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</si>
  <si>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</si>
  <si>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</si>
  <si>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</si>
  <si>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</si>
  <si>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</si>
  <si>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</si>
  <si>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</si>
  <si>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</si>
  <si>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</si>
  <si>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</si>
  <si>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</si>
  <si>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</si>
  <si>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</si>
  <si>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</si>
  <si>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</si>
  <si>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</si>
  <si>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</si>
  <si>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</si>
  <si>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</si>
  <si>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</si>
  <si>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</si>
  <si>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</si>
  <si>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</si>
  <si>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</si>
  <si>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</si>
  <si>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</si>
  <si>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</si>
  <si>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</si>
  <si>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</si>
  <si>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</si>
  <si>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</si>
  <si>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</si>
  <si>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</si>
  <si>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</si>
  <si>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</si>
  <si>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</si>
  <si>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</si>
  <si>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</si>
  <si>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</si>
  <si>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</si>
  <si>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</si>
  <si>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</si>
  <si>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</si>
  <si>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</si>
  <si>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</si>
  <si>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</si>
  <si>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</si>
  <si>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</si>
  <si>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</si>
  <si>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</si>
  <si>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</si>
  <si>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</si>
  <si>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</si>
  <si>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</si>
  <si>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</si>
  <si>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</si>
  <si>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</si>
  <si>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</si>
  <si>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</si>
  <si>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</si>
  <si>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</si>
  <si>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</si>
  <si>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</si>
  <si>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</si>
  <si>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</si>
  <si>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</si>
  <si>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</si>
  <si>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</si>
  <si>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</si>
  <si>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</si>
  <si>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</si>
  <si>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</si>
  <si>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</si>
  <si>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</si>
  <si>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</si>
  <si>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</si>
  <si>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</si>
  <si>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</si>
  <si>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</si>
  <si>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</si>
  <si>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</si>
  <si>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</si>
  <si>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</si>
  <si>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</si>
  <si>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</si>
  <si>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</si>
  <si>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</si>
  <si>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</si>
  <si>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</si>
  <si>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</si>
  <si>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</si>
  <si>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</si>
  <si>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</si>
  <si>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</si>
  <si>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</si>
  <si>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</si>
  <si>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</si>
  <si>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</si>
  <si>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</si>
  <si>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</si>
  <si>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</si>
  <si>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</si>
  <si>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</si>
  <si>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</si>
  <si>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</si>
  <si>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</si>
  <si>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</si>
  <si>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</si>
  <si>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</si>
  <si>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</si>
  <si>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</si>
  <si>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</si>
  <si>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</si>
  <si>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</si>
  <si>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</si>
  <si>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</si>
  <si>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</si>
  <si>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</si>
  <si>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</si>
  <si>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</si>
  <si>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</si>
  <si>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</si>
  <si>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</si>
  <si>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</si>
  <si>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</si>
  <si>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</si>
  <si>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</si>
  <si>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</si>
  <si>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</si>
  <si>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</si>
  <si>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</si>
  <si>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</si>
  <si>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</si>
  <si>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</si>
  <si>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</si>
  <si>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</si>
  <si>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</si>
  <si>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</si>
  <si>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</si>
  <si>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</si>
  <si>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</si>
  <si>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</si>
  <si>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</si>
  <si>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</si>
  <si>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</si>
  <si>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</si>
  <si>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</si>
  <si>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</si>
  <si>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</si>
  <si>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</si>
  <si>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</si>
  <si>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</si>
  <si>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</si>
  <si>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</si>
  <si>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</si>
  <si>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</si>
  <si>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</si>
  <si>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</si>
  <si>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</si>
  <si>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</si>
  <si>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</si>
  <si>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</si>
  <si>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</si>
  <si>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</si>
  <si>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</si>
  <si>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</si>
  <si>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</si>
  <si>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</si>
  <si>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</si>
  <si>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</si>
  <si>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</si>
  <si>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</si>
  <si>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</si>
  <si>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</si>
  <si>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</si>
  <si>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</si>
  <si>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</si>
  <si>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</si>
  <si>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</si>
  <si>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</si>
  <si>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</si>
  <si>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</si>
  <si>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</si>
  <si>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</si>
  <si>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</si>
  <si>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</si>
  <si>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</si>
  <si>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</si>
  <si>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</si>
  <si>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</si>
  <si>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</si>
  <si>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</si>
  <si>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</si>
  <si>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</si>
  <si>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</si>
  <si>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</si>
  <si>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</si>
  <si>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</si>
  <si>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</si>
  <si>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</si>
  <si>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</si>
  <si>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</si>
  <si>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</si>
  <si>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</si>
  <si>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</si>
  <si>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</si>
  <si>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</si>
  <si>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</si>
  <si>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</si>
  <si>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</si>
  <si>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</si>
  <si>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</si>
  <si>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</si>
  <si>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</si>
  <si>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</si>
  <si>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</si>
  <si>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</si>
  <si>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</si>
  <si>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</si>
  <si>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</si>
  <si>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</si>
  <si>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</si>
  <si>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</si>
  <si>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</si>
  <si>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</si>
  <si>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</si>
  <si>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</si>
  <si>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</si>
  <si>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</si>
  <si>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</si>
  <si>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</si>
  <si>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</si>
  <si>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</si>
  <si>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</si>
  <si>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</si>
  <si>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</si>
  <si>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</si>
  <si>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</si>
  <si>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</si>
  <si>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</si>
  <si>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</si>
  <si>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</si>
  <si>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</si>
  <si>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</si>
  <si>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</si>
  <si>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</si>
  <si>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</si>
  <si>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</si>
  <si>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</si>
  <si>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</si>
  <si>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</si>
  <si>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</si>
  <si>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</si>
  <si>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</si>
  <si>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</si>
  <si>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</si>
  <si>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</si>
  <si>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</si>
  <si>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</si>
  <si>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</si>
  <si>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</si>
  <si>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</si>
  <si>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</si>
  <si>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</si>
  <si>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</si>
  <si>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</si>
  <si>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</si>
  <si>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</si>
  <si>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</si>
  <si>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</si>
  <si>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</si>
  <si>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</si>
  <si>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</si>
  <si>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</si>
  <si>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</si>
  <si>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</si>
  <si>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</si>
  <si>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</si>
  <si>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</si>
  <si>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</si>
  <si>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</si>
  <si>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</si>
  <si>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</si>
  <si>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</si>
  <si>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</si>
  <si>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</si>
  <si>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</si>
  <si>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</si>
  <si>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</si>
  <si>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</si>
  <si>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</si>
  <si>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</si>
  <si>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</si>
  <si>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</si>
  <si>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</si>
  <si>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</si>
  <si>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</si>
  <si>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</si>
  <si>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</si>
  <si>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</si>
  <si>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</si>
  <si>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</si>
  <si>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</si>
  <si>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</si>
  <si>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</si>
  <si>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</si>
  <si>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</si>
  <si>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</si>
  <si>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</si>
  <si>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</si>
  <si>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</si>
  <si>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</si>
  <si>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</si>
  <si>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</si>
  <si>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</si>
  <si>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</si>
  <si>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</si>
  <si>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</si>
  <si>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</si>
  <si>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</si>
  <si>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</si>
  <si>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</si>
  <si>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</si>
  <si>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</si>
  <si>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</si>
  <si>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</si>
  <si>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</si>
  <si>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</si>
  <si>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</si>
  <si>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</si>
  <si>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</si>
  <si>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</si>
  <si>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</si>
  <si>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</si>
  <si>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</si>
  <si>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</si>
  <si>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</si>
  <si>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</si>
  <si>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</si>
  <si>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</si>
  <si>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</si>
  <si>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</si>
  <si>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</si>
  <si>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</si>
  <si>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</si>
  <si>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</si>
  <si>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</si>
  <si>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</si>
  <si>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</si>
  <si>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</si>
  <si>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</si>
  <si>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</si>
  <si>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</si>
  <si>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</si>
  <si>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</si>
  <si>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</si>
  <si>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</si>
  <si>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</si>
  <si>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</si>
  <si>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</si>
  <si>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</si>
  <si>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</si>
  <si>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</si>
  <si>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</si>
  <si>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</si>
  <si>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</si>
  <si>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</si>
  <si>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</si>
  <si>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</si>
  <si>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</si>
  <si>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</si>
  <si>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</si>
  <si>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</si>
  <si>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</si>
  <si>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</si>
  <si>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</si>
  <si>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</si>
  <si>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</si>
  <si>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</si>
  <si>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</si>
  <si>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</si>
  <si>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</si>
  <si>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</si>
  <si>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</si>
  <si>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</si>
  <si>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</si>
  <si>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</si>
  <si>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</si>
  <si>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</si>
  <si>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</si>
  <si>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</si>
  <si>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</si>
  <si>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</si>
  <si>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</si>
  <si>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</si>
  <si>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</si>
  <si>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</si>
  <si>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</si>
  <si>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</si>
  <si>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</si>
  <si>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</si>
  <si>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</si>
  <si>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</si>
  <si>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</si>
  <si>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</si>
  <si>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</si>
  <si>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</si>
  <si>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</si>
  <si>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</si>
  <si>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</si>
  <si>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</si>
  <si>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</si>
  <si>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</si>
  <si>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</si>
  <si>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</si>
  <si>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</si>
  <si>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</si>
  <si>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</si>
  <si>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</si>
  <si>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</si>
  <si>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</si>
  <si>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</si>
  <si>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</si>
  <si>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</si>
  <si>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</si>
  <si>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</si>
  <si>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</si>
  <si>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</si>
  <si>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</si>
  <si>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</si>
  <si>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</si>
  <si>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</si>
  <si>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</si>
  <si>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</si>
  <si>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</si>
  <si>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</si>
  <si>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</si>
  <si>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</si>
  <si>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</si>
  <si>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</si>
  <si>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</si>
  <si>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</si>
  <si>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</si>
  <si>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</si>
  <si>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</si>
  <si>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</si>
  <si>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</si>
  <si>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</si>
  <si>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</si>
  <si>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</si>
  <si>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</si>
  <si>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</si>
  <si>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</si>
  <si>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</si>
  <si>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</si>
  <si>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</si>
  <si>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</si>
  <si>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</si>
  <si>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</si>
  <si>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</si>
  <si>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</si>
  <si>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</si>
  <si>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</si>
  <si>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</si>
  <si>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</si>
  <si>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</si>
  <si>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</si>
  <si>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</si>
  <si>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</si>
  <si>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</si>
  <si>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</si>
  <si>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</si>
  <si>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</si>
  <si>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</si>
  <si>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</si>
  <si>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</si>
  <si>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</si>
  <si>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</si>
  <si>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</si>
  <si>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</si>
  <si>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</si>
  <si>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</si>
  <si>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</si>
  <si>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</si>
  <si>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</si>
  <si>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</si>
  <si>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</si>
  <si>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</si>
  <si>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</si>
  <si>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</si>
  <si>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</si>
  <si>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</si>
  <si>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</si>
  <si>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</si>
  <si>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</si>
  <si>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</si>
  <si>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</si>
  <si>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</si>
  <si>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</si>
  <si>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</si>
  <si>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</si>
  <si>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</si>
  <si>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</si>
  <si>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</si>
  <si>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</si>
  <si>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</si>
  <si>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</si>
  <si>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</si>
  <si>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</si>
  <si>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</si>
  <si>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</si>
  <si>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</si>
  <si>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</si>
  <si>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</si>
  <si>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</si>
  <si>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</si>
  <si>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</si>
  <si>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</si>
  <si>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</si>
  <si>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</si>
  <si>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</si>
  <si>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</si>
  <si>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</si>
  <si>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</si>
  <si>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</si>
  <si>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</si>
  <si>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</si>
  <si>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</si>
  <si>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</si>
  <si>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</si>
  <si>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</si>
  <si>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</si>
  <si>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</si>
  <si>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</si>
  <si>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</si>
  <si>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</si>
  <si>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</si>
  <si>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</si>
  <si>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</si>
  <si>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</si>
  <si>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</si>
  <si>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</si>
  <si>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</si>
  <si>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</si>
  <si>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</si>
  <si>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</si>
  <si>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</si>
  <si>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</si>
  <si>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</si>
  <si>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</si>
  <si>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</si>
  <si>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</si>
  <si>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</si>
  <si>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</si>
  <si>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</si>
  <si>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</si>
  <si>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</si>
  <si>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</si>
  <si>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</si>
  <si>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</si>
  <si>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</si>
  <si>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</si>
  <si>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</si>
  <si>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</si>
  <si>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</si>
  <si>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</si>
  <si>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</si>
  <si>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</si>
  <si>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</si>
  <si>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</si>
  <si>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</si>
  <si>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</si>
  <si>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</si>
  <si>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</si>
  <si>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</si>
  <si>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</si>
  <si>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</si>
  <si>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</si>
  <si>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</si>
  <si>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</si>
  <si>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</si>
  <si>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</si>
  <si>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</si>
  <si>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</si>
  <si>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</si>
  <si>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</si>
  <si>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</si>
  <si>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</si>
  <si>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</si>
  <si>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</si>
  <si>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</si>
  <si>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</si>
  <si>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</si>
  <si>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</si>
  <si>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</si>
  <si>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</si>
  <si>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</si>
  <si>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</si>
  <si>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</si>
  <si>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</si>
  <si>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</si>
  <si>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</si>
  <si>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</si>
  <si>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</si>
  <si>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</si>
  <si>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</si>
  <si>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</si>
  <si>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</si>
  <si>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</si>
  <si>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</si>
  <si>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</si>
  <si>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</si>
  <si>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</si>
  <si>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</si>
  <si>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</si>
  <si>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</si>
  <si>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</si>
  <si>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</si>
  <si>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</si>
  <si>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</si>
  <si>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</si>
  <si>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</si>
  <si>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</si>
  <si>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</si>
  <si>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</si>
  <si>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</si>
  <si>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</si>
  <si>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</si>
  <si>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</si>
  <si>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</si>
  <si>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</si>
  <si>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</si>
  <si>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</si>
  <si>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</si>
  <si>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</si>
  <si>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</si>
  <si>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</si>
  <si>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</si>
  <si>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</si>
  <si>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</si>
  <si>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</si>
  <si>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</si>
  <si>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</si>
  <si>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</si>
  <si>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</si>
  <si>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</si>
  <si>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</si>
  <si>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</si>
  <si>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</si>
  <si>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</si>
  <si>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</si>
  <si>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</si>
  <si>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</si>
  <si>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</si>
  <si>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</si>
  <si>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</si>
  <si>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</si>
  <si>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</si>
  <si>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</si>
  <si>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</si>
  <si>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</si>
  <si>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</si>
  <si>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</si>
  <si>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</si>
  <si>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</si>
  <si>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</si>
  <si>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</si>
  <si>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</si>
  <si>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</si>
  <si>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</si>
  <si>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</si>
  <si>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</si>
  <si>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</si>
  <si>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</si>
  <si>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</si>
  <si>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</si>
  <si>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</si>
  <si>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</si>
  <si>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</si>
  <si>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</si>
  <si>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</si>
  <si>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</si>
  <si>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</si>
  <si>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</si>
  <si>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</si>
  <si>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</si>
  <si>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</si>
  <si>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</si>
  <si>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</si>
  <si>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</si>
  <si>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</si>
  <si>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</si>
  <si>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</si>
  <si>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</si>
  <si>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</si>
  <si>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</si>
  <si>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</si>
  <si>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</si>
  <si>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</si>
  <si>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</si>
  <si>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</si>
  <si>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</si>
  <si>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</si>
  <si>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</si>
  <si>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</si>
  <si>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</si>
  <si>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</si>
  <si>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</si>
  <si>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</si>
  <si>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</si>
  <si>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</si>
  <si>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</si>
  <si>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</si>
  <si>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</si>
  <si>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</si>
  <si>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</si>
  <si>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</si>
  <si>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</si>
  <si>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</si>
  <si>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</si>
  <si>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</si>
  <si>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</si>
  <si>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</si>
  <si>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</si>
  <si>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</si>
  <si>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</si>
  <si>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</si>
  <si>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</si>
  <si>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</si>
  <si>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</si>
  <si>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</si>
  <si>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</si>
  <si>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</si>
  <si>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</si>
  <si>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</si>
  <si>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</si>
  <si>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</si>
  <si>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</si>
  <si>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</si>
  <si>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</si>
  <si>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</si>
  <si>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</si>
  <si>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</si>
  <si>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</si>
  <si>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</si>
  <si>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</si>
  <si>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</si>
  <si>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</si>
  <si>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</si>
  <si>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</si>
  <si>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</si>
  <si>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</si>
  <si>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</si>
  <si>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</si>
  <si>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</si>
  <si>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</si>
  <si>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</si>
  <si>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</si>
  <si>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</si>
  <si>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</si>
  <si>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</si>
  <si>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</si>
  <si>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</si>
  <si>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</si>
  <si>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</si>
  <si>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</si>
  <si>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</si>
  <si>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</si>
  <si>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</si>
  <si>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</si>
  <si>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</si>
  <si>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</si>
  <si>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</si>
  <si>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</si>
  <si>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</si>
  <si>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</si>
  <si>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</si>
  <si>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</si>
  <si>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</si>
  <si>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</si>
  <si>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</si>
  <si>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</si>
  <si>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</si>
  <si>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</si>
  <si>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</si>
  <si>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</si>
  <si>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</si>
  <si>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</si>
  <si>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</si>
  <si>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</si>
  <si>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</si>
  <si>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</si>
  <si>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</si>
  <si>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</si>
  <si>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</si>
  <si>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</si>
  <si>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</si>
  <si>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</si>
  <si>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</si>
  <si>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</si>
  <si>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</si>
  <si>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</si>
  <si>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</si>
  <si>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</si>
  <si>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</si>
  <si>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</si>
  <si>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</si>
  <si>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</si>
  <si>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</si>
  <si>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</si>
  <si>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</si>
  <si>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</si>
  <si>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</si>
  <si>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</si>
  <si>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</si>
  <si>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</si>
  <si>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</si>
  <si>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</si>
  <si>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</si>
  <si>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</si>
  <si>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</si>
  <si>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</si>
  <si>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</si>
  <si>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</si>
  <si>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</si>
  <si>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</si>
  <si>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</si>
  <si>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</si>
  <si>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</si>
  <si>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</si>
  <si>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</si>
  <si>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</si>
  <si>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</si>
  <si>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</si>
  <si>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</si>
  <si>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</si>
  <si>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</si>
  <si>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</si>
  <si>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</si>
  <si>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</si>
  <si>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</si>
  <si>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</si>
  <si>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</si>
  <si>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</si>
  <si>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</si>
  <si>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</si>
  <si>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</si>
  <si>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</si>
  <si>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</si>
  <si>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</si>
  <si>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</si>
  <si>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</si>
  <si>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</si>
  <si>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</si>
  <si>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</si>
  <si>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</si>
  <si>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</si>
  <si>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</si>
  <si>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</si>
  <si>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</si>
  <si>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</si>
  <si>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</si>
  <si>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</si>
  <si>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</si>
  <si>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</si>
  <si>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</si>
  <si>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</si>
  <si>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</si>
  <si>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</si>
  <si>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</si>
  <si>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</si>
  <si>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</si>
  <si>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</si>
  <si>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</si>
  <si>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</si>
  <si>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</si>
  <si>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</si>
  <si>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</si>
  <si>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</si>
  <si>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</si>
  <si>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</si>
  <si>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</si>
  <si>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</si>
  <si>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</si>
  <si>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</si>
  <si>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</si>
  <si>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</si>
  <si>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</si>
  <si>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</si>
  <si>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</si>
  <si>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</si>
  <si>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</si>
  <si>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</si>
  <si>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</si>
  <si>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</si>
  <si>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</si>
  <si>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</si>
  <si>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</si>
  <si>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</si>
  <si>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</si>
  <si>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</si>
  <si>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</si>
  <si>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</si>
  <si>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</si>
  <si>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</si>
  <si>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</si>
  <si>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</si>
  <si>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</si>
  <si>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</si>
  <si>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</si>
  <si>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</si>
  <si>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</si>
  <si>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</si>
  <si>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</si>
  <si>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</si>
  <si>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</si>
  <si>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</si>
  <si>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</si>
  <si>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</si>
  <si>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</si>
  <si>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</si>
  <si>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</si>
  <si>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</si>
  <si>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</si>
  <si>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</si>
  <si>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</si>
  <si>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</si>
  <si>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</si>
  <si>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</si>
  <si>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</si>
  <si>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</si>
  <si>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</si>
  <si>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</si>
  <si>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</si>
  <si>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</si>
  <si>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</si>
  <si>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</si>
  <si>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</si>
  <si>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</si>
  <si>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</si>
  <si>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</si>
  <si>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</si>
  <si>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</si>
  <si>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</si>
  <si>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</si>
  <si>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</si>
  <si>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</si>
  <si>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</si>
  <si>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</si>
  <si>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</si>
  <si>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</si>
  <si>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</si>
  <si>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</si>
  <si>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</si>
  <si>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</si>
  <si>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</si>
  <si>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</si>
  <si>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</si>
  <si>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</si>
  <si>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</si>
  <si>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</si>
  <si>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</si>
  <si>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</si>
  <si>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</si>
  <si>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</si>
  <si>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</si>
  <si>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</si>
  <si>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</si>
  <si>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</si>
  <si>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</si>
  <si>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</si>
  <si>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</si>
  <si>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</si>
  <si>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</si>
  <si>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</si>
  <si>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</si>
  <si>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</si>
  <si>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</si>
  <si>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</si>
  <si>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</si>
  <si>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</si>
  <si>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</si>
  <si>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</si>
  <si>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</si>
  <si>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</si>
  <si>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</si>
  <si>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</si>
  <si>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</si>
  <si>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</si>
  <si>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</si>
  <si>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</si>
  <si>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</si>
  <si>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</si>
  <si>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</si>
  <si>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</si>
  <si>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</si>
  <si>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</si>
  <si>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</si>
  <si>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</si>
  <si>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</si>
  <si>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</si>
  <si>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</si>
  <si>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</si>
  <si>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</si>
  <si>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</si>
  <si>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</si>
  <si>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</si>
  <si>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</si>
  <si>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</si>
  <si>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</si>
  <si>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</si>
  <si>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</si>
  <si>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</si>
  <si>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</si>
  <si>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</si>
  <si>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</si>
  <si>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</si>
  <si>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</si>
  <si>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</si>
  <si>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</si>
  <si>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</si>
  <si>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</si>
  <si>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</si>
  <si>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</si>
  <si>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</si>
  <si>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</si>
  <si>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</si>
  <si>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</si>
  <si>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</si>
  <si>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</si>
  <si>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</si>
  <si>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</si>
  <si>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</si>
  <si>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</si>
  <si>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</si>
  <si>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</si>
  <si>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</si>
  <si>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</si>
  <si>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</si>
  <si>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</si>
  <si>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</si>
  <si>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</si>
  <si>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</si>
  <si>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</si>
  <si>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</si>
  <si>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</si>
  <si>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</si>
  <si>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</si>
  <si>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</si>
  <si>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</si>
  <si>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</si>
  <si>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</si>
  <si>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</si>
  <si>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</si>
  <si>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</si>
  <si>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</si>
  <si>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</si>
  <si>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</si>
  <si>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</si>
  <si>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</si>
  <si>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</si>
  <si>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</si>
  <si>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</si>
  <si>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</si>
  <si>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</si>
  <si>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</si>
  <si>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</si>
  <si>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</si>
  <si>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</si>
  <si>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</si>
  <si>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</si>
  <si>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</si>
  <si>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</si>
  <si>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</si>
  <si>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</si>
  <si>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</si>
  <si>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</si>
  <si>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</si>
  <si>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</si>
  <si>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</si>
  <si>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</si>
  <si>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</si>
  <si>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</si>
  <si>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</si>
  <si>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</si>
  <si>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</si>
  <si>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</si>
  <si>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</si>
  <si>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</si>
  <si>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</si>
  <si>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</si>
  <si>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</si>
  <si>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</si>
  <si>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</si>
  <si>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</si>
  <si>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</si>
  <si>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</si>
  <si>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</si>
  <si>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</si>
  <si>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</si>
  <si>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</si>
  <si>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</si>
  <si>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</si>
  <si>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</si>
  <si>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</si>
  <si>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</si>
  <si>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</si>
  <si>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</si>
  <si>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</si>
  <si>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</si>
  <si>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</si>
  <si>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</si>
  <si>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</si>
  <si>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</si>
  <si>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</si>
  <si>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</si>
  <si>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</si>
  <si>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</si>
  <si>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</si>
  <si>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</si>
  <si>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</si>
  <si>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</si>
  <si>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</si>
  <si>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</si>
  <si>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</si>
  <si>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</si>
  <si>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</si>
  <si>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</si>
  <si>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</si>
  <si>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</si>
  <si>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</si>
  <si>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</si>
  <si>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</si>
  <si>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</si>
  <si>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</si>
  <si>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</si>
  <si>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</si>
  <si>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</si>
  <si>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</si>
  <si>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</si>
  <si>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</si>
  <si>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</si>
  <si>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</si>
  <si>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</si>
  <si>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</si>
  <si>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</si>
  <si>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</si>
  <si>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</si>
  <si>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</si>
  <si>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</si>
  <si>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</si>
  <si>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</si>
  <si>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</si>
  <si>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</si>
  <si>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</si>
  <si>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</si>
  <si>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</si>
  <si>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</si>
  <si>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</si>
  <si>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</si>
  <si>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</si>
  <si>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</si>
  <si>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</si>
  <si>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</si>
  <si>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</si>
  <si>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</si>
  <si>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</si>
  <si>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</si>
  <si>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</si>
  <si>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</si>
  <si>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</si>
  <si>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</si>
  <si>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</si>
  <si>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</si>
  <si>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</si>
  <si>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</si>
  <si>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</si>
  <si>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</si>
  <si>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</si>
  <si>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</si>
  <si>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</si>
  <si>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</si>
  <si>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</si>
  <si>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</si>
  <si>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</si>
  <si>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</si>
  <si>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</si>
  <si>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</si>
  <si>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</si>
  <si>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</si>
  <si>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</si>
  <si>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</si>
  <si>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</si>
  <si>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</si>
  <si>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</si>
  <si>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</si>
  <si>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</si>
  <si>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</si>
  <si>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</si>
  <si>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</si>
  <si>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</si>
  <si>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</si>
  <si>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</si>
  <si>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</si>
  <si>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</si>
  <si>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</si>
  <si>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</si>
  <si>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</si>
  <si>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</si>
  <si>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</si>
  <si>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</si>
  <si>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</si>
  <si>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</si>
  <si>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</si>
  <si>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</si>
  <si>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</si>
  <si>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</si>
  <si>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</si>
  <si>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</si>
  <si>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</si>
  <si>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</si>
  <si>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</si>
  <si>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</si>
  <si>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</si>
  <si>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</si>
  <si>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</si>
  <si>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</si>
  <si>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</si>
  <si>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</si>
  <si>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</si>
  <si>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</si>
  <si>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</si>
  <si>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</si>
  <si>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</si>
  <si>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</si>
  <si>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</si>
  <si>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</si>
  <si>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</si>
  <si>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</si>
  <si>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</si>
  <si>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</si>
  <si>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</si>
  <si>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</si>
  <si>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</si>
  <si>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</si>
  <si>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</si>
  <si>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</si>
  <si>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</si>
  <si>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</si>
  <si>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</si>
  <si>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</si>
  <si>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</si>
  <si>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</si>
  <si>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</si>
  <si>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</si>
  <si>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</si>
  <si>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</si>
  <si>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</si>
  <si>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</si>
  <si>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</si>
  <si>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</si>
  <si>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</si>
  <si>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</si>
  <si>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</si>
  <si>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</si>
  <si>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</si>
  <si>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</si>
  <si>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</si>
  <si>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</si>
  <si>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</si>
  <si>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</si>
  <si>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</si>
  <si>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</si>
  <si>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</si>
  <si>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</si>
  <si>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</si>
  <si>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</si>
  <si>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</si>
  <si>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</si>
  <si>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</si>
  <si>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</si>
  <si>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</si>
  <si>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</si>
  <si>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</si>
  <si>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</si>
  <si>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</si>
  <si>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</si>
  <si>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</si>
  <si>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</si>
  <si>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</si>
  <si>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</si>
  <si>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</si>
  <si>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</si>
  <si>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</si>
  <si>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</si>
  <si>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</si>
  <si>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</si>
  <si>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</si>
  <si>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</si>
  <si>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</si>
  <si>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</si>
  <si>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</si>
  <si>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</si>
  <si>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</si>
  <si>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</si>
  <si>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</si>
  <si>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</si>
  <si>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</si>
  <si>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</si>
  <si>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</si>
  <si>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</si>
  <si>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</si>
  <si>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</si>
  <si>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</si>
  <si>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</si>
  <si>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</si>
  <si>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</si>
  <si>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</si>
  <si>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</si>
  <si>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</si>
  <si>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</si>
  <si>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</si>
  <si>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</si>
  <si>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</si>
  <si>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</si>
  <si>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</si>
  <si>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</si>
  <si>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</si>
  <si>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</si>
  <si>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</si>
  <si>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</si>
  <si>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</si>
  <si>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</si>
  <si>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</si>
  <si>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</si>
  <si>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</si>
  <si>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</si>
  <si>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</si>
  <si>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</si>
  <si>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</si>
  <si>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</si>
  <si>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</si>
  <si>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</si>
  <si>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</si>
  <si>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</si>
  <si>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</si>
  <si>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</si>
  <si>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</si>
  <si>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</si>
  <si>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</si>
  <si>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</si>
  <si>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</si>
  <si>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</si>
  <si>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</si>
  <si>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</si>
  <si>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</si>
  <si>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</si>
  <si>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</si>
  <si>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</si>
  <si>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</si>
  <si>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</si>
  <si>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</si>
  <si>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</si>
  <si>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</si>
  <si>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</si>
  <si>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</si>
  <si>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</si>
  <si>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</si>
  <si>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</si>
  <si>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</si>
  <si>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</si>
  <si>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</si>
  <si>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</si>
  <si>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</si>
  <si>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</si>
  <si>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</si>
  <si>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</si>
  <si>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</si>
  <si>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</si>
  <si>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</si>
  <si>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</si>
  <si>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</si>
  <si>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</si>
  <si>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</si>
  <si>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</si>
  <si>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</si>
  <si>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</si>
  <si>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</si>
  <si>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</si>
  <si>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</si>
  <si>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</si>
  <si>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</si>
  <si>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</si>
  <si>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</si>
  <si>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</si>
  <si>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</si>
  <si>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</si>
  <si>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</si>
  <si>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</si>
  <si>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</si>
  <si>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</si>
  <si>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</si>
  <si>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</si>
  <si>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</si>
  <si>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</si>
  <si>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</si>
  <si>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</si>
  <si>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</si>
  <si>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</si>
  <si>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</si>
  <si>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</si>
  <si>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</si>
  <si>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</si>
  <si>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</si>
  <si>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</si>
  <si>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</si>
  <si>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</si>
  <si>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</si>
  <si>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</si>
  <si>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</si>
  <si>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</si>
  <si>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</si>
  <si>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</si>
  <si>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</si>
  <si>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</si>
  <si>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</si>
  <si>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</si>
  <si>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</si>
  <si>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</si>
  <si>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</si>
  <si>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</si>
  <si>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</si>
  <si>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</si>
  <si>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</si>
  <si>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</si>
  <si>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</si>
  <si>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</si>
  <si>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</si>
  <si>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</si>
  <si>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</si>
  <si>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</si>
  <si>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</si>
  <si>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</si>
  <si>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</si>
  <si>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</si>
  <si>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</si>
  <si>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</si>
  <si>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</si>
  <si>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</si>
  <si>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</si>
  <si>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</si>
  <si>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</si>
  <si>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</si>
  <si>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</si>
  <si>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</si>
  <si>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</si>
  <si>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</si>
  <si>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</si>
  <si>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</si>
  <si>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</si>
  <si>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</si>
  <si>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</si>
  <si>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</si>
  <si>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</si>
  <si>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</si>
  <si>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</si>
  <si>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</si>
  <si>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</si>
  <si>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</si>
  <si>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</si>
  <si>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</si>
  <si>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</si>
  <si>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</si>
  <si>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</si>
  <si>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</si>
  <si>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</si>
  <si>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</si>
  <si>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</si>
  <si>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</si>
  <si>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</si>
  <si>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</si>
  <si>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</si>
  <si>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</si>
  <si>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</si>
  <si>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</si>
  <si>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</si>
  <si>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</si>
  <si>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</si>
  <si>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</si>
  <si>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</si>
  <si>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</si>
  <si>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</si>
  <si>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</si>
  <si>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</si>
  <si>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</si>
  <si>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</si>
  <si>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</si>
  <si>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</si>
  <si>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</si>
  <si>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</si>
  <si>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</si>
  <si>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</si>
  <si>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</si>
  <si>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</si>
  <si>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</si>
  <si>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</si>
  <si>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</si>
  <si>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</si>
  <si>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</si>
  <si>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</si>
  <si>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</si>
  <si>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</si>
  <si>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</si>
  <si>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</si>
  <si>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</si>
  <si>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</si>
  <si>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</si>
  <si>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</si>
  <si>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</si>
  <si>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</si>
  <si>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</si>
  <si>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</si>
  <si>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</si>
  <si>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</si>
  <si>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</si>
  <si>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</si>
  <si>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</si>
  <si>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</si>
  <si>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</si>
  <si>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</si>
  <si>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</si>
  <si>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</si>
  <si>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</si>
  <si>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</si>
  <si>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</si>
  <si>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</si>
  <si>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</si>
  <si>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</si>
  <si>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</si>
  <si>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</si>
  <si>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</si>
  <si>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</si>
  <si>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</si>
  <si>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</si>
  <si>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</si>
  <si>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</si>
  <si>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</si>
  <si>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</si>
  <si>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</si>
  <si>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</si>
  <si>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</si>
  <si>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</si>
  <si>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</si>
  <si>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</si>
  <si>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</si>
  <si>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</si>
  <si>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</si>
  <si>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</si>
  <si>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</si>
  <si>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</si>
  <si>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</si>
  <si>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</si>
  <si>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</si>
  <si>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</si>
  <si>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</si>
  <si>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</si>
  <si>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</si>
  <si>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</si>
  <si>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</si>
  <si>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</si>
  <si>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</si>
  <si>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</si>
  <si>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</si>
  <si>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</si>
  <si>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</si>
  <si>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</si>
  <si>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</si>
  <si>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</si>
  <si>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</si>
  <si>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</si>
  <si>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</si>
  <si>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</si>
  <si>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</si>
  <si>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</si>
  <si>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</si>
  <si>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</si>
  <si>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</si>
  <si>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</si>
  <si>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</si>
  <si>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</si>
  <si>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</si>
  <si>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</si>
  <si>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</si>
  <si>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</si>
  <si>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</si>
  <si>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</si>
  <si>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</si>
  <si>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</si>
  <si>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</si>
  <si>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</si>
  <si>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</si>
  <si>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</si>
  <si>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</si>
  <si>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</si>
  <si>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</si>
  <si>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</si>
  <si>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</si>
  <si>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</si>
  <si>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</si>
  <si>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</si>
  <si>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</si>
  <si>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</si>
  <si>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</si>
  <si>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</si>
  <si>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</si>
  <si>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</si>
  <si>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</si>
  <si>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</si>
  <si>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</si>
  <si>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</si>
  <si>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</si>
  <si>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</si>
  <si>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</si>
  <si>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</si>
  <si>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</si>
  <si>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</si>
  <si>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</si>
  <si>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</si>
  <si>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</si>
  <si>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</si>
  <si>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</si>
  <si>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</si>
  <si>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</si>
  <si>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</si>
  <si>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</si>
  <si>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</si>
  <si>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</si>
  <si>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</si>
  <si>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</si>
  <si>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</si>
  <si>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</si>
  <si>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</si>
  <si>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</si>
  <si>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</si>
  <si>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</si>
  <si>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</si>
  <si>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</si>
  <si>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</si>
  <si>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</si>
  <si>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</si>
  <si>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</si>
  <si>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</si>
  <si>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</si>
  <si>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</si>
  <si>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</si>
  <si>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</si>
  <si>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</si>
  <si>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</si>
  <si>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</si>
  <si>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</si>
  <si>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</si>
  <si>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</si>
  <si>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</si>
  <si>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</si>
  <si>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</si>
  <si>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</si>
  <si>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</si>
  <si>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</si>
  <si>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</si>
  <si>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</si>
  <si>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</si>
  <si>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</si>
  <si>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</si>
  <si>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</si>
  <si>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</si>
  <si>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</si>
  <si>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</si>
  <si>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</si>
  <si>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</si>
  <si>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</si>
  <si>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</si>
  <si>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</si>
  <si>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</si>
  <si>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</si>
  <si>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</si>
  <si>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</si>
  <si>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</si>
  <si>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</si>
  <si>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</si>
  <si>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</si>
  <si>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</si>
  <si>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</si>
  <si>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</si>
  <si>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</si>
  <si>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</si>
  <si>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</si>
  <si>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</si>
  <si>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</si>
  <si>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</si>
  <si>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</si>
  <si>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</si>
  <si>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</si>
  <si>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</si>
  <si>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</si>
  <si>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</si>
  <si>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</si>
  <si>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</si>
  <si>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</si>
  <si>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</si>
  <si>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</si>
  <si>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</si>
  <si>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</si>
  <si>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</si>
  <si>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</si>
  <si>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</si>
  <si>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</si>
  <si>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</si>
  <si>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</si>
  <si>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</si>
  <si>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</si>
  <si>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</si>
  <si>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</si>
  <si>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</si>
  <si>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</si>
  <si>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</si>
  <si>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</si>
  <si>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</si>
  <si>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</si>
  <si>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</si>
  <si>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</si>
  <si>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</si>
  <si>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</si>
  <si>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</si>
  <si>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</si>
  <si>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</si>
  <si>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</si>
  <si>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</si>
  <si>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</si>
  <si>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</si>
  <si>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</si>
  <si>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</si>
  <si>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</si>
  <si>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</si>
  <si>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</si>
  <si>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</si>
  <si>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</si>
  <si>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</si>
  <si>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</si>
  <si>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</si>
  <si>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</si>
  <si>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</si>
  <si>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</si>
  <si>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</si>
  <si>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</si>
  <si>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</si>
  <si>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</si>
  <si>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</si>
  <si>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</si>
  <si>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</si>
  <si>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</si>
  <si>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</si>
  <si>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</si>
  <si>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</si>
  <si>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</si>
  <si>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</si>
  <si>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</si>
  <si>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</si>
  <si>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</si>
  <si>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</si>
  <si>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</si>
  <si>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</si>
  <si>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</si>
  <si>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</si>
  <si>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</si>
  <si>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</si>
  <si>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</si>
  <si>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</si>
  <si>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</si>
  <si>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</si>
  <si>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</si>
  <si>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</si>
  <si>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</si>
  <si>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</si>
  <si>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</si>
  <si>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</si>
  <si>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</si>
  <si>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</si>
  <si>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</si>
  <si>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</si>
  <si>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</si>
  <si>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</si>
  <si>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</si>
  <si>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</si>
  <si>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</si>
  <si>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</si>
  <si>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</si>
  <si>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</si>
  <si>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</si>
  <si>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</si>
  <si>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</si>
  <si>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</si>
  <si>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</si>
  <si>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</si>
  <si>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</si>
  <si>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</si>
  <si>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</si>
  <si>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</si>
  <si>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</si>
  <si>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</si>
  <si>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</si>
  <si>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</si>
  <si>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</si>
  <si>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</si>
  <si>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</si>
  <si>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</si>
  <si>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</si>
  <si>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</si>
  <si>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</si>
  <si>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</si>
  <si>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</si>
  <si>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</si>
  <si>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</si>
  <si>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</si>
  <si>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</si>
  <si>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</si>
  <si>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</si>
  <si>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</si>
  <si>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</si>
  <si>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</si>
  <si>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</si>
  <si>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</si>
  <si>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</si>
  <si>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</si>
  <si>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</si>
  <si>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</si>
  <si>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</si>
  <si>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</si>
  <si>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</si>
  <si>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</si>
  <si>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</si>
  <si>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</si>
  <si>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</si>
  <si>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</si>
  <si>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</si>
  <si>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</si>
  <si>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</si>
  <si>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</si>
  <si>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</si>
  <si>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</si>
  <si>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</si>
  <si>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</si>
  <si>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</si>
  <si>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</si>
  <si>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</si>
  <si>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</si>
  <si>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</si>
  <si>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</si>
  <si>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</si>
  <si>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</si>
  <si>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</si>
  <si>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</si>
  <si>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</si>
  <si>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</si>
  <si>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</si>
  <si>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</si>
  <si>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</si>
  <si>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</si>
  <si>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</si>
  <si>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</si>
  <si>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</si>
  <si>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</si>
  <si>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</si>
  <si>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</si>
  <si>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</si>
  <si>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</si>
  <si>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</si>
  <si>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</si>
  <si>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</si>
  <si>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</si>
  <si>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</si>
  <si>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</si>
  <si>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</si>
  <si>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</si>
  <si>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</si>
  <si>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</si>
  <si>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</si>
  <si>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</si>
  <si>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</si>
  <si>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</si>
  <si>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</si>
  <si>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</si>
  <si>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</si>
  <si>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</si>
  <si>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</si>
  <si>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</si>
  <si>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</si>
  <si>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</si>
  <si>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</si>
  <si>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</si>
  <si>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</si>
  <si>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</si>
  <si>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</si>
  <si>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</si>
  <si>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</si>
  <si>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</si>
  <si>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</si>
  <si>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</si>
  <si>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</si>
  <si>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</si>
  <si>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</si>
  <si>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</si>
  <si>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</si>
  <si>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</si>
  <si>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</si>
  <si>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</si>
  <si>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</si>
  <si>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</si>
  <si>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</si>
  <si>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</si>
  <si>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</si>
  <si>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</si>
  <si>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</si>
  <si>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</si>
  <si>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</si>
  <si>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</si>
  <si>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</si>
  <si>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</si>
  <si>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</si>
  <si>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</si>
  <si>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</si>
  <si>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</si>
  <si>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</si>
  <si>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</si>
  <si>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</si>
  <si>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</si>
  <si>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</si>
  <si>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</si>
  <si>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</si>
  <si>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</si>
  <si>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</si>
  <si>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</si>
  <si>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</si>
  <si>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</si>
  <si>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</si>
  <si>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</si>
  <si>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</si>
  <si>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</si>
  <si>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</si>
  <si>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</si>
  <si>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</si>
  <si>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</si>
  <si>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</si>
  <si>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</si>
  <si>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</si>
  <si>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</si>
  <si>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</si>
  <si>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</si>
  <si>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</si>
  <si>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</si>
  <si>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</si>
  <si>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</si>
  <si>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</si>
  <si>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</si>
  <si>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</si>
  <si>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</si>
  <si>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</si>
  <si>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</si>
  <si>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</si>
  <si>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</si>
  <si>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</si>
  <si>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</si>
  <si>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</si>
  <si>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</si>
  <si>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</si>
  <si>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</si>
  <si>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</si>
  <si>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</si>
  <si>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</si>
  <si>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</si>
  <si>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</si>
  <si>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</si>
  <si>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</si>
  <si>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</si>
  <si>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</si>
  <si>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</si>
  <si>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</si>
  <si>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</si>
  <si>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</si>
  <si>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</si>
  <si>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</si>
  <si>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</si>
  <si>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</si>
  <si>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</si>
  <si>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</si>
  <si>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</si>
  <si>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</si>
  <si>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</si>
  <si>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</si>
  <si>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</si>
  <si>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</si>
  <si>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</si>
  <si>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</si>
  <si>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</si>
  <si>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</si>
  <si>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</si>
  <si>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</si>
  <si>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</si>
  <si>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</si>
  <si>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</si>
  <si>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</si>
  <si>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</si>
  <si>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</si>
  <si>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</si>
  <si>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</si>
  <si>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</si>
  <si>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</si>
  <si>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</si>
  <si>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</si>
  <si>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</si>
  <si>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</si>
  <si>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</si>
  <si>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</si>
  <si>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</si>
  <si>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</si>
  <si>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</si>
  <si>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</si>
  <si>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</si>
  <si>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</si>
  <si>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</si>
  <si>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</si>
  <si>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</si>
  <si>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</si>
  <si>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</si>
  <si>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</si>
  <si>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</si>
  <si>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</si>
  <si>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</si>
  <si>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</si>
  <si>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</si>
  <si>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</si>
  <si>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</si>
  <si>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</si>
  <si>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</si>
  <si>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</si>
  <si>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</si>
  <si>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</si>
  <si>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</si>
  <si>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</si>
  <si>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</si>
  <si>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</si>
  <si>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</si>
  <si>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</si>
  <si>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</si>
  <si>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</si>
  <si>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</si>
  <si>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</si>
  <si>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</si>
  <si>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</si>
  <si>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</si>
  <si>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</si>
  <si>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</si>
  <si>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</si>
  <si>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</si>
  <si>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</si>
  <si>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</si>
  <si>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</si>
  <si>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</si>
  <si>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</si>
  <si>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</si>
  <si>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</si>
  <si>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</si>
  <si>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</si>
  <si>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</si>
  <si>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</si>
  <si>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</si>
  <si>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</si>
  <si>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</si>
  <si>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</si>
  <si>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</si>
  <si>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</si>
  <si>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</si>
  <si>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</si>
  <si>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</si>
  <si>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</si>
  <si>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</si>
  <si>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</si>
  <si>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</si>
  <si>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</si>
  <si>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</si>
  <si>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</si>
  <si>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</si>
  <si>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</si>
  <si>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</si>
  <si>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</si>
  <si>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</si>
  <si>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</si>
  <si>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</si>
  <si>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</si>
  <si>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</si>
  <si>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</si>
  <si>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</si>
  <si>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</si>
  <si>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</si>
  <si>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</si>
  <si>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</si>
  <si>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</si>
  <si>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</si>
  <si>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</si>
  <si>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</si>
  <si>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</si>
  <si>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</si>
  <si>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</si>
  <si>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</si>
  <si>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</si>
  <si>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</si>
  <si>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</si>
  <si>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</si>
  <si>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</si>
  <si>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</si>
  <si>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</si>
  <si>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</si>
  <si>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</si>
  <si>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Sum of Sales</t>
  </si>
  <si>
    <t/>
  </si>
  <si>
    <t>Excelsia</t>
  </si>
  <si>
    <t>Medium</t>
  </si>
  <si>
    <t>Robusta</t>
  </si>
  <si>
    <t>Arabica</t>
  </si>
  <si>
    <t>Dark</t>
  </si>
  <si>
    <t>Light</t>
  </si>
  <si>
    <t>Liberica</t>
  </si>
  <si>
    <t>Details for Sum of Sales - Country: United Kingdom</t>
  </si>
  <si>
    <t>Details for Sum of Sales - Country: Ireland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</si>
</sst>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quot;$&quot;* #,##0.00_-;_-&quot;$&quot;* &quot;-&quot;??_-;_-@_-"/>
    <numFmt numFmtId="164" formatCode="0.0"/>
    <numFmt numFmtId="165" formatCode="yyyy/mmm/dd"/>
    <numFmt numFmtId="166" formatCode="0.0\ &quot;kg&quot;"/>
    <numFmt numFmtId="167" formatCode="#,##0_ ;\-#,##0\ "/>
    <numFmt numFmtId="168" formatCode="[$$-1009]#,##0;\-[$$-1009]#,##0"/>
  </numFmts>
  <fonts count="5" x14ac:knownFonts="1">
    <font>
      <sz val="11"/>
      <color theme="1"/>
      <name val="Calibri"/>
      <family val="2"/>
      <scheme val="minor"/>
    </font>
    <font>
      <sz val="11"/>
      <color indexed="8"/>
      <name val="Calibri"/>
      <family val="2"/>
    </font>
    <font>
      <sz val="11"/>
      <color theme="1"/>
      <name val="Calibri"/>
      <family val="2"/>
      <scheme val="minor"/>
    </font>
    <font>
      <b/>
      <sz val="11"/>
      <color theme="1"/>
      <name val="Calibri"/>
      <family val="2"/>
      <scheme val="minor"/>
    </font>
    <font>
      <sz val="11"/>
      <color theme="1"/>
      <name val="Century Gothic"/>
      <family val="2"/>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3">
    <xf numFmtId="0" fontId="0" fillId="0" borderId="0" xfId="0"/>
    <xf numFmtId="164" fontId="0" fillId="0" borderId="0" xfId="0" applyNumberFormat="1"/>
    <xf numFmtId="0" fontId="1" fillId="0" borderId="0" xfId="0" applyFont="1" applyAlignment="1">
      <alignment vertical="center"/>
    </xf>
    <xf numFmtId="0" fontId="3" fillId="0" borderId="0" xfId="0" applyFont="1"/>
    <xf numFmtId="165" fontId="1" fillId="0" borderId="0" xfId="0" applyNumberFormat="1" applyFont="1" applyAlignment="1">
      <alignment vertical="center"/>
    </xf>
    <xf numFmtId="165" fontId="0" fillId="0" borderId="0" xfId="0" applyNumberFormat="1"/>
    <xf numFmtId="166" fontId="0" fillId="0" borderId="0" xfId="0" applyNumberFormat="1"/>
    <xf numFmtId="44" fontId="0" fillId="0" borderId="0" xfId="1" applyFont="1"/>
    <xf numFmtId="0" fontId="0" fillId="0" borderId="0" xfId="0" pivotButton="1"/>
    <xf numFmtId="167" fontId="0" fillId="0" borderId="0" xfId="0" applyNumberFormat="1"/>
    <xf numFmtId="0" fontId="4" fillId="0" borderId="0" xfId="0" applyFont="1"/>
    <xf numFmtId="14" fontId="0" fillId="0" borderId="0" xfId="0" applyNumberFormat="1"/>
    <xf numFmtId="168" fontId="0" fillId="0" borderId="0" xfId="0" applyNumberFormat="1"/>
  </cellXfs>
  <cellStyles count="2">
    <cellStyle name="Currency" xfId="1" builtinId="4"/>
    <cellStyle name="Normal" xfId="0" builtinId="0"/>
  </cellStyles>
  <dxfs count="18">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yyyy/mmm/dd"/>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9" formatCode="yyyy/mm/dd"/>
    </dxf>
    <dxf>
      <numFmt numFmtId="19" formatCode="yyyy/mm/dd"/>
    </dxf>
    <dxf>
      <font>
        <b/>
        <i val="0"/>
        <sz val="11"/>
        <color theme="0"/>
        <name val="Century Gothic"/>
        <family val="2"/>
        <scheme val="none"/>
      </font>
      <fill>
        <patternFill>
          <bgColor rgb="FF046482"/>
        </patternFill>
      </fill>
      <border diagonalUp="0" diagonalDown="0">
        <left/>
        <right/>
        <top/>
        <bottom/>
        <vertical/>
        <horizontal/>
      </border>
    </dxf>
    <dxf>
      <font>
        <b val="0"/>
        <i val="0"/>
        <sz val="11"/>
        <color theme="0"/>
        <name val="Calibri"/>
        <family val="2"/>
        <scheme val="minor"/>
      </font>
      <fill>
        <patternFill patternType="solid">
          <fgColor theme="0"/>
          <bgColor rgb="FF046482"/>
        </patternFill>
      </fill>
      <border>
        <left style="thin">
          <color rgb="FF098495"/>
        </left>
        <right style="thin">
          <color rgb="FF098495"/>
        </right>
        <top style="thin">
          <color rgb="FF098495"/>
        </top>
        <bottom style="thin">
          <color rgb="FF098495"/>
        </bottom>
      </border>
    </dxf>
    <dxf>
      <font>
        <b/>
        <i val="0"/>
        <color theme="0"/>
        <name val="Century Gothic"/>
        <family val="2"/>
        <scheme val="none"/>
      </font>
      <border diagonalUp="0" diagonalDown="0">
        <left/>
        <right/>
        <top/>
        <bottom/>
        <vertical/>
        <horizontal/>
      </border>
    </dxf>
    <dxf>
      <font>
        <b val="0"/>
        <i val="0"/>
        <sz val="9"/>
        <color theme="0"/>
        <name val="Century Gothic"/>
        <family val="2"/>
        <scheme val="none"/>
      </font>
      <fill>
        <patternFill>
          <bgColor rgb="FF166280"/>
        </patternFill>
      </fill>
      <border>
        <left style="thin">
          <color rgb="FF046482"/>
        </left>
        <right style="thin">
          <color rgb="FF046482"/>
        </right>
        <top style="thin">
          <color rgb="FF046482"/>
        </top>
        <bottom style="thin">
          <color rgb="FF046482"/>
        </bottom>
      </border>
    </dxf>
  </dxfs>
  <tableStyles count="2" defaultTableStyle="TableStyleMedium2" defaultPivotStyle="PivotStyleMedium9">
    <tableStyle name="Blue Slicer" pivot="0" table="0" count="6" xr9:uid="{4E996EF8-8A2A-4225-AF65-EBB46E87C885}">
      <tableStyleElement type="wholeTable" dxfId="17"/>
      <tableStyleElement type="headerRow" dxfId="16"/>
    </tableStyle>
    <tableStyle name="TurquoiseTimeline Style" pivot="0" table="0" count="8" xr9:uid="{9502FCFB-8558-4C48-9436-9C26082C5EDE}">
      <tableStyleElement type="wholeTable" dxfId="15"/>
      <tableStyleElement type="headerRow" dxfId="14"/>
    </tableStyle>
  </tableStyles>
  <colors>
    <mruColors>
      <color rgb="FF098495"/>
      <color rgb="FF046482"/>
      <color rgb="FF1B7087"/>
      <color rgb="FFCFEDF5"/>
      <color rgb="FF155769"/>
      <color rgb="FF19687D"/>
      <color rgb="FF076A77"/>
      <color rgb="FF044048"/>
      <color rgb="FF2E471D"/>
      <color rgb="FF659A2A"/>
    </mruColors>
  </colors>
  <extLst>
    <ext xmlns:x14="http://schemas.microsoft.com/office/spreadsheetml/2009/9/main" uri="{46F421CA-312F-682f-3DD2-61675219B42D}">
      <x14:dxfs count="4">
        <dxf>
          <font>
            <b/>
            <i val="0"/>
            <color theme="0"/>
            <name val="Century Gothic"/>
            <family val="2"/>
            <scheme val="none"/>
          </font>
          <border>
            <left style="thin">
              <color theme="0"/>
            </left>
            <right style="thin">
              <color theme="0"/>
            </right>
            <top style="thin">
              <color theme="0"/>
            </top>
            <bottom style="thin">
              <color theme="0"/>
            </bottom>
          </border>
        </dxf>
        <dxf>
          <font>
            <b/>
            <i val="0"/>
            <name val="Century Gothic"/>
            <family val="2"/>
            <scheme val="none"/>
          </font>
          <border>
            <left style="thin">
              <color theme="0"/>
            </left>
            <right style="thin">
              <color theme="0"/>
            </right>
            <top style="thin">
              <color theme="0"/>
            </top>
            <bottom style="thin">
              <color theme="0"/>
            </bottom>
          </border>
        </dxf>
        <dxf>
          <font>
            <b val="0"/>
            <i val="0"/>
            <strike/>
            <color theme="0" tint="-4.9989318521683403E-2"/>
            <name val="Century Gothic"/>
            <family val="2"/>
            <scheme val="none"/>
          </font>
          <border diagonalUp="0" diagonalDown="0">
            <left style="thin">
              <color theme="0"/>
            </left>
            <right style="thin">
              <color theme="0"/>
            </right>
            <top style="thin">
              <color theme="0"/>
            </top>
            <bottom style="thin">
              <color theme="0"/>
            </bottom>
            <vertical/>
            <horizontal/>
          </border>
        </dxf>
        <dxf>
          <font>
            <b val="0"/>
            <i val="0"/>
            <strike/>
            <color theme="0" tint="-4.9989318521683403E-2"/>
            <name val="Century Gothic"/>
            <family val="2"/>
            <scheme val="none"/>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Blu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3BCDE1"/>
            </patternFill>
          </fill>
          <border>
            <left style="thin">
              <color theme="0"/>
            </left>
            <right style="thin">
              <color theme="0"/>
            </right>
            <top style="thin">
              <color theme="0"/>
            </top>
            <bottom style="thin">
              <color theme="0"/>
            </bottom>
          </border>
        </dxf>
        <dxf>
          <font>
            <b/>
            <i val="0"/>
            <sz val="9"/>
            <color theme="0"/>
            <name val="Century Gothic"/>
            <family val="2"/>
            <scheme val="none"/>
          </font>
        </dxf>
        <dxf>
          <font>
            <b/>
            <i val="0"/>
            <sz val="9"/>
            <color theme="0"/>
            <name val="Century Gothic"/>
            <family val="2"/>
            <scheme val="none"/>
          </font>
        </dxf>
        <dxf>
          <font>
            <b/>
            <i val="0"/>
            <sz val="10"/>
            <color theme="0"/>
            <name val="Century Gothic"/>
            <family val="2"/>
            <scheme val="none"/>
          </font>
        </dxf>
        <dxf>
          <font>
            <b/>
            <i val="0"/>
            <sz val="10"/>
            <color theme="0"/>
            <name val="Century Gothic"/>
            <family val="2"/>
            <scheme val="none"/>
          </font>
        </dxf>
      </x15:dxfs>
    </ext>
    <ext xmlns:x15="http://schemas.microsoft.com/office/spreadsheetml/2010/11/main" uri="{9260A510-F301-46a8-8635-F512D64BE5F5}">
      <x15:timelineStyles defaultTimelineStyle="TimeSlicerStyleLight1">
        <x15:timelineStyle name="Turquoise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Data.xlsx]Total Sales!Total Sales</c:name>
    <c:fmtId val="19"/>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sz="1100">
                <a:latin typeface="Century Gothic" panose="020B0502020202020204" pitchFamily="34" charset="0"/>
              </a:rPr>
              <a:t>Total 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pivotFmt>
      <c:pivotFmt>
        <c:idx val="5"/>
        <c:spPr>
          <a:solidFill>
            <a:schemeClr val="accent1"/>
          </a:solidFill>
          <a:ln w="28575" cap="rnd">
            <a:solidFill>
              <a:srgbClr val="7030A0"/>
            </a:solidFill>
            <a:round/>
          </a:ln>
          <a:effectLst/>
        </c:spPr>
        <c:marker>
          <c:symbol val="none"/>
        </c:marker>
      </c:pivotFmt>
      <c:pivotFmt>
        <c:idx val="6"/>
        <c:spPr>
          <a:solidFill>
            <a:schemeClr val="accent1"/>
          </a:solidFill>
          <a:ln w="28575" cap="rnd">
            <a:solidFill>
              <a:srgbClr val="FF0000"/>
            </a:solidFill>
            <a:round/>
          </a:ln>
          <a:effectLst/>
        </c:spPr>
        <c:marker>
          <c:symbol val="none"/>
        </c:marker>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c:v>
                </c:pt>
              </c:strCache>
            </c:strRef>
          </c:tx>
          <c:spPr>
            <a:ln w="28575" cap="rnd">
              <a:solidFill>
                <a:srgbClr val="7030A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#,##0_ ;\-#,##0\ </c:formatCode>
                <c:ptCount val="44"/>
                <c:pt idx="0">
                  <c:v>186.85499999999999</c:v>
                </c:pt>
                <c:pt idx="1">
                  <c:v>89.839999999999989</c:v>
                </c:pt>
                <c:pt idx="2">
                  <c:v>224.94499999999999</c:v>
                </c:pt>
                <c:pt idx="3">
                  <c:v>64.75</c:v>
                </c:pt>
                <c:pt idx="4">
                  <c:v>53.664999999999992</c:v>
                </c:pt>
                <c:pt idx="6">
                  <c:v>169.95</c:v>
                </c:pt>
                <c:pt idx="7">
                  <c:v>213.67499999999998</c:v>
                </c:pt>
                <c:pt idx="8">
                  <c:v>178.70999999999998</c:v>
                </c:pt>
                <c:pt idx="9">
                  <c:v>187.97499999999999</c:v>
                </c:pt>
                <c:pt idx="10">
                  <c:v>67.5</c:v>
                </c:pt>
                <c:pt idx="11">
                  <c:v>248.23499999999999</c:v>
                </c:pt>
                <c:pt idx="13">
                  <c:v>739.48</c:v>
                </c:pt>
                <c:pt idx="14">
                  <c:v>66.66</c:v>
                </c:pt>
                <c:pt idx="15">
                  <c:v>27</c:v>
                </c:pt>
                <c:pt idx="16">
                  <c:v>39.799999999999997</c:v>
                </c:pt>
                <c:pt idx="17">
                  <c:v>344.03999999999996</c:v>
                </c:pt>
                <c:pt idx="18">
                  <c:v>79.47</c:v>
                </c:pt>
                <c:pt idx="19">
                  <c:v>22.5</c:v>
                </c:pt>
                <c:pt idx="20">
                  <c:v>101.49</c:v>
                </c:pt>
                <c:pt idx="21">
                  <c:v>97.874999999999986</c:v>
                </c:pt>
                <c:pt idx="22">
                  <c:v>165.23499999999999</c:v>
                </c:pt>
                <c:pt idx="23">
                  <c:v>23.88</c:v>
                </c:pt>
                <c:pt idx="24">
                  <c:v>106.47</c:v>
                </c:pt>
                <c:pt idx="25">
                  <c:v>169.99999999999997</c:v>
                </c:pt>
                <c:pt idx="26">
                  <c:v>192.40499999999997</c:v>
                </c:pt>
                <c:pt idx="27">
                  <c:v>62.91</c:v>
                </c:pt>
                <c:pt idx="28">
                  <c:v>143.21999999999997</c:v>
                </c:pt>
                <c:pt idx="29">
                  <c:v>279.70499999999998</c:v>
                </c:pt>
                <c:pt idx="30">
                  <c:v>109.005</c:v>
                </c:pt>
                <c:pt idx="31">
                  <c:v>119.41999999999999</c:v>
                </c:pt>
                <c:pt idx="32">
                  <c:v>667.51499999999999</c:v>
                </c:pt>
                <c:pt idx="33">
                  <c:v>242.99999999999997</c:v>
                </c:pt>
                <c:pt idx="34">
                  <c:v>63.314999999999998</c:v>
                </c:pt>
                <c:pt idx="35">
                  <c:v>201.86999999999998</c:v>
                </c:pt>
                <c:pt idx="36">
                  <c:v>30.06</c:v>
                </c:pt>
                <c:pt idx="37">
                  <c:v>49.209999999999994</c:v>
                </c:pt>
                <c:pt idx="38">
                  <c:v>45</c:v>
                </c:pt>
                <c:pt idx="39">
                  <c:v>7.77</c:v>
                </c:pt>
                <c:pt idx="40">
                  <c:v>100.72499999999999</c:v>
                </c:pt>
                <c:pt idx="41">
                  <c:v>132.03</c:v>
                </c:pt>
                <c:pt idx="42">
                  <c:v>165.755</c:v>
                </c:pt>
                <c:pt idx="43">
                  <c:v>86.609999999999985</c:v>
                </c:pt>
              </c:numCache>
            </c:numRef>
          </c:val>
          <c:smooth val="0"/>
          <c:extLst>
            <c:ext xmlns:c16="http://schemas.microsoft.com/office/drawing/2014/chart" uri="{C3380CC4-5D6E-409C-BE32-E72D297353CC}">
              <c16:uniqueId val="{00000000-3119-4291-A5F9-04D954F64837}"/>
            </c:ext>
          </c:extLst>
        </c:ser>
        <c:ser>
          <c:idx val="1"/>
          <c:order val="1"/>
          <c:tx>
            <c:strRef>
              <c:f>'Total Sales'!$D$3:$D$4</c:f>
              <c:strCache>
                <c:ptCount val="1"/>
                <c:pt idx="0">
                  <c:v>Exc</c:v>
                </c:pt>
              </c:strCache>
            </c:strRef>
          </c:tx>
          <c:spPr>
            <a:ln w="28575" cap="rnd">
              <a:solidFill>
                <a:srgbClr val="00B05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#,##0_ ;\-#,##0\ </c:formatCode>
                <c:ptCount val="44"/>
                <c:pt idx="0">
                  <c:v>198.24</c:v>
                </c:pt>
                <c:pt idx="1">
                  <c:v>41.25</c:v>
                </c:pt>
                <c:pt idx="2">
                  <c:v>189.54000000000002</c:v>
                </c:pt>
                <c:pt idx="3">
                  <c:v>181.16999999999996</c:v>
                </c:pt>
                <c:pt idx="4">
                  <c:v>7.29</c:v>
                </c:pt>
                <c:pt idx="5">
                  <c:v>547.7349999999999</c:v>
                </c:pt>
                <c:pt idx="6">
                  <c:v>218.67999999999995</c:v>
                </c:pt>
                <c:pt idx="7">
                  <c:v>41.25</c:v>
                </c:pt>
                <c:pt idx="8">
                  <c:v>35.75</c:v>
                </c:pt>
                <c:pt idx="9">
                  <c:v>114.07499999999999</c:v>
                </c:pt>
                <c:pt idx="11">
                  <c:v>204.92999999999995</c:v>
                </c:pt>
                <c:pt idx="12">
                  <c:v>54.870000000000005</c:v>
                </c:pt>
                <c:pt idx="13">
                  <c:v>334.33500000000004</c:v>
                </c:pt>
                <c:pt idx="14">
                  <c:v>85.454999999999998</c:v>
                </c:pt>
                <c:pt idx="15">
                  <c:v>77.760000000000005</c:v>
                </c:pt>
                <c:pt idx="16">
                  <c:v>245.67499999999995</c:v>
                </c:pt>
                <c:pt idx="17">
                  <c:v>191.715</c:v>
                </c:pt>
                <c:pt idx="18">
                  <c:v>110</c:v>
                </c:pt>
                <c:pt idx="19">
                  <c:v>77.72</c:v>
                </c:pt>
                <c:pt idx="20">
                  <c:v>195.11</c:v>
                </c:pt>
                <c:pt idx="21">
                  <c:v>156.655</c:v>
                </c:pt>
                <c:pt idx="23">
                  <c:v>354.67499999999995</c:v>
                </c:pt>
                <c:pt idx="24">
                  <c:v>12.15</c:v>
                </c:pt>
                <c:pt idx="25">
                  <c:v>48.6</c:v>
                </c:pt>
                <c:pt idx="26">
                  <c:v>307.38499999999999</c:v>
                </c:pt>
                <c:pt idx="27">
                  <c:v>8.91</c:v>
                </c:pt>
                <c:pt idx="28">
                  <c:v>94.710000000000008</c:v>
                </c:pt>
                <c:pt idx="29">
                  <c:v>12.375</c:v>
                </c:pt>
                <c:pt idx="30">
                  <c:v>124.7</c:v>
                </c:pt>
                <c:pt idx="31">
                  <c:v>81.41</c:v>
                </c:pt>
                <c:pt idx="32">
                  <c:v>171.6</c:v>
                </c:pt>
                <c:pt idx="33">
                  <c:v>260.32499999999999</c:v>
                </c:pt>
                <c:pt idx="34">
                  <c:v>459.54999999999995</c:v>
                </c:pt>
                <c:pt idx="35">
                  <c:v>129.97500000000002</c:v>
                </c:pt>
                <c:pt idx="36">
                  <c:v>72.36</c:v>
                </c:pt>
                <c:pt idx="37">
                  <c:v>129.69</c:v>
                </c:pt>
                <c:pt idx="38">
                  <c:v>147.01499999999999</c:v>
                </c:pt>
                <c:pt idx="39">
                  <c:v>69.3</c:v>
                </c:pt>
                <c:pt idx="40">
                  <c:v>70.539999999999992</c:v>
                </c:pt>
                <c:pt idx="41">
                  <c:v>236.51999999999995</c:v>
                </c:pt>
                <c:pt idx="42">
                  <c:v>81.27</c:v>
                </c:pt>
              </c:numCache>
            </c:numRef>
          </c:val>
          <c:smooth val="0"/>
          <c:extLst>
            <c:ext xmlns:c16="http://schemas.microsoft.com/office/drawing/2014/chart" uri="{C3380CC4-5D6E-409C-BE32-E72D297353CC}">
              <c16:uniqueId val="{00000001-3119-4291-A5F9-04D954F64837}"/>
            </c:ext>
          </c:extLst>
        </c:ser>
        <c:ser>
          <c:idx val="2"/>
          <c:order val="2"/>
          <c:tx>
            <c:strRef>
              <c:f>'Total Sales'!$E$3:$E$4</c:f>
              <c:strCache>
                <c:ptCount val="1"/>
                <c:pt idx="0">
                  <c:v>Lib</c:v>
                </c:pt>
              </c:strCache>
            </c:strRef>
          </c:tx>
          <c:spPr>
            <a:ln w="28575" cap="rnd">
              <a:solidFill>
                <a:srgbClr val="FFFF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#,##0_ ;\-#,##0\ </c:formatCode>
                <c:ptCount val="44"/>
                <c:pt idx="0">
                  <c:v>118.05999999999999</c:v>
                </c:pt>
                <c:pt idx="1">
                  <c:v>119.13999999999999</c:v>
                </c:pt>
                <c:pt idx="2">
                  <c:v>245.34999999999997</c:v>
                </c:pt>
                <c:pt idx="3">
                  <c:v>429.05499999999995</c:v>
                </c:pt>
                <c:pt idx="5">
                  <c:v>124.27499999999999</c:v>
                </c:pt>
                <c:pt idx="6">
                  <c:v>171.18</c:v>
                </c:pt>
                <c:pt idx="7">
                  <c:v>134.23000000000002</c:v>
                </c:pt>
                <c:pt idx="8">
                  <c:v>228.58499999999998</c:v>
                </c:pt>
                <c:pt idx="9">
                  <c:v>54.389999999999993</c:v>
                </c:pt>
                <c:pt idx="10">
                  <c:v>224.39499999999998</c:v>
                </c:pt>
                <c:pt idx="11">
                  <c:v>49.209999999999994</c:v>
                </c:pt>
                <c:pt idx="12">
                  <c:v>42.795000000000002</c:v>
                </c:pt>
                <c:pt idx="13">
                  <c:v>120.43499999999999</c:v>
                </c:pt>
                <c:pt idx="14">
                  <c:v>80.86</c:v>
                </c:pt>
                <c:pt idx="15">
                  <c:v>123.73500000000001</c:v>
                </c:pt>
                <c:pt idx="16">
                  <c:v>59.655000000000001</c:v>
                </c:pt>
                <c:pt idx="17">
                  <c:v>142.91499999999999</c:v>
                </c:pt>
                <c:pt idx="18">
                  <c:v>175.20499999999998</c:v>
                </c:pt>
                <c:pt idx="19">
                  <c:v>28.53</c:v>
                </c:pt>
                <c:pt idx="20">
                  <c:v>64.08</c:v>
                </c:pt>
                <c:pt idx="21">
                  <c:v>135.22500000000002</c:v>
                </c:pt>
                <c:pt idx="22">
                  <c:v>119.13999999999999</c:v>
                </c:pt>
                <c:pt idx="23">
                  <c:v>70.86</c:v>
                </c:pt>
                <c:pt idx="24">
                  <c:v>200.89000000000001</c:v>
                </c:pt>
                <c:pt idx="25">
                  <c:v>244.06</c:v>
                </c:pt>
                <c:pt idx="26">
                  <c:v>278.14499999999998</c:v>
                </c:pt>
                <c:pt idx="27">
                  <c:v>328.95</c:v>
                </c:pt>
                <c:pt idx="28">
                  <c:v>263.315</c:v>
                </c:pt>
                <c:pt idx="29">
                  <c:v>187.77499999999998</c:v>
                </c:pt>
                <c:pt idx="30">
                  <c:v>52.305</c:v>
                </c:pt>
                <c:pt idx="31">
                  <c:v>125.58</c:v>
                </c:pt>
                <c:pt idx="32">
                  <c:v>124.71000000000001</c:v>
                </c:pt>
                <c:pt idx="33">
                  <c:v>285.57000000000005</c:v>
                </c:pt>
                <c:pt idx="34">
                  <c:v>275.08999999999997</c:v>
                </c:pt>
                <c:pt idx="35">
                  <c:v>146.36999999999998</c:v>
                </c:pt>
                <c:pt idx="36">
                  <c:v>463.28000000000003</c:v>
                </c:pt>
                <c:pt idx="37">
                  <c:v>67.400000000000006</c:v>
                </c:pt>
                <c:pt idx="38">
                  <c:v>4.3650000000000002</c:v>
                </c:pt>
                <c:pt idx="39">
                  <c:v>45.81</c:v>
                </c:pt>
                <c:pt idx="40">
                  <c:v>213.10999999999999</c:v>
                </c:pt>
                <c:pt idx="41">
                  <c:v>161.35999999999999</c:v>
                </c:pt>
                <c:pt idx="42">
                  <c:v>271.05500000000001</c:v>
                </c:pt>
                <c:pt idx="43">
                  <c:v>15.54</c:v>
                </c:pt>
              </c:numCache>
            </c:numRef>
          </c:val>
          <c:smooth val="0"/>
          <c:extLst>
            <c:ext xmlns:c16="http://schemas.microsoft.com/office/drawing/2014/chart" uri="{C3380CC4-5D6E-409C-BE32-E72D297353CC}">
              <c16:uniqueId val="{00000002-3119-4291-A5F9-04D954F64837}"/>
            </c:ext>
          </c:extLst>
        </c:ser>
        <c:ser>
          <c:idx val="3"/>
          <c:order val="3"/>
          <c:tx>
            <c:strRef>
              <c:f>'Total Sales'!$F$3:$F$4</c:f>
              <c:strCache>
                <c:ptCount val="1"/>
                <c:pt idx="0">
                  <c:v>Rob</c:v>
                </c:pt>
              </c:strCache>
            </c:strRef>
          </c:tx>
          <c:spPr>
            <a:ln w="28575" cap="rnd">
              <a:solidFill>
                <a:srgbClr val="FF00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#,##0_ ;\-#,##0\ </c:formatCode>
                <c:ptCount val="44"/>
                <c:pt idx="0">
                  <c:v>111.06</c:v>
                </c:pt>
                <c:pt idx="1">
                  <c:v>71.699999999999989</c:v>
                </c:pt>
                <c:pt idx="2">
                  <c:v>36.734999999999999</c:v>
                </c:pt>
                <c:pt idx="3">
                  <c:v>21.509999999999998</c:v>
                </c:pt>
                <c:pt idx="5">
                  <c:v>90.734999999999985</c:v>
                </c:pt>
                <c:pt idx="6">
                  <c:v>141.41499999999999</c:v>
                </c:pt>
                <c:pt idx="7">
                  <c:v>123.255</c:v>
                </c:pt>
                <c:pt idx="8">
                  <c:v>35.82</c:v>
                </c:pt>
                <c:pt idx="9">
                  <c:v>213.66499999999999</c:v>
                </c:pt>
                <c:pt idx="10">
                  <c:v>23.279999999999998</c:v>
                </c:pt>
                <c:pt idx="11">
                  <c:v>58.554999999999993</c:v>
                </c:pt>
                <c:pt idx="12">
                  <c:v>157.72499999999999</c:v>
                </c:pt>
                <c:pt idx="13">
                  <c:v>402.67999999999995</c:v>
                </c:pt>
                <c:pt idx="14">
                  <c:v>165.96</c:v>
                </c:pt>
                <c:pt idx="15">
                  <c:v>114.42499999999998</c:v>
                </c:pt>
                <c:pt idx="16">
                  <c:v>44.154999999999994</c:v>
                </c:pt>
                <c:pt idx="18">
                  <c:v>266.90999999999997</c:v>
                </c:pt>
                <c:pt idx="19">
                  <c:v>127.73999999999998</c:v>
                </c:pt>
                <c:pt idx="20">
                  <c:v>296.69</c:v>
                </c:pt>
                <c:pt idx="21">
                  <c:v>43.019999999999996</c:v>
                </c:pt>
                <c:pt idx="22">
                  <c:v>26.849999999999994</c:v>
                </c:pt>
                <c:pt idx="23">
                  <c:v>17.91</c:v>
                </c:pt>
                <c:pt idx="24">
                  <c:v>35.82</c:v>
                </c:pt>
                <c:pt idx="25">
                  <c:v>16.11</c:v>
                </c:pt>
                <c:pt idx="26">
                  <c:v>163.61999999999998</c:v>
                </c:pt>
                <c:pt idx="27">
                  <c:v>23.9</c:v>
                </c:pt>
                <c:pt idx="28">
                  <c:v>184.61999999999998</c:v>
                </c:pt>
                <c:pt idx="29">
                  <c:v>88.334999999999994</c:v>
                </c:pt>
                <c:pt idx="30">
                  <c:v>145.79</c:v>
                </c:pt>
                <c:pt idx="31">
                  <c:v>198.58499999999998</c:v>
                </c:pt>
                <c:pt idx="32">
                  <c:v>185.58999999999997</c:v>
                </c:pt>
                <c:pt idx="33">
                  <c:v>115.27999999999999</c:v>
                </c:pt>
                <c:pt idx="35">
                  <c:v>185.22499999999997</c:v>
                </c:pt>
                <c:pt idx="36">
                  <c:v>68.650000000000006</c:v>
                </c:pt>
                <c:pt idx="37">
                  <c:v>53.759999999999991</c:v>
                </c:pt>
                <c:pt idx="38">
                  <c:v>159.17499999999995</c:v>
                </c:pt>
                <c:pt idx="39">
                  <c:v>81.209999999999994</c:v>
                </c:pt>
                <c:pt idx="40">
                  <c:v>208.86999999999998</c:v>
                </c:pt>
                <c:pt idx="41">
                  <c:v>240.58499999999995</c:v>
                </c:pt>
                <c:pt idx="42">
                  <c:v>76.03</c:v>
                </c:pt>
                <c:pt idx="43">
                  <c:v>25.68</c:v>
                </c:pt>
              </c:numCache>
            </c:numRef>
          </c:val>
          <c:smooth val="0"/>
          <c:extLst>
            <c:ext xmlns:c16="http://schemas.microsoft.com/office/drawing/2014/chart" uri="{C3380CC4-5D6E-409C-BE32-E72D297353CC}">
              <c16:uniqueId val="{00000003-3119-4291-A5F9-04D954F64837}"/>
            </c:ext>
          </c:extLst>
        </c:ser>
        <c:dLbls>
          <c:showLegendKey val="0"/>
          <c:showVal val="0"/>
          <c:showCatName val="0"/>
          <c:showSerName val="0"/>
          <c:showPercent val="0"/>
          <c:showBubbleSize val="0"/>
        </c:dLbls>
        <c:smooth val="0"/>
        <c:axId val="1371999760"/>
        <c:axId val="1372000240"/>
      </c:lineChart>
      <c:catAx>
        <c:axId val="137199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372000240"/>
        <c:crosses val="autoZero"/>
        <c:auto val="1"/>
        <c:lblAlgn val="ctr"/>
        <c:lblOffset val="100"/>
        <c:noMultiLvlLbl val="0"/>
      </c:catAx>
      <c:valAx>
        <c:axId val="137200024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US"/>
                  <a:t>CAD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37199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CFEDF5"/>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Data.xlsx]Total Sales!Total Sales</c:name>
    <c:fmtId val="11"/>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sz="1100">
                <a:latin typeface="Century Gothic" panose="020B0502020202020204" pitchFamily="34" charset="0"/>
              </a:rPr>
              <a:t>Total 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pivotFmt>
      <c:pivotFmt>
        <c:idx val="5"/>
        <c:spPr>
          <a:solidFill>
            <a:schemeClr val="accent1"/>
          </a:solidFill>
          <a:ln w="28575" cap="rnd">
            <a:solidFill>
              <a:srgbClr val="7030A0"/>
            </a:solidFill>
            <a:round/>
          </a:ln>
          <a:effectLst/>
        </c:spPr>
        <c:marker>
          <c:symbol val="none"/>
        </c:marker>
      </c:pivotFmt>
      <c:pivotFmt>
        <c:idx val="6"/>
        <c:spPr>
          <a:solidFill>
            <a:schemeClr val="accent1"/>
          </a:solidFill>
          <a:ln w="28575" cap="rnd">
            <a:solidFill>
              <a:srgbClr val="FF0000"/>
            </a:solidFill>
            <a:round/>
          </a:ln>
          <a:effectLst/>
        </c:spPr>
        <c:marker>
          <c:symbol val="none"/>
        </c:marker>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c:v>
                </c:pt>
              </c:strCache>
            </c:strRef>
          </c:tx>
          <c:spPr>
            <a:ln w="28575" cap="rnd">
              <a:solidFill>
                <a:srgbClr val="7030A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#,##0_ ;\-#,##0\ </c:formatCode>
                <c:ptCount val="44"/>
                <c:pt idx="0">
                  <c:v>186.85499999999999</c:v>
                </c:pt>
                <c:pt idx="1">
                  <c:v>89.839999999999989</c:v>
                </c:pt>
                <c:pt idx="2">
                  <c:v>224.94499999999999</c:v>
                </c:pt>
                <c:pt idx="3">
                  <c:v>64.75</c:v>
                </c:pt>
                <c:pt idx="4">
                  <c:v>53.664999999999992</c:v>
                </c:pt>
                <c:pt idx="6">
                  <c:v>169.95</c:v>
                </c:pt>
                <c:pt idx="7">
                  <c:v>213.67499999999998</c:v>
                </c:pt>
                <c:pt idx="8">
                  <c:v>178.70999999999998</c:v>
                </c:pt>
                <c:pt idx="9">
                  <c:v>187.97499999999999</c:v>
                </c:pt>
                <c:pt idx="10">
                  <c:v>67.5</c:v>
                </c:pt>
                <c:pt idx="11">
                  <c:v>248.23499999999999</c:v>
                </c:pt>
                <c:pt idx="13">
                  <c:v>739.48</c:v>
                </c:pt>
                <c:pt idx="14">
                  <c:v>66.66</c:v>
                </c:pt>
                <c:pt idx="15">
                  <c:v>27</c:v>
                </c:pt>
                <c:pt idx="16">
                  <c:v>39.799999999999997</c:v>
                </c:pt>
                <c:pt idx="17">
                  <c:v>344.03999999999996</c:v>
                </c:pt>
                <c:pt idx="18">
                  <c:v>79.47</c:v>
                </c:pt>
                <c:pt idx="19">
                  <c:v>22.5</c:v>
                </c:pt>
                <c:pt idx="20">
                  <c:v>101.49</c:v>
                </c:pt>
                <c:pt idx="21">
                  <c:v>97.874999999999986</c:v>
                </c:pt>
                <c:pt idx="22">
                  <c:v>165.23499999999999</c:v>
                </c:pt>
                <c:pt idx="23">
                  <c:v>23.88</c:v>
                </c:pt>
                <c:pt idx="24">
                  <c:v>106.47</c:v>
                </c:pt>
                <c:pt idx="25">
                  <c:v>169.99999999999997</c:v>
                </c:pt>
                <c:pt idx="26">
                  <c:v>192.40499999999997</c:v>
                </c:pt>
                <c:pt idx="27">
                  <c:v>62.91</c:v>
                </c:pt>
                <c:pt idx="28">
                  <c:v>143.21999999999997</c:v>
                </c:pt>
                <c:pt idx="29">
                  <c:v>279.70499999999998</c:v>
                </c:pt>
                <c:pt idx="30">
                  <c:v>109.005</c:v>
                </c:pt>
                <c:pt idx="31">
                  <c:v>119.41999999999999</c:v>
                </c:pt>
                <c:pt idx="32">
                  <c:v>667.51499999999999</c:v>
                </c:pt>
                <c:pt idx="33">
                  <c:v>242.99999999999997</c:v>
                </c:pt>
                <c:pt idx="34">
                  <c:v>63.314999999999998</c:v>
                </c:pt>
                <c:pt idx="35">
                  <c:v>201.86999999999998</c:v>
                </c:pt>
                <c:pt idx="36">
                  <c:v>30.06</c:v>
                </c:pt>
                <c:pt idx="37">
                  <c:v>49.209999999999994</c:v>
                </c:pt>
                <c:pt idx="38">
                  <c:v>45</c:v>
                </c:pt>
                <c:pt idx="39">
                  <c:v>7.77</c:v>
                </c:pt>
                <c:pt idx="40">
                  <c:v>100.72499999999999</c:v>
                </c:pt>
                <c:pt idx="41">
                  <c:v>132.03</c:v>
                </c:pt>
                <c:pt idx="42">
                  <c:v>165.755</c:v>
                </c:pt>
                <c:pt idx="43">
                  <c:v>86.609999999999985</c:v>
                </c:pt>
              </c:numCache>
            </c:numRef>
          </c:val>
          <c:smooth val="0"/>
          <c:extLst>
            <c:ext xmlns:c16="http://schemas.microsoft.com/office/drawing/2014/chart" uri="{C3380CC4-5D6E-409C-BE32-E72D297353CC}">
              <c16:uniqueId val="{00000000-7CC7-4CC4-93FB-6EA5BFE5E44C}"/>
            </c:ext>
          </c:extLst>
        </c:ser>
        <c:ser>
          <c:idx val="1"/>
          <c:order val="1"/>
          <c:tx>
            <c:strRef>
              <c:f>'Total Sales'!$D$3:$D$4</c:f>
              <c:strCache>
                <c:ptCount val="1"/>
                <c:pt idx="0">
                  <c:v>Exc</c:v>
                </c:pt>
              </c:strCache>
            </c:strRef>
          </c:tx>
          <c:spPr>
            <a:ln w="28575" cap="rnd">
              <a:solidFill>
                <a:srgbClr val="00B05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#,##0_ ;\-#,##0\ </c:formatCode>
                <c:ptCount val="44"/>
                <c:pt idx="0">
                  <c:v>198.24</c:v>
                </c:pt>
                <c:pt idx="1">
                  <c:v>41.25</c:v>
                </c:pt>
                <c:pt idx="2">
                  <c:v>189.54000000000002</c:v>
                </c:pt>
                <c:pt idx="3">
                  <c:v>181.16999999999996</c:v>
                </c:pt>
                <c:pt idx="4">
                  <c:v>7.29</c:v>
                </c:pt>
                <c:pt idx="5">
                  <c:v>547.7349999999999</c:v>
                </c:pt>
                <c:pt idx="6">
                  <c:v>218.67999999999995</c:v>
                </c:pt>
                <c:pt idx="7">
                  <c:v>41.25</c:v>
                </c:pt>
                <c:pt idx="8">
                  <c:v>35.75</c:v>
                </c:pt>
                <c:pt idx="9">
                  <c:v>114.07499999999999</c:v>
                </c:pt>
                <c:pt idx="11">
                  <c:v>204.92999999999995</c:v>
                </c:pt>
                <c:pt idx="12">
                  <c:v>54.870000000000005</c:v>
                </c:pt>
                <c:pt idx="13">
                  <c:v>334.33500000000004</c:v>
                </c:pt>
                <c:pt idx="14">
                  <c:v>85.454999999999998</c:v>
                </c:pt>
                <c:pt idx="15">
                  <c:v>77.760000000000005</c:v>
                </c:pt>
                <c:pt idx="16">
                  <c:v>245.67499999999995</c:v>
                </c:pt>
                <c:pt idx="17">
                  <c:v>191.715</c:v>
                </c:pt>
                <c:pt idx="18">
                  <c:v>110</c:v>
                </c:pt>
                <c:pt idx="19">
                  <c:v>77.72</c:v>
                </c:pt>
                <c:pt idx="20">
                  <c:v>195.11</c:v>
                </c:pt>
                <c:pt idx="21">
                  <c:v>156.655</c:v>
                </c:pt>
                <c:pt idx="23">
                  <c:v>354.67499999999995</c:v>
                </c:pt>
                <c:pt idx="24">
                  <c:v>12.15</c:v>
                </c:pt>
                <c:pt idx="25">
                  <c:v>48.6</c:v>
                </c:pt>
                <c:pt idx="26">
                  <c:v>307.38499999999999</c:v>
                </c:pt>
                <c:pt idx="27">
                  <c:v>8.91</c:v>
                </c:pt>
                <c:pt idx="28">
                  <c:v>94.710000000000008</c:v>
                </c:pt>
                <c:pt idx="29">
                  <c:v>12.375</c:v>
                </c:pt>
                <c:pt idx="30">
                  <c:v>124.7</c:v>
                </c:pt>
                <c:pt idx="31">
                  <c:v>81.41</c:v>
                </c:pt>
                <c:pt idx="32">
                  <c:v>171.6</c:v>
                </c:pt>
                <c:pt idx="33">
                  <c:v>260.32499999999999</c:v>
                </c:pt>
                <c:pt idx="34">
                  <c:v>459.54999999999995</c:v>
                </c:pt>
                <c:pt idx="35">
                  <c:v>129.97500000000002</c:v>
                </c:pt>
                <c:pt idx="36">
                  <c:v>72.36</c:v>
                </c:pt>
                <c:pt idx="37">
                  <c:v>129.69</c:v>
                </c:pt>
                <c:pt idx="38">
                  <c:v>147.01499999999999</c:v>
                </c:pt>
                <c:pt idx="39">
                  <c:v>69.3</c:v>
                </c:pt>
                <c:pt idx="40">
                  <c:v>70.539999999999992</c:v>
                </c:pt>
                <c:pt idx="41">
                  <c:v>236.51999999999995</c:v>
                </c:pt>
                <c:pt idx="42">
                  <c:v>81.27</c:v>
                </c:pt>
              </c:numCache>
            </c:numRef>
          </c:val>
          <c:smooth val="0"/>
          <c:extLst>
            <c:ext xmlns:c16="http://schemas.microsoft.com/office/drawing/2014/chart" uri="{C3380CC4-5D6E-409C-BE32-E72D297353CC}">
              <c16:uniqueId val="{00000001-7CC7-4CC4-93FB-6EA5BFE5E44C}"/>
            </c:ext>
          </c:extLst>
        </c:ser>
        <c:ser>
          <c:idx val="2"/>
          <c:order val="2"/>
          <c:tx>
            <c:strRef>
              <c:f>'Total Sales'!$E$3:$E$4</c:f>
              <c:strCache>
                <c:ptCount val="1"/>
                <c:pt idx="0">
                  <c:v>Lib</c:v>
                </c:pt>
              </c:strCache>
            </c:strRef>
          </c:tx>
          <c:spPr>
            <a:ln w="28575" cap="rnd">
              <a:solidFill>
                <a:srgbClr val="FFFF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#,##0_ ;\-#,##0\ </c:formatCode>
                <c:ptCount val="44"/>
                <c:pt idx="0">
                  <c:v>118.05999999999999</c:v>
                </c:pt>
                <c:pt idx="1">
                  <c:v>119.13999999999999</c:v>
                </c:pt>
                <c:pt idx="2">
                  <c:v>245.34999999999997</c:v>
                </c:pt>
                <c:pt idx="3">
                  <c:v>429.05499999999995</c:v>
                </c:pt>
                <c:pt idx="5">
                  <c:v>124.27499999999999</c:v>
                </c:pt>
                <c:pt idx="6">
                  <c:v>171.18</c:v>
                </c:pt>
                <c:pt idx="7">
                  <c:v>134.23000000000002</c:v>
                </c:pt>
                <c:pt idx="8">
                  <c:v>228.58499999999998</c:v>
                </c:pt>
                <c:pt idx="9">
                  <c:v>54.389999999999993</c:v>
                </c:pt>
                <c:pt idx="10">
                  <c:v>224.39499999999998</c:v>
                </c:pt>
                <c:pt idx="11">
                  <c:v>49.209999999999994</c:v>
                </c:pt>
                <c:pt idx="12">
                  <c:v>42.795000000000002</c:v>
                </c:pt>
                <c:pt idx="13">
                  <c:v>120.43499999999999</c:v>
                </c:pt>
                <c:pt idx="14">
                  <c:v>80.86</c:v>
                </c:pt>
                <c:pt idx="15">
                  <c:v>123.73500000000001</c:v>
                </c:pt>
                <c:pt idx="16">
                  <c:v>59.655000000000001</c:v>
                </c:pt>
                <c:pt idx="17">
                  <c:v>142.91499999999999</c:v>
                </c:pt>
                <c:pt idx="18">
                  <c:v>175.20499999999998</c:v>
                </c:pt>
                <c:pt idx="19">
                  <c:v>28.53</c:v>
                </c:pt>
                <c:pt idx="20">
                  <c:v>64.08</c:v>
                </c:pt>
                <c:pt idx="21">
                  <c:v>135.22500000000002</c:v>
                </c:pt>
                <c:pt idx="22">
                  <c:v>119.13999999999999</c:v>
                </c:pt>
                <c:pt idx="23">
                  <c:v>70.86</c:v>
                </c:pt>
                <c:pt idx="24">
                  <c:v>200.89000000000001</c:v>
                </c:pt>
                <c:pt idx="25">
                  <c:v>244.06</c:v>
                </c:pt>
                <c:pt idx="26">
                  <c:v>278.14499999999998</c:v>
                </c:pt>
                <c:pt idx="27">
                  <c:v>328.95</c:v>
                </c:pt>
                <c:pt idx="28">
                  <c:v>263.315</c:v>
                </c:pt>
                <c:pt idx="29">
                  <c:v>187.77499999999998</c:v>
                </c:pt>
                <c:pt idx="30">
                  <c:v>52.305</c:v>
                </c:pt>
                <c:pt idx="31">
                  <c:v>125.58</c:v>
                </c:pt>
                <c:pt idx="32">
                  <c:v>124.71000000000001</c:v>
                </c:pt>
                <c:pt idx="33">
                  <c:v>285.57000000000005</c:v>
                </c:pt>
                <c:pt idx="34">
                  <c:v>275.08999999999997</c:v>
                </c:pt>
                <c:pt idx="35">
                  <c:v>146.36999999999998</c:v>
                </c:pt>
                <c:pt idx="36">
                  <c:v>463.28000000000003</c:v>
                </c:pt>
                <c:pt idx="37">
                  <c:v>67.400000000000006</c:v>
                </c:pt>
                <c:pt idx="38">
                  <c:v>4.3650000000000002</c:v>
                </c:pt>
                <c:pt idx="39">
                  <c:v>45.81</c:v>
                </c:pt>
                <c:pt idx="40">
                  <c:v>213.10999999999999</c:v>
                </c:pt>
                <c:pt idx="41">
                  <c:v>161.35999999999999</c:v>
                </c:pt>
                <c:pt idx="42">
                  <c:v>271.05500000000001</c:v>
                </c:pt>
                <c:pt idx="43">
                  <c:v>15.54</c:v>
                </c:pt>
              </c:numCache>
            </c:numRef>
          </c:val>
          <c:smooth val="0"/>
          <c:extLst>
            <c:ext xmlns:c16="http://schemas.microsoft.com/office/drawing/2014/chart" uri="{C3380CC4-5D6E-409C-BE32-E72D297353CC}">
              <c16:uniqueId val="{00000002-7CC7-4CC4-93FB-6EA5BFE5E44C}"/>
            </c:ext>
          </c:extLst>
        </c:ser>
        <c:ser>
          <c:idx val="3"/>
          <c:order val="3"/>
          <c:tx>
            <c:strRef>
              <c:f>'Total Sales'!$F$3:$F$4</c:f>
              <c:strCache>
                <c:ptCount val="1"/>
                <c:pt idx="0">
                  <c:v>Rob</c:v>
                </c:pt>
              </c:strCache>
            </c:strRef>
          </c:tx>
          <c:spPr>
            <a:ln w="28575" cap="rnd">
              <a:solidFill>
                <a:srgbClr val="FF00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#,##0_ ;\-#,##0\ </c:formatCode>
                <c:ptCount val="44"/>
                <c:pt idx="0">
                  <c:v>111.06</c:v>
                </c:pt>
                <c:pt idx="1">
                  <c:v>71.699999999999989</c:v>
                </c:pt>
                <c:pt idx="2">
                  <c:v>36.734999999999999</c:v>
                </c:pt>
                <c:pt idx="3">
                  <c:v>21.509999999999998</c:v>
                </c:pt>
                <c:pt idx="5">
                  <c:v>90.734999999999985</c:v>
                </c:pt>
                <c:pt idx="6">
                  <c:v>141.41499999999999</c:v>
                </c:pt>
                <c:pt idx="7">
                  <c:v>123.255</c:v>
                </c:pt>
                <c:pt idx="8">
                  <c:v>35.82</c:v>
                </c:pt>
                <c:pt idx="9">
                  <c:v>213.66499999999999</c:v>
                </c:pt>
                <c:pt idx="10">
                  <c:v>23.279999999999998</c:v>
                </c:pt>
                <c:pt idx="11">
                  <c:v>58.554999999999993</c:v>
                </c:pt>
                <c:pt idx="12">
                  <c:v>157.72499999999999</c:v>
                </c:pt>
                <c:pt idx="13">
                  <c:v>402.67999999999995</c:v>
                </c:pt>
                <c:pt idx="14">
                  <c:v>165.96</c:v>
                </c:pt>
                <c:pt idx="15">
                  <c:v>114.42499999999998</c:v>
                </c:pt>
                <c:pt idx="16">
                  <c:v>44.154999999999994</c:v>
                </c:pt>
                <c:pt idx="18">
                  <c:v>266.90999999999997</c:v>
                </c:pt>
                <c:pt idx="19">
                  <c:v>127.73999999999998</c:v>
                </c:pt>
                <c:pt idx="20">
                  <c:v>296.69</c:v>
                </c:pt>
                <c:pt idx="21">
                  <c:v>43.019999999999996</c:v>
                </c:pt>
                <c:pt idx="22">
                  <c:v>26.849999999999994</c:v>
                </c:pt>
                <c:pt idx="23">
                  <c:v>17.91</c:v>
                </c:pt>
                <c:pt idx="24">
                  <c:v>35.82</c:v>
                </c:pt>
                <c:pt idx="25">
                  <c:v>16.11</c:v>
                </c:pt>
                <c:pt idx="26">
                  <c:v>163.61999999999998</c:v>
                </c:pt>
                <c:pt idx="27">
                  <c:v>23.9</c:v>
                </c:pt>
                <c:pt idx="28">
                  <c:v>184.61999999999998</c:v>
                </c:pt>
                <c:pt idx="29">
                  <c:v>88.334999999999994</c:v>
                </c:pt>
                <c:pt idx="30">
                  <c:v>145.79</c:v>
                </c:pt>
                <c:pt idx="31">
                  <c:v>198.58499999999998</c:v>
                </c:pt>
                <c:pt idx="32">
                  <c:v>185.58999999999997</c:v>
                </c:pt>
                <c:pt idx="33">
                  <c:v>115.27999999999999</c:v>
                </c:pt>
                <c:pt idx="35">
                  <c:v>185.22499999999997</c:v>
                </c:pt>
                <c:pt idx="36">
                  <c:v>68.650000000000006</c:v>
                </c:pt>
                <c:pt idx="37">
                  <c:v>53.759999999999991</c:v>
                </c:pt>
                <c:pt idx="38">
                  <c:v>159.17499999999995</c:v>
                </c:pt>
                <c:pt idx="39">
                  <c:v>81.209999999999994</c:v>
                </c:pt>
                <c:pt idx="40">
                  <c:v>208.86999999999998</c:v>
                </c:pt>
                <c:pt idx="41">
                  <c:v>240.58499999999995</c:v>
                </c:pt>
                <c:pt idx="42">
                  <c:v>76.03</c:v>
                </c:pt>
                <c:pt idx="43">
                  <c:v>25.68</c:v>
                </c:pt>
              </c:numCache>
            </c:numRef>
          </c:val>
          <c:smooth val="0"/>
          <c:extLst>
            <c:ext xmlns:c16="http://schemas.microsoft.com/office/drawing/2014/chart" uri="{C3380CC4-5D6E-409C-BE32-E72D297353CC}">
              <c16:uniqueId val="{00000003-D0BC-4F8E-A71D-32039A46BAD9}"/>
            </c:ext>
          </c:extLst>
        </c:ser>
        <c:dLbls>
          <c:showLegendKey val="0"/>
          <c:showVal val="0"/>
          <c:showCatName val="0"/>
          <c:showSerName val="0"/>
          <c:showPercent val="0"/>
          <c:showBubbleSize val="0"/>
        </c:dLbls>
        <c:smooth val="0"/>
        <c:axId val="1371999760"/>
        <c:axId val="1372000240"/>
      </c:lineChart>
      <c:catAx>
        <c:axId val="137199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372000240"/>
        <c:crosses val="autoZero"/>
        <c:auto val="1"/>
        <c:lblAlgn val="ctr"/>
        <c:lblOffset val="100"/>
        <c:noMultiLvlLbl val="0"/>
      </c:catAx>
      <c:valAx>
        <c:axId val="137200024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US"/>
                  <a:t>CAD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37199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CFEDF5"/>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Data.xlsx]Total Sales!Total Sales</c:name>
    <c:fmtId val="12"/>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sz="1100">
                <a:latin typeface="Century Gothic" panose="020B0502020202020204" pitchFamily="34" charset="0"/>
              </a:rPr>
              <a:t>Total 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pivotFmt>
      <c:pivotFmt>
        <c:idx val="5"/>
        <c:spPr>
          <a:solidFill>
            <a:schemeClr val="accent1"/>
          </a:solidFill>
          <a:ln w="28575" cap="rnd">
            <a:solidFill>
              <a:srgbClr val="7030A0"/>
            </a:solidFill>
            <a:round/>
          </a:ln>
          <a:effectLst/>
        </c:spPr>
        <c:marker>
          <c:symbol val="none"/>
        </c:marker>
      </c:pivotFmt>
      <c:pivotFmt>
        <c:idx val="6"/>
        <c:spPr>
          <a:solidFill>
            <a:schemeClr val="accent1"/>
          </a:solidFill>
          <a:ln w="28575" cap="rnd">
            <a:solidFill>
              <a:srgbClr val="FF0000"/>
            </a:solidFill>
            <a:round/>
          </a:ln>
          <a:effectLst/>
        </c:spPr>
        <c:marker>
          <c:symbol val="none"/>
        </c:marker>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c:v>
                </c:pt>
              </c:strCache>
            </c:strRef>
          </c:tx>
          <c:spPr>
            <a:ln w="28575" cap="rnd">
              <a:solidFill>
                <a:srgbClr val="7030A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#,##0_ ;\-#,##0\ </c:formatCode>
                <c:ptCount val="44"/>
                <c:pt idx="0">
                  <c:v>186.85499999999999</c:v>
                </c:pt>
                <c:pt idx="1">
                  <c:v>89.839999999999989</c:v>
                </c:pt>
                <c:pt idx="2">
                  <c:v>224.94499999999999</c:v>
                </c:pt>
                <c:pt idx="3">
                  <c:v>64.75</c:v>
                </c:pt>
                <c:pt idx="4">
                  <c:v>53.664999999999992</c:v>
                </c:pt>
                <c:pt idx="6">
                  <c:v>169.95</c:v>
                </c:pt>
                <c:pt idx="7">
                  <c:v>213.67499999999998</c:v>
                </c:pt>
                <c:pt idx="8">
                  <c:v>178.70999999999998</c:v>
                </c:pt>
                <c:pt idx="9">
                  <c:v>187.97499999999999</c:v>
                </c:pt>
                <c:pt idx="10">
                  <c:v>67.5</c:v>
                </c:pt>
                <c:pt idx="11">
                  <c:v>248.23499999999999</c:v>
                </c:pt>
                <c:pt idx="13">
                  <c:v>739.48</c:v>
                </c:pt>
                <c:pt idx="14">
                  <c:v>66.66</c:v>
                </c:pt>
                <c:pt idx="15">
                  <c:v>27</c:v>
                </c:pt>
                <c:pt idx="16">
                  <c:v>39.799999999999997</c:v>
                </c:pt>
                <c:pt idx="17">
                  <c:v>344.03999999999996</c:v>
                </c:pt>
                <c:pt idx="18">
                  <c:v>79.47</c:v>
                </c:pt>
                <c:pt idx="19">
                  <c:v>22.5</c:v>
                </c:pt>
                <c:pt idx="20">
                  <c:v>101.49</c:v>
                </c:pt>
                <c:pt idx="21">
                  <c:v>97.874999999999986</c:v>
                </c:pt>
                <c:pt idx="22">
                  <c:v>165.23499999999999</c:v>
                </c:pt>
                <c:pt idx="23">
                  <c:v>23.88</c:v>
                </c:pt>
                <c:pt idx="24">
                  <c:v>106.47</c:v>
                </c:pt>
                <c:pt idx="25">
                  <c:v>169.99999999999997</c:v>
                </c:pt>
                <c:pt idx="26">
                  <c:v>192.40499999999997</c:v>
                </c:pt>
                <c:pt idx="27">
                  <c:v>62.91</c:v>
                </c:pt>
                <c:pt idx="28">
                  <c:v>143.21999999999997</c:v>
                </c:pt>
                <c:pt idx="29">
                  <c:v>279.70499999999998</c:v>
                </c:pt>
                <c:pt idx="30">
                  <c:v>109.005</c:v>
                </c:pt>
                <c:pt idx="31">
                  <c:v>119.41999999999999</c:v>
                </c:pt>
                <c:pt idx="32">
                  <c:v>667.51499999999999</c:v>
                </c:pt>
                <c:pt idx="33">
                  <c:v>242.99999999999997</c:v>
                </c:pt>
                <c:pt idx="34">
                  <c:v>63.314999999999998</c:v>
                </c:pt>
                <c:pt idx="35">
                  <c:v>201.86999999999998</c:v>
                </c:pt>
                <c:pt idx="36">
                  <c:v>30.06</c:v>
                </c:pt>
                <c:pt idx="37">
                  <c:v>49.209999999999994</c:v>
                </c:pt>
                <c:pt idx="38">
                  <c:v>45</c:v>
                </c:pt>
                <c:pt idx="39">
                  <c:v>7.77</c:v>
                </c:pt>
                <c:pt idx="40">
                  <c:v>100.72499999999999</c:v>
                </c:pt>
                <c:pt idx="41">
                  <c:v>132.03</c:v>
                </c:pt>
                <c:pt idx="42">
                  <c:v>165.755</c:v>
                </c:pt>
                <c:pt idx="43">
                  <c:v>86.609999999999985</c:v>
                </c:pt>
              </c:numCache>
            </c:numRef>
          </c:val>
          <c:smooth val="0"/>
          <c:extLst>
            <c:ext xmlns:c16="http://schemas.microsoft.com/office/drawing/2014/chart" uri="{C3380CC4-5D6E-409C-BE32-E72D297353CC}">
              <c16:uniqueId val="{00000000-7CC7-4CC4-93FB-6EA5BFE5E44C}"/>
            </c:ext>
          </c:extLst>
        </c:ser>
        <c:ser>
          <c:idx val="1"/>
          <c:order val="1"/>
          <c:tx>
            <c:strRef>
              <c:f>'Total Sales'!$D$3:$D$4</c:f>
              <c:strCache>
                <c:ptCount val="1"/>
                <c:pt idx="0">
                  <c:v>Exc</c:v>
                </c:pt>
              </c:strCache>
            </c:strRef>
          </c:tx>
          <c:spPr>
            <a:ln w="28575" cap="rnd">
              <a:solidFill>
                <a:srgbClr val="00B05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#,##0_ ;\-#,##0\ </c:formatCode>
                <c:ptCount val="44"/>
                <c:pt idx="0">
                  <c:v>198.24</c:v>
                </c:pt>
                <c:pt idx="1">
                  <c:v>41.25</c:v>
                </c:pt>
                <c:pt idx="2">
                  <c:v>189.54000000000002</c:v>
                </c:pt>
                <c:pt idx="3">
                  <c:v>181.16999999999996</c:v>
                </c:pt>
                <c:pt idx="4">
                  <c:v>7.29</c:v>
                </c:pt>
                <c:pt idx="5">
                  <c:v>547.7349999999999</c:v>
                </c:pt>
                <c:pt idx="6">
                  <c:v>218.67999999999995</c:v>
                </c:pt>
                <c:pt idx="7">
                  <c:v>41.25</c:v>
                </c:pt>
                <c:pt idx="8">
                  <c:v>35.75</c:v>
                </c:pt>
                <c:pt idx="9">
                  <c:v>114.07499999999999</c:v>
                </c:pt>
                <c:pt idx="11">
                  <c:v>204.92999999999995</c:v>
                </c:pt>
                <c:pt idx="12">
                  <c:v>54.870000000000005</c:v>
                </c:pt>
                <c:pt idx="13">
                  <c:v>334.33500000000004</c:v>
                </c:pt>
                <c:pt idx="14">
                  <c:v>85.454999999999998</c:v>
                </c:pt>
                <c:pt idx="15">
                  <c:v>77.760000000000005</c:v>
                </c:pt>
                <c:pt idx="16">
                  <c:v>245.67499999999995</c:v>
                </c:pt>
                <c:pt idx="17">
                  <c:v>191.715</c:v>
                </c:pt>
                <c:pt idx="18">
                  <c:v>110</c:v>
                </c:pt>
                <c:pt idx="19">
                  <c:v>77.72</c:v>
                </c:pt>
                <c:pt idx="20">
                  <c:v>195.11</c:v>
                </c:pt>
                <c:pt idx="21">
                  <c:v>156.655</c:v>
                </c:pt>
                <c:pt idx="23">
                  <c:v>354.67499999999995</c:v>
                </c:pt>
                <c:pt idx="24">
                  <c:v>12.15</c:v>
                </c:pt>
                <c:pt idx="25">
                  <c:v>48.6</c:v>
                </c:pt>
                <c:pt idx="26">
                  <c:v>307.38499999999999</c:v>
                </c:pt>
                <c:pt idx="27">
                  <c:v>8.91</c:v>
                </c:pt>
                <c:pt idx="28">
                  <c:v>94.710000000000008</c:v>
                </c:pt>
                <c:pt idx="29">
                  <c:v>12.375</c:v>
                </c:pt>
                <c:pt idx="30">
                  <c:v>124.7</c:v>
                </c:pt>
                <c:pt idx="31">
                  <c:v>81.41</c:v>
                </c:pt>
                <c:pt idx="32">
                  <c:v>171.6</c:v>
                </c:pt>
                <c:pt idx="33">
                  <c:v>260.32499999999999</c:v>
                </c:pt>
                <c:pt idx="34">
                  <c:v>459.54999999999995</c:v>
                </c:pt>
                <c:pt idx="35">
                  <c:v>129.97500000000002</c:v>
                </c:pt>
                <c:pt idx="36">
                  <c:v>72.36</c:v>
                </c:pt>
                <c:pt idx="37">
                  <c:v>129.69</c:v>
                </c:pt>
                <c:pt idx="38">
                  <c:v>147.01499999999999</c:v>
                </c:pt>
                <c:pt idx="39">
                  <c:v>69.3</c:v>
                </c:pt>
                <c:pt idx="40">
                  <c:v>70.539999999999992</c:v>
                </c:pt>
                <c:pt idx="41">
                  <c:v>236.51999999999995</c:v>
                </c:pt>
                <c:pt idx="42">
                  <c:v>81.27</c:v>
                </c:pt>
              </c:numCache>
            </c:numRef>
          </c:val>
          <c:smooth val="0"/>
          <c:extLst>
            <c:ext xmlns:c16="http://schemas.microsoft.com/office/drawing/2014/chart" uri="{C3380CC4-5D6E-409C-BE32-E72D297353CC}">
              <c16:uniqueId val="{00000001-7CC7-4CC4-93FB-6EA5BFE5E44C}"/>
            </c:ext>
          </c:extLst>
        </c:ser>
        <c:ser>
          <c:idx val="2"/>
          <c:order val="2"/>
          <c:tx>
            <c:strRef>
              <c:f>'Total Sales'!$E$3:$E$4</c:f>
              <c:strCache>
                <c:ptCount val="1"/>
                <c:pt idx="0">
                  <c:v>Lib</c:v>
                </c:pt>
              </c:strCache>
            </c:strRef>
          </c:tx>
          <c:spPr>
            <a:ln w="28575" cap="rnd">
              <a:solidFill>
                <a:srgbClr val="FFFF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#,##0_ ;\-#,##0\ </c:formatCode>
                <c:ptCount val="44"/>
                <c:pt idx="0">
                  <c:v>118.05999999999999</c:v>
                </c:pt>
                <c:pt idx="1">
                  <c:v>119.13999999999999</c:v>
                </c:pt>
                <c:pt idx="2">
                  <c:v>245.34999999999997</c:v>
                </c:pt>
                <c:pt idx="3">
                  <c:v>429.05499999999995</c:v>
                </c:pt>
                <c:pt idx="5">
                  <c:v>124.27499999999999</c:v>
                </c:pt>
                <c:pt idx="6">
                  <c:v>171.18</c:v>
                </c:pt>
                <c:pt idx="7">
                  <c:v>134.23000000000002</c:v>
                </c:pt>
                <c:pt idx="8">
                  <c:v>228.58499999999998</c:v>
                </c:pt>
                <c:pt idx="9">
                  <c:v>54.389999999999993</c:v>
                </c:pt>
                <c:pt idx="10">
                  <c:v>224.39499999999998</c:v>
                </c:pt>
                <c:pt idx="11">
                  <c:v>49.209999999999994</c:v>
                </c:pt>
                <c:pt idx="12">
                  <c:v>42.795000000000002</c:v>
                </c:pt>
                <c:pt idx="13">
                  <c:v>120.43499999999999</c:v>
                </c:pt>
                <c:pt idx="14">
                  <c:v>80.86</c:v>
                </c:pt>
                <c:pt idx="15">
                  <c:v>123.73500000000001</c:v>
                </c:pt>
                <c:pt idx="16">
                  <c:v>59.655000000000001</c:v>
                </c:pt>
                <c:pt idx="17">
                  <c:v>142.91499999999999</c:v>
                </c:pt>
                <c:pt idx="18">
                  <c:v>175.20499999999998</c:v>
                </c:pt>
                <c:pt idx="19">
                  <c:v>28.53</c:v>
                </c:pt>
                <c:pt idx="20">
                  <c:v>64.08</c:v>
                </c:pt>
                <c:pt idx="21">
                  <c:v>135.22500000000002</c:v>
                </c:pt>
                <c:pt idx="22">
                  <c:v>119.13999999999999</c:v>
                </c:pt>
                <c:pt idx="23">
                  <c:v>70.86</c:v>
                </c:pt>
                <c:pt idx="24">
                  <c:v>200.89000000000001</c:v>
                </c:pt>
                <c:pt idx="25">
                  <c:v>244.06</c:v>
                </c:pt>
                <c:pt idx="26">
                  <c:v>278.14499999999998</c:v>
                </c:pt>
                <c:pt idx="27">
                  <c:v>328.95</c:v>
                </c:pt>
                <c:pt idx="28">
                  <c:v>263.315</c:v>
                </c:pt>
                <c:pt idx="29">
                  <c:v>187.77499999999998</c:v>
                </c:pt>
                <c:pt idx="30">
                  <c:v>52.305</c:v>
                </c:pt>
                <c:pt idx="31">
                  <c:v>125.58</c:v>
                </c:pt>
                <c:pt idx="32">
                  <c:v>124.71000000000001</c:v>
                </c:pt>
                <c:pt idx="33">
                  <c:v>285.57000000000005</c:v>
                </c:pt>
                <c:pt idx="34">
                  <c:v>275.08999999999997</c:v>
                </c:pt>
                <c:pt idx="35">
                  <c:v>146.36999999999998</c:v>
                </c:pt>
                <c:pt idx="36">
                  <c:v>463.28000000000003</c:v>
                </c:pt>
                <c:pt idx="37">
                  <c:v>67.400000000000006</c:v>
                </c:pt>
                <c:pt idx="38">
                  <c:v>4.3650000000000002</c:v>
                </c:pt>
                <c:pt idx="39">
                  <c:v>45.81</c:v>
                </c:pt>
                <c:pt idx="40">
                  <c:v>213.10999999999999</c:v>
                </c:pt>
                <c:pt idx="41">
                  <c:v>161.35999999999999</c:v>
                </c:pt>
                <c:pt idx="42">
                  <c:v>271.05500000000001</c:v>
                </c:pt>
                <c:pt idx="43">
                  <c:v>15.54</c:v>
                </c:pt>
              </c:numCache>
            </c:numRef>
          </c:val>
          <c:smooth val="0"/>
          <c:extLst>
            <c:ext xmlns:c16="http://schemas.microsoft.com/office/drawing/2014/chart" uri="{C3380CC4-5D6E-409C-BE32-E72D297353CC}">
              <c16:uniqueId val="{00000002-7CC7-4CC4-93FB-6EA5BFE5E44C}"/>
            </c:ext>
          </c:extLst>
        </c:ser>
        <c:ser>
          <c:idx val="3"/>
          <c:order val="3"/>
          <c:tx>
            <c:strRef>
              <c:f>'Total Sales'!$F$3:$F$4</c:f>
              <c:strCache>
                <c:ptCount val="1"/>
                <c:pt idx="0">
                  <c:v>Rob</c:v>
                </c:pt>
              </c:strCache>
            </c:strRef>
          </c:tx>
          <c:spPr>
            <a:ln w="28575" cap="rnd">
              <a:solidFill>
                <a:srgbClr val="FF00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#,##0_ ;\-#,##0\ </c:formatCode>
                <c:ptCount val="44"/>
                <c:pt idx="0">
                  <c:v>111.06</c:v>
                </c:pt>
                <c:pt idx="1">
                  <c:v>71.699999999999989</c:v>
                </c:pt>
                <c:pt idx="2">
                  <c:v>36.734999999999999</c:v>
                </c:pt>
                <c:pt idx="3">
                  <c:v>21.509999999999998</c:v>
                </c:pt>
                <c:pt idx="5">
                  <c:v>90.734999999999985</c:v>
                </c:pt>
                <c:pt idx="6">
                  <c:v>141.41499999999999</c:v>
                </c:pt>
                <c:pt idx="7">
                  <c:v>123.255</c:v>
                </c:pt>
                <c:pt idx="8">
                  <c:v>35.82</c:v>
                </c:pt>
                <c:pt idx="9">
                  <c:v>213.66499999999999</c:v>
                </c:pt>
                <c:pt idx="10">
                  <c:v>23.279999999999998</c:v>
                </c:pt>
                <c:pt idx="11">
                  <c:v>58.554999999999993</c:v>
                </c:pt>
                <c:pt idx="12">
                  <c:v>157.72499999999999</c:v>
                </c:pt>
                <c:pt idx="13">
                  <c:v>402.67999999999995</c:v>
                </c:pt>
                <c:pt idx="14">
                  <c:v>165.96</c:v>
                </c:pt>
                <c:pt idx="15">
                  <c:v>114.42499999999998</c:v>
                </c:pt>
                <c:pt idx="16">
                  <c:v>44.154999999999994</c:v>
                </c:pt>
                <c:pt idx="18">
                  <c:v>266.90999999999997</c:v>
                </c:pt>
                <c:pt idx="19">
                  <c:v>127.73999999999998</c:v>
                </c:pt>
                <c:pt idx="20">
                  <c:v>296.69</c:v>
                </c:pt>
                <c:pt idx="21">
                  <c:v>43.019999999999996</c:v>
                </c:pt>
                <c:pt idx="22">
                  <c:v>26.849999999999994</c:v>
                </c:pt>
                <c:pt idx="23">
                  <c:v>17.91</c:v>
                </c:pt>
                <c:pt idx="24">
                  <c:v>35.82</c:v>
                </c:pt>
                <c:pt idx="25">
                  <c:v>16.11</c:v>
                </c:pt>
                <c:pt idx="26">
                  <c:v>163.61999999999998</c:v>
                </c:pt>
                <c:pt idx="27">
                  <c:v>23.9</c:v>
                </c:pt>
                <c:pt idx="28">
                  <c:v>184.61999999999998</c:v>
                </c:pt>
                <c:pt idx="29">
                  <c:v>88.334999999999994</c:v>
                </c:pt>
                <c:pt idx="30">
                  <c:v>145.79</c:v>
                </c:pt>
                <c:pt idx="31">
                  <c:v>198.58499999999998</c:v>
                </c:pt>
                <c:pt idx="32">
                  <c:v>185.58999999999997</c:v>
                </c:pt>
                <c:pt idx="33">
                  <c:v>115.27999999999999</c:v>
                </c:pt>
                <c:pt idx="35">
                  <c:v>185.22499999999997</c:v>
                </c:pt>
                <c:pt idx="36">
                  <c:v>68.650000000000006</c:v>
                </c:pt>
                <c:pt idx="37">
                  <c:v>53.759999999999991</c:v>
                </c:pt>
                <c:pt idx="38">
                  <c:v>159.17499999999995</c:v>
                </c:pt>
                <c:pt idx="39">
                  <c:v>81.209999999999994</c:v>
                </c:pt>
                <c:pt idx="40">
                  <c:v>208.86999999999998</c:v>
                </c:pt>
                <c:pt idx="41">
                  <c:v>240.58499999999995</c:v>
                </c:pt>
                <c:pt idx="42">
                  <c:v>76.03</c:v>
                </c:pt>
                <c:pt idx="43">
                  <c:v>25.68</c:v>
                </c:pt>
              </c:numCache>
            </c:numRef>
          </c:val>
          <c:smooth val="0"/>
          <c:extLst>
            <c:ext xmlns:c16="http://schemas.microsoft.com/office/drawing/2014/chart" uri="{C3380CC4-5D6E-409C-BE32-E72D297353CC}">
              <c16:uniqueId val="{00000003-0932-4424-8075-DF332E3FCF7B}"/>
            </c:ext>
          </c:extLst>
        </c:ser>
        <c:dLbls>
          <c:showLegendKey val="0"/>
          <c:showVal val="0"/>
          <c:showCatName val="0"/>
          <c:showSerName val="0"/>
          <c:showPercent val="0"/>
          <c:showBubbleSize val="0"/>
        </c:dLbls>
        <c:smooth val="0"/>
        <c:axId val="1371999760"/>
        <c:axId val="1372000240"/>
      </c:lineChart>
      <c:catAx>
        <c:axId val="137199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372000240"/>
        <c:crosses val="autoZero"/>
        <c:auto val="1"/>
        <c:lblAlgn val="ctr"/>
        <c:lblOffset val="100"/>
        <c:noMultiLvlLbl val="0"/>
      </c:catAx>
      <c:valAx>
        <c:axId val="137200024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US"/>
                  <a:t>CAD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37199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CFEDF5"/>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Data.xlsx]Total Sales!Total Sales</c:name>
    <c:fmtId val="13"/>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sz="1100">
                <a:latin typeface="Century Gothic" panose="020B0502020202020204" pitchFamily="34" charset="0"/>
              </a:rPr>
              <a:t>Total 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pivotFmt>
      <c:pivotFmt>
        <c:idx val="5"/>
        <c:spPr>
          <a:solidFill>
            <a:schemeClr val="accent1"/>
          </a:solidFill>
          <a:ln w="28575" cap="rnd">
            <a:solidFill>
              <a:srgbClr val="7030A0"/>
            </a:solidFill>
            <a:round/>
          </a:ln>
          <a:effectLst/>
        </c:spPr>
        <c:marker>
          <c:symbol val="none"/>
        </c:marker>
      </c:pivotFmt>
      <c:pivotFmt>
        <c:idx val="6"/>
        <c:spPr>
          <a:solidFill>
            <a:schemeClr val="accent1"/>
          </a:solidFill>
          <a:ln w="28575" cap="rnd">
            <a:solidFill>
              <a:srgbClr val="FF0000"/>
            </a:solidFill>
            <a:round/>
          </a:ln>
          <a:effectLst/>
        </c:spPr>
        <c:marker>
          <c:symbol val="none"/>
        </c:marker>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c:v>
                </c:pt>
              </c:strCache>
            </c:strRef>
          </c:tx>
          <c:spPr>
            <a:ln w="28575" cap="rnd">
              <a:solidFill>
                <a:srgbClr val="7030A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#,##0_ ;\-#,##0\ </c:formatCode>
                <c:ptCount val="44"/>
                <c:pt idx="0">
                  <c:v>186.85499999999999</c:v>
                </c:pt>
                <c:pt idx="1">
                  <c:v>89.839999999999989</c:v>
                </c:pt>
                <c:pt idx="2">
                  <c:v>224.94499999999999</c:v>
                </c:pt>
                <c:pt idx="3">
                  <c:v>64.75</c:v>
                </c:pt>
                <c:pt idx="4">
                  <c:v>53.664999999999992</c:v>
                </c:pt>
                <c:pt idx="6">
                  <c:v>169.95</c:v>
                </c:pt>
                <c:pt idx="7">
                  <c:v>213.67499999999998</c:v>
                </c:pt>
                <c:pt idx="8">
                  <c:v>178.70999999999998</c:v>
                </c:pt>
                <c:pt idx="9">
                  <c:v>187.97499999999999</c:v>
                </c:pt>
                <c:pt idx="10">
                  <c:v>67.5</c:v>
                </c:pt>
                <c:pt idx="11">
                  <c:v>248.23499999999999</c:v>
                </c:pt>
                <c:pt idx="13">
                  <c:v>739.48</c:v>
                </c:pt>
                <c:pt idx="14">
                  <c:v>66.66</c:v>
                </c:pt>
                <c:pt idx="15">
                  <c:v>27</c:v>
                </c:pt>
                <c:pt idx="16">
                  <c:v>39.799999999999997</c:v>
                </c:pt>
                <c:pt idx="17">
                  <c:v>344.03999999999996</c:v>
                </c:pt>
                <c:pt idx="18">
                  <c:v>79.47</c:v>
                </c:pt>
                <c:pt idx="19">
                  <c:v>22.5</c:v>
                </c:pt>
                <c:pt idx="20">
                  <c:v>101.49</c:v>
                </c:pt>
                <c:pt idx="21">
                  <c:v>97.874999999999986</c:v>
                </c:pt>
                <c:pt idx="22">
                  <c:v>165.23499999999999</c:v>
                </c:pt>
                <c:pt idx="23">
                  <c:v>23.88</c:v>
                </c:pt>
                <c:pt idx="24">
                  <c:v>106.47</c:v>
                </c:pt>
                <c:pt idx="25">
                  <c:v>169.99999999999997</c:v>
                </c:pt>
                <c:pt idx="26">
                  <c:v>192.40499999999997</c:v>
                </c:pt>
                <c:pt idx="27">
                  <c:v>62.91</c:v>
                </c:pt>
                <c:pt idx="28">
                  <c:v>143.21999999999997</c:v>
                </c:pt>
                <c:pt idx="29">
                  <c:v>279.70499999999998</c:v>
                </c:pt>
                <c:pt idx="30">
                  <c:v>109.005</c:v>
                </c:pt>
                <c:pt idx="31">
                  <c:v>119.41999999999999</c:v>
                </c:pt>
                <c:pt idx="32">
                  <c:v>667.51499999999999</c:v>
                </c:pt>
                <c:pt idx="33">
                  <c:v>242.99999999999997</c:v>
                </c:pt>
                <c:pt idx="34">
                  <c:v>63.314999999999998</c:v>
                </c:pt>
                <c:pt idx="35">
                  <c:v>201.86999999999998</c:v>
                </c:pt>
                <c:pt idx="36">
                  <c:v>30.06</c:v>
                </c:pt>
                <c:pt idx="37">
                  <c:v>49.209999999999994</c:v>
                </c:pt>
                <c:pt idx="38">
                  <c:v>45</c:v>
                </c:pt>
                <c:pt idx="39">
                  <c:v>7.77</c:v>
                </c:pt>
                <c:pt idx="40">
                  <c:v>100.72499999999999</c:v>
                </c:pt>
                <c:pt idx="41">
                  <c:v>132.03</c:v>
                </c:pt>
                <c:pt idx="42">
                  <c:v>165.755</c:v>
                </c:pt>
                <c:pt idx="43">
                  <c:v>86.609999999999985</c:v>
                </c:pt>
              </c:numCache>
            </c:numRef>
          </c:val>
          <c:smooth val="0"/>
          <c:extLst>
            <c:ext xmlns:c16="http://schemas.microsoft.com/office/drawing/2014/chart" uri="{C3380CC4-5D6E-409C-BE32-E72D297353CC}">
              <c16:uniqueId val="{00000000-7CC7-4CC4-93FB-6EA5BFE5E44C}"/>
            </c:ext>
          </c:extLst>
        </c:ser>
        <c:ser>
          <c:idx val="1"/>
          <c:order val="1"/>
          <c:tx>
            <c:strRef>
              <c:f>'Total Sales'!$D$3:$D$4</c:f>
              <c:strCache>
                <c:ptCount val="1"/>
                <c:pt idx="0">
                  <c:v>Exc</c:v>
                </c:pt>
              </c:strCache>
            </c:strRef>
          </c:tx>
          <c:spPr>
            <a:ln w="28575" cap="rnd">
              <a:solidFill>
                <a:srgbClr val="00B05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#,##0_ ;\-#,##0\ </c:formatCode>
                <c:ptCount val="44"/>
                <c:pt idx="0">
                  <c:v>198.24</c:v>
                </c:pt>
                <c:pt idx="1">
                  <c:v>41.25</c:v>
                </c:pt>
                <c:pt idx="2">
                  <c:v>189.54000000000002</c:v>
                </c:pt>
                <c:pt idx="3">
                  <c:v>181.16999999999996</c:v>
                </c:pt>
                <c:pt idx="4">
                  <c:v>7.29</c:v>
                </c:pt>
                <c:pt idx="5">
                  <c:v>547.7349999999999</c:v>
                </c:pt>
                <c:pt idx="6">
                  <c:v>218.67999999999995</c:v>
                </c:pt>
                <c:pt idx="7">
                  <c:v>41.25</c:v>
                </c:pt>
                <c:pt idx="8">
                  <c:v>35.75</c:v>
                </c:pt>
                <c:pt idx="9">
                  <c:v>114.07499999999999</c:v>
                </c:pt>
                <c:pt idx="11">
                  <c:v>204.92999999999995</c:v>
                </c:pt>
                <c:pt idx="12">
                  <c:v>54.870000000000005</c:v>
                </c:pt>
                <c:pt idx="13">
                  <c:v>334.33500000000004</c:v>
                </c:pt>
                <c:pt idx="14">
                  <c:v>85.454999999999998</c:v>
                </c:pt>
                <c:pt idx="15">
                  <c:v>77.760000000000005</c:v>
                </c:pt>
                <c:pt idx="16">
                  <c:v>245.67499999999995</c:v>
                </c:pt>
                <c:pt idx="17">
                  <c:v>191.715</c:v>
                </c:pt>
                <c:pt idx="18">
                  <c:v>110</c:v>
                </c:pt>
                <c:pt idx="19">
                  <c:v>77.72</c:v>
                </c:pt>
                <c:pt idx="20">
                  <c:v>195.11</c:v>
                </c:pt>
                <c:pt idx="21">
                  <c:v>156.655</c:v>
                </c:pt>
                <c:pt idx="23">
                  <c:v>354.67499999999995</c:v>
                </c:pt>
                <c:pt idx="24">
                  <c:v>12.15</c:v>
                </c:pt>
                <c:pt idx="25">
                  <c:v>48.6</c:v>
                </c:pt>
                <c:pt idx="26">
                  <c:v>307.38499999999999</c:v>
                </c:pt>
                <c:pt idx="27">
                  <c:v>8.91</c:v>
                </c:pt>
                <c:pt idx="28">
                  <c:v>94.710000000000008</c:v>
                </c:pt>
                <c:pt idx="29">
                  <c:v>12.375</c:v>
                </c:pt>
                <c:pt idx="30">
                  <c:v>124.7</c:v>
                </c:pt>
                <c:pt idx="31">
                  <c:v>81.41</c:v>
                </c:pt>
                <c:pt idx="32">
                  <c:v>171.6</c:v>
                </c:pt>
                <c:pt idx="33">
                  <c:v>260.32499999999999</c:v>
                </c:pt>
                <c:pt idx="34">
                  <c:v>459.54999999999995</c:v>
                </c:pt>
                <c:pt idx="35">
                  <c:v>129.97500000000002</c:v>
                </c:pt>
                <c:pt idx="36">
                  <c:v>72.36</c:v>
                </c:pt>
                <c:pt idx="37">
                  <c:v>129.69</c:v>
                </c:pt>
                <c:pt idx="38">
                  <c:v>147.01499999999999</c:v>
                </c:pt>
                <c:pt idx="39">
                  <c:v>69.3</c:v>
                </c:pt>
                <c:pt idx="40">
                  <c:v>70.539999999999992</c:v>
                </c:pt>
                <c:pt idx="41">
                  <c:v>236.51999999999995</c:v>
                </c:pt>
                <c:pt idx="42">
                  <c:v>81.27</c:v>
                </c:pt>
              </c:numCache>
            </c:numRef>
          </c:val>
          <c:smooth val="0"/>
          <c:extLst>
            <c:ext xmlns:c16="http://schemas.microsoft.com/office/drawing/2014/chart" uri="{C3380CC4-5D6E-409C-BE32-E72D297353CC}">
              <c16:uniqueId val="{00000001-7CC7-4CC4-93FB-6EA5BFE5E44C}"/>
            </c:ext>
          </c:extLst>
        </c:ser>
        <c:ser>
          <c:idx val="2"/>
          <c:order val="2"/>
          <c:tx>
            <c:strRef>
              <c:f>'Total Sales'!$E$3:$E$4</c:f>
              <c:strCache>
                <c:ptCount val="1"/>
                <c:pt idx="0">
                  <c:v>Lib</c:v>
                </c:pt>
              </c:strCache>
            </c:strRef>
          </c:tx>
          <c:spPr>
            <a:ln w="28575" cap="rnd">
              <a:solidFill>
                <a:srgbClr val="FFFF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#,##0_ ;\-#,##0\ </c:formatCode>
                <c:ptCount val="44"/>
                <c:pt idx="0">
                  <c:v>118.05999999999999</c:v>
                </c:pt>
                <c:pt idx="1">
                  <c:v>119.13999999999999</c:v>
                </c:pt>
                <c:pt idx="2">
                  <c:v>245.34999999999997</c:v>
                </c:pt>
                <c:pt idx="3">
                  <c:v>429.05499999999995</c:v>
                </c:pt>
                <c:pt idx="5">
                  <c:v>124.27499999999999</c:v>
                </c:pt>
                <c:pt idx="6">
                  <c:v>171.18</c:v>
                </c:pt>
                <c:pt idx="7">
                  <c:v>134.23000000000002</c:v>
                </c:pt>
                <c:pt idx="8">
                  <c:v>228.58499999999998</c:v>
                </c:pt>
                <c:pt idx="9">
                  <c:v>54.389999999999993</c:v>
                </c:pt>
                <c:pt idx="10">
                  <c:v>224.39499999999998</c:v>
                </c:pt>
                <c:pt idx="11">
                  <c:v>49.209999999999994</c:v>
                </c:pt>
                <c:pt idx="12">
                  <c:v>42.795000000000002</c:v>
                </c:pt>
                <c:pt idx="13">
                  <c:v>120.43499999999999</c:v>
                </c:pt>
                <c:pt idx="14">
                  <c:v>80.86</c:v>
                </c:pt>
                <c:pt idx="15">
                  <c:v>123.73500000000001</c:v>
                </c:pt>
                <c:pt idx="16">
                  <c:v>59.655000000000001</c:v>
                </c:pt>
                <c:pt idx="17">
                  <c:v>142.91499999999999</c:v>
                </c:pt>
                <c:pt idx="18">
                  <c:v>175.20499999999998</c:v>
                </c:pt>
                <c:pt idx="19">
                  <c:v>28.53</c:v>
                </c:pt>
                <c:pt idx="20">
                  <c:v>64.08</c:v>
                </c:pt>
                <c:pt idx="21">
                  <c:v>135.22500000000002</c:v>
                </c:pt>
                <c:pt idx="22">
                  <c:v>119.13999999999999</c:v>
                </c:pt>
                <c:pt idx="23">
                  <c:v>70.86</c:v>
                </c:pt>
                <c:pt idx="24">
                  <c:v>200.89000000000001</c:v>
                </c:pt>
                <c:pt idx="25">
                  <c:v>244.06</c:v>
                </c:pt>
                <c:pt idx="26">
                  <c:v>278.14499999999998</c:v>
                </c:pt>
                <c:pt idx="27">
                  <c:v>328.95</c:v>
                </c:pt>
                <c:pt idx="28">
                  <c:v>263.315</c:v>
                </c:pt>
                <c:pt idx="29">
                  <c:v>187.77499999999998</c:v>
                </c:pt>
                <c:pt idx="30">
                  <c:v>52.305</c:v>
                </c:pt>
                <c:pt idx="31">
                  <c:v>125.58</c:v>
                </c:pt>
                <c:pt idx="32">
                  <c:v>124.71000000000001</c:v>
                </c:pt>
                <c:pt idx="33">
                  <c:v>285.57000000000005</c:v>
                </c:pt>
                <c:pt idx="34">
                  <c:v>275.08999999999997</c:v>
                </c:pt>
                <c:pt idx="35">
                  <c:v>146.36999999999998</c:v>
                </c:pt>
                <c:pt idx="36">
                  <c:v>463.28000000000003</c:v>
                </c:pt>
                <c:pt idx="37">
                  <c:v>67.400000000000006</c:v>
                </c:pt>
                <c:pt idx="38">
                  <c:v>4.3650000000000002</c:v>
                </c:pt>
                <c:pt idx="39">
                  <c:v>45.81</c:v>
                </c:pt>
                <c:pt idx="40">
                  <c:v>213.10999999999999</c:v>
                </c:pt>
                <c:pt idx="41">
                  <c:v>161.35999999999999</c:v>
                </c:pt>
                <c:pt idx="42">
                  <c:v>271.05500000000001</c:v>
                </c:pt>
                <c:pt idx="43">
                  <c:v>15.54</c:v>
                </c:pt>
              </c:numCache>
            </c:numRef>
          </c:val>
          <c:smooth val="0"/>
          <c:extLst>
            <c:ext xmlns:c16="http://schemas.microsoft.com/office/drawing/2014/chart" uri="{C3380CC4-5D6E-409C-BE32-E72D297353CC}">
              <c16:uniqueId val="{00000002-7CC7-4CC4-93FB-6EA5BFE5E44C}"/>
            </c:ext>
          </c:extLst>
        </c:ser>
        <c:ser>
          <c:idx val="3"/>
          <c:order val="3"/>
          <c:tx>
            <c:strRef>
              <c:f>'Total Sales'!$F$3:$F$4</c:f>
              <c:strCache>
                <c:ptCount val="1"/>
                <c:pt idx="0">
                  <c:v>Rob</c:v>
                </c:pt>
              </c:strCache>
            </c:strRef>
          </c:tx>
          <c:spPr>
            <a:ln w="28575" cap="rnd">
              <a:solidFill>
                <a:srgbClr val="FF00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#,##0_ ;\-#,##0\ </c:formatCode>
                <c:ptCount val="44"/>
                <c:pt idx="0">
                  <c:v>111.06</c:v>
                </c:pt>
                <c:pt idx="1">
                  <c:v>71.699999999999989</c:v>
                </c:pt>
                <c:pt idx="2">
                  <c:v>36.734999999999999</c:v>
                </c:pt>
                <c:pt idx="3">
                  <c:v>21.509999999999998</c:v>
                </c:pt>
                <c:pt idx="5">
                  <c:v>90.734999999999985</c:v>
                </c:pt>
                <c:pt idx="6">
                  <c:v>141.41499999999999</c:v>
                </c:pt>
                <c:pt idx="7">
                  <c:v>123.255</c:v>
                </c:pt>
                <c:pt idx="8">
                  <c:v>35.82</c:v>
                </c:pt>
                <c:pt idx="9">
                  <c:v>213.66499999999999</c:v>
                </c:pt>
                <c:pt idx="10">
                  <c:v>23.279999999999998</c:v>
                </c:pt>
                <c:pt idx="11">
                  <c:v>58.554999999999993</c:v>
                </c:pt>
                <c:pt idx="12">
                  <c:v>157.72499999999999</c:v>
                </c:pt>
                <c:pt idx="13">
                  <c:v>402.67999999999995</c:v>
                </c:pt>
                <c:pt idx="14">
                  <c:v>165.96</c:v>
                </c:pt>
                <c:pt idx="15">
                  <c:v>114.42499999999998</c:v>
                </c:pt>
                <c:pt idx="16">
                  <c:v>44.154999999999994</c:v>
                </c:pt>
                <c:pt idx="18">
                  <c:v>266.90999999999997</c:v>
                </c:pt>
                <c:pt idx="19">
                  <c:v>127.73999999999998</c:v>
                </c:pt>
                <c:pt idx="20">
                  <c:v>296.69</c:v>
                </c:pt>
                <c:pt idx="21">
                  <c:v>43.019999999999996</c:v>
                </c:pt>
                <c:pt idx="22">
                  <c:v>26.849999999999994</c:v>
                </c:pt>
                <c:pt idx="23">
                  <c:v>17.91</c:v>
                </c:pt>
                <c:pt idx="24">
                  <c:v>35.82</c:v>
                </c:pt>
                <c:pt idx="25">
                  <c:v>16.11</c:v>
                </c:pt>
                <c:pt idx="26">
                  <c:v>163.61999999999998</c:v>
                </c:pt>
                <c:pt idx="27">
                  <c:v>23.9</c:v>
                </c:pt>
                <c:pt idx="28">
                  <c:v>184.61999999999998</c:v>
                </c:pt>
                <c:pt idx="29">
                  <c:v>88.334999999999994</c:v>
                </c:pt>
                <c:pt idx="30">
                  <c:v>145.79</c:v>
                </c:pt>
                <c:pt idx="31">
                  <c:v>198.58499999999998</c:v>
                </c:pt>
                <c:pt idx="32">
                  <c:v>185.58999999999997</c:v>
                </c:pt>
                <c:pt idx="33">
                  <c:v>115.27999999999999</c:v>
                </c:pt>
                <c:pt idx="35">
                  <c:v>185.22499999999997</c:v>
                </c:pt>
                <c:pt idx="36">
                  <c:v>68.650000000000006</c:v>
                </c:pt>
                <c:pt idx="37">
                  <c:v>53.759999999999991</c:v>
                </c:pt>
                <c:pt idx="38">
                  <c:v>159.17499999999995</c:v>
                </c:pt>
                <c:pt idx="39">
                  <c:v>81.209999999999994</c:v>
                </c:pt>
                <c:pt idx="40">
                  <c:v>208.86999999999998</c:v>
                </c:pt>
                <c:pt idx="41">
                  <c:v>240.58499999999995</c:v>
                </c:pt>
                <c:pt idx="42">
                  <c:v>76.03</c:v>
                </c:pt>
                <c:pt idx="43">
                  <c:v>25.68</c:v>
                </c:pt>
              </c:numCache>
            </c:numRef>
          </c:val>
          <c:smooth val="0"/>
          <c:extLst>
            <c:ext xmlns:c16="http://schemas.microsoft.com/office/drawing/2014/chart" uri="{C3380CC4-5D6E-409C-BE32-E72D297353CC}">
              <c16:uniqueId val="{00000003-D954-469F-AFA5-DBAA6AB93504}"/>
            </c:ext>
          </c:extLst>
        </c:ser>
        <c:dLbls>
          <c:showLegendKey val="0"/>
          <c:showVal val="0"/>
          <c:showCatName val="0"/>
          <c:showSerName val="0"/>
          <c:showPercent val="0"/>
          <c:showBubbleSize val="0"/>
        </c:dLbls>
        <c:smooth val="0"/>
        <c:axId val="1371999760"/>
        <c:axId val="1372000240"/>
      </c:lineChart>
      <c:catAx>
        <c:axId val="137199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372000240"/>
        <c:crosses val="autoZero"/>
        <c:auto val="1"/>
        <c:lblAlgn val="ctr"/>
        <c:lblOffset val="100"/>
        <c:noMultiLvlLbl val="0"/>
      </c:catAx>
      <c:valAx>
        <c:axId val="137200024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US"/>
                  <a:t>CAD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37199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CFEDF5"/>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Data.xlsx]CountryBar Chart!Total Sales</c:name>
    <c:fmtId val="15"/>
  </c:pivotSource>
  <c:chart>
    <c:title>
      <c:tx>
        <c:rich>
          <a:bodyPr rot="0" spcFirstLastPara="1" vertOverflow="ellipsis" vert="horz" wrap="square" anchor="ctr" anchorCtr="1"/>
          <a:lstStyle/>
          <a:p>
            <a:pPr>
              <a:defRPr sz="1400" b="1" i="0" u="none" strike="noStrike" kern="1200" spc="0" baseline="0">
                <a:solidFill>
                  <a:srgbClr val="044048"/>
                </a:solidFill>
                <a:latin typeface="+mn-lt"/>
                <a:ea typeface="+mn-ea"/>
                <a:cs typeface="+mn-cs"/>
              </a:defRPr>
            </a:pPr>
            <a:r>
              <a:rPr lang="en-US" sz="1100" b="1">
                <a:solidFill>
                  <a:sysClr val="windowText" lastClr="000000"/>
                </a:solidFill>
                <a:latin typeface="Century Gothic" panose="020B0502020202020204" pitchFamily="34" charset="0"/>
              </a:rPr>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44048"/>
              </a:solidFill>
              <a:latin typeface="+mn-lt"/>
              <a:ea typeface="+mn-ea"/>
              <a:cs typeface="+mn-cs"/>
            </a:defRPr>
          </a:pPr>
          <a:endParaRPr lang="en-US"/>
        </a:p>
      </c:txPr>
    </c:title>
    <c:autoTitleDeleted val="0"/>
    <c:pivotFmts>
      <c:pivotFmt>
        <c:idx val="0"/>
        <c:spPr>
          <a:solidFill>
            <a:srgbClr val="45EC18"/>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04404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5EC18"/>
          </a:solidFill>
          <a:ln w="12700">
            <a:solidFill>
              <a:schemeClr val="bg1"/>
            </a:solidFill>
          </a:ln>
          <a:effectLst/>
        </c:spPr>
      </c:pivotFmt>
      <c:pivotFmt>
        <c:idx val="2"/>
        <c:spPr>
          <a:solidFill>
            <a:srgbClr val="659A2A"/>
          </a:solidFill>
          <a:ln w="12700">
            <a:solidFill>
              <a:schemeClr val="bg1"/>
            </a:solidFill>
          </a:ln>
          <a:effectLst/>
        </c:spPr>
      </c:pivotFmt>
      <c:pivotFmt>
        <c:idx val="3"/>
        <c:spPr>
          <a:solidFill>
            <a:srgbClr val="2E471D"/>
          </a:solidFill>
          <a:ln w="12700">
            <a:solidFill>
              <a:schemeClr val="bg1"/>
            </a:solidFill>
          </a:ln>
          <a:effectLst/>
        </c:spPr>
      </c:pivotFmt>
      <c:pivotFmt>
        <c:idx val="4"/>
        <c:spPr>
          <a:solidFill>
            <a:srgbClr val="45EC18"/>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04404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E471D"/>
          </a:solidFill>
          <a:ln w="12700">
            <a:solidFill>
              <a:schemeClr val="bg1"/>
            </a:solidFill>
          </a:ln>
          <a:effectLst/>
        </c:spPr>
      </c:pivotFmt>
      <c:pivotFmt>
        <c:idx val="6"/>
        <c:spPr>
          <a:solidFill>
            <a:srgbClr val="659A2A"/>
          </a:solidFill>
          <a:ln w="12700">
            <a:solidFill>
              <a:schemeClr val="bg1"/>
            </a:solidFill>
          </a:ln>
          <a:effectLst/>
        </c:spPr>
      </c:pivotFmt>
      <c:pivotFmt>
        <c:idx val="7"/>
        <c:spPr>
          <a:solidFill>
            <a:srgbClr val="45EC18"/>
          </a:solidFill>
          <a:ln w="12700">
            <a:solidFill>
              <a:schemeClr val="bg1"/>
            </a:solidFill>
          </a:ln>
          <a:effectLst/>
        </c:spPr>
      </c:pivotFmt>
      <c:pivotFmt>
        <c:idx val="8"/>
        <c:spPr>
          <a:solidFill>
            <a:srgbClr val="45EC18"/>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04404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2E471D"/>
          </a:solidFill>
          <a:ln w="12700">
            <a:solidFill>
              <a:schemeClr val="bg1"/>
            </a:solidFill>
          </a:ln>
          <a:effectLst/>
        </c:spPr>
      </c:pivotFmt>
      <c:pivotFmt>
        <c:idx val="10"/>
        <c:spPr>
          <a:solidFill>
            <a:srgbClr val="659A2A"/>
          </a:solidFill>
          <a:ln w="12700">
            <a:solidFill>
              <a:schemeClr val="bg1"/>
            </a:solidFill>
          </a:ln>
          <a:effectLst/>
        </c:spPr>
      </c:pivotFmt>
      <c:pivotFmt>
        <c:idx val="11"/>
        <c:spPr>
          <a:solidFill>
            <a:srgbClr val="45EC18"/>
          </a:solidFill>
          <a:ln w="12700">
            <a:solidFill>
              <a:schemeClr val="bg1"/>
            </a:solidFill>
          </a:ln>
          <a:effectLst/>
        </c:spPr>
      </c:pivotFmt>
      <c:pivotFmt>
        <c:idx val="12"/>
        <c:spPr>
          <a:solidFill>
            <a:srgbClr val="45EC18"/>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04404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2E471D"/>
          </a:solidFill>
          <a:ln w="12700">
            <a:solidFill>
              <a:schemeClr val="bg1"/>
            </a:solidFill>
          </a:ln>
          <a:effectLst/>
        </c:spPr>
      </c:pivotFmt>
      <c:pivotFmt>
        <c:idx val="14"/>
        <c:spPr>
          <a:solidFill>
            <a:srgbClr val="659A2A"/>
          </a:solidFill>
          <a:ln w="12700">
            <a:solidFill>
              <a:schemeClr val="bg1"/>
            </a:solidFill>
          </a:ln>
          <a:effectLst/>
        </c:spPr>
      </c:pivotFmt>
      <c:pivotFmt>
        <c:idx val="15"/>
        <c:spPr>
          <a:solidFill>
            <a:srgbClr val="45EC18"/>
          </a:solidFill>
          <a:ln w="12700">
            <a:solidFill>
              <a:schemeClr val="bg1"/>
            </a:solidFill>
          </a:ln>
          <a:effectLst/>
        </c:spPr>
      </c:pivotFmt>
      <c:pivotFmt>
        <c:idx val="16"/>
        <c:spPr>
          <a:solidFill>
            <a:srgbClr val="45EC18"/>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04404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2E471D"/>
          </a:solidFill>
          <a:ln w="12700">
            <a:solidFill>
              <a:schemeClr val="bg1"/>
            </a:solidFill>
          </a:ln>
          <a:effectLst/>
        </c:spPr>
      </c:pivotFmt>
      <c:pivotFmt>
        <c:idx val="18"/>
        <c:spPr>
          <a:solidFill>
            <a:srgbClr val="659A2A"/>
          </a:solidFill>
          <a:ln w="12700">
            <a:solidFill>
              <a:schemeClr val="bg1"/>
            </a:solidFill>
          </a:ln>
          <a:effectLst/>
        </c:spPr>
      </c:pivotFmt>
      <c:pivotFmt>
        <c:idx val="19"/>
        <c:spPr>
          <a:solidFill>
            <a:srgbClr val="45EC18"/>
          </a:solidFill>
          <a:ln w="12700">
            <a:solidFill>
              <a:schemeClr val="bg1"/>
            </a:solidFill>
          </a:ln>
          <a:effectLst/>
        </c:spPr>
      </c:pivotFmt>
    </c:pivotFmts>
    <c:plotArea>
      <c:layout/>
      <c:barChart>
        <c:barDir val="bar"/>
        <c:grouping val="clustered"/>
        <c:varyColors val="0"/>
        <c:ser>
          <c:idx val="0"/>
          <c:order val="0"/>
          <c:tx>
            <c:strRef>
              <c:f>'CountryBar Chart'!$B$3</c:f>
              <c:strCache>
                <c:ptCount val="1"/>
                <c:pt idx="0">
                  <c:v>Total</c:v>
                </c:pt>
              </c:strCache>
            </c:strRef>
          </c:tx>
          <c:spPr>
            <a:solidFill>
              <a:srgbClr val="45EC18"/>
            </a:solidFill>
            <a:ln w="12700">
              <a:solidFill>
                <a:schemeClr val="bg1"/>
              </a:solidFill>
            </a:ln>
            <a:effectLst/>
          </c:spPr>
          <c:invertIfNegative val="0"/>
          <c:dPt>
            <c:idx val="0"/>
            <c:invertIfNegative val="0"/>
            <c:bubble3D val="0"/>
            <c:spPr>
              <a:solidFill>
                <a:srgbClr val="2E471D"/>
              </a:solidFill>
              <a:ln w="12700">
                <a:solidFill>
                  <a:schemeClr val="bg1"/>
                </a:solidFill>
              </a:ln>
              <a:effectLst/>
            </c:spPr>
            <c:extLst>
              <c:ext xmlns:c16="http://schemas.microsoft.com/office/drawing/2014/chart" uri="{C3380CC4-5D6E-409C-BE32-E72D297353CC}">
                <c16:uniqueId val="{00000001-918A-486D-94DF-E3BC8ABCBB13}"/>
              </c:ext>
            </c:extLst>
          </c:dPt>
          <c:dPt>
            <c:idx val="1"/>
            <c:invertIfNegative val="0"/>
            <c:bubble3D val="0"/>
            <c:spPr>
              <a:solidFill>
                <a:srgbClr val="659A2A"/>
              </a:solidFill>
              <a:ln w="12700">
                <a:solidFill>
                  <a:schemeClr val="bg1"/>
                </a:solidFill>
              </a:ln>
              <a:effectLst/>
            </c:spPr>
            <c:extLst>
              <c:ext xmlns:c16="http://schemas.microsoft.com/office/drawing/2014/chart" uri="{C3380CC4-5D6E-409C-BE32-E72D297353CC}">
                <c16:uniqueId val="{00000003-918A-486D-94DF-E3BC8ABCBB13}"/>
              </c:ext>
            </c:extLst>
          </c:dPt>
          <c:dPt>
            <c:idx val="2"/>
            <c:invertIfNegative val="0"/>
            <c:bubble3D val="0"/>
            <c:spPr>
              <a:solidFill>
                <a:srgbClr val="45EC18"/>
              </a:solidFill>
              <a:ln w="12700">
                <a:solidFill>
                  <a:schemeClr val="bg1"/>
                </a:solidFill>
              </a:ln>
              <a:effectLst/>
            </c:spPr>
            <c:extLst>
              <c:ext xmlns:c16="http://schemas.microsoft.com/office/drawing/2014/chart" uri="{C3380CC4-5D6E-409C-BE32-E72D297353CC}">
                <c16:uniqueId val="{00000005-918A-486D-94DF-E3BC8ABCBB13}"/>
              </c:ext>
            </c:extLst>
          </c:dPt>
          <c:dLbls>
            <c:spPr>
              <a:noFill/>
              <a:ln>
                <a:noFill/>
              </a:ln>
              <a:effectLst/>
            </c:spPr>
            <c:txPr>
              <a:bodyPr rot="0" spcFirstLastPara="1" vertOverflow="ellipsis" vert="horz" wrap="square" anchor="ctr" anchorCtr="1"/>
              <a:lstStyle/>
              <a:p>
                <a:pPr>
                  <a:defRPr sz="900" b="1" i="0" u="none" strike="noStrike" kern="1200" baseline="0">
                    <a:solidFill>
                      <a:srgbClr val="044048"/>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 Chart'!$A$4:$A$7</c:f>
              <c:strCache>
                <c:ptCount val="3"/>
                <c:pt idx="0">
                  <c:v>United Kingdom</c:v>
                </c:pt>
                <c:pt idx="1">
                  <c:v>Ireland</c:v>
                </c:pt>
                <c:pt idx="2">
                  <c:v>United States</c:v>
                </c:pt>
              </c:strCache>
            </c:strRef>
          </c:cat>
          <c:val>
            <c:numRef>
              <c:f>'CountryBar Chart'!$B$4:$B$7</c:f>
              <c:numCache>
                <c:formatCode>[$$-1009]#,##0;\-[$$-1009]#,##0</c:formatCode>
                <c:ptCount val="3"/>
                <c:pt idx="0">
                  <c:v>1912.385</c:v>
                </c:pt>
                <c:pt idx="1">
                  <c:v>3129.9249999999993</c:v>
                </c:pt>
                <c:pt idx="2">
                  <c:v>19174.094999999994</c:v>
                </c:pt>
              </c:numCache>
            </c:numRef>
          </c:val>
          <c:extLst>
            <c:ext xmlns:c16="http://schemas.microsoft.com/office/drawing/2014/chart" uri="{C3380CC4-5D6E-409C-BE32-E72D297353CC}">
              <c16:uniqueId val="{00000006-918A-486D-94DF-E3BC8ABCBB13}"/>
            </c:ext>
          </c:extLst>
        </c:ser>
        <c:dLbls>
          <c:dLblPos val="outEnd"/>
          <c:showLegendKey val="0"/>
          <c:showVal val="1"/>
          <c:showCatName val="0"/>
          <c:showSerName val="0"/>
          <c:showPercent val="0"/>
          <c:showBubbleSize val="0"/>
        </c:dLbls>
        <c:gapWidth val="182"/>
        <c:axId val="1661254224"/>
        <c:axId val="1661254704"/>
      </c:barChart>
      <c:catAx>
        <c:axId val="1661254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44048"/>
                </a:solidFill>
                <a:latin typeface="+mn-lt"/>
                <a:ea typeface="+mn-ea"/>
                <a:cs typeface="+mn-cs"/>
              </a:defRPr>
            </a:pPr>
            <a:endParaRPr lang="en-US"/>
          </a:p>
        </c:txPr>
        <c:crossAx val="1661254704"/>
        <c:crosses val="autoZero"/>
        <c:auto val="1"/>
        <c:lblAlgn val="ctr"/>
        <c:lblOffset val="100"/>
        <c:noMultiLvlLbl val="0"/>
      </c:catAx>
      <c:valAx>
        <c:axId val="1661254704"/>
        <c:scaling>
          <c:orientation val="minMax"/>
        </c:scaling>
        <c:delete val="0"/>
        <c:axPos val="b"/>
        <c:majorGridlines>
          <c:spPr>
            <a:ln w="9525" cap="flat" cmpd="sng" algn="ctr">
              <a:solidFill>
                <a:schemeClr val="bg1"/>
              </a:solidFill>
              <a:round/>
            </a:ln>
            <a:effectLst/>
          </c:spPr>
        </c:majorGridlines>
        <c:numFmt formatCode="[$$-1009]#,##0;\-[$$-10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44048"/>
                </a:solidFill>
                <a:latin typeface="+mn-lt"/>
                <a:ea typeface="+mn-ea"/>
                <a:cs typeface="+mn-cs"/>
              </a:defRPr>
            </a:pPr>
            <a:endParaRPr lang="en-US"/>
          </a:p>
        </c:txPr>
        <c:crossAx val="16612542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CFEDF5"/>
    </a:solidFill>
    <a:ln w="9525" cap="flat" cmpd="sng" algn="ctr">
      <a:solidFill>
        <a:srgbClr val="BEE5F4"/>
      </a:solidFill>
      <a:round/>
    </a:ln>
    <a:effectLst/>
  </c:spPr>
  <c:txPr>
    <a:bodyPr/>
    <a:lstStyle/>
    <a:p>
      <a:pPr>
        <a:defRPr>
          <a:solidFill>
            <a:srgbClr val="09849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Data.xlsx]Top5Customers!Total Sales</c:name>
    <c:fmtId val="18"/>
  </c:pivotSource>
  <c:chart>
    <c:title>
      <c:tx>
        <c:rich>
          <a:bodyPr rot="0" spcFirstLastPara="1" vertOverflow="ellipsis" vert="horz" wrap="square" anchor="ctr" anchorCtr="1"/>
          <a:lstStyle/>
          <a:p>
            <a:pPr>
              <a:defRPr sz="1400" b="1" i="0" u="none" strike="noStrike" kern="1200" spc="0" baseline="0">
                <a:solidFill>
                  <a:srgbClr val="044048"/>
                </a:solidFill>
                <a:latin typeface="+mn-lt"/>
                <a:ea typeface="+mn-ea"/>
                <a:cs typeface="+mn-cs"/>
              </a:defRPr>
            </a:pPr>
            <a:r>
              <a:rPr lang="en-US" sz="1000" b="1">
                <a:solidFill>
                  <a:sysClr val="windowText" lastClr="000000"/>
                </a:solidFill>
                <a:latin typeface="Century Gothic" panose="020B0502020202020204" pitchFamily="34" charset="0"/>
              </a:rPr>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44048"/>
              </a:solidFill>
              <a:latin typeface="+mn-lt"/>
              <a:ea typeface="+mn-ea"/>
              <a:cs typeface="+mn-cs"/>
            </a:defRPr>
          </a:pPr>
          <a:endParaRPr lang="en-US"/>
        </a:p>
      </c:txPr>
    </c:title>
    <c:autoTitleDeleted val="0"/>
    <c:pivotFmts>
      <c:pivotFmt>
        <c:idx val="0"/>
        <c:spPr>
          <a:solidFill>
            <a:schemeClr val="accent6">
              <a:lumMod val="50000"/>
            </a:schemeClr>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04404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E471D"/>
          </a:solidFill>
          <a:ln w="12700">
            <a:solidFill>
              <a:schemeClr val="bg1"/>
            </a:solidFill>
          </a:ln>
          <a:effectLst/>
        </c:spPr>
      </c:pivotFmt>
      <c:pivotFmt>
        <c:idx val="2"/>
        <c:spPr>
          <a:solidFill>
            <a:srgbClr val="659A2A"/>
          </a:solidFill>
          <a:ln w="12700">
            <a:solidFill>
              <a:schemeClr val="bg1"/>
            </a:solidFill>
          </a:ln>
          <a:effectLst/>
        </c:spPr>
      </c:pivotFmt>
      <c:pivotFmt>
        <c:idx val="3"/>
        <c:spPr>
          <a:solidFill>
            <a:srgbClr val="45EC18"/>
          </a:solidFill>
          <a:ln w="12700">
            <a:solidFill>
              <a:schemeClr val="bg1"/>
            </a:solidFill>
          </a:ln>
          <a:effectLst/>
        </c:spPr>
      </c:pivotFmt>
      <c:pivotFmt>
        <c:idx val="4"/>
        <c:spPr>
          <a:solidFill>
            <a:schemeClr val="accent6">
              <a:lumMod val="50000"/>
            </a:schemeClr>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04404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45EC18"/>
          </a:solidFill>
          <a:ln w="12700">
            <a:solidFill>
              <a:schemeClr val="bg1"/>
            </a:solidFill>
          </a:ln>
          <a:effectLst/>
        </c:spPr>
      </c:pivotFmt>
      <c:pivotFmt>
        <c:idx val="6"/>
        <c:spPr>
          <a:solidFill>
            <a:srgbClr val="659A2A"/>
          </a:solidFill>
          <a:ln w="12700">
            <a:solidFill>
              <a:schemeClr val="bg1"/>
            </a:solidFill>
          </a:ln>
          <a:effectLst/>
        </c:spPr>
      </c:pivotFmt>
      <c:pivotFmt>
        <c:idx val="7"/>
        <c:spPr>
          <a:solidFill>
            <a:srgbClr val="2E471D"/>
          </a:solidFill>
          <a:ln w="12700">
            <a:solidFill>
              <a:schemeClr val="bg1"/>
            </a:solidFill>
          </a:ln>
          <a:effectLst/>
        </c:spPr>
      </c:pivotFmt>
      <c:pivotFmt>
        <c:idx val="8"/>
        <c:spPr>
          <a:solidFill>
            <a:srgbClr val="45EC18"/>
          </a:solidFill>
          <a:ln w="12700">
            <a:solidFill>
              <a:schemeClr val="bg1"/>
            </a:solidFill>
          </a:ln>
          <a:effectLst/>
        </c:spPr>
      </c:pivotFmt>
      <c:pivotFmt>
        <c:idx val="9"/>
        <c:spPr>
          <a:solidFill>
            <a:srgbClr val="45EC18"/>
          </a:solidFill>
          <a:ln w="12700">
            <a:solidFill>
              <a:schemeClr val="bg1"/>
            </a:solidFill>
          </a:ln>
          <a:effectLst/>
        </c:spPr>
      </c:pivotFmt>
      <c:pivotFmt>
        <c:idx val="10"/>
        <c:spPr>
          <a:solidFill>
            <a:srgbClr val="45EC18"/>
          </a:solidFill>
          <a:ln w="12700">
            <a:solidFill>
              <a:schemeClr val="bg1"/>
            </a:solidFill>
          </a:ln>
          <a:effectLst/>
        </c:spPr>
      </c:pivotFmt>
      <c:pivotFmt>
        <c:idx val="11"/>
        <c:spPr>
          <a:solidFill>
            <a:srgbClr val="45EC18"/>
          </a:solidFill>
          <a:ln w="12700">
            <a:solidFill>
              <a:schemeClr val="bg1"/>
            </a:solidFill>
          </a:ln>
          <a:effectLst/>
        </c:spPr>
      </c:pivotFmt>
      <c:pivotFmt>
        <c:idx val="12"/>
        <c:spPr>
          <a:solidFill>
            <a:srgbClr val="45EC18"/>
          </a:solidFill>
          <a:ln w="12700">
            <a:solidFill>
              <a:schemeClr val="bg1"/>
            </a:solidFill>
          </a:ln>
          <a:effectLst/>
        </c:spPr>
      </c:pivotFmt>
      <c:pivotFmt>
        <c:idx val="13"/>
        <c:spPr>
          <a:solidFill>
            <a:schemeClr val="accent6">
              <a:lumMod val="50000"/>
            </a:schemeClr>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04404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45EC18"/>
          </a:solidFill>
          <a:ln w="12700">
            <a:solidFill>
              <a:schemeClr val="bg1"/>
            </a:solidFill>
          </a:ln>
          <a:effectLst/>
        </c:spPr>
      </c:pivotFmt>
      <c:pivotFmt>
        <c:idx val="15"/>
        <c:spPr>
          <a:solidFill>
            <a:srgbClr val="45EC18"/>
          </a:solidFill>
          <a:ln w="12700">
            <a:solidFill>
              <a:schemeClr val="bg1"/>
            </a:solidFill>
          </a:ln>
          <a:effectLst/>
        </c:spPr>
      </c:pivotFmt>
      <c:pivotFmt>
        <c:idx val="16"/>
        <c:spPr>
          <a:solidFill>
            <a:srgbClr val="45EC18"/>
          </a:solidFill>
          <a:ln w="12700">
            <a:solidFill>
              <a:schemeClr val="bg1"/>
            </a:solidFill>
          </a:ln>
          <a:effectLst/>
        </c:spPr>
      </c:pivotFmt>
      <c:pivotFmt>
        <c:idx val="17"/>
        <c:spPr>
          <a:solidFill>
            <a:srgbClr val="45EC18"/>
          </a:solidFill>
          <a:ln w="12700">
            <a:solidFill>
              <a:schemeClr val="bg1"/>
            </a:solidFill>
          </a:ln>
          <a:effectLst/>
        </c:spPr>
      </c:pivotFmt>
      <c:pivotFmt>
        <c:idx val="18"/>
        <c:spPr>
          <a:solidFill>
            <a:srgbClr val="45EC18"/>
          </a:solidFill>
          <a:ln w="12700">
            <a:solidFill>
              <a:schemeClr val="bg1"/>
            </a:solidFill>
          </a:ln>
          <a:effectLst/>
        </c:spPr>
      </c:pivotFmt>
      <c:pivotFmt>
        <c:idx val="19"/>
        <c:spPr>
          <a:solidFill>
            <a:schemeClr val="accent6">
              <a:lumMod val="50000"/>
            </a:schemeClr>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04404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45EC18"/>
          </a:solidFill>
          <a:ln w="12700">
            <a:solidFill>
              <a:schemeClr val="bg1"/>
            </a:solidFill>
          </a:ln>
          <a:effectLst/>
        </c:spPr>
      </c:pivotFmt>
      <c:pivotFmt>
        <c:idx val="21"/>
        <c:spPr>
          <a:solidFill>
            <a:srgbClr val="45EC18"/>
          </a:solidFill>
          <a:ln w="12700">
            <a:solidFill>
              <a:schemeClr val="bg1"/>
            </a:solidFill>
          </a:ln>
          <a:effectLst/>
        </c:spPr>
      </c:pivotFmt>
      <c:pivotFmt>
        <c:idx val="22"/>
        <c:spPr>
          <a:solidFill>
            <a:srgbClr val="45EC18"/>
          </a:solidFill>
          <a:ln w="12700">
            <a:solidFill>
              <a:schemeClr val="bg1"/>
            </a:solidFill>
          </a:ln>
          <a:effectLst/>
        </c:spPr>
      </c:pivotFmt>
      <c:pivotFmt>
        <c:idx val="23"/>
        <c:spPr>
          <a:solidFill>
            <a:srgbClr val="45EC18"/>
          </a:solidFill>
          <a:ln w="12700">
            <a:solidFill>
              <a:schemeClr val="bg1"/>
            </a:solidFill>
          </a:ln>
          <a:effectLst/>
        </c:spPr>
      </c:pivotFmt>
      <c:pivotFmt>
        <c:idx val="24"/>
        <c:spPr>
          <a:solidFill>
            <a:srgbClr val="45EC18"/>
          </a:solidFill>
          <a:ln w="12700">
            <a:solidFill>
              <a:schemeClr val="bg1"/>
            </a:solidFill>
          </a:ln>
          <a:effectLst/>
        </c:spPr>
      </c:pivotFmt>
      <c:pivotFmt>
        <c:idx val="25"/>
        <c:spPr>
          <a:solidFill>
            <a:schemeClr val="accent6">
              <a:lumMod val="50000"/>
            </a:schemeClr>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04404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45EC18"/>
          </a:solidFill>
          <a:ln w="12700">
            <a:solidFill>
              <a:schemeClr val="bg1"/>
            </a:solidFill>
          </a:ln>
          <a:effectLst/>
        </c:spPr>
      </c:pivotFmt>
      <c:pivotFmt>
        <c:idx val="27"/>
        <c:spPr>
          <a:solidFill>
            <a:srgbClr val="45EC18"/>
          </a:solidFill>
          <a:ln w="12700">
            <a:solidFill>
              <a:schemeClr val="bg1"/>
            </a:solidFill>
          </a:ln>
          <a:effectLst/>
        </c:spPr>
      </c:pivotFmt>
      <c:pivotFmt>
        <c:idx val="28"/>
        <c:spPr>
          <a:solidFill>
            <a:srgbClr val="45EC18"/>
          </a:solidFill>
          <a:ln w="12700">
            <a:solidFill>
              <a:schemeClr val="bg1"/>
            </a:solidFill>
          </a:ln>
          <a:effectLst/>
        </c:spPr>
      </c:pivotFmt>
      <c:pivotFmt>
        <c:idx val="29"/>
        <c:spPr>
          <a:solidFill>
            <a:srgbClr val="45EC18"/>
          </a:solidFill>
          <a:ln w="12700">
            <a:solidFill>
              <a:schemeClr val="bg1"/>
            </a:solidFill>
          </a:ln>
          <a:effectLst/>
        </c:spPr>
      </c:pivotFmt>
      <c:pivotFmt>
        <c:idx val="30"/>
        <c:spPr>
          <a:solidFill>
            <a:srgbClr val="45EC18"/>
          </a:solidFill>
          <a:ln w="12700">
            <a:solidFill>
              <a:schemeClr val="bg1"/>
            </a:solidFill>
          </a:ln>
          <a:effectLst/>
        </c:spPr>
      </c:pivotFmt>
      <c:pivotFmt>
        <c:idx val="31"/>
        <c:spPr>
          <a:solidFill>
            <a:schemeClr val="accent6">
              <a:lumMod val="50000"/>
            </a:schemeClr>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04404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rgbClr val="45EC18"/>
          </a:solidFill>
          <a:ln w="12700">
            <a:solidFill>
              <a:schemeClr val="bg1"/>
            </a:solidFill>
          </a:ln>
          <a:effectLst/>
        </c:spPr>
      </c:pivotFmt>
      <c:pivotFmt>
        <c:idx val="33"/>
        <c:spPr>
          <a:solidFill>
            <a:srgbClr val="45EC18"/>
          </a:solidFill>
          <a:ln w="12700">
            <a:solidFill>
              <a:schemeClr val="bg1"/>
            </a:solidFill>
          </a:ln>
          <a:effectLst/>
        </c:spPr>
      </c:pivotFmt>
      <c:pivotFmt>
        <c:idx val="34"/>
        <c:spPr>
          <a:solidFill>
            <a:srgbClr val="45EC18"/>
          </a:solidFill>
          <a:ln w="12700">
            <a:solidFill>
              <a:schemeClr val="bg1"/>
            </a:solidFill>
          </a:ln>
          <a:effectLst/>
        </c:spPr>
      </c:pivotFmt>
      <c:pivotFmt>
        <c:idx val="35"/>
        <c:spPr>
          <a:solidFill>
            <a:srgbClr val="45EC18"/>
          </a:solidFill>
          <a:ln w="12700">
            <a:solidFill>
              <a:schemeClr val="bg1"/>
            </a:solidFill>
          </a:ln>
          <a:effectLst/>
        </c:spPr>
      </c:pivotFmt>
      <c:pivotFmt>
        <c:idx val="36"/>
        <c:spPr>
          <a:solidFill>
            <a:srgbClr val="45EC18"/>
          </a:solidFill>
          <a:ln w="12700">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50000"/>
              </a:schemeClr>
            </a:solidFill>
            <a:ln w="12700">
              <a:solidFill>
                <a:schemeClr val="bg1"/>
              </a:solidFill>
            </a:ln>
            <a:effectLst/>
          </c:spPr>
          <c:invertIfNegative val="0"/>
          <c:dPt>
            <c:idx val="0"/>
            <c:invertIfNegative val="0"/>
            <c:bubble3D val="0"/>
            <c:extLst>
              <c:ext xmlns:c16="http://schemas.microsoft.com/office/drawing/2014/chart" uri="{C3380CC4-5D6E-409C-BE32-E72D297353CC}">
                <c16:uniqueId val="{00000001-05C7-46E0-8AED-32A60D64CBA9}"/>
              </c:ext>
            </c:extLst>
          </c:dPt>
          <c:dPt>
            <c:idx val="1"/>
            <c:invertIfNegative val="0"/>
            <c:bubble3D val="0"/>
            <c:spPr>
              <a:solidFill>
                <a:srgbClr val="45EC18"/>
              </a:solidFill>
              <a:ln w="12700">
                <a:solidFill>
                  <a:schemeClr val="bg1"/>
                </a:solidFill>
              </a:ln>
              <a:effectLst/>
            </c:spPr>
            <c:extLst>
              <c:ext xmlns:c16="http://schemas.microsoft.com/office/drawing/2014/chart" uri="{C3380CC4-5D6E-409C-BE32-E72D297353CC}">
                <c16:uniqueId val="{00000003-05C7-46E0-8AED-32A60D64CBA9}"/>
              </c:ext>
            </c:extLst>
          </c:dPt>
          <c:dPt>
            <c:idx val="2"/>
            <c:invertIfNegative val="0"/>
            <c:bubble3D val="0"/>
            <c:spPr>
              <a:solidFill>
                <a:srgbClr val="45EC18"/>
              </a:solidFill>
              <a:ln w="12700">
                <a:solidFill>
                  <a:schemeClr val="bg1"/>
                </a:solidFill>
              </a:ln>
              <a:effectLst/>
            </c:spPr>
            <c:extLst>
              <c:ext xmlns:c16="http://schemas.microsoft.com/office/drawing/2014/chart" uri="{C3380CC4-5D6E-409C-BE32-E72D297353CC}">
                <c16:uniqueId val="{00000005-05C7-46E0-8AED-32A60D64CBA9}"/>
              </c:ext>
            </c:extLst>
          </c:dPt>
          <c:dPt>
            <c:idx val="3"/>
            <c:invertIfNegative val="0"/>
            <c:bubble3D val="0"/>
            <c:spPr>
              <a:solidFill>
                <a:srgbClr val="45EC18"/>
              </a:solidFill>
              <a:ln w="12700">
                <a:solidFill>
                  <a:schemeClr val="bg1"/>
                </a:solidFill>
              </a:ln>
              <a:effectLst/>
            </c:spPr>
            <c:extLst>
              <c:ext xmlns:c16="http://schemas.microsoft.com/office/drawing/2014/chart" uri="{C3380CC4-5D6E-409C-BE32-E72D297353CC}">
                <c16:uniqueId val="{00000007-05C7-46E0-8AED-32A60D64CBA9}"/>
              </c:ext>
            </c:extLst>
          </c:dPt>
          <c:dPt>
            <c:idx val="4"/>
            <c:invertIfNegative val="0"/>
            <c:bubble3D val="0"/>
            <c:spPr>
              <a:solidFill>
                <a:srgbClr val="45EC18"/>
              </a:solidFill>
              <a:ln w="12700">
                <a:solidFill>
                  <a:schemeClr val="bg1"/>
                </a:solidFill>
              </a:ln>
              <a:effectLst/>
            </c:spPr>
            <c:extLst>
              <c:ext xmlns:c16="http://schemas.microsoft.com/office/drawing/2014/chart" uri="{C3380CC4-5D6E-409C-BE32-E72D297353CC}">
                <c16:uniqueId val="{00000009-05C7-46E0-8AED-32A60D64CBA9}"/>
              </c:ext>
            </c:extLst>
          </c:dPt>
          <c:dLbls>
            <c:spPr>
              <a:noFill/>
              <a:ln>
                <a:noFill/>
              </a:ln>
              <a:effectLst/>
            </c:spPr>
            <c:txPr>
              <a:bodyPr rot="0" spcFirstLastPara="1" vertOverflow="ellipsis" vert="horz" wrap="square" anchor="ctr" anchorCtr="1"/>
              <a:lstStyle/>
              <a:p>
                <a:pPr>
                  <a:defRPr sz="900" b="1" i="0" u="none" strike="noStrike" kern="1200" baseline="0">
                    <a:solidFill>
                      <a:srgbClr val="044048"/>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Derick Snow</c:v>
                </c:pt>
                <c:pt idx="1">
                  <c:v>Don Flintiff</c:v>
                </c:pt>
                <c:pt idx="2">
                  <c:v>Nealson Cuttler</c:v>
                </c:pt>
                <c:pt idx="3">
                  <c:v>Terri Farra</c:v>
                </c:pt>
                <c:pt idx="4">
                  <c:v>Allis Wilmore</c:v>
                </c:pt>
              </c:strCache>
            </c:strRef>
          </c:cat>
          <c:val>
            <c:numRef>
              <c:f>Top5Customers!$B$4:$B$9</c:f>
              <c:numCache>
                <c:formatCode>[$$-1009]#,##0;\-[$$-1009]#,##0</c:formatCode>
                <c:ptCount val="5"/>
                <c:pt idx="0">
                  <c:v>251.12499999999997</c:v>
                </c:pt>
                <c:pt idx="1">
                  <c:v>278.01</c:v>
                </c:pt>
                <c:pt idx="2">
                  <c:v>281.67499999999995</c:v>
                </c:pt>
                <c:pt idx="3">
                  <c:v>289.11</c:v>
                </c:pt>
                <c:pt idx="4">
                  <c:v>317.06999999999994</c:v>
                </c:pt>
              </c:numCache>
            </c:numRef>
          </c:val>
          <c:extLst>
            <c:ext xmlns:c16="http://schemas.microsoft.com/office/drawing/2014/chart" uri="{C3380CC4-5D6E-409C-BE32-E72D297353CC}">
              <c16:uniqueId val="{0000000A-05C7-46E0-8AED-32A60D64CBA9}"/>
            </c:ext>
          </c:extLst>
        </c:ser>
        <c:dLbls>
          <c:dLblPos val="outEnd"/>
          <c:showLegendKey val="0"/>
          <c:showVal val="1"/>
          <c:showCatName val="0"/>
          <c:showSerName val="0"/>
          <c:showPercent val="0"/>
          <c:showBubbleSize val="0"/>
        </c:dLbls>
        <c:gapWidth val="182"/>
        <c:axId val="1661254224"/>
        <c:axId val="1661254704"/>
      </c:barChart>
      <c:catAx>
        <c:axId val="1661254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44048"/>
                </a:solidFill>
                <a:latin typeface="+mn-lt"/>
                <a:ea typeface="+mn-ea"/>
                <a:cs typeface="+mn-cs"/>
              </a:defRPr>
            </a:pPr>
            <a:endParaRPr lang="en-US"/>
          </a:p>
        </c:txPr>
        <c:crossAx val="1661254704"/>
        <c:crosses val="autoZero"/>
        <c:auto val="1"/>
        <c:lblAlgn val="ctr"/>
        <c:lblOffset val="100"/>
        <c:noMultiLvlLbl val="0"/>
      </c:catAx>
      <c:valAx>
        <c:axId val="1661254704"/>
        <c:scaling>
          <c:orientation val="minMax"/>
        </c:scaling>
        <c:delete val="0"/>
        <c:axPos val="b"/>
        <c:majorGridlines>
          <c:spPr>
            <a:ln w="9525" cap="flat" cmpd="sng" algn="ctr">
              <a:solidFill>
                <a:schemeClr val="bg1"/>
              </a:solidFill>
              <a:round/>
            </a:ln>
            <a:effectLst/>
          </c:spPr>
        </c:majorGridlines>
        <c:numFmt formatCode="[$$-1009]#,##0;\-[$$-10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44048"/>
                </a:solidFill>
                <a:latin typeface="+mn-lt"/>
                <a:ea typeface="+mn-ea"/>
                <a:cs typeface="+mn-cs"/>
              </a:defRPr>
            </a:pPr>
            <a:endParaRPr lang="en-US"/>
          </a:p>
        </c:txPr>
        <c:crossAx val="16612542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CFEDF5"/>
    </a:solidFill>
    <a:ln w="9525" cap="flat" cmpd="sng" algn="ctr">
      <a:solidFill>
        <a:srgbClr val="BEE5F4"/>
      </a:solidFill>
      <a:round/>
    </a:ln>
    <a:effectLst/>
  </c:spPr>
  <c:txPr>
    <a:bodyPr/>
    <a:lstStyle/>
    <a:p>
      <a:pPr>
        <a:defRPr>
          <a:solidFill>
            <a:srgbClr val="09849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Data.xlsx]Total Sales!Total Sales</c:name>
    <c:fmtId val="20"/>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sz="1100">
                <a:latin typeface="Century Gothic" panose="020B0502020202020204" pitchFamily="34" charset="0"/>
              </a:rPr>
              <a:t>Total 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pivotFmt>
      <c:pivotFmt>
        <c:idx val="5"/>
        <c:spPr>
          <a:solidFill>
            <a:schemeClr val="accent1"/>
          </a:solidFill>
          <a:ln w="28575" cap="rnd">
            <a:solidFill>
              <a:srgbClr val="7030A0"/>
            </a:solidFill>
            <a:round/>
          </a:ln>
          <a:effectLst/>
        </c:spPr>
        <c:marker>
          <c:symbol val="none"/>
        </c:marker>
      </c:pivotFmt>
      <c:pivotFmt>
        <c:idx val="6"/>
        <c:spPr>
          <a:solidFill>
            <a:schemeClr val="accent1"/>
          </a:solidFill>
          <a:ln w="28575" cap="rnd">
            <a:solidFill>
              <a:srgbClr val="FF0000"/>
            </a:solidFill>
            <a:round/>
          </a:ln>
          <a:effectLst/>
        </c:spPr>
        <c:marker>
          <c:symbol val="none"/>
        </c:marker>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c:v>
                </c:pt>
              </c:strCache>
            </c:strRef>
          </c:tx>
          <c:spPr>
            <a:ln w="28575" cap="rnd">
              <a:solidFill>
                <a:srgbClr val="7030A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#,##0_ ;\-#,##0\ </c:formatCode>
                <c:ptCount val="44"/>
                <c:pt idx="0">
                  <c:v>186.85499999999999</c:v>
                </c:pt>
                <c:pt idx="1">
                  <c:v>89.839999999999989</c:v>
                </c:pt>
                <c:pt idx="2">
                  <c:v>224.94499999999999</c:v>
                </c:pt>
                <c:pt idx="3">
                  <c:v>64.75</c:v>
                </c:pt>
                <c:pt idx="4">
                  <c:v>53.664999999999992</c:v>
                </c:pt>
                <c:pt idx="6">
                  <c:v>169.95</c:v>
                </c:pt>
                <c:pt idx="7">
                  <c:v>213.67499999999998</c:v>
                </c:pt>
                <c:pt idx="8">
                  <c:v>178.70999999999998</c:v>
                </c:pt>
                <c:pt idx="9">
                  <c:v>187.97499999999999</c:v>
                </c:pt>
                <c:pt idx="10">
                  <c:v>67.5</c:v>
                </c:pt>
                <c:pt idx="11">
                  <c:v>248.23499999999999</c:v>
                </c:pt>
                <c:pt idx="13">
                  <c:v>739.48</c:v>
                </c:pt>
                <c:pt idx="14">
                  <c:v>66.66</c:v>
                </c:pt>
                <c:pt idx="15">
                  <c:v>27</c:v>
                </c:pt>
                <c:pt idx="16">
                  <c:v>39.799999999999997</c:v>
                </c:pt>
                <c:pt idx="17">
                  <c:v>344.03999999999996</c:v>
                </c:pt>
                <c:pt idx="18">
                  <c:v>79.47</c:v>
                </c:pt>
                <c:pt idx="19">
                  <c:v>22.5</c:v>
                </c:pt>
                <c:pt idx="20">
                  <c:v>101.49</c:v>
                </c:pt>
                <c:pt idx="21">
                  <c:v>97.874999999999986</c:v>
                </c:pt>
                <c:pt idx="22">
                  <c:v>165.23499999999999</c:v>
                </c:pt>
                <c:pt idx="23">
                  <c:v>23.88</c:v>
                </c:pt>
                <c:pt idx="24">
                  <c:v>106.47</c:v>
                </c:pt>
                <c:pt idx="25">
                  <c:v>169.99999999999997</c:v>
                </c:pt>
                <c:pt idx="26">
                  <c:v>192.40499999999997</c:v>
                </c:pt>
                <c:pt idx="27">
                  <c:v>62.91</c:v>
                </c:pt>
                <c:pt idx="28">
                  <c:v>143.21999999999997</c:v>
                </c:pt>
                <c:pt idx="29">
                  <c:v>279.70499999999998</c:v>
                </c:pt>
                <c:pt idx="30">
                  <c:v>109.005</c:v>
                </c:pt>
                <c:pt idx="31">
                  <c:v>119.41999999999999</c:v>
                </c:pt>
                <c:pt idx="32">
                  <c:v>667.51499999999999</c:v>
                </c:pt>
                <c:pt idx="33">
                  <c:v>242.99999999999997</c:v>
                </c:pt>
                <c:pt idx="34">
                  <c:v>63.314999999999998</c:v>
                </c:pt>
                <c:pt idx="35">
                  <c:v>201.86999999999998</c:v>
                </c:pt>
                <c:pt idx="36">
                  <c:v>30.06</c:v>
                </c:pt>
                <c:pt idx="37">
                  <c:v>49.209999999999994</c:v>
                </c:pt>
                <c:pt idx="38">
                  <c:v>45</c:v>
                </c:pt>
                <c:pt idx="39">
                  <c:v>7.77</c:v>
                </c:pt>
                <c:pt idx="40">
                  <c:v>100.72499999999999</c:v>
                </c:pt>
                <c:pt idx="41">
                  <c:v>132.03</c:v>
                </c:pt>
                <c:pt idx="42">
                  <c:v>165.755</c:v>
                </c:pt>
                <c:pt idx="43">
                  <c:v>86.609999999999985</c:v>
                </c:pt>
              </c:numCache>
            </c:numRef>
          </c:val>
          <c:smooth val="0"/>
          <c:extLst>
            <c:ext xmlns:c16="http://schemas.microsoft.com/office/drawing/2014/chart" uri="{C3380CC4-5D6E-409C-BE32-E72D297353CC}">
              <c16:uniqueId val="{00000000-C86B-45EB-B155-BBFC3221F65A}"/>
            </c:ext>
          </c:extLst>
        </c:ser>
        <c:ser>
          <c:idx val="1"/>
          <c:order val="1"/>
          <c:tx>
            <c:strRef>
              <c:f>'Total Sales'!$D$3:$D$4</c:f>
              <c:strCache>
                <c:ptCount val="1"/>
                <c:pt idx="0">
                  <c:v>Exc</c:v>
                </c:pt>
              </c:strCache>
            </c:strRef>
          </c:tx>
          <c:spPr>
            <a:ln w="28575" cap="rnd">
              <a:solidFill>
                <a:srgbClr val="00B05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#,##0_ ;\-#,##0\ </c:formatCode>
                <c:ptCount val="44"/>
                <c:pt idx="0">
                  <c:v>198.24</c:v>
                </c:pt>
                <c:pt idx="1">
                  <c:v>41.25</c:v>
                </c:pt>
                <c:pt idx="2">
                  <c:v>189.54000000000002</c:v>
                </c:pt>
                <c:pt idx="3">
                  <c:v>181.16999999999996</c:v>
                </c:pt>
                <c:pt idx="4">
                  <c:v>7.29</c:v>
                </c:pt>
                <c:pt idx="5">
                  <c:v>547.7349999999999</c:v>
                </c:pt>
                <c:pt idx="6">
                  <c:v>218.67999999999995</c:v>
                </c:pt>
                <c:pt idx="7">
                  <c:v>41.25</c:v>
                </c:pt>
                <c:pt idx="8">
                  <c:v>35.75</c:v>
                </c:pt>
                <c:pt idx="9">
                  <c:v>114.07499999999999</c:v>
                </c:pt>
                <c:pt idx="11">
                  <c:v>204.92999999999995</c:v>
                </c:pt>
                <c:pt idx="12">
                  <c:v>54.870000000000005</c:v>
                </c:pt>
                <c:pt idx="13">
                  <c:v>334.33500000000004</c:v>
                </c:pt>
                <c:pt idx="14">
                  <c:v>85.454999999999998</c:v>
                </c:pt>
                <c:pt idx="15">
                  <c:v>77.760000000000005</c:v>
                </c:pt>
                <c:pt idx="16">
                  <c:v>245.67499999999995</c:v>
                </c:pt>
                <c:pt idx="17">
                  <c:v>191.715</c:v>
                </c:pt>
                <c:pt idx="18">
                  <c:v>110</c:v>
                </c:pt>
                <c:pt idx="19">
                  <c:v>77.72</c:v>
                </c:pt>
                <c:pt idx="20">
                  <c:v>195.11</c:v>
                </c:pt>
                <c:pt idx="21">
                  <c:v>156.655</c:v>
                </c:pt>
                <c:pt idx="23">
                  <c:v>354.67499999999995</c:v>
                </c:pt>
                <c:pt idx="24">
                  <c:v>12.15</c:v>
                </c:pt>
                <c:pt idx="25">
                  <c:v>48.6</c:v>
                </c:pt>
                <c:pt idx="26">
                  <c:v>307.38499999999999</c:v>
                </c:pt>
                <c:pt idx="27">
                  <c:v>8.91</c:v>
                </c:pt>
                <c:pt idx="28">
                  <c:v>94.710000000000008</c:v>
                </c:pt>
                <c:pt idx="29">
                  <c:v>12.375</c:v>
                </c:pt>
                <c:pt idx="30">
                  <c:v>124.7</c:v>
                </c:pt>
                <c:pt idx="31">
                  <c:v>81.41</c:v>
                </c:pt>
                <c:pt idx="32">
                  <c:v>171.6</c:v>
                </c:pt>
                <c:pt idx="33">
                  <c:v>260.32499999999999</c:v>
                </c:pt>
                <c:pt idx="34">
                  <c:v>459.54999999999995</c:v>
                </c:pt>
                <c:pt idx="35">
                  <c:v>129.97500000000002</c:v>
                </c:pt>
                <c:pt idx="36">
                  <c:v>72.36</c:v>
                </c:pt>
                <c:pt idx="37">
                  <c:v>129.69</c:v>
                </c:pt>
                <c:pt idx="38">
                  <c:v>147.01499999999999</c:v>
                </c:pt>
                <c:pt idx="39">
                  <c:v>69.3</c:v>
                </c:pt>
                <c:pt idx="40">
                  <c:v>70.539999999999992</c:v>
                </c:pt>
                <c:pt idx="41">
                  <c:v>236.51999999999995</c:v>
                </c:pt>
                <c:pt idx="42">
                  <c:v>81.27</c:v>
                </c:pt>
              </c:numCache>
            </c:numRef>
          </c:val>
          <c:smooth val="0"/>
          <c:extLst>
            <c:ext xmlns:c16="http://schemas.microsoft.com/office/drawing/2014/chart" uri="{C3380CC4-5D6E-409C-BE32-E72D297353CC}">
              <c16:uniqueId val="{00000001-C86B-45EB-B155-BBFC3221F65A}"/>
            </c:ext>
          </c:extLst>
        </c:ser>
        <c:ser>
          <c:idx val="2"/>
          <c:order val="2"/>
          <c:tx>
            <c:strRef>
              <c:f>'Total Sales'!$E$3:$E$4</c:f>
              <c:strCache>
                <c:ptCount val="1"/>
                <c:pt idx="0">
                  <c:v>Lib</c:v>
                </c:pt>
              </c:strCache>
            </c:strRef>
          </c:tx>
          <c:spPr>
            <a:ln w="28575" cap="rnd">
              <a:solidFill>
                <a:srgbClr val="FFFF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#,##0_ ;\-#,##0\ </c:formatCode>
                <c:ptCount val="44"/>
                <c:pt idx="0">
                  <c:v>118.05999999999999</c:v>
                </c:pt>
                <c:pt idx="1">
                  <c:v>119.13999999999999</c:v>
                </c:pt>
                <c:pt idx="2">
                  <c:v>245.34999999999997</c:v>
                </c:pt>
                <c:pt idx="3">
                  <c:v>429.05499999999995</c:v>
                </c:pt>
                <c:pt idx="5">
                  <c:v>124.27499999999999</c:v>
                </c:pt>
                <c:pt idx="6">
                  <c:v>171.18</c:v>
                </c:pt>
                <c:pt idx="7">
                  <c:v>134.23000000000002</c:v>
                </c:pt>
                <c:pt idx="8">
                  <c:v>228.58499999999998</c:v>
                </c:pt>
                <c:pt idx="9">
                  <c:v>54.389999999999993</c:v>
                </c:pt>
                <c:pt idx="10">
                  <c:v>224.39499999999998</c:v>
                </c:pt>
                <c:pt idx="11">
                  <c:v>49.209999999999994</c:v>
                </c:pt>
                <c:pt idx="12">
                  <c:v>42.795000000000002</c:v>
                </c:pt>
                <c:pt idx="13">
                  <c:v>120.43499999999999</c:v>
                </c:pt>
                <c:pt idx="14">
                  <c:v>80.86</c:v>
                </c:pt>
                <c:pt idx="15">
                  <c:v>123.73500000000001</c:v>
                </c:pt>
                <c:pt idx="16">
                  <c:v>59.655000000000001</c:v>
                </c:pt>
                <c:pt idx="17">
                  <c:v>142.91499999999999</c:v>
                </c:pt>
                <c:pt idx="18">
                  <c:v>175.20499999999998</c:v>
                </c:pt>
                <c:pt idx="19">
                  <c:v>28.53</c:v>
                </c:pt>
                <c:pt idx="20">
                  <c:v>64.08</c:v>
                </c:pt>
                <c:pt idx="21">
                  <c:v>135.22500000000002</c:v>
                </c:pt>
                <c:pt idx="22">
                  <c:v>119.13999999999999</c:v>
                </c:pt>
                <c:pt idx="23">
                  <c:v>70.86</c:v>
                </c:pt>
                <c:pt idx="24">
                  <c:v>200.89000000000001</c:v>
                </c:pt>
                <c:pt idx="25">
                  <c:v>244.06</c:v>
                </c:pt>
                <c:pt idx="26">
                  <c:v>278.14499999999998</c:v>
                </c:pt>
                <c:pt idx="27">
                  <c:v>328.95</c:v>
                </c:pt>
                <c:pt idx="28">
                  <c:v>263.315</c:v>
                </c:pt>
                <c:pt idx="29">
                  <c:v>187.77499999999998</c:v>
                </c:pt>
                <c:pt idx="30">
                  <c:v>52.305</c:v>
                </c:pt>
                <c:pt idx="31">
                  <c:v>125.58</c:v>
                </c:pt>
                <c:pt idx="32">
                  <c:v>124.71000000000001</c:v>
                </c:pt>
                <c:pt idx="33">
                  <c:v>285.57000000000005</c:v>
                </c:pt>
                <c:pt idx="34">
                  <c:v>275.08999999999997</c:v>
                </c:pt>
                <c:pt idx="35">
                  <c:v>146.36999999999998</c:v>
                </c:pt>
                <c:pt idx="36">
                  <c:v>463.28000000000003</c:v>
                </c:pt>
                <c:pt idx="37">
                  <c:v>67.400000000000006</c:v>
                </c:pt>
                <c:pt idx="38">
                  <c:v>4.3650000000000002</c:v>
                </c:pt>
                <c:pt idx="39">
                  <c:v>45.81</c:v>
                </c:pt>
                <c:pt idx="40">
                  <c:v>213.10999999999999</c:v>
                </c:pt>
                <c:pt idx="41">
                  <c:v>161.35999999999999</c:v>
                </c:pt>
                <c:pt idx="42">
                  <c:v>271.05500000000001</c:v>
                </c:pt>
                <c:pt idx="43">
                  <c:v>15.54</c:v>
                </c:pt>
              </c:numCache>
            </c:numRef>
          </c:val>
          <c:smooth val="0"/>
          <c:extLst>
            <c:ext xmlns:c16="http://schemas.microsoft.com/office/drawing/2014/chart" uri="{C3380CC4-5D6E-409C-BE32-E72D297353CC}">
              <c16:uniqueId val="{00000002-C86B-45EB-B155-BBFC3221F65A}"/>
            </c:ext>
          </c:extLst>
        </c:ser>
        <c:ser>
          <c:idx val="3"/>
          <c:order val="3"/>
          <c:tx>
            <c:strRef>
              <c:f>'Total Sales'!$F$3:$F$4</c:f>
              <c:strCache>
                <c:ptCount val="1"/>
                <c:pt idx="0">
                  <c:v>Rob</c:v>
                </c:pt>
              </c:strCache>
            </c:strRef>
          </c:tx>
          <c:spPr>
            <a:ln w="28575" cap="rnd">
              <a:solidFill>
                <a:srgbClr val="FF00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#,##0_ ;\-#,##0\ </c:formatCode>
                <c:ptCount val="44"/>
                <c:pt idx="0">
                  <c:v>111.06</c:v>
                </c:pt>
                <c:pt idx="1">
                  <c:v>71.699999999999989</c:v>
                </c:pt>
                <c:pt idx="2">
                  <c:v>36.734999999999999</c:v>
                </c:pt>
                <c:pt idx="3">
                  <c:v>21.509999999999998</c:v>
                </c:pt>
                <c:pt idx="5">
                  <c:v>90.734999999999985</c:v>
                </c:pt>
                <c:pt idx="6">
                  <c:v>141.41499999999999</c:v>
                </c:pt>
                <c:pt idx="7">
                  <c:v>123.255</c:v>
                </c:pt>
                <c:pt idx="8">
                  <c:v>35.82</c:v>
                </c:pt>
                <c:pt idx="9">
                  <c:v>213.66499999999999</c:v>
                </c:pt>
                <c:pt idx="10">
                  <c:v>23.279999999999998</c:v>
                </c:pt>
                <c:pt idx="11">
                  <c:v>58.554999999999993</c:v>
                </c:pt>
                <c:pt idx="12">
                  <c:v>157.72499999999999</c:v>
                </c:pt>
                <c:pt idx="13">
                  <c:v>402.67999999999995</c:v>
                </c:pt>
                <c:pt idx="14">
                  <c:v>165.96</c:v>
                </c:pt>
                <c:pt idx="15">
                  <c:v>114.42499999999998</c:v>
                </c:pt>
                <c:pt idx="16">
                  <c:v>44.154999999999994</c:v>
                </c:pt>
                <c:pt idx="18">
                  <c:v>266.90999999999997</c:v>
                </c:pt>
                <c:pt idx="19">
                  <c:v>127.73999999999998</c:v>
                </c:pt>
                <c:pt idx="20">
                  <c:v>296.69</c:v>
                </c:pt>
                <c:pt idx="21">
                  <c:v>43.019999999999996</c:v>
                </c:pt>
                <c:pt idx="22">
                  <c:v>26.849999999999994</c:v>
                </c:pt>
                <c:pt idx="23">
                  <c:v>17.91</c:v>
                </c:pt>
                <c:pt idx="24">
                  <c:v>35.82</c:v>
                </c:pt>
                <c:pt idx="25">
                  <c:v>16.11</c:v>
                </c:pt>
                <c:pt idx="26">
                  <c:v>163.61999999999998</c:v>
                </c:pt>
                <c:pt idx="27">
                  <c:v>23.9</c:v>
                </c:pt>
                <c:pt idx="28">
                  <c:v>184.61999999999998</c:v>
                </c:pt>
                <c:pt idx="29">
                  <c:v>88.334999999999994</c:v>
                </c:pt>
                <c:pt idx="30">
                  <c:v>145.79</c:v>
                </c:pt>
                <c:pt idx="31">
                  <c:v>198.58499999999998</c:v>
                </c:pt>
                <c:pt idx="32">
                  <c:v>185.58999999999997</c:v>
                </c:pt>
                <c:pt idx="33">
                  <c:v>115.27999999999999</c:v>
                </c:pt>
                <c:pt idx="35">
                  <c:v>185.22499999999997</c:v>
                </c:pt>
                <c:pt idx="36">
                  <c:v>68.650000000000006</c:v>
                </c:pt>
                <c:pt idx="37">
                  <c:v>53.759999999999991</c:v>
                </c:pt>
                <c:pt idx="38">
                  <c:v>159.17499999999995</c:v>
                </c:pt>
                <c:pt idx="39">
                  <c:v>81.209999999999994</c:v>
                </c:pt>
                <c:pt idx="40">
                  <c:v>208.86999999999998</c:v>
                </c:pt>
                <c:pt idx="41">
                  <c:v>240.58499999999995</c:v>
                </c:pt>
                <c:pt idx="42">
                  <c:v>76.03</c:v>
                </c:pt>
                <c:pt idx="43">
                  <c:v>25.68</c:v>
                </c:pt>
              </c:numCache>
            </c:numRef>
          </c:val>
          <c:smooth val="0"/>
          <c:extLst>
            <c:ext xmlns:c16="http://schemas.microsoft.com/office/drawing/2014/chart" uri="{C3380CC4-5D6E-409C-BE32-E72D297353CC}">
              <c16:uniqueId val="{00000003-C86B-45EB-B155-BBFC3221F65A}"/>
            </c:ext>
          </c:extLst>
        </c:ser>
        <c:dLbls>
          <c:showLegendKey val="0"/>
          <c:showVal val="0"/>
          <c:showCatName val="0"/>
          <c:showSerName val="0"/>
          <c:showPercent val="0"/>
          <c:showBubbleSize val="0"/>
        </c:dLbls>
        <c:smooth val="0"/>
        <c:axId val="1371999760"/>
        <c:axId val="1372000240"/>
      </c:lineChart>
      <c:catAx>
        <c:axId val="137199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372000240"/>
        <c:crosses val="autoZero"/>
        <c:auto val="1"/>
        <c:lblAlgn val="ctr"/>
        <c:lblOffset val="100"/>
        <c:noMultiLvlLbl val="0"/>
      </c:catAx>
      <c:valAx>
        <c:axId val="137200024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US"/>
                  <a:t>CAD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37199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CFEDF5"/>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Data.xlsx]Total Sales!Total Sales</c:name>
    <c:fmtId val="21"/>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sz="1100">
                <a:latin typeface="Century Gothic" panose="020B0502020202020204" pitchFamily="34" charset="0"/>
              </a:rPr>
              <a:t>Total 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pivotFmt>
      <c:pivotFmt>
        <c:idx val="5"/>
        <c:spPr>
          <a:solidFill>
            <a:schemeClr val="accent1"/>
          </a:solidFill>
          <a:ln w="28575" cap="rnd">
            <a:solidFill>
              <a:srgbClr val="7030A0"/>
            </a:solidFill>
            <a:round/>
          </a:ln>
          <a:effectLst/>
        </c:spPr>
        <c:marker>
          <c:symbol val="none"/>
        </c:marker>
      </c:pivotFmt>
      <c:pivotFmt>
        <c:idx val="6"/>
        <c:spPr>
          <a:solidFill>
            <a:schemeClr val="accent1"/>
          </a:solidFill>
          <a:ln w="28575" cap="rnd">
            <a:solidFill>
              <a:srgbClr val="FF0000"/>
            </a:solidFill>
            <a:round/>
          </a:ln>
          <a:effectLst/>
        </c:spPr>
        <c:marker>
          <c:symbol val="none"/>
        </c:marker>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c:v>
                </c:pt>
              </c:strCache>
            </c:strRef>
          </c:tx>
          <c:spPr>
            <a:ln w="28575" cap="rnd">
              <a:solidFill>
                <a:srgbClr val="7030A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#,##0_ ;\-#,##0\ </c:formatCode>
                <c:ptCount val="44"/>
                <c:pt idx="0">
                  <c:v>186.85499999999999</c:v>
                </c:pt>
                <c:pt idx="1">
                  <c:v>89.839999999999989</c:v>
                </c:pt>
                <c:pt idx="2">
                  <c:v>224.94499999999999</c:v>
                </c:pt>
                <c:pt idx="3">
                  <c:v>64.75</c:v>
                </c:pt>
                <c:pt idx="4">
                  <c:v>53.664999999999992</c:v>
                </c:pt>
                <c:pt idx="6">
                  <c:v>169.95</c:v>
                </c:pt>
                <c:pt idx="7">
                  <c:v>213.67499999999998</c:v>
                </c:pt>
                <c:pt idx="8">
                  <c:v>178.70999999999998</c:v>
                </c:pt>
                <c:pt idx="9">
                  <c:v>187.97499999999999</c:v>
                </c:pt>
                <c:pt idx="10">
                  <c:v>67.5</c:v>
                </c:pt>
                <c:pt idx="11">
                  <c:v>248.23499999999999</c:v>
                </c:pt>
                <c:pt idx="13">
                  <c:v>739.48</c:v>
                </c:pt>
                <c:pt idx="14">
                  <c:v>66.66</c:v>
                </c:pt>
                <c:pt idx="15">
                  <c:v>27</c:v>
                </c:pt>
                <c:pt idx="16">
                  <c:v>39.799999999999997</c:v>
                </c:pt>
                <c:pt idx="17">
                  <c:v>344.03999999999996</c:v>
                </c:pt>
                <c:pt idx="18">
                  <c:v>79.47</c:v>
                </c:pt>
                <c:pt idx="19">
                  <c:v>22.5</c:v>
                </c:pt>
                <c:pt idx="20">
                  <c:v>101.49</c:v>
                </c:pt>
                <c:pt idx="21">
                  <c:v>97.874999999999986</c:v>
                </c:pt>
                <c:pt idx="22">
                  <c:v>165.23499999999999</c:v>
                </c:pt>
                <c:pt idx="23">
                  <c:v>23.88</c:v>
                </c:pt>
                <c:pt idx="24">
                  <c:v>106.47</c:v>
                </c:pt>
                <c:pt idx="25">
                  <c:v>169.99999999999997</c:v>
                </c:pt>
                <c:pt idx="26">
                  <c:v>192.40499999999997</c:v>
                </c:pt>
                <c:pt idx="27">
                  <c:v>62.91</c:v>
                </c:pt>
                <c:pt idx="28">
                  <c:v>143.21999999999997</c:v>
                </c:pt>
                <c:pt idx="29">
                  <c:v>279.70499999999998</c:v>
                </c:pt>
                <c:pt idx="30">
                  <c:v>109.005</c:v>
                </c:pt>
                <c:pt idx="31">
                  <c:v>119.41999999999999</c:v>
                </c:pt>
                <c:pt idx="32">
                  <c:v>667.51499999999999</c:v>
                </c:pt>
                <c:pt idx="33">
                  <c:v>242.99999999999997</c:v>
                </c:pt>
                <c:pt idx="34">
                  <c:v>63.314999999999998</c:v>
                </c:pt>
                <c:pt idx="35">
                  <c:v>201.86999999999998</c:v>
                </c:pt>
                <c:pt idx="36">
                  <c:v>30.06</c:v>
                </c:pt>
                <c:pt idx="37">
                  <c:v>49.209999999999994</c:v>
                </c:pt>
                <c:pt idx="38">
                  <c:v>45</c:v>
                </c:pt>
                <c:pt idx="39">
                  <c:v>7.77</c:v>
                </c:pt>
                <c:pt idx="40">
                  <c:v>100.72499999999999</c:v>
                </c:pt>
                <c:pt idx="41">
                  <c:v>132.03</c:v>
                </c:pt>
                <c:pt idx="42">
                  <c:v>165.755</c:v>
                </c:pt>
                <c:pt idx="43">
                  <c:v>86.609999999999985</c:v>
                </c:pt>
              </c:numCache>
            </c:numRef>
          </c:val>
          <c:smooth val="0"/>
          <c:extLst>
            <c:ext xmlns:c16="http://schemas.microsoft.com/office/drawing/2014/chart" uri="{C3380CC4-5D6E-409C-BE32-E72D297353CC}">
              <c16:uniqueId val="{00000000-0977-4F96-9830-E05BFF458F72}"/>
            </c:ext>
          </c:extLst>
        </c:ser>
        <c:ser>
          <c:idx val="1"/>
          <c:order val="1"/>
          <c:tx>
            <c:strRef>
              <c:f>'Total Sales'!$D$3:$D$4</c:f>
              <c:strCache>
                <c:ptCount val="1"/>
                <c:pt idx="0">
                  <c:v>Exc</c:v>
                </c:pt>
              </c:strCache>
            </c:strRef>
          </c:tx>
          <c:spPr>
            <a:ln w="28575" cap="rnd">
              <a:solidFill>
                <a:srgbClr val="00B05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#,##0_ ;\-#,##0\ </c:formatCode>
                <c:ptCount val="44"/>
                <c:pt idx="0">
                  <c:v>198.24</c:v>
                </c:pt>
                <c:pt idx="1">
                  <c:v>41.25</c:v>
                </c:pt>
                <c:pt idx="2">
                  <c:v>189.54000000000002</c:v>
                </c:pt>
                <c:pt idx="3">
                  <c:v>181.16999999999996</c:v>
                </c:pt>
                <c:pt idx="4">
                  <c:v>7.29</c:v>
                </c:pt>
                <c:pt idx="5">
                  <c:v>547.7349999999999</c:v>
                </c:pt>
                <c:pt idx="6">
                  <c:v>218.67999999999995</c:v>
                </c:pt>
                <c:pt idx="7">
                  <c:v>41.25</c:v>
                </c:pt>
                <c:pt idx="8">
                  <c:v>35.75</c:v>
                </c:pt>
                <c:pt idx="9">
                  <c:v>114.07499999999999</c:v>
                </c:pt>
                <c:pt idx="11">
                  <c:v>204.92999999999995</c:v>
                </c:pt>
                <c:pt idx="12">
                  <c:v>54.870000000000005</c:v>
                </c:pt>
                <c:pt idx="13">
                  <c:v>334.33500000000004</c:v>
                </c:pt>
                <c:pt idx="14">
                  <c:v>85.454999999999998</c:v>
                </c:pt>
                <c:pt idx="15">
                  <c:v>77.760000000000005</c:v>
                </c:pt>
                <c:pt idx="16">
                  <c:v>245.67499999999995</c:v>
                </c:pt>
                <c:pt idx="17">
                  <c:v>191.715</c:v>
                </c:pt>
                <c:pt idx="18">
                  <c:v>110</c:v>
                </c:pt>
                <c:pt idx="19">
                  <c:v>77.72</c:v>
                </c:pt>
                <c:pt idx="20">
                  <c:v>195.11</c:v>
                </c:pt>
                <c:pt idx="21">
                  <c:v>156.655</c:v>
                </c:pt>
                <c:pt idx="23">
                  <c:v>354.67499999999995</c:v>
                </c:pt>
                <c:pt idx="24">
                  <c:v>12.15</c:v>
                </c:pt>
                <c:pt idx="25">
                  <c:v>48.6</c:v>
                </c:pt>
                <c:pt idx="26">
                  <c:v>307.38499999999999</c:v>
                </c:pt>
                <c:pt idx="27">
                  <c:v>8.91</c:v>
                </c:pt>
                <c:pt idx="28">
                  <c:v>94.710000000000008</c:v>
                </c:pt>
                <c:pt idx="29">
                  <c:v>12.375</c:v>
                </c:pt>
                <c:pt idx="30">
                  <c:v>124.7</c:v>
                </c:pt>
                <c:pt idx="31">
                  <c:v>81.41</c:v>
                </c:pt>
                <c:pt idx="32">
                  <c:v>171.6</c:v>
                </c:pt>
                <c:pt idx="33">
                  <c:v>260.32499999999999</c:v>
                </c:pt>
                <c:pt idx="34">
                  <c:v>459.54999999999995</c:v>
                </c:pt>
                <c:pt idx="35">
                  <c:v>129.97500000000002</c:v>
                </c:pt>
                <c:pt idx="36">
                  <c:v>72.36</c:v>
                </c:pt>
                <c:pt idx="37">
                  <c:v>129.69</c:v>
                </c:pt>
                <c:pt idx="38">
                  <c:v>147.01499999999999</c:v>
                </c:pt>
                <c:pt idx="39">
                  <c:v>69.3</c:v>
                </c:pt>
                <c:pt idx="40">
                  <c:v>70.539999999999992</c:v>
                </c:pt>
                <c:pt idx="41">
                  <c:v>236.51999999999995</c:v>
                </c:pt>
                <c:pt idx="42">
                  <c:v>81.27</c:v>
                </c:pt>
              </c:numCache>
            </c:numRef>
          </c:val>
          <c:smooth val="0"/>
          <c:extLst>
            <c:ext xmlns:c16="http://schemas.microsoft.com/office/drawing/2014/chart" uri="{C3380CC4-5D6E-409C-BE32-E72D297353CC}">
              <c16:uniqueId val="{00000001-0977-4F96-9830-E05BFF458F72}"/>
            </c:ext>
          </c:extLst>
        </c:ser>
        <c:ser>
          <c:idx val="2"/>
          <c:order val="2"/>
          <c:tx>
            <c:strRef>
              <c:f>'Total Sales'!$E$3:$E$4</c:f>
              <c:strCache>
                <c:ptCount val="1"/>
                <c:pt idx="0">
                  <c:v>Lib</c:v>
                </c:pt>
              </c:strCache>
            </c:strRef>
          </c:tx>
          <c:spPr>
            <a:ln w="28575" cap="rnd">
              <a:solidFill>
                <a:srgbClr val="FFFF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#,##0_ ;\-#,##0\ </c:formatCode>
                <c:ptCount val="44"/>
                <c:pt idx="0">
                  <c:v>118.05999999999999</c:v>
                </c:pt>
                <c:pt idx="1">
                  <c:v>119.13999999999999</c:v>
                </c:pt>
                <c:pt idx="2">
                  <c:v>245.34999999999997</c:v>
                </c:pt>
                <c:pt idx="3">
                  <c:v>429.05499999999995</c:v>
                </c:pt>
                <c:pt idx="5">
                  <c:v>124.27499999999999</c:v>
                </c:pt>
                <c:pt idx="6">
                  <c:v>171.18</c:v>
                </c:pt>
                <c:pt idx="7">
                  <c:v>134.23000000000002</c:v>
                </c:pt>
                <c:pt idx="8">
                  <c:v>228.58499999999998</c:v>
                </c:pt>
                <c:pt idx="9">
                  <c:v>54.389999999999993</c:v>
                </c:pt>
                <c:pt idx="10">
                  <c:v>224.39499999999998</c:v>
                </c:pt>
                <c:pt idx="11">
                  <c:v>49.209999999999994</c:v>
                </c:pt>
                <c:pt idx="12">
                  <c:v>42.795000000000002</c:v>
                </c:pt>
                <c:pt idx="13">
                  <c:v>120.43499999999999</c:v>
                </c:pt>
                <c:pt idx="14">
                  <c:v>80.86</c:v>
                </c:pt>
                <c:pt idx="15">
                  <c:v>123.73500000000001</c:v>
                </c:pt>
                <c:pt idx="16">
                  <c:v>59.655000000000001</c:v>
                </c:pt>
                <c:pt idx="17">
                  <c:v>142.91499999999999</c:v>
                </c:pt>
                <c:pt idx="18">
                  <c:v>175.20499999999998</c:v>
                </c:pt>
                <c:pt idx="19">
                  <c:v>28.53</c:v>
                </c:pt>
                <c:pt idx="20">
                  <c:v>64.08</c:v>
                </c:pt>
                <c:pt idx="21">
                  <c:v>135.22500000000002</c:v>
                </c:pt>
                <c:pt idx="22">
                  <c:v>119.13999999999999</c:v>
                </c:pt>
                <c:pt idx="23">
                  <c:v>70.86</c:v>
                </c:pt>
                <c:pt idx="24">
                  <c:v>200.89000000000001</c:v>
                </c:pt>
                <c:pt idx="25">
                  <c:v>244.06</c:v>
                </c:pt>
                <c:pt idx="26">
                  <c:v>278.14499999999998</c:v>
                </c:pt>
                <c:pt idx="27">
                  <c:v>328.95</c:v>
                </c:pt>
                <c:pt idx="28">
                  <c:v>263.315</c:v>
                </c:pt>
                <c:pt idx="29">
                  <c:v>187.77499999999998</c:v>
                </c:pt>
                <c:pt idx="30">
                  <c:v>52.305</c:v>
                </c:pt>
                <c:pt idx="31">
                  <c:v>125.58</c:v>
                </c:pt>
                <c:pt idx="32">
                  <c:v>124.71000000000001</c:v>
                </c:pt>
                <c:pt idx="33">
                  <c:v>285.57000000000005</c:v>
                </c:pt>
                <c:pt idx="34">
                  <c:v>275.08999999999997</c:v>
                </c:pt>
                <c:pt idx="35">
                  <c:v>146.36999999999998</c:v>
                </c:pt>
                <c:pt idx="36">
                  <c:v>463.28000000000003</c:v>
                </c:pt>
                <c:pt idx="37">
                  <c:v>67.400000000000006</c:v>
                </c:pt>
                <c:pt idx="38">
                  <c:v>4.3650000000000002</c:v>
                </c:pt>
                <c:pt idx="39">
                  <c:v>45.81</c:v>
                </c:pt>
                <c:pt idx="40">
                  <c:v>213.10999999999999</c:v>
                </c:pt>
                <c:pt idx="41">
                  <c:v>161.35999999999999</c:v>
                </c:pt>
                <c:pt idx="42">
                  <c:v>271.05500000000001</c:v>
                </c:pt>
                <c:pt idx="43">
                  <c:v>15.54</c:v>
                </c:pt>
              </c:numCache>
            </c:numRef>
          </c:val>
          <c:smooth val="0"/>
          <c:extLst>
            <c:ext xmlns:c16="http://schemas.microsoft.com/office/drawing/2014/chart" uri="{C3380CC4-5D6E-409C-BE32-E72D297353CC}">
              <c16:uniqueId val="{00000002-0977-4F96-9830-E05BFF458F72}"/>
            </c:ext>
          </c:extLst>
        </c:ser>
        <c:ser>
          <c:idx val="3"/>
          <c:order val="3"/>
          <c:tx>
            <c:strRef>
              <c:f>'Total Sales'!$F$3:$F$4</c:f>
              <c:strCache>
                <c:ptCount val="1"/>
                <c:pt idx="0">
                  <c:v>Rob</c:v>
                </c:pt>
              </c:strCache>
            </c:strRef>
          </c:tx>
          <c:spPr>
            <a:ln w="28575" cap="rnd">
              <a:solidFill>
                <a:srgbClr val="FF00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#,##0_ ;\-#,##0\ </c:formatCode>
                <c:ptCount val="44"/>
                <c:pt idx="0">
                  <c:v>111.06</c:v>
                </c:pt>
                <c:pt idx="1">
                  <c:v>71.699999999999989</c:v>
                </c:pt>
                <c:pt idx="2">
                  <c:v>36.734999999999999</c:v>
                </c:pt>
                <c:pt idx="3">
                  <c:v>21.509999999999998</c:v>
                </c:pt>
                <c:pt idx="5">
                  <c:v>90.734999999999985</c:v>
                </c:pt>
                <c:pt idx="6">
                  <c:v>141.41499999999999</c:v>
                </c:pt>
                <c:pt idx="7">
                  <c:v>123.255</c:v>
                </c:pt>
                <c:pt idx="8">
                  <c:v>35.82</c:v>
                </c:pt>
                <c:pt idx="9">
                  <c:v>213.66499999999999</c:v>
                </c:pt>
                <c:pt idx="10">
                  <c:v>23.279999999999998</c:v>
                </c:pt>
                <c:pt idx="11">
                  <c:v>58.554999999999993</c:v>
                </c:pt>
                <c:pt idx="12">
                  <c:v>157.72499999999999</c:v>
                </c:pt>
                <c:pt idx="13">
                  <c:v>402.67999999999995</c:v>
                </c:pt>
                <c:pt idx="14">
                  <c:v>165.96</c:v>
                </c:pt>
                <c:pt idx="15">
                  <c:v>114.42499999999998</c:v>
                </c:pt>
                <c:pt idx="16">
                  <c:v>44.154999999999994</c:v>
                </c:pt>
                <c:pt idx="18">
                  <c:v>266.90999999999997</c:v>
                </c:pt>
                <c:pt idx="19">
                  <c:v>127.73999999999998</c:v>
                </c:pt>
                <c:pt idx="20">
                  <c:v>296.69</c:v>
                </c:pt>
                <c:pt idx="21">
                  <c:v>43.019999999999996</c:v>
                </c:pt>
                <c:pt idx="22">
                  <c:v>26.849999999999994</c:v>
                </c:pt>
                <c:pt idx="23">
                  <c:v>17.91</c:v>
                </c:pt>
                <c:pt idx="24">
                  <c:v>35.82</c:v>
                </c:pt>
                <c:pt idx="25">
                  <c:v>16.11</c:v>
                </c:pt>
                <c:pt idx="26">
                  <c:v>163.61999999999998</c:v>
                </c:pt>
                <c:pt idx="27">
                  <c:v>23.9</c:v>
                </c:pt>
                <c:pt idx="28">
                  <c:v>184.61999999999998</c:v>
                </c:pt>
                <c:pt idx="29">
                  <c:v>88.334999999999994</c:v>
                </c:pt>
                <c:pt idx="30">
                  <c:v>145.79</c:v>
                </c:pt>
                <c:pt idx="31">
                  <c:v>198.58499999999998</c:v>
                </c:pt>
                <c:pt idx="32">
                  <c:v>185.58999999999997</c:v>
                </c:pt>
                <c:pt idx="33">
                  <c:v>115.27999999999999</c:v>
                </c:pt>
                <c:pt idx="35">
                  <c:v>185.22499999999997</c:v>
                </c:pt>
                <c:pt idx="36">
                  <c:v>68.650000000000006</c:v>
                </c:pt>
                <c:pt idx="37">
                  <c:v>53.759999999999991</c:v>
                </c:pt>
                <c:pt idx="38">
                  <c:v>159.17499999999995</c:v>
                </c:pt>
                <c:pt idx="39">
                  <c:v>81.209999999999994</c:v>
                </c:pt>
                <c:pt idx="40">
                  <c:v>208.86999999999998</c:v>
                </c:pt>
                <c:pt idx="41">
                  <c:v>240.58499999999995</c:v>
                </c:pt>
                <c:pt idx="42">
                  <c:v>76.03</c:v>
                </c:pt>
                <c:pt idx="43">
                  <c:v>25.68</c:v>
                </c:pt>
              </c:numCache>
            </c:numRef>
          </c:val>
          <c:smooth val="0"/>
          <c:extLst>
            <c:ext xmlns:c16="http://schemas.microsoft.com/office/drawing/2014/chart" uri="{C3380CC4-5D6E-409C-BE32-E72D297353CC}">
              <c16:uniqueId val="{00000003-0977-4F96-9830-E05BFF458F72}"/>
            </c:ext>
          </c:extLst>
        </c:ser>
        <c:dLbls>
          <c:showLegendKey val="0"/>
          <c:showVal val="0"/>
          <c:showCatName val="0"/>
          <c:showSerName val="0"/>
          <c:showPercent val="0"/>
          <c:showBubbleSize val="0"/>
        </c:dLbls>
        <c:smooth val="0"/>
        <c:axId val="1371999760"/>
        <c:axId val="1372000240"/>
      </c:lineChart>
      <c:catAx>
        <c:axId val="137199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372000240"/>
        <c:crosses val="autoZero"/>
        <c:auto val="1"/>
        <c:lblAlgn val="ctr"/>
        <c:lblOffset val="100"/>
        <c:noMultiLvlLbl val="0"/>
      </c:catAx>
      <c:valAx>
        <c:axId val="137200024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US"/>
                  <a:t>CAD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37199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CFEDF5"/>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Data.xlsx]Total Sales!Total Sales</c:name>
    <c:fmtId val="22"/>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sz="1100">
                <a:latin typeface="Century Gothic" panose="020B0502020202020204" pitchFamily="34" charset="0"/>
              </a:rPr>
              <a:t>Total 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pivotFmt>
      <c:pivotFmt>
        <c:idx val="5"/>
        <c:spPr>
          <a:solidFill>
            <a:schemeClr val="accent1"/>
          </a:solidFill>
          <a:ln w="28575" cap="rnd">
            <a:solidFill>
              <a:srgbClr val="7030A0"/>
            </a:solidFill>
            <a:round/>
          </a:ln>
          <a:effectLst/>
        </c:spPr>
        <c:marker>
          <c:symbol val="none"/>
        </c:marker>
      </c:pivotFmt>
      <c:pivotFmt>
        <c:idx val="6"/>
        <c:spPr>
          <a:solidFill>
            <a:schemeClr val="accent1"/>
          </a:solidFill>
          <a:ln w="28575" cap="rnd">
            <a:solidFill>
              <a:srgbClr val="FF0000"/>
            </a:solidFill>
            <a:round/>
          </a:ln>
          <a:effectLst/>
        </c:spPr>
        <c:marker>
          <c:symbol val="none"/>
        </c:marker>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c:v>
                </c:pt>
              </c:strCache>
            </c:strRef>
          </c:tx>
          <c:spPr>
            <a:ln w="28575" cap="rnd">
              <a:solidFill>
                <a:srgbClr val="7030A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#,##0_ ;\-#,##0\ </c:formatCode>
                <c:ptCount val="44"/>
                <c:pt idx="0">
                  <c:v>186.85499999999999</c:v>
                </c:pt>
                <c:pt idx="1">
                  <c:v>89.839999999999989</c:v>
                </c:pt>
                <c:pt idx="2">
                  <c:v>224.94499999999999</c:v>
                </c:pt>
                <c:pt idx="3">
                  <c:v>64.75</c:v>
                </c:pt>
                <c:pt idx="4">
                  <c:v>53.664999999999992</c:v>
                </c:pt>
                <c:pt idx="6">
                  <c:v>169.95</c:v>
                </c:pt>
                <c:pt idx="7">
                  <c:v>213.67499999999998</c:v>
                </c:pt>
                <c:pt idx="8">
                  <c:v>178.70999999999998</c:v>
                </c:pt>
                <c:pt idx="9">
                  <c:v>187.97499999999999</c:v>
                </c:pt>
                <c:pt idx="10">
                  <c:v>67.5</c:v>
                </c:pt>
                <c:pt idx="11">
                  <c:v>248.23499999999999</c:v>
                </c:pt>
                <c:pt idx="13">
                  <c:v>739.48</c:v>
                </c:pt>
                <c:pt idx="14">
                  <c:v>66.66</c:v>
                </c:pt>
                <c:pt idx="15">
                  <c:v>27</c:v>
                </c:pt>
                <c:pt idx="16">
                  <c:v>39.799999999999997</c:v>
                </c:pt>
                <c:pt idx="17">
                  <c:v>344.03999999999996</c:v>
                </c:pt>
                <c:pt idx="18">
                  <c:v>79.47</c:v>
                </c:pt>
                <c:pt idx="19">
                  <c:v>22.5</c:v>
                </c:pt>
                <c:pt idx="20">
                  <c:v>101.49</c:v>
                </c:pt>
                <c:pt idx="21">
                  <c:v>97.874999999999986</c:v>
                </c:pt>
                <c:pt idx="22">
                  <c:v>165.23499999999999</c:v>
                </c:pt>
                <c:pt idx="23">
                  <c:v>23.88</c:v>
                </c:pt>
                <c:pt idx="24">
                  <c:v>106.47</c:v>
                </c:pt>
                <c:pt idx="25">
                  <c:v>169.99999999999997</c:v>
                </c:pt>
                <c:pt idx="26">
                  <c:v>192.40499999999997</c:v>
                </c:pt>
                <c:pt idx="27">
                  <c:v>62.91</c:v>
                </c:pt>
                <c:pt idx="28">
                  <c:v>143.21999999999997</c:v>
                </c:pt>
                <c:pt idx="29">
                  <c:v>279.70499999999998</c:v>
                </c:pt>
                <c:pt idx="30">
                  <c:v>109.005</c:v>
                </c:pt>
                <c:pt idx="31">
                  <c:v>119.41999999999999</c:v>
                </c:pt>
                <c:pt idx="32">
                  <c:v>667.51499999999999</c:v>
                </c:pt>
                <c:pt idx="33">
                  <c:v>242.99999999999997</c:v>
                </c:pt>
                <c:pt idx="34">
                  <c:v>63.314999999999998</c:v>
                </c:pt>
                <c:pt idx="35">
                  <c:v>201.86999999999998</c:v>
                </c:pt>
                <c:pt idx="36">
                  <c:v>30.06</c:v>
                </c:pt>
                <c:pt idx="37">
                  <c:v>49.209999999999994</c:v>
                </c:pt>
                <c:pt idx="38">
                  <c:v>45</c:v>
                </c:pt>
                <c:pt idx="39">
                  <c:v>7.77</c:v>
                </c:pt>
                <c:pt idx="40">
                  <c:v>100.72499999999999</c:v>
                </c:pt>
                <c:pt idx="41">
                  <c:v>132.03</c:v>
                </c:pt>
                <c:pt idx="42">
                  <c:v>165.755</c:v>
                </c:pt>
                <c:pt idx="43">
                  <c:v>86.609999999999985</c:v>
                </c:pt>
              </c:numCache>
            </c:numRef>
          </c:val>
          <c:smooth val="0"/>
          <c:extLst>
            <c:ext xmlns:c16="http://schemas.microsoft.com/office/drawing/2014/chart" uri="{C3380CC4-5D6E-409C-BE32-E72D297353CC}">
              <c16:uniqueId val="{00000000-010F-47AE-88AF-AC352501C61D}"/>
            </c:ext>
          </c:extLst>
        </c:ser>
        <c:ser>
          <c:idx val="1"/>
          <c:order val="1"/>
          <c:tx>
            <c:strRef>
              <c:f>'Total Sales'!$D$3:$D$4</c:f>
              <c:strCache>
                <c:ptCount val="1"/>
                <c:pt idx="0">
                  <c:v>Exc</c:v>
                </c:pt>
              </c:strCache>
            </c:strRef>
          </c:tx>
          <c:spPr>
            <a:ln w="28575" cap="rnd">
              <a:solidFill>
                <a:srgbClr val="00B05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#,##0_ ;\-#,##0\ </c:formatCode>
                <c:ptCount val="44"/>
                <c:pt idx="0">
                  <c:v>198.24</c:v>
                </c:pt>
                <c:pt idx="1">
                  <c:v>41.25</c:v>
                </c:pt>
                <c:pt idx="2">
                  <c:v>189.54000000000002</c:v>
                </c:pt>
                <c:pt idx="3">
                  <c:v>181.16999999999996</c:v>
                </c:pt>
                <c:pt idx="4">
                  <c:v>7.29</c:v>
                </c:pt>
                <c:pt idx="5">
                  <c:v>547.7349999999999</c:v>
                </c:pt>
                <c:pt idx="6">
                  <c:v>218.67999999999995</c:v>
                </c:pt>
                <c:pt idx="7">
                  <c:v>41.25</c:v>
                </c:pt>
                <c:pt idx="8">
                  <c:v>35.75</c:v>
                </c:pt>
                <c:pt idx="9">
                  <c:v>114.07499999999999</c:v>
                </c:pt>
                <c:pt idx="11">
                  <c:v>204.92999999999995</c:v>
                </c:pt>
                <c:pt idx="12">
                  <c:v>54.870000000000005</c:v>
                </c:pt>
                <c:pt idx="13">
                  <c:v>334.33500000000004</c:v>
                </c:pt>
                <c:pt idx="14">
                  <c:v>85.454999999999998</c:v>
                </c:pt>
                <c:pt idx="15">
                  <c:v>77.760000000000005</c:v>
                </c:pt>
                <c:pt idx="16">
                  <c:v>245.67499999999995</c:v>
                </c:pt>
                <c:pt idx="17">
                  <c:v>191.715</c:v>
                </c:pt>
                <c:pt idx="18">
                  <c:v>110</c:v>
                </c:pt>
                <c:pt idx="19">
                  <c:v>77.72</c:v>
                </c:pt>
                <c:pt idx="20">
                  <c:v>195.11</c:v>
                </c:pt>
                <c:pt idx="21">
                  <c:v>156.655</c:v>
                </c:pt>
                <c:pt idx="23">
                  <c:v>354.67499999999995</c:v>
                </c:pt>
                <c:pt idx="24">
                  <c:v>12.15</c:v>
                </c:pt>
                <c:pt idx="25">
                  <c:v>48.6</c:v>
                </c:pt>
                <c:pt idx="26">
                  <c:v>307.38499999999999</c:v>
                </c:pt>
                <c:pt idx="27">
                  <c:v>8.91</c:v>
                </c:pt>
                <c:pt idx="28">
                  <c:v>94.710000000000008</c:v>
                </c:pt>
                <c:pt idx="29">
                  <c:v>12.375</c:v>
                </c:pt>
                <c:pt idx="30">
                  <c:v>124.7</c:v>
                </c:pt>
                <c:pt idx="31">
                  <c:v>81.41</c:v>
                </c:pt>
                <c:pt idx="32">
                  <c:v>171.6</c:v>
                </c:pt>
                <c:pt idx="33">
                  <c:v>260.32499999999999</c:v>
                </c:pt>
                <c:pt idx="34">
                  <c:v>459.54999999999995</c:v>
                </c:pt>
                <c:pt idx="35">
                  <c:v>129.97500000000002</c:v>
                </c:pt>
                <c:pt idx="36">
                  <c:v>72.36</c:v>
                </c:pt>
                <c:pt idx="37">
                  <c:v>129.69</c:v>
                </c:pt>
                <c:pt idx="38">
                  <c:v>147.01499999999999</c:v>
                </c:pt>
                <c:pt idx="39">
                  <c:v>69.3</c:v>
                </c:pt>
                <c:pt idx="40">
                  <c:v>70.539999999999992</c:v>
                </c:pt>
                <c:pt idx="41">
                  <c:v>236.51999999999995</c:v>
                </c:pt>
                <c:pt idx="42">
                  <c:v>81.27</c:v>
                </c:pt>
              </c:numCache>
            </c:numRef>
          </c:val>
          <c:smooth val="0"/>
          <c:extLst>
            <c:ext xmlns:c16="http://schemas.microsoft.com/office/drawing/2014/chart" uri="{C3380CC4-5D6E-409C-BE32-E72D297353CC}">
              <c16:uniqueId val="{00000001-010F-47AE-88AF-AC352501C61D}"/>
            </c:ext>
          </c:extLst>
        </c:ser>
        <c:ser>
          <c:idx val="2"/>
          <c:order val="2"/>
          <c:tx>
            <c:strRef>
              <c:f>'Total Sales'!$E$3:$E$4</c:f>
              <c:strCache>
                <c:ptCount val="1"/>
                <c:pt idx="0">
                  <c:v>Lib</c:v>
                </c:pt>
              </c:strCache>
            </c:strRef>
          </c:tx>
          <c:spPr>
            <a:ln w="28575" cap="rnd">
              <a:solidFill>
                <a:srgbClr val="FFFF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#,##0_ ;\-#,##0\ </c:formatCode>
                <c:ptCount val="44"/>
                <c:pt idx="0">
                  <c:v>118.05999999999999</c:v>
                </c:pt>
                <c:pt idx="1">
                  <c:v>119.13999999999999</c:v>
                </c:pt>
                <c:pt idx="2">
                  <c:v>245.34999999999997</c:v>
                </c:pt>
                <c:pt idx="3">
                  <c:v>429.05499999999995</c:v>
                </c:pt>
                <c:pt idx="5">
                  <c:v>124.27499999999999</c:v>
                </c:pt>
                <c:pt idx="6">
                  <c:v>171.18</c:v>
                </c:pt>
                <c:pt idx="7">
                  <c:v>134.23000000000002</c:v>
                </c:pt>
                <c:pt idx="8">
                  <c:v>228.58499999999998</c:v>
                </c:pt>
                <c:pt idx="9">
                  <c:v>54.389999999999993</c:v>
                </c:pt>
                <c:pt idx="10">
                  <c:v>224.39499999999998</c:v>
                </c:pt>
                <c:pt idx="11">
                  <c:v>49.209999999999994</c:v>
                </c:pt>
                <c:pt idx="12">
                  <c:v>42.795000000000002</c:v>
                </c:pt>
                <c:pt idx="13">
                  <c:v>120.43499999999999</c:v>
                </c:pt>
                <c:pt idx="14">
                  <c:v>80.86</c:v>
                </c:pt>
                <c:pt idx="15">
                  <c:v>123.73500000000001</c:v>
                </c:pt>
                <c:pt idx="16">
                  <c:v>59.655000000000001</c:v>
                </c:pt>
                <c:pt idx="17">
                  <c:v>142.91499999999999</c:v>
                </c:pt>
                <c:pt idx="18">
                  <c:v>175.20499999999998</c:v>
                </c:pt>
                <c:pt idx="19">
                  <c:v>28.53</c:v>
                </c:pt>
                <c:pt idx="20">
                  <c:v>64.08</c:v>
                </c:pt>
                <c:pt idx="21">
                  <c:v>135.22500000000002</c:v>
                </c:pt>
                <c:pt idx="22">
                  <c:v>119.13999999999999</c:v>
                </c:pt>
                <c:pt idx="23">
                  <c:v>70.86</c:v>
                </c:pt>
                <c:pt idx="24">
                  <c:v>200.89000000000001</c:v>
                </c:pt>
                <c:pt idx="25">
                  <c:v>244.06</c:v>
                </c:pt>
                <c:pt idx="26">
                  <c:v>278.14499999999998</c:v>
                </c:pt>
                <c:pt idx="27">
                  <c:v>328.95</c:v>
                </c:pt>
                <c:pt idx="28">
                  <c:v>263.315</c:v>
                </c:pt>
                <c:pt idx="29">
                  <c:v>187.77499999999998</c:v>
                </c:pt>
                <c:pt idx="30">
                  <c:v>52.305</c:v>
                </c:pt>
                <c:pt idx="31">
                  <c:v>125.58</c:v>
                </c:pt>
                <c:pt idx="32">
                  <c:v>124.71000000000001</c:v>
                </c:pt>
                <c:pt idx="33">
                  <c:v>285.57000000000005</c:v>
                </c:pt>
                <c:pt idx="34">
                  <c:v>275.08999999999997</c:v>
                </c:pt>
                <c:pt idx="35">
                  <c:v>146.36999999999998</c:v>
                </c:pt>
                <c:pt idx="36">
                  <c:v>463.28000000000003</c:v>
                </c:pt>
                <c:pt idx="37">
                  <c:v>67.400000000000006</c:v>
                </c:pt>
                <c:pt idx="38">
                  <c:v>4.3650000000000002</c:v>
                </c:pt>
                <c:pt idx="39">
                  <c:v>45.81</c:v>
                </c:pt>
                <c:pt idx="40">
                  <c:v>213.10999999999999</c:v>
                </c:pt>
                <c:pt idx="41">
                  <c:v>161.35999999999999</c:v>
                </c:pt>
                <c:pt idx="42">
                  <c:v>271.05500000000001</c:v>
                </c:pt>
                <c:pt idx="43">
                  <c:v>15.54</c:v>
                </c:pt>
              </c:numCache>
            </c:numRef>
          </c:val>
          <c:smooth val="0"/>
          <c:extLst>
            <c:ext xmlns:c16="http://schemas.microsoft.com/office/drawing/2014/chart" uri="{C3380CC4-5D6E-409C-BE32-E72D297353CC}">
              <c16:uniqueId val="{00000002-010F-47AE-88AF-AC352501C61D}"/>
            </c:ext>
          </c:extLst>
        </c:ser>
        <c:ser>
          <c:idx val="3"/>
          <c:order val="3"/>
          <c:tx>
            <c:strRef>
              <c:f>'Total Sales'!$F$3:$F$4</c:f>
              <c:strCache>
                <c:ptCount val="1"/>
                <c:pt idx="0">
                  <c:v>Rob</c:v>
                </c:pt>
              </c:strCache>
            </c:strRef>
          </c:tx>
          <c:spPr>
            <a:ln w="28575" cap="rnd">
              <a:solidFill>
                <a:srgbClr val="FF00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#,##0_ ;\-#,##0\ </c:formatCode>
                <c:ptCount val="44"/>
                <c:pt idx="0">
                  <c:v>111.06</c:v>
                </c:pt>
                <c:pt idx="1">
                  <c:v>71.699999999999989</c:v>
                </c:pt>
                <c:pt idx="2">
                  <c:v>36.734999999999999</c:v>
                </c:pt>
                <c:pt idx="3">
                  <c:v>21.509999999999998</c:v>
                </c:pt>
                <c:pt idx="5">
                  <c:v>90.734999999999985</c:v>
                </c:pt>
                <c:pt idx="6">
                  <c:v>141.41499999999999</c:v>
                </c:pt>
                <c:pt idx="7">
                  <c:v>123.255</c:v>
                </c:pt>
                <c:pt idx="8">
                  <c:v>35.82</c:v>
                </c:pt>
                <c:pt idx="9">
                  <c:v>213.66499999999999</c:v>
                </c:pt>
                <c:pt idx="10">
                  <c:v>23.279999999999998</c:v>
                </c:pt>
                <c:pt idx="11">
                  <c:v>58.554999999999993</c:v>
                </c:pt>
                <c:pt idx="12">
                  <c:v>157.72499999999999</c:v>
                </c:pt>
                <c:pt idx="13">
                  <c:v>402.67999999999995</c:v>
                </c:pt>
                <c:pt idx="14">
                  <c:v>165.96</c:v>
                </c:pt>
                <c:pt idx="15">
                  <c:v>114.42499999999998</c:v>
                </c:pt>
                <c:pt idx="16">
                  <c:v>44.154999999999994</c:v>
                </c:pt>
                <c:pt idx="18">
                  <c:v>266.90999999999997</c:v>
                </c:pt>
                <c:pt idx="19">
                  <c:v>127.73999999999998</c:v>
                </c:pt>
                <c:pt idx="20">
                  <c:v>296.69</c:v>
                </c:pt>
                <c:pt idx="21">
                  <c:v>43.019999999999996</c:v>
                </c:pt>
                <c:pt idx="22">
                  <c:v>26.849999999999994</c:v>
                </c:pt>
                <c:pt idx="23">
                  <c:v>17.91</c:v>
                </c:pt>
                <c:pt idx="24">
                  <c:v>35.82</c:v>
                </c:pt>
                <c:pt idx="25">
                  <c:v>16.11</c:v>
                </c:pt>
                <c:pt idx="26">
                  <c:v>163.61999999999998</c:v>
                </c:pt>
                <c:pt idx="27">
                  <c:v>23.9</c:v>
                </c:pt>
                <c:pt idx="28">
                  <c:v>184.61999999999998</c:v>
                </c:pt>
                <c:pt idx="29">
                  <c:v>88.334999999999994</c:v>
                </c:pt>
                <c:pt idx="30">
                  <c:v>145.79</c:v>
                </c:pt>
                <c:pt idx="31">
                  <c:v>198.58499999999998</c:v>
                </c:pt>
                <c:pt idx="32">
                  <c:v>185.58999999999997</c:v>
                </c:pt>
                <c:pt idx="33">
                  <c:v>115.27999999999999</c:v>
                </c:pt>
                <c:pt idx="35">
                  <c:v>185.22499999999997</c:v>
                </c:pt>
                <c:pt idx="36">
                  <c:v>68.650000000000006</c:v>
                </c:pt>
                <c:pt idx="37">
                  <c:v>53.759999999999991</c:v>
                </c:pt>
                <c:pt idx="38">
                  <c:v>159.17499999999995</c:v>
                </c:pt>
                <c:pt idx="39">
                  <c:v>81.209999999999994</c:v>
                </c:pt>
                <c:pt idx="40">
                  <c:v>208.86999999999998</c:v>
                </c:pt>
                <c:pt idx="41">
                  <c:v>240.58499999999995</c:v>
                </c:pt>
                <c:pt idx="42">
                  <c:v>76.03</c:v>
                </c:pt>
                <c:pt idx="43">
                  <c:v>25.68</c:v>
                </c:pt>
              </c:numCache>
            </c:numRef>
          </c:val>
          <c:smooth val="0"/>
          <c:extLst>
            <c:ext xmlns:c16="http://schemas.microsoft.com/office/drawing/2014/chart" uri="{C3380CC4-5D6E-409C-BE32-E72D297353CC}">
              <c16:uniqueId val="{00000003-010F-47AE-88AF-AC352501C61D}"/>
            </c:ext>
          </c:extLst>
        </c:ser>
        <c:dLbls>
          <c:showLegendKey val="0"/>
          <c:showVal val="0"/>
          <c:showCatName val="0"/>
          <c:showSerName val="0"/>
          <c:showPercent val="0"/>
          <c:showBubbleSize val="0"/>
        </c:dLbls>
        <c:smooth val="0"/>
        <c:axId val="1371999760"/>
        <c:axId val="1372000240"/>
      </c:lineChart>
      <c:catAx>
        <c:axId val="137199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372000240"/>
        <c:crosses val="autoZero"/>
        <c:auto val="1"/>
        <c:lblAlgn val="ctr"/>
        <c:lblOffset val="100"/>
        <c:noMultiLvlLbl val="0"/>
      </c:catAx>
      <c:valAx>
        <c:axId val="137200024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US"/>
                  <a:t>CAD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37199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CFEDF5"/>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Data.xlsx]Total Sales!Total Sales</c:name>
    <c:fmtId val="8"/>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sz="1100">
                <a:latin typeface="Century Gothic" panose="020B0502020202020204" pitchFamily="34" charset="0"/>
              </a:rPr>
              <a:t>Total 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pivotFmt>
      <c:pivotFmt>
        <c:idx val="5"/>
        <c:spPr>
          <a:solidFill>
            <a:schemeClr val="accent1"/>
          </a:solidFill>
          <a:ln w="28575" cap="rnd">
            <a:solidFill>
              <a:srgbClr val="7030A0"/>
            </a:solidFill>
            <a:round/>
          </a:ln>
          <a:effectLst/>
        </c:spPr>
        <c:marker>
          <c:symbol val="none"/>
        </c:marker>
      </c:pivotFmt>
      <c:pivotFmt>
        <c:idx val="6"/>
        <c:spPr>
          <a:solidFill>
            <a:schemeClr val="accent1"/>
          </a:solidFill>
          <a:ln w="28575" cap="rnd">
            <a:solidFill>
              <a:srgbClr val="FF0000"/>
            </a:solidFill>
            <a:round/>
          </a:ln>
          <a:effectLst/>
        </c:spPr>
        <c:marker>
          <c:symbol val="none"/>
        </c:marker>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c:v>
                </c:pt>
              </c:strCache>
            </c:strRef>
          </c:tx>
          <c:spPr>
            <a:ln w="28575" cap="rnd">
              <a:solidFill>
                <a:srgbClr val="7030A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#,##0_ ;\-#,##0\ </c:formatCode>
                <c:ptCount val="44"/>
                <c:pt idx="0">
                  <c:v>186.85499999999999</c:v>
                </c:pt>
                <c:pt idx="1">
                  <c:v>89.839999999999989</c:v>
                </c:pt>
                <c:pt idx="2">
                  <c:v>224.94499999999999</c:v>
                </c:pt>
                <c:pt idx="3">
                  <c:v>64.75</c:v>
                </c:pt>
                <c:pt idx="4">
                  <c:v>53.664999999999992</c:v>
                </c:pt>
                <c:pt idx="6">
                  <c:v>169.95</c:v>
                </c:pt>
                <c:pt idx="7">
                  <c:v>213.67499999999998</c:v>
                </c:pt>
                <c:pt idx="8">
                  <c:v>178.70999999999998</c:v>
                </c:pt>
                <c:pt idx="9">
                  <c:v>187.97499999999999</c:v>
                </c:pt>
                <c:pt idx="10">
                  <c:v>67.5</c:v>
                </c:pt>
                <c:pt idx="11">
                  <c:v>248.23499999999999</c:v>
                </c:pt>
                <c:pt idx="13">
                  <c:v>739.48</c:v>
                </c:pt>
                <c:pt idx="14">
                  <c:v>66.66</c:v>
                </c:pt>
                <c:pt idx="15">
                  <c:v>27</c:v>
                </c:pt>
                <c:pt idx="16">
                  <c:v>39.799999999999997</c:v>
                </c:pt>
                <c:pt idx="17">
                  <c:v>344.03999999999996</c:v>
                </c:pt>
                <c:pt idx="18">
                  <c:v>79.47</c:v>
                </c:pt>
                <c:pt idx="19">
                  <c:v>22.5</c:v>
                </c:pt>
                <c:pt idx="20">
                  <c:v>101.49</c:v>
                </c:pt>
                <c:pt idx="21">
                  <c:v>97.874999999999986</c:v>
                </c:pt>
                <c:pt idx="22">
                  <c:v>165.23499999999999</c:v>
                </c:pt>
                <c:pt idx="23">
                  <c:v>23.88</c:v>
                </c:pt>
                <c:pt idx="24">
                  <c:v>106.47</c:v>
                </c:pt>
                <c:pt idx="25">
                  <c:v>169.99999999999997</c:v>
                </c:pt>
                <c:pt idx="26">
                  <c:v>192.40499999999997</c:v>
                </c:pt>
                <c:pt idx="27">
                  <c:v>62.91</c:v>
                </c:pt>
                <c:pt idx="28">
                  <c:v>143.21999999999997</c:v>
                </c:pt>
                <c:pt idx="29">
                  <c:v>279.70499999999998</c:v>
                </c:pt>
                <c:pt idx="30">
                  <c:v>109.005</c:v>
                </c:pt>
                <c:pt idx="31">
                  <c:v>119.41999999999999</c:v>
                </c:pt>
                <c:pt idx="32">
                  <c:v>667.51499999999999</c:v>
                </c:pt>
                <c:pt idx="33">
                  <c:v>242.99999999999997</c:v>
                </c:pt>
                <c:pt idx="34">
                  <c:v>63.314999999999998</c:v>
                </c:pt>
                <c:pt idx="35">
                  <c:v>201.86999999999998</c:v>
                </c:pt>
                <c:pt idx="36">
                  <c:v>30.06</c:v>
                </c:pt>
                <c:pt idx="37">
                  <c:v>49.209999999999994</c:v>
                </c:pt>
                <c:pt idx="38">
                  <c:v>45</c:v>
                </c:pt>
                <c:pt idx="39">
                  <c:v>7.77</c:v>
                </c:pt>
                <c:pt idx="40">
                  <c:v>100.72499999999999</c:v>
                </c:pt>
                <c:pt idx="41">
                  <c:v>132.03</c:v>
                </c:pt>
                <c:pt idx="42">
                  <c:v>165.755</c:v>
                </c:pt>
                <c:pt idx="43">
                  <c:v>86.609999999999985</c:v>
                </c:pt>
              </c:numCache>
            </c:numRef>
          </c:val>
          <c:smooth val="0"/>
          <c:extLst>
            <c:ext xmlns:c16="http://schemas.microsoft.com/office/drawing/2014/chart" uri="{C3380CC4-5D6E-409C-BE32-E72D297353CC}">
              <c16:uniqueId val="{00000000-7CC7-4CC4-93FB-6EA5BFE5E44C}"/>
            </c:ext>
          </c:extLst>
        </c:ser>
        <c:ser>
          <c:idx val="1"/>
          <c:order val="1"/>
          <c:tx>
            <c:strRef>
              <c:f>'Total Sales'!$D$3:$D$4</c:f>
              <c:strCache>
                <c:ptCount val="1"/>
                <c:pt idx="0">
                  <c:v>Exc</c:v>
                </c:pt>
              </c:strCache>
            </c:strRef>
          </c:tx>
          <c:spPr>
            <a:ln w="28575" cap="rnd">
              <a:solidFill>
                <a:srgbClr val="00B05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#,##0_ ;\-#,##0\ </c:formatCode>
                <c:ptCount val="44"/>
                <c:pt idx="0">
                  <c:v>198.24</c:v>
                </c:pt>
                <c:pt idx="1">
                  <c:v>41.25</c:v>
                </c:pt>
                <c:pt idx="2">
                  <c:v>189.54000000000002</c:v>
                </c:pt>
                <c:pt idx="3">
                  <c:v>181.16999999999996</c:v>
                </c:pt>
                <c:pt idx="4">
                  <c:v>7.29</c:v>
                </c:pt>
                <c:pt idx="5">
                  <c:v>547.7349999999999</c:v>
                </c:pt>
                <c:pt idx="6">
                  <c:v>218.67999999999995</c:v>
                </c:pt>
                <c:pt idx="7">
                  <c:v>41.25</c:v>
                </c:pt>
                <c:pt idx="8">
                  <c:v>35.75</c:v>
                </c:pt>
                <c:pt idx="9">
                  <c:v>114.07499999999999</c:v>
                </c:pt>
                <c:pt idx="11">
                  <c:v>204.92999999999995</c:v>
                </c:pt>
                <c:pt idx="12">
                  <c:v>54.870000000000005</c:v>
                </c:pt>
                <c:pt idx="13">
                  <c:v>334.33500000000004</c:v>
                </c:pt>
                <c:pt idx="14">
                  <c:v>85.454999999999998</c:v>
                </c:pt>
                <c:pt idx="15">
                  <c:v>77.760000000000005</c:v>
                </c:pt>
                <c:pt idx="16">
                  <c:v>245.67499999999995</c:v>
                </c:pt>
                <c:pt idx="17">
                  <c:v>191.715</c:v>
                </c:pt>
                <c:pt idx="18">
                  <c:v>110</c:v>
                </c:pt>
                <c:pt idx="19">
                  <c:v>77.72</c:v>
                </c:pt>
                <c:pt idx="20">
                  <c:v>195.11</c:v>
                </c:pt>
                <c:pt idx="21">
                  <c:v>156.655</c:v>
                </c:pt>
                <c:pt idx="23">
                  <c:v>354.67499999999995</c:v>
                </c:pt>
                <c:pt idx="24">
                  <c:v>12.15</c:v>
                </c:pt>
                <c:pt idx="25">
                  <c:v>48.6</c:v>
                </c:pt>
                <c:pt idx="26">
                  <c:v>307.38499999999999</c:v>
                </c:pt>
                <c:pt idx="27">
                  <c:v>8.91</c:v>
                </c:pt>
                <c:pt idx="28">
                  <c:v>94.710000000000008</c:v>
                </c:pt>
                <c:pt idx="29">
                  <c:v>12.375</c:v>
                </c:pt>
                <c:pt idx="30">
                  <c:v>124.7</c:v>
                </c:pt>
                <c:pt idx="31">
                  <c:v>81.41</c:v>
                </c:pt>
                <c:pt idx="32">
                  <c:v>171.6</c:v>
                </c:pt>
                <c:pt idx="33">
                  <c:v>260.32499999999999</c:v>
                </c:pt>
                <c:pt idx="34">
                  <c:v>459.54999999999995</c:v>
                </c:pt>
                <c:pt idx="35">
                  <c:v>129.97500000000002</c:v>
                </c:pt>
                <c:pt idx="36">
                  <c:v>72.36</c:v>
                </c:pt>
                <c:pt idx="37">
                  <c:v>129.69</c:v>
                </c:pt>
                <c:pt idx="38">
                  <c:v>147.01499999999999</c:v>
                </c:pt>
                <c:pt idx="39">
                  <c:v>69.3</c:v>
                </c:pt>
                <c:pt idx="40">
                  <c:v>70.539999999999992</c:v>
                </c:pt>
                <c:pt idx="41">
                  <c:v>236.51999999999995</c:v>
                </c:pt>
                <c:pt idx="42">
                  <c:v>81.27</c:v>
                </c:pt>
              </c:numCache>
            </c:numRef>
          </c:val>
          <c:smooth val="0"/>
          <c:extLst>
            <c:ext xmlns:c16="http://schemas.microsoft.com/office/drawing/2014/chart" uri="{C3380CC4-5D6E-409C-BE32-E72D297353CC}">
              <c16:uniqueId val="{00000001-7CC7-4CC4-93FB-6EA5BFE5E44C}"/>
            </c:ext>
          </c:extLst>
        </c:ser>
        <c:ser>
          <c:idx val="2"/>
          <c:order val="2"/>
          <c:tx>
            <c:strRef>
              <c:f>'Total Sales'!$E$3:$E$4</c:f>
              <c:strCache>
                <c:ptCount val="1"/>
                <c:pt idx="0">
                  <c:v>Lib</c:v>
                </c:pt>
              </c:strCache>
            </c:strRef>
          </c:tx>
          <c:spPr>
            <a:ln w="28575" cap="rnd">
              <a:solidFill>
                <a:srgbClr val="FFFF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#,##0_ ;\-#,##0\ </c:formatCode>
                <c:ptCount val="44"/>
                <c:pt idx="0">
                  <c:v>118.05999999999999</c:v>
                </c:pt>
                <c:pt idx="1">
                  <c:v>119.13999999999999</c:v>
                </c:pt>
                <c:pt idx="2">
                  <c:v>245.34999999999997</c:v>
                </c:pt>
                <c:pt idx="3">
                  <c:v>429.05499999999995</c:v>
                </c:pt>
                <c:pt idx="5">
                  <c:v>124.27499999999999</c:v>
                </c:pt>
                <c:pt idx="6">
                  <c:v>171.18</c:v>
                </c:pt>
                <c:pt idx="7">
                  <c:v>134.23000000000002</c:v>
                </c:pt>
                <c:pt idx="8">
                  <c:v>228.58499999999998</c:v>
                </c:pt>
                <c:pt idx="9">
                  <c:v>54.389999999999993</c:v>
                </c:pt>
                <c:pt idx="10">
                  <c:v>224.39499999999998</c:v>
                </c:pt>
                <c:pt idx="11">
                  <c:v>49.209999999999994</c:v>
                </c:pt>
                <c:pt idx="12">
                  <c:v>42.795000000000002</c:v>
                </c:pt>
                <c:pt idx="13">
                  <c:v>120.43499999999999</c:v>
                </c:pt>
                <c:pt idx="14">
                  <c:v>80.86</c:v>
                </c:pt>
                <c:pt idx="15">
                  <c:v>123.73500000000001</c:v>
                </c:pt>
                <c:pt idx="16">
                  <c:v>59.655000000000001</c:v>
                </c:pt>
                <c:pt idx="17">
                  <c:v>142.91499999999999</c:v>
                </c:pt>
                <c:pt idx="18">
                  <c:v>175.20499999999998</c:v>
                </c:pt>
                <c:pt idx="19">
                  <c:v>28.53</c:v>
                </c:pt>
                <c:pt idx="20">
                  <c:v>64.08</c:v>
                </c:pt>
                <c:pt idx="21">
                  <c:v>135.22500000000002</c:v>
                </c:pt>
                <c:pt idx="22">
                  <c:v>119.13999999999999</c:v>
                </c:pt>
                <c:pt idx="23">
                  <c:v>70.86</c:v>
                </c:pt>
                <c:pt idx="24">
                  <c:v>200.89000000000001</c:v>
                </c:pt>
                <c:pt idx="25">
                  <c:v>244.06</c:v>
                </c:pt>
                <c:pt idx="26">
                  <c:v>278.14499999999998</c:v>
                </c:pt>
                <c:pt idx="27">
                  <c:v>328.95</c:v>
                </c:pt>
                <c:pt idx="28">
                  <c:v>263.315</c:v>
                </c:pt>
                <c:pt idx="29">
                  <c:v>187.77499999999998</c:v>
                </c:pt>
                <c:pt idx="30">
                  <c:v>52.305</c:v>
                </c:pt>
                <c:pt idx="31">
                  <c:v>125.58</c:v>
                </c:pt>
                <c:pt idx="32">
                  <c:v>124.71000000000001</c:v>
                </c:pt>
                <c:pt idx="33">
                  <c:v>285.57000000000005</c:v>
                </c:pt>
                <c:pt idx="34">
                  <c:v>275.08999999999997</c:v>
                </c:pt>
                <c:pt idx="35">
                  <c:v>146.36999999999998</c:v>
                </c:pt>
                <c:pt idx="36">
                  <c:v>463.28000000000003</c:v>
                </c:pt>
                <c:pt idx="37">
                  <c:v>67.400000000000006</c:v>
                </c:pt>
                <c:pt idx="38">
                  <c:v>4.3650000000000002</c:v>
                </c:pt>
                <c:pt idx="39">
                  <c:v>45.81</c:v>
                </c:pt>
                <c:pt idx="40">
                  <c:v>213.10999999999999</c:v>
                </c:pt>
                <c:pt idx="41">
                  <c:v>161.35999999999999</c:v>
                </c:pt>
                <c:pt idx="42">
                  <c:v>271.05500000000001</c:v>
                </c:pt>
                <c:pt idx="43">
                  <c:v>15.54</c:v>
                </c:pt>
              </c:numCache>
            </c:numRef>
          </c:val>
          <c:smooth val="0"/>
          <c:extLst>
            <c:ext xmlns:c16="http://schemas.microsoft.com/office/drawing/2014/chart" uri="{C3380CC4-5D6E-409C-BE32-E72D297353CC}">
              <c16:uniqueId val="{00000002-7CC7-4CC4-93FB-6EA5BFE5E44C}"/>
            </c:ext>
          </c:extLst>
        </c:ser>
        <c:ser>
          <c:idx val="3"/>
          <c:order val="3"/>
          <c:tx>
            <c:strRef>
              <c:f>'Total Sales'!$F$3:$F$4</c:f>
              <c:strCache>
                <c:ptCount val="1"/>
                <c:pt idx="0">
                  <c:v>Rob</c:v>
                </c:pt>
              </c:strCache>
            </c:strRef>
          </c:tx>
          <c:spPr>
            <a:ln w="28575" cap="rnd">
              <a:solidFill>
                <a:srgbClr val="FF00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#,##0_ ;\-#,##0\ </c:formatCode>
                <c:ptCount val="44"/>
                <c:pt idx="0">
                  <c:v>111.06</c:v>
                </c:pt>
                <c:pt idx="1">
                  <c:v>71.699999999999989</c:v>
                </c:pt>
                <c:pt idx="2">
                  <c:v>36.734999999999999</c:v>
                </c:pt>
                <c:pt idx="3">
                  <c:v>21.509999999999998</c:v>
                </c:pt>
                <c:pt idx="5">
                  <c:v>90.734999999999985</c:v>
                </c:pt>
                <c:pt idx="6">
                  <c:v>141.41499999999999</c:v>
                </c:pt>
                <c:pt idx="7">
                  <c:v>123.255</c:v>
                </c:pt>
                <c:pt idx="8">
                  <c:v>35.82</c:v>
                </c:pt>
                <c:pt idx="9">
                  <c:v>213.66499999999999</c:v>
                </c:pt>
                <c:pt idx="10">
                  <c:v>23.279999999999998</c:v>
                </c:pt>
                <c:pt idx="11">
                  <c:v>58.554999999999993</c:v>
                </c:pt>
                <c:pt idx="12">
                  <c:v>157.72499999999999</c:v>
                </c:pt>
                <c:pt idx="13">
                  <c:v>402.67999999999995</c:v>
                </c:pt>
                <c:pt idx="14">
                  <c:v>165.96</c:v>
                </c:pt>
                <c:pt idx="15">
                  <c:v>114.42499999999998</c:v>
                </c:pt>
                <c:pt idx="16">
                  <c:v>44.154999999999994</c:v>
                </c:pt>
                <c:pt idx="18">
                  <c:v>266.90999999999997</c:v>
                </c:pt>
                <c:pt idx="19">
                  <c:v>127.73999999999998</c:v>
                </c:pt>
                <c:pt idx="20">
                  <c:v>296.69</c:v>
                </c:pt>
                <c:pt idx="21">
                  <c:v>43.019999999999996</c:v>
                </c:pt>
                <c:pt idx="22">
                  <c:v>26.849999999999994</c:v>
                </c:pt>
                <c:pt idx="23">
                  <c:v>17.91</c:v>
                </c:pt>
                <c:pt idx="24">
                  <c:v>35.82</c:v>
                </c:pt>
                <c:pt idx="25">
                  <c:v>16.11</c:v>
                </c:pt>
                <c:pt idx="26">
                  <c:v>163.61999999999998</c:v>
                </c:pt>
                <c:pt idx="27">
                  <c:v>23.9</c:v>
                </c:pt>
                <c:pt idx="28">
                  <c:v>184.61999999999998</c:v>
                </c:pt>
                <c:pt idx="29">
                  <c:v>88.334999999999994</c:v>
                </c:pt>
                <c:pt idx="30">
                  <c:v>145.79</c:v>
                </c:pt>
                <c:pt idx="31">
                  <c:v>198.58499999999998</c:v>
                </c:pt>
                <c:pt idx="32">
                  <c:v>185.58999999999997</c:v>
                </c:pt>
                <c:pt idx="33">
                  <c:v>115.27999999999999</c:v>
                </c:pt>
                <c:pt idx="35">
                  <c:v>185.22499999999997</c:v>
                </c:pt>
                <c:pt idx="36">
                  <c:v>68.650000000000006</c:v>
                </c:pt>
                <c:pt idx="37">
                  <c:v>53.759999999999991</c:v>
                </c:pt>
                <c:pt idx="38">
                  <c:v>159.17499999999995</c:v>
                </c:pt>
                <c:pt idx="39">
                  <c:v>81.209999999999994</c:v>
                </c:pt>
                <c:pt idx="40">
                  <c:v>208.86999999999998</c:v>
                </c:pt>
                <c:pt idx="41">
                  <c:v>240.58499999999995</c:v>
                </c:pt>
                <c:pt idx="42">
                  <c:v>76.03</c:v>
                </c:pt>
                <c:pt idx="43">
                  <c:v>25.68</c:v>
                </c:pt>
              </c:numCache>
            </c:numRef>
          </c:val>
          <c:smooth val="0"/>
          <c:extLst>
            <c:ext xmlns:c16="http://schemas.microsoft.com/office/drawing/2014/chart" uri="{C3380CC4-5D6E-409C-BE32-E72D297353CC}">
              <c16:uniqueId val="{00000007-7CC7-4CC4-93FB-6EA5BFE5E44C}"/>
            </c:ext>
          </c:extLst>
        </c:ser>
        <c:dLbls>
          <c:showLegendKey val="0"/>
          <c:showVal val="0"/>
          <c:showCatName val="0"/>
          <c:showSerName val="0"/>
          <c:showPercent val="0"/>
          <c:showBubbleSize val="0"/>
        </c:dLbls>
        <c:smooth val="0"/>
        <c:axId val="1371999760"/>
        <c:axId val="1372000240"/>
      </c:lineChart>
      <c:catAx>
        <c:axId val="137199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372000240"/>
        <c:crosses val="autoZero"/>
        <c:auto val="1"/>
        <c:lblAlgn val="ctr"/>
        <c:lblOffset val="100"/>
        <c:noMultiLvlLbl val="0"/>
      </c:catAx>
      <c:valAx>
        <c:axId val="137200024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US"/>
                  <a:t>CAD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37199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CFEDF5"/>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Data.xlsx]CountryBar Chart!Total Sales</c:name>
    <c:fmtId val="13"/>
  </c:pivotSource>
  <c:chart>
    <c:title>
      <c:tx>
        <c:rich>
          <a:bodyPr rot="0" spcFirstLastPara="1" vertOverflow="ellipsis" vert="horz" wrap="square" anchor="ctr" anchorCtr="1"/>
          <a:lstStyle/>
          <a:p>
            <a:pPr>
              <a:defRPr sz="1400" b="1" i="0" u="none" strike="noStrike" kern="1200" spc="0" baseline="0">
                <a:solidFill>
                  <a:srgbClr val="044048"/>
                </a:solidFill>
                <a:latin typeface="+mn-lt"/>
                <a:ea typeface="+mn-ea"/>
                <a:cs typeface="+mn-cs"/>
              </a:defRPr>
            </a:pPr>
            <a:r>
              <a:rPr lang="en-US" sz="1100" b="1">
                <a:solidFill>
                  <a:sysClr val="windowText" lastClr="000000"/>
                </a:solidFill>
                <a:latin typeface="Century Gothic" panose="020B0502020202020204" pitchFamily="34" charset="0"/>
              </a:rPr>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44048"/>
              </a:solidFill>
              <a:latin typeface="+mn-lt"/>
              <a:ea typeface="+mn-ea"/>
              <a:cs typeface="+mn-cs"/>
            </a:defRPr>
          </a:pPr>
          <a:endParaRPr lang="en-US"/>
        </a:p>
      </c:txPr>
    </c:title>
    <c:autoTitleDeleted val="0"/>
    <c:pivotFmts>
      <c:pivotFmt>
        <c:idx val="0"/>
        <c:spPr>
          <a:solidFill>
            <a:srgbClr val="45EC18"/>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04404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5EC18"/>
          </a:solidFill>
          <a:ln w="12700">
            <a:solidFill>
              <a:schemeClr val="bg1"/>
            </a:solidFill>
          </a:ln>
          <a:effectLst/>
        </c:spPr>
      </c:pivotFmt>
      <c:pivotFmt>
        <c:idx val="2"/>
        <c:spPr>
          <a:solidFill>
            <a:srgbClr val="659A2A"/>
          </a:solidFill>
          <a:ln w="12700">
            <a:solidFill>
              <a:schemeClr val="bg1"/>
            </a:solidFill>
          </a:ln>
          <a:effectLst/>
        </c:spPr>
      </c:pivotFmt>
      <c:pivotFmt>
        <c:idx val="3"/>
        <c:spPr>
          <a:solidFill>
            <a:srgbClr val="2E471D"/>
          </a:solidFill>
          <a:ln w="12700">
            <a:solidFill>
              <a:schemeClr val="bg1"/>
            </a:solidFill>
          </a:ln>
          <a:effectLst/>
        </c:spPr>
      </c:pivotFmt>
      <c:pivotFmt>
        <c:idx val="4"/>
        <c:spPr>
          <a:solidFill>
            <a:srgbClr val="45EC18"/>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04404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E471D"/>
          </a:solidFill>
          <a:ln w="12700">
            <a:solidFill>
              <a:schemeClr val="bg1"/>
            </a:solidFill>
          </a:ln>
          <a:effectLst/>
        </c:spPr>
      </c:pivotFmt>
      <c:pivotFmt>
        <c:idx val="6"/>
        <c:spPr>
          <a:solidFill>
            <a:srgbClr val="659A2A"/>
          </a:solidFill>
          <a:ln w="12700">
            <a:solidFill>
              <a:schemeClr val="bg1"/>
            </a:solidFill>
          </a:ln>
          <a:effectLst/>
        </c:spPr>
      </c:pivotFmt>
      <c:pivotFmt>
        <c:idx val="7"/>
        <c:spPr>
          <a:solidFill>
            <a:srgbClr val="45EC18"/>
          </a:solidFill>
          <a:ln w="12700">
            <a:solidFill>
              <a:schemeClr val="bg1"/>
            </a:solidFill>
          </a:ln>
          <a:effectLst/>
        </c:spPr>
      </c:pivotFmt>
      <c:pivotFmt>
        <c:idx val="8"/>
        <c:spPr>
          <a:solidFill>
            <a:srgbClr val="45EC18"/>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04404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2E471D"/>
          </a:solidFill>
          <a:ln w="12700">
            <a:solidFill>
              <a:schemeClr val="bg1"/>
            </a:solidFill>
          </a:ln>
          <a:effectLst/>
        </c:spPr>
      </c:pivotFmt>
      <c:pivotFmt>
        <c:idx val="10"/>
        <c:spPr>
          <a:solidFill>
            <a:srgbClr val="659A2A"/>
          </a:solidFill>
          <a:ln w="12700">
            <a:solidFill>
              <a:schemeClr val="bg1"/>
            </a:solidFill>
          </a:ln>
          <a:effectLst/>
        </c:spPr>
      </c:pivotFmt>
      <c:pivotFmt>
        <c:idx val="11"/>
        <c:spPr>
          <a:solidFill>
            <a:srgbClr val="45EC18"/>
          </a:solidFill>
          <a:ln w="12700">
            <a:solidFill>
              <a:schemeClr val="bg1"/>
            </a:solidFill>
          </a:ln>
          <a:effectLst/>
        </c:spPr>
      </c:pivotFmt>
    </c:pivotFmts>
    <c:plotArea>
      <c:layout/>
      <c:barChart>
        <c:barDir val="bar"/>
        <c:grouping val="clustered"/>
        <c:varyColors val="0"/>
        <c:ser>
          <c:idx val="0"/>
          <c:order val="0"/>
          <c:tx>
            <c:strRef>
              <c:f>'CountryBar Chart'!$B$3</c:f>
              <c:strCache>
                <c:ptCount val="1"/>
                <c:pt idx="0">
                  <c:v>Total</c:v>
                </c:pt>
              </c:strCache>
            </c:strRef>
          </c:tx>
          <c:spPr>
            <a:solidFill>
              <a:srgbClr val="45EC18"/>
            </a:solidFill>
            <a:ln w="12700">
              <a:solidFill>
                <a:schemeClr val="bg1"/>
              </a:solidFill>
            </a:ln>
            <a:effectLst/>
          </c:spPr>
          <c:invertIfNegative val="0"/>
          <c:dPt>
            <c:idx val="0"/>
            <c:invertIfNegative val="0"/>
            <c:bubble3D val="0"/>
            <c:spPr>
              <a:solidFill>
                <a:srgbClr val="2E471D"/>
              </a:solidFill>
              <a:ln w="12700">
                <a:solidFill>
                  <a:schemeClr val="bg1"/>
                </a:solidFill>
              </a:ln>
              <a:effectLst/>
            </c:spPr>
            <c:extLst>
              <c:ext xmlns:c16="http://schemas.microsoft.com/office/drawing/2014/chart" uri="{C3380CC4-5D6E-409C-BE32-E72D297353CC}">
                <c16:uniqueId val="{00000001-FFDF-4FA3-9D5D-AA52A334E66B}"/>
              </c:ext>
            </c:extLst>
          </c:dPt>
          <c:dPt>
            <c:idx val="1"/>
            <c:invertIfNegative val="0"/>
            <c:bubble3D val="0"/>
            <c:spPr>
              <a:solidFill>
                <a:srgbClr val="659A2A"/>
              </a:solidFill>
              <a:ln w="12700">
                <a:solidFill>
                  <a:schemeClr val="bg1"/>
                </a:solidFill>
              </a:ln>
              <a:effectLst/>
            </c:spPr>
            <c:extLst>
              <c:ext xmlns:c16="http://schemas.microsoft.com/office/drawing/2014/chart" uri="{C3380CC4-5D6E-409C-BE32-E72D297353CC}">
                <c16:uniqueId val="{00000003-FFDF-4FA3-9D5D-AA52A334E66B}"/>
              </c:ext>
            </c:extLst>
          </c:dPt>
          <c:dPt>
            <c:idx val="2"/>
            <c:invertIfNegative val="0"/>
            <c:bubble3D val="0"/>
            <c:spPr>
              <a:solidFill>
                <a:srgbClr val="45EC18"/>
              </a:solidFill>
              <a:ln w="12700">
                <a:solidFill>
                  <a:schemeClr val="bg1"/>
                </a:solidFill>
              </a:ln>
              <a:effectLst/>
            </c:spPr>
            <c:extLst>
              <c:ext xmlns:c16="http://schemas.microsoft.com/office/drawing/2014/chart" uri="{C3380CC4-5D6E-409C-BE32-E72D297353CC}">
                <c16:uniqueId val="{00000005-FFDF-4FA3-9D5D-AA52A334E66B}"/>
              </c:ext>
            </c:extLst>
          </c:dPt>
          <c:dLbls>
            <c:spPr>
              <a:noFill/>
              <a:ln>
                <a:noFill/>
              </a:ln>
              <a:effectLst/>
            </c:spPr>
            <c:txPr>
              <a:bodyPr rot="0" spcFirstLastPara="1" vertOverflow="ellipsis" vert="horz" wrap="square" anchor="ctr" anchorCtr="1"/>
              <a:lstStyle/>
              <a:p>
                <a:pPr>
                  <a:defRPr sz="900" b="1" i="0" u="none" strike="noStrike" kern="1200" baseline="0">
                    <a:solidFill>
                      <a:srgbClr val="044048"/>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 Chart'!$A$4:$A$7</c:f>
              <c:strCache>
                <c:ptCount val="3"/>
                <c:pt idx="0">
                  <c:v>United Kingdom</c:v>
                </c:pt>
                <c:pt idx="1">
                  <c:v>Ireland</c:v>
                </c:pt>
                <c:pt idx="2">
                  <c:v>United States</c:v>
                </c:pt>
              </c:strCache>
            </c:strRef>
          </c:cat>
          <c:val>
            <c:numRef>
              <c:f>'CountryBar Chart'!$B$4:$B$7</c:f>
              <c:numCache>
                <c:formatCode>[$$-1009]#,##0;\-[$$-1009]#,##0</c:formatCode>
                <c:ptCount val="3"/>
                <c:pt idx="0">
                  <c:v>1912.385</c:v>
                </c:pt>
                <c:pt idx="1">
                  <c:v>3129.9249999999993</c:v>
                </c:pt>
                <c:pt idx="2">
                  <c:v>19174.094999999994</c:v>
                </c:pt>
              </c:numCache>
            </c:numRef>
          </c:val>
          <c:extLst>
            <c:ext xmlns:c16="http://schemas.microsoft.com/office/drawing/2014/chart" uri="{C3380CC4-5D6E-409C-BE32-E72D297353CC}">
              <c16:uniqueId val="{00000006-FFDF-4FA3-9D5D-AA52A334E66B}"/>
            </c:ext>
          </c:extLst>
        </c:ser>
        <c:dLbls>
          <c:dLblPos val="outEnd"/>
          <c:showLegendKey val="0"/>
          <c:showVal val="1"/>
          <c:showCatName val="0"/>
          <c:showSerName val="0"/>
          <c:showPercent val="0"/>
          <c:showBubbleSize val="0"/>
        </c:dLbls>
        <c:gapWidth val="182"/>
        <c:axId val="1661254224"/>
        <c:axId val="1661254704"/>
      </c:barChart>
      <c:catAx>
        <c:axId val="1661254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44048"/>
                </a:solidFill>
                <a:latin typeface="+mn-lt"/>
                <a:ea typeface="+mn-ea"/>
                <a:cs typeface="+mn-cs"/>
              </a:defRPr>
            </a:pPr>
            <a:endParaRPr lang="en-US"/>
          </a:p>
        </c:txPr>
        <c:crossAx val="1661254704"/>
        <c:crosses val="autoZero"/>
        <c:auto val="1"/>
        <c:lblAlgn val="ctr"/>
        <c:lblOffset val="100"/>
        <c:noMultiLvlLbl val="0"/>
      </c:catAx>
      <c:valAx>
        <c:axId val="1661254704"/>
        <c:scaling>
          <c:orientation val="minMax"/>
        </c:scaling>
        <c:delete val="0"/>
        <c:axPos val="b"/>
        <c:majorGridlines>
          <c:spPr>
            <a:ln w="9525" cap="flat" cmpd="sng" algn="ctr">
              <a:solidFill>
                <a:schemeClr val="bg1"/>
              </a:solidFill>
              <a:round/>
            </a:ln>
            <a:effectLst/>
          </c:spPr>
        </c:majorGridlines>
        <c:numFmt formatCode="[$$-1009]#,##0;\-[$$-10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44048"/>
                </a:solidFill>
                <a:latin typeface="+mn-lt"/>
                <a:ea typeface="+mn-ea"/>
                <a:cs typeface="+mn-cs"/>
              </a:defRPr>
            </a:pPr>
            <a:endParaRPr lang="en-US"/>
          </a:p>
        </c:txPr>
        <c:crossAx val="16612542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CFEDF5"/>
    </a:solidFill>
    <a:ln w="9525" cap="flat" cmpd="sng" algn="ctr">
      <a:solidFill>
        <a:srgbClr val="BEE5F4"/>
      </a:solidFill>
      <a:round/>
    </a:ln>
    <a:effectLst/>
  </c:spPr>
  <c:txPr>
    <a:bodyPr/>
    <a:lstStyle/>
    <a:p>
      <a:pPr>
        <a:defRPr>
          <a:solidFill>
            <a:srgbClr val="09849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Data.xlsx]Top5Customers!Total Sales</c:name>
    <c:fmtId val="14"/>
  </c:pivotSource>
  <c:chart>
    <c:title>
      <c:tx>
        <c:rich>
          <a:bodyPr rot="0" spcFirstLastPara="1" vertOverflow="ellipsis" vert="horz" wrap="square" anchor="ctr" anchorCtr="1"/>
          <a:lstStyle/>
          <a:p>
            <a:pPr>
              <a:defRPr sz="1400" b="1" i="0" u="none" strike="noStrike" kern="1200" spc="0" baseline="0">
                <a:solidFill>
                  <a:srgbClr val="044048"/>
                </a:solidFill>
                <a:latin typeface="+mn-lt"/>
                <a:ea typeface="+mn-ea"/>
                <a:cs typeface="+mn-cs"/>
              </a:defRPr>
            </a:pPr>
            <a:r>
              <a:rPr lang="en-US" sz="1000" b="1">
                <a:solidFill>
                  <a:sysClr val="windowText" lastClr="000000"/>
                </a:solidFill>
                <a:latin typeface="Century Gothic" panose="020B0502020202020204" pitchFamily="34" charset="0"/>
              </a:rPr>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44048"/>
              </a:solidFill>
              <a:latin typeface="+mn-lt"/>
              <a:ea typeface="+mn-ea"/>
              <a:cs typeface="+mn-cs"/>
            </a:defRPr>
          </a:pPr>
          <a:endParaRPr lang="en-US"/>
        </a:p>
      </c:txPr>
    </c:title>
    <c:autoTitleDeleted val="0"/>
    <c:pivotFmts>
      <c:pivotFmt>
        <c:idx val="0"/>
        <c:spPr>
          <a:solidFill>
            <a:schemeClr val="accent6">
              <a:lumMod val="50000"/>
            </a:schemeClr>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04404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E471D"/>
          </a:solidFill>
          <a:ln w="12700">
            <a:solidFill>
              <a:schemeClr val="bg1"/>
            </a:solidFill>
          </a:ln>
          <a:effectLst/>
        </c:spPr>
      </c:pivotFmt>
      <c:pivotFmt>
        <c:idx val="2"/>
        <c:spPr>
          <a:solidFill>
            <a:srgbClr val="659A2A"/>
          </a:solidFill>
          <a:ln w="12700">
            <a:solidFill>
              <a:schemeClr val="bg1"/>
            </a:solidFill>
          </a:ln>
          <a:effectLst/>
        </c:spPr>
      </c:pivotFmt>
      <c:pivotFmt>
        <c:idx val="3"/>
        <c:spPr>
          <a:solidFill>
            <a:srgbClr val="45EC18"/>
          </a:solidFill>
          <a:ln w="12700">
            <a:solidFill>
              <a:schemeClr val="bg1"/>
            </a:solidFill>
          </a:ln>
          <a:effectLst/>
        </c:spPr>
      </c:pivotFmt>
      <c:pivotFmt>
        <c:idx val="4"/>
        <c:spPr>
          <a:solidFill>
            <a:schemeClr val="accent6">
              <a:lumMod val="50000"/>
            </a:schemeClr>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04404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45EC18"/>
          </a:solidFill>
          <a:ln w="12700">
            <a:solidFill>
              <a:schemeClr val="bg1"/>
            </a:solidFill>
          </a:ln>
          <a:effectLst/>
        </c:spPr>
      </c:pivotFmt>
      <c:pivotFmt>
        <c:idx val="6"/>
        <c:spPr>
          <a:solidFill>
            <a:srgbClr val="659A2A"/>
          </a:solidFill>
          <a:ln w="12700">
            <a:solidFill>
              <a:schemeClr val="bg1"/>
            </a:solidFill>
          </a:ln>
          <a:effectLst/>
        </c:spPr>
      </c:pivotFmt>
      <c:pivotFmt>
        <c:idx val="7"/>
        <c:spPr>
          <a:solidFill>
            <a:srgbClr val="2E471D"/>
          </a:solidFill>
          <a:ln w="12700">
            <a:solidFill>
              <a:schemeClr val="bg1"/>
            </a:solidFill>
          </a:ln>
          <a:effectLst/>
        </c:spPr>
      </c:pivotFmt>
      <c:pivotFmt>
        <c:idx val="8"/>
        <c:spPr>
          <a:solidFill>
            <a:srgbClr val="45EC18"/>
          </a:solidFill>
          <a:ln w="12700">
            <a:solidFill>
              <a:schemeClr val="bg1"/>
            </a:solidFill>
          </a:ln>
          <a:effectLst/>
        </c:spPr>
      </c:pivotFmt>
      <c:pivotFmt>
        <c:idx val="9"/>
        <c:spPr>
          <a:solidFill>
            <a:srgbClr val="45EC18"/>
          </a:solidFill>
          <a:ln w="12700">
            <a:solidFill>
              <a:schemeClr val="bg1"/>
            </a:solidFill>
          </a:ln>
          <a:effectLst/>
        </c:spPr>
      </c:pivotFmt>
      <c:pivotFmt>
        <c:idx val="10"/>
        <c:spPr>
          <a:solidFill>
            <a:srgbClr val="45EC18"/>
          </a:solidFill>
          <a:ln w="12700">
            <a:solidFill>
              <a:schemeClr val="bg1"/>
            </a:solidFill>
          </a:ln>
          <a:effectLst/>
        </c:spPr>
      </c:pivotFmt>
      <c:pivotFmt>
        <c:idx val="11"/>
        <c:spPr>
          <a:solidFill>
            <a:srgbClr val="45EC18"/>
          </a:solidFill>
          <a:ln w="12700">
            <a:solidFill>
              <a:schemeClr val="bg1"/>
            </a:solidFill>
          </a:ln>
          <a:effectLst/>
        </c:spPr>
      </c:pivotFmt>
      <c:pivotFmt>
        <c:idx val="12"/>
        <c:spPr>
          <a:solidFill>
            <a:srgbClr val="45EC18"/>
          </a:solidFill>
          <a:ln w="12700">
            <a:solidFill>
              <a:schemeClr val="bg1"/>
            </a:solidFill>
          </a:ln>
          <a:effectLst/>
        </c:spPr>
      </c:pivotFmt>
      <c:pivotFmt>
        <c:idx val="13"/>
        <c:spPr>
          <a:solidFill>
            <a:schemeClr val="accent6">
              <a:lumMod val="50000"/>
            </a:schemeClr>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04404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45EC18"/>
          </a:solidFill>
          <a:ln w="12700">
            <a:solidFill>
              <a:schemeClr val="bg1"/>
            </a:solidFill>
          </a:ln>
          <a:effectLst/>
        </c:spPr>
      </c:pivotFmt>
      <c:pivotFmt>
        <c:idx val="15"/>
        <c:spPr>
          <a:solidFill>
            <a:srgbClr val="45EC18"/>
          </a:solidFill>
          <a:ln w="12700">
            <a:solidFill>
              <a:schemeClr val="bg1"/>
            </a:solidFill>
          </a:ln>
          <a:effectLst/>
        </c:spPr>
      </c:pivotFmt>
      <c:pivotFmt>
        <c:idx val="16"/>
        <c:spPr>
          <a:solidFill>
            <a:srgbClr val="45EC18"/>
          </a:solidFill>
          <a:ln w="12700">
            <a:solidFill>
              <a:schemeClr val="bg1"/>
            </a:solidFill>
          </a:ln>
          <a:effectLst/>
        </c:spPr>
      </c:pivotFmt>
      <c:pivotFmt>
        <c:idx val="17"/>
        <c:spPr>
          <a:solidFill>
            <a:srgbClr val="45EC18"/>
          </a:solidFill>
          <a:ln w="12700">
            <a:solidFill>
              <a:schemeClr val="bg1"/>
            </a:solidFill>
          </a:ln>
          <a:effectLst/>
        </c:spPr>
      </c:pivotFmt>
      <c:pivotFmt>
        <c:idx val="18"/>
        <c:spPr>
          <a:solidFill>
            <a:srgbClr val="45EC18"/>
          </a:solidFill>
          <a:ln w="12700">
            <a:solidFill>
              <a:schemeClr val="bg1"/>
            </a:solidFill>
          </a:ln>
          <a:effectLst/>
        </c:spPr>
      </c:pivotFmt>
      <c:pivotFmt>
        <c:idx val="19"/>
        <c:spPr>
          <a:solidFill>
            <a:schemeClr val="accent6">
              <a:lumMod val="50000"/>
            </a:schemeClr>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04404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45EC18"/>
          </a:solidFill>
          <a:ln w="12700">
            <a:solidFill>
              <a:schemeClr val="bg1"/>
            </a:solidFill>
          </a:ln>
          <a:effectLst/>
        </c:spPr>
      </c:pivotFmt>
      <c:pivotFmt>
        <c:idx val="21"/>
        <c:spPr>
          <a:solidFill>
            <a:srgbClr val="45EC18"/>
          </a:solidFill>
          <a:ln w="12700">
            <a:solidFill>
              <a:schemeClr val="bg1"/>
            </a:solidFill>
          </a:ln>
          <a:effectLst/>
        </c:spPr>
      </c:pivotFmt>
      <c:pivotFmt>
        <c:idx val="22"/>
        <c:spPr>
          <a:solidFill>
            <a:srgbClr val="45EC18"/>
          </a:solidFill>
          <a:ln w="12700">
            <a:solidFill>
              <a:schemeClr val="bg1"/>
            </a:solidFill>
          </a:ln>
          <a:effectLst/>
        </c:spPr>
      </c:pivotFmt>
      <c:pivotFmt>
        <c:idx val="23"/>
        <c:spPr>
          <a:solidFill>
            <a:srgbClr val="45EC18"/>
          </a:solidFill>
          <a:ln w="12700">
            <a:solidFill>
              <a:schemeClr val="bg1"/>
            </a:solidFill>
          </a:ln>
          <a:effectLst/>
        </c:spPr>
      </c:pivotFmt>
      <c:pivotFmt>
        <c:idx val="24"/>
        <c:spPr>
          <a:solidFill>
            <a:srgbClr val="45EC18"/>
          </a:solidFill>
          <a:ln w="12700">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50000"/>
              </a:schemeClr>
            </a:solidFill>
            <a:ln w="12700">
              <a:solidFill>
                <a:schemeClr val="bg1"/>
              </a:solidFill>
            </a:ln>
            <a:effectLst/>
          </c:spPr>
          <c:invertIfNegative val="0"/>
          <c:dPt>
            <c:idx val="0"/>
            <c:invertIfNegative val="0"/>
            <c:bubble3D val="0"/>
            <c:extLst>
              <c:ext xmlns:c16="http://schemas.microsoft.com/office/drawing/2014/chart" uri="{C3380CC4-5D6E-409C-BE32-E72D297353CC}">
                <c16:uniqueId val="{00000001-5011-4CDE-AE0D-3389720A22C7}"/>
              </c:ext>
            </c:extLst>
          </c:dPt>
          <c:dPt>
            <c:idx val="1"/>
            <c:invertIfNegative val="0"/>
            <c:bubble3D val="0"/>
            <c:spPr>
              <a:solidFill>
                <a:srgbClr val="45EC18"/>
              </a:solidFill>
              <a:ln w="12700">
                <a:solidFill>
                  <a:schemeClr val="bg1"/>
                </a:solidFill>
              </a:ln>
              <a:effectLst/>
            </c:spPr>
            <c:extLst>
              <c:ext xmlns:c16="http://schemas.microsoft.com/office/drawing/2014/chart" uri="{C3380CC4-5D6E-409C-BE32-E72D297353CC}">
                <c16:uniqueId val="{00000003-5011-4CDE-AE0D-3389720A22C7}"/>
              </c:ext>
            </c:extLst>
          </c:dPt>
          <c:dPt>
            <c:idx val="2"/>
            <c:invertIfNegative val="0"/>
            <c:bubble3D val="0"/>
            <c:spPr>
              <a:solidFill>
                <a:srgbClr val="45EC18"/>
              </a:solidFill>
              <a:ln w="12700">
                <a:solidFill>
                  <a:schemeClr val="bg1"/>
                </a:solidFill>
              </a:ln>
              <a:effectLst/>
            </c:spPr>
            <c:extLst>
              <c:ext xmlns:c16="http://schemas.microsoft.com/office/drawing/2014/chart" uri="{C3380CC4-5D6E-409C-BE32-E72D297353CC}">
                <c16:uniqueId val="{00000005-5011-4CDE-AE0D-3389720A22C7}"/>
              </c:ext>
            </c:extLst>
          </c:dPt>
          <c:dPt>
            <c:idx val="3"/>
            <c:invertIfNegative val="0"/>
            <c:bubble3D val="0"/>
            <c:spPr>
              <a:solidFill>
                <a:srgbClr val="45EC18"/>
              </a:solidFill>
              <a:ln w="12700">
                <a:solidFill>
                  <a:schemeClr val="bg1"/>
                </a:solidFill>
              </a:ln>
              <a:effectLst/>
            </c:spPr>
            <c:extLst>
              <c:ext xmlns:c16="http://schemas.microsoft.com/office/drawing/2014/chart" uri="{C3380CC4-5D6E-409C-BE32-E72D297353CC}">
                <c16:uniqueId val="{00000007-5011-4CDE-AE0D-3389720A22C7}"/>
              </c:ext>
            </c:extLst>
          </c:dPt>
          <c:dPt>
            <c:idx val="4"/>
            <c:invertIfNegative val="0"/>
            <c:bubble3D val="0"/>
            <c:spPr>
              <a:solidFill>
                <a:srgbClr val="45EC18"/>
              </a:solidFill>
              <a:ln w="12700">
                <a:solidFill>
                  <a:schemeClr val="bg1"/>
                </a:solidFill>
              </a:ln>
              <a:effectLst/>
            </c:spPr>
            <c:extLst>
              <c:ext xmlns:c16="http://schemas.microsoft.com/office/drawing/2014/chart" uri="{C3380CC4-5D6E-409C-BE32-E72D297353CC}">
                <c16:uniqueId val="{00000009-5011-4CDE-AE0D-3389720A22C7}"/>
              </c:ext>
            </c:extLst>
          </c:dPt>
          <c:dLbls>
            <c:spPr>
              <a:noFill/>
              <a:ln>
                <a:noFill/>
              </a:ln>
              <a:effectLst/>
            </c:spPr>
            <c:txPr>
              <a:bodyPr rot="0" spcFirstLastPara="1" vertOverflow="ellipsis" vert="horz" wrap="square" anchor="ctr" anchorCtr="1"/>
              <a:lstStyle/>
              <a:p>
                <a:pPr>
                  <a:defRPr sz="900" b="1" i="0" u="none" strike="noStrike" kern="1200" baseline="0">
                    <a:solidFill>
                      <a:srgbClr val="044048"/>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Derick Snow</c:v>
                </c:pt>
                <c:pt idx="1">
                  <c:v>Don Flintiff</c:v>
                </c:pt>
                <c:pt idx="2">
                  <c:v>Nealson Cuttler</c:v>
                </c:pt>
                <c:pt idx="3">
                  <c:v>Terri Farra</c:v>
                </c:pt>
                <c:pt idx="4">
                  <c:v>Allis Wilmore</c:v>
                </c:pt>
              </c:strCache>
            </c:strRef>
          </c:cat>
          <c:val>
            <c:numRef>
              <c:f>Top5Customers!$B$4:$B$9</c:f>
              <c:numCache>
                <c:formatCode>[$$-1009]#,##0;\-[$$-1009]#,##0</c:formatCode>
                <c:ptCount val="5"/>
                <c:pt idx="0">
                  <c:v>251.12499999999997</c:v>
                </c:pt>
                <c:pt idx="1">
                  <c:v>278.01</c:v>
                </c:pt>
                <c:pt idx="2">
                  <c:v>281.67499999999995</c:v>
                </c:pt>
                <c:pt idx="3">
                  <c:v>289.11</c:v>
                </c:pt>
                <c:pt idx="4">
                  <c:v>317.06999999999994</c:v>
                </c:pt>
              </c:numCache>
            </c:numRef>
          </c:val>
          <c:extLst>
            <c:ext xmlns:c16="http://schemas.microsoft.com/office/drawing/2014/chart" uri="{C3380CC4-5D6E-409C-BE32-E72D297353CC}">
              <c16:uniqueId val="{0000000A-5011-4CDE-AE0D-3389720A22C7}"/>
            </c:ext>
          </c:extLst>
        </c:ser>
        <c:dLbls>
          <c:dLblPos val="outEnd"/>
          <c:showLegendKey val="0"/>
          <c:showVal val="1"/>
          <c:showCatName val="0"/>
          <c:showSerName val="0"/>
          <c:showPercent val="0"/>
          <c:showBubbleSize val="0"/>
        </c:dLbls>
        <c:gapWidth val="182"/>
        <c:axId val="1661254224"/>
        <c:axId val="1661254704"/>
      </c:barChart>
      <c:catAx>
        <c:axId val="1661254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44048"/>
                </a:solidFill>
                <a:latin typeface="+mn-lt"/>
                <a:ea typeface="+mn-ea"/>
                <a:cs typeface="+mn-cs"/>
              </a:defRPr>
            </a:pPr>
            <a:endParaRPr lang="en-US"/>
          </a:p>
        </c:txPr>
        <c:crossAx val="1661254704"/>
        <c:crosses val="autoZero"/>
        <c:auto val="1"/>
        <c:lblAlgn val="ctr"/>
        <c:lblOffset val="100"/>
        <c:noMultiLvlLbl val="0"/>
      </c:catAx>
      <c:valAx>
        <c:axId val="1661254704"/>
        <c:scaling>
          <c:orientation val="minMax"/>
        </c:scaling>
        <c:delete val="0"/>
        <c:axPos val="b"/>
        <c:majorGridlines>
          <c:spPr>
            <a:ln w="9525" cap="flat" cmpd="sng" algn="ctr">
              <a:solidFill>
                <a:schemeClr val="bg1"/>
              </a:solidFill>
              <a:round/>
            </a:ln>
            <a:effectLst/>
          </c:spPr>
        </c:majorGridlines>
        <c:numFmt formatCode="[$$-1009]#,##0;\-[$$-10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44048"/>
                </a:solidFill>
                <a:latin typeface="+mn-lt"/>
                <a:ea typeface="+mn-ea"/>
                <a:cs typeface="+mn-cs"/>
              </a:defRPr>
            </a:pPr>
            <a:endParaRPr lang="en-US"/>
          </a:p>
        </c:txPr>
        <c:crossAx val="16612542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CFEDF5"/>
    </a:solidFill>
    <a:ln w="9525" cap="flat" cmpd="sng" algn="ctr">
      <a:solidFill>
        <a:srgbClr val="BEE5F4"/>
      </a:solidFill>
      <a:round/>
    </a:ln>
    <a:effectLst/>
  </c:spPr>
  <c:txPr>
    <a:bodyPr/>
    <a:lstStyle/>
    <a:p>
      <a:pPr>
        <a:defRPr>
          <a:solidFill>
            <a:srgbClr val="09849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24</xdr:col>
      <xdr:colOff>236220</xdr:colOff>
      <xdr:row>5</xdr:row>
      <xdr:rowOff>0</xdr:rowOff>
    </xdr:to>
    <xdr:sp macro="" textlink="">
      <xdr:nvSpPr>
        <xdr:cNvPr id="2" name="Rectangle 1">
          <a:extLst>
            <a:ext uri="{FF2B5EF4-FFF2-40B4-BE49-F238E27FC236}">
              <a16:creationId xmlns:a16="http://schemas.microsoft.com/office/drawing/2014/main" id="{56C0B9A7-A463-45EE-8695-DE3B2D6178DF}"/>
            </a:ext>
          </a:extLst>
        </xdr:cNvPr>
        <xdr:cNvSpPr/>
      </xdr:nvSpPr>
      <xdr:spPr>
        <a:xfrm>
          <a:off x="121920" y="60960"/>
          <a:ext cx="14257020" cy="731520"/>
        </a:xfrm>
        <a:prstGeom prst="rect">
          <a:avLst/>
        </a:prstGeom>
        <a:solidFill>
          <a:srgbClr val="046482"/>
        </a:solidFill>
        <a:ln>
          <a:solidFill>
            <a:srgbClr val="15576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2400" b="1">
              <a:solidFill>
                <a:schemeClr val="bg1"/>
              </a:solidFill>
              <a:latin typeface="Century Gothic" panose="020B0502020202020204" pitchFamily="34" charset="0"/>
            </a:rPr>
            <a:t>COFEE SALES DASHBOARD</a:t>
          </a:r>
        </a:p>
      </xdr:txBody>
    </xdr:sp>
    <xdr:clientData/>
  </xdr:twoCellAnchor>
  <xdr:twoCellAnchor>
    <xdr:from>
      <xdr:col>1</xdr:col>
      <xdr:colOff>22860</xdr:colOff>
      <xdr:row>14</xdr:row>
      <xdr:rowOff>114300</xdr:rowOff>
    </xdr:from>
    <xdr:to>
      <xdr:col>15</xdr:col>
      <xdr:colOff>0</xdr:colOff>
      <xdr:row>32</xdr:row>
      <xdr:rowOff>0</xdr:rowOff>
    </xdr:to>
    <xdr:graphicFrame macro="">
      <xdr:nvGraphicFramePr>
        <xdr:cNvPr id="3" name="Chart 2">
          <a:extLst>
            <a:ext uri="{FF2B5EF4-FFF2-40B4-BE49-F238E27FC236}">
              <a16:creationId xmlns:a16="http://schemas.microsoft.com/office/drawing/2014/main" id="{EC17E44C-617E-46E0-9827-36B6FD19E7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45720</xdr:rowOff>
    </xdr:from>
    <xdr:to>
      <xdr:col>18</xdr:col>
      <xdr:colOff>0</xdr:colOff>
      <xdr:row>13</xdr:row>
      <xdr:rowOff>137160</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DA36D99A-EEEE-4B5F-9302-2930D19DA874}"/>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21920" y="838200"/>
              <a:ext cx="10363200" cy="155448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18</xdr:col>
      <xdr:colOff>38100</xdr:colOff>
      <xdr:row>5</xdr:row>
      <xdr:rowOff>53340</xdr:rowOff>
    </xdr:from>
    <xdr:to>
      <xdr:col>24</xdr:col>
      <xdr:colOff>243840</xdr:colOff>
      <xdr:row>9</xdr:row>
      <xdr:rowOff>0</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45BC73DF-E124-4100-A63A-2679C23FA6A5}"/>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523220" y="845820"/>
              <a:ext cx="3619500" cy="67818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68580</xdr:colOff>
      <xdr:row>23</xdr:row>
      <xdr:rowOff>60960</xdr:rowOff>
    </xdr:from>
    <xdr:to>
      <xdr:col>24</xdr:col>
      <xdr:colOff>259080</xdr:colOff>
      <xdr:row>33</xdr:row>
      <xdr:rowOff>0</xdr:rowOff>
    </xdr:to>
    <xdr:graphicFrame macro="">
      <xdr:nvGraphicFramePr>
        <xdr:cNvPr id="8" name="Chart 7">
          <a:extLst>
            <a:ext uri="{FF2B5EF4-FFF2-40B4-BE49-F238E27FC236}">
              <a16:creationId xmlns:a16="http://schemas.microsoft.com/office/drawing/2014/main" id="{24A0806E-FD00-4CD5-8613-161AAE814F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68580</xdr:colOff>
      <xdr:row>14</xdr:row>
      <xdr:rowOff>76200</xdr:rowOff>
    </xdr:from>
    <xdr:to>
      <xdr:col>24</xdr:col>
      <xdr:colOff>251460</xdr:colOff>
      <xdr:row>23</xdr:row>
      <xdr:rowOff>7620</xdr:rowOff>
    </xdr:to>
    <xdr:graphicFrame macro="">
      <xdr:nvGraphicFramePr>
        <xdr:cNvPr id="9" name="Chart 8">
          <a:extLst>
            <a:ext uri="{FF2B5EF4-FFF2-40B4-BE49-F238E27FC236}">
              <a16:creationId xmlns:a16="http://schemas.microsoft.com/office/drawing/2014/main" id="{68E36F9D-208C-45DA-AD9A-2FE3FB190E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7620</xdr:colOff>
      <xdr:row>14</xdr:row>
      <xdr:rowOff>106680</xdr:rowOff>
    </xdr:from>
    <xdr:to>
      <xdr:col>14</xdr:col>
      <xdr:colOff>594360</xdr:colOff>
      <xdr:row>31</xdr:row>
      <xdr:rowOff>167640</xdr:rowOff>
    </xdr:to>
    <xdr:graphicFrame macro="">
      <xdr:nvGraphicFramePr>
        <xdr:cNvPr id="10" name="Chart 9">
          <a:extLst>
            <a:ext uri="{FF2B5EF4-FFF2-40B4-BE49-F238E27FC236}">
              <a16:creationId xmlns:a16="http://schemas.microsoft.com/office/drawing/2014/main" id="{2D3C1FA5-69D5-48C3-8D16-5EC8E57D19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30480</xdr:colOff>
      <xdr:row>14</xdr:row>
      <xdr:rowOff>83820</xdr:rowOff>
    </xdr:from>
    <xdr:to>
      <xdr:col>15</xdr:col>
      <xdr:colOff>7620</xdr:colOff>
      <xdr:row>32</xdr:row>
      <xdr:rowOff>53340</xdr:rowOff>
    </xdr:to>
    <xdr:graphicFrame macro="">
      <xdr:nvGraphicFramePr>
        <xdr:cNvPr id="11" name="Chart 10">
          <a:extLst>
            <a:ext uri="{FF2B5EF4-FFF2-40B4-BE49-F238E27FC236}">
              <a16:creationId xmlns:a16="http://schemas.microsoft.com/office/drawing/2014/main" id="{A606FAEC-84DB-4F2F-8081-6DADB063CF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22860</xdr:colOff>
      <xdr:row>14</xdr:row>
      <xdr:rowOff>83820</xdr:rowOff>
    </xdr:from>
    <xdr:to>
      <xdr:col>15</xdr:col>
      <xdr:colOff>0</xdr:colOff>
      <xdr:row>33</xdr:row>
      <xdr:rowOff>0</xdr:rowOff>
    </xdr:to>
    <xdr:graphicFrame macro="">
      <xdr:nvGraphicFramePr>
        <xdr:cNvPr id="12" name="Chart 11">
          <a:extLst>
            <a:ext uri="{FF2B5EF4-FFF2-40B4-BE49-F238E27FC236}">
              <a16:creationId xmlns:a16="http://schemas.microsoft.com/office/drawing/2014/main" id="{8C4C7226-4C0E-4065-B40A-868A7CA3D0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68580</xdr:colOff>
      <xdr:row>9</xdr:row>
      <xdr:rowOff>38100</xdr:rowOff>
    </xdr:from>
    <xdr:to>
      <xdr:col>21</xdr:col>
      <xdr:colOff>251460</xdr:colOff>
      <xdr:row>14</xdr:row>
      <xdr:rowOff>7620</xdr:rowOff>
    </xdr:to>
    <mc:AlternateContent xmlns:mc="http://schemas.openxmlformats.org/markup-compatibility/2006" xmlns:a14="http://schemas.microsoft.com/office/drawing/2010/main">
      <mc:Choice Requires="a14">
        <xdr:graphicFrame macro="">
          <xdr:nvGraphicFramePr>
            <xdr:cNvPr id="13" name="Size 3">
              <a:extLst>
                <a:ext uri="{FF2B5EF4-FFF2-40B4-BE49-F238E27FC236}">
                  <a16:creationId xmlns:a16="http://schemas.microsoft.com/office/drawing/2014/main" id="{590E1D7C-773F-4A23-888A-2640749A7D20}"/>
                </a:ext>
              </a:extLst>
            </xdr:cNvPr>
            <xdr:cNvGraphicFramePr/>
          </xdr:nvGraphicFramePr>
          <xdr:xfrm>
            <a:off x="0" y="0"/>
            <a:ext cx="0" cy="0"/>
          </xdr:xfrm>
          <a:graphic>
            <a:graphicData uri="http://schemas.microsoft.com/office/drawing/2010/slicer">
              <sle:slicer xmlns:sle="http://schemas.microsoft.com/office/drawing/2010/slicer" name="Size 3"/>
            </a:graphicData>
          </a:graphic>
        </xdr:graphicFrame>
      </mc:Choice>
      <mc:Fallback xmlns="">
        <xdr:sp macro="" textlink="">
          <xdr:nvSpPr>
            <xdr:cNvPr id="0" name=""/>
            <xdr:cNvSpPr>
              <a:spLocks noTextEdit="1"/>
            </xdr:cNvSpPr>
          </xdr:nvSpPr>
          <xdr:spPr>
            <a:xfrm>
              <a:off x="10553700" y="1562100"/>
              <a:ext cx="1783080" cy="88392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327660</xdr:colOff>
      <xdr:row>9</xdr:row>
      <xdr:rowOff>45720</xdr:rowOff>
    </xdr:from>
    <xdr:to>
      <xdr:col>24</xdr:col>
      <xdr:colOff>243840</xdr:colOff>
      <xdr:row>14</xdr:row>
      <xdr:rowOff>0</xdr:rowOff>
    </xdr:to>
    <mc:AlternateContent xmlns:mc="http://schemas.openxmlformats.org/markup-compatibility/2006" xmlns:a14="http://schemas.microsoft.com/office/drawing/2010/main">
      <mc:Choice Requires="a14">
        <xdr:graphicFrame macro="">
          <xdr:nvGraphicFramePr>
            <xdr:cNvPr id="14" name="Loyalty Card 3">
              <a:extLst>
                <a:ext uri="{FF2B5EF4-FFF2-40B4-BE49-F238E27FC236}">
                  <a16:creationId xmlns:a16="http://schemas.microsoft.com/office/drawing/2014/main" id="{9BBF4ADF-C38B-4B9A-BF6D-61D5B002AB1E}"/>
                </a:ext>
              </a:extLst>
            </xdr:cNvPr>
            <xdr:cNvGraphicFramePr/>
          </xdr:nvGraphicFramePr>
          <xdr:xfrm>
            <a:off x="0" y="0"/>
            <a:ext cx="0" cy="0"/>
          </xdr:xfrm>
          <a:graphic>
            <a:graphicData uri="http://schemas.microsoft.com/office/drawing/2010/slicer">
              <sle:slicer xmlns:sle="http://schemas.microsoft.com/office/drawing/2010/slicer" name="Loyalty Card 3"/>
            </a:graphicData>
          </a:graphic>
        </xdr:graphicFrame>
      </mc:Choice>
      <mc:Fallback xmlns="">
        <xdr:sp macro="" textlink="">
          <xdr:nvSpPr>
            <xdr:cNvPr id="0" name=""/>
            <xdr:cNvSpPr>
              <a:spLocks noTextEdit="1"/>
            </xdr:cNvSpPr>
          </xdr:nvSpPr>
          <xdr:spPr>
            <a:xfrm>
              <a:off x="12359640" y="1569720"/>
              <a:ext cx="1767840" cy="86868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4" name="Rectangle 3">
          <a:extLst>
            <a:ext uri="{FF2B5EF4-FFF2-40B4-BE49-F238E27FC236}">
              <a16:creationId xmlns:a16="http://schemas.microsoft.com/office/drawing/2014/main" id="{0C4BEEF3-2128-27F3-897C-A987E8796055}"/>
            </a:ext>
          </a:extLst>
        </xdr:cNvPr>
        <xdr:cNvSpPr/>
      </xdr:nvSpPr>
      <xdr:spPr>
        <a:xfrm>
          <a:off x="121920" y="60960"/>
          <a:ext cx="15240000" cy="731520"/>
        </a:xfrm>
        <a:prstGeom prst="rect">
          <a:avLst/>
        </a:prstGeom>
        <a:solidFill>
          <a:srgbClr val="046482"/>
        </a:solidFill>
        <a:ln>
          <a:solidFill>
            <a:srgbClr val="15576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2400" b="1">
              <a:solidFill>
                <a:schemeClr val="bg1"/>
              </a:solidFill>
              <a:latin typeface="Century Gothic" panose="020B0502020202020204" pitchFamily="34" charset="0"/>
            </a:rPr>
            <a:t>COFEE SALES DASHBOARD</a:t>
          </a:r>
        </a:p>
      </xdr:txBody>
    </xdr:sp>
    <xdr:clientData/>
  </xdr:twoCellAnchor>
  <xdr:twoCellAnchor>
    <xdr:from>
      <xdr:col>1</xdr:col>
      <xdr:colOff>22860</xdr:colOff>
      <xdr:row>14</xdr:row>
      <xdr:rowOff>114300</xdr:rowOff>
    </xdr:from>
    <xdr:to>
      <xdr:col>15</xdr:col>
      <xdr:colOff>0</xdr:colOff>
      <xdr:row>32</xdr:row>
      <xdr:rowOff>0</xdr:rowOff>
    </xdr:to>
    <xdr:graphicFrame macro="">
      <xdr:nvGraphicFramePr>
        <xdr:cNvPr id="6" name="Chart 5">
          <a:extLst>
            <a:ext uri="{FF2B5EF4-FFF2-40B4-BE49-F238E27FC236}">
              <a16:creationId xmlns:a16="http://schemas.microsoft.com/office/drawing/2014/main" id="{B6C05A5D-D3E5-4D9E-8076-C60C16CFA0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45720</xdr:rowOff>
    </xdr:from>
    <xdr:to>
      <xdr:col>18</xdr:col>
      <xdr:colOff>0</xdr:colOff>
      <xdr:row>13</xdr:row>
      <xdr:rowOff>137160</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60763DC9-D461-407A-9040-5923E876A8B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1920" y="838200"/>
              <a:ext cx="10363200" cy="155448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29</xdr:col>
      <xdr:colOff>38100</xdr:colOff>
      <xdr:row>17</xdr:row>
      <xdr:rowOff>45720</xdr:rowOff>
    </xdr:from>
    <xdr:to>
      <xdr:col>32</xdr:col>
      <xdr:colOff>83820</xdr:colOff>
      <xdr:row>22</xdr:row>
      <xdr:rowOff>45720</xdr:rowOff>
    </xdr:to>
    <mc:AlternateContent xmlns:mc="http://schemas.openxmlformats.org/markup-compatibility/2006" xmlns:a14="http://schemas.microsoft.com/office/drawing/2010/main">
      <mc:Choice Requires="a14">
        <xdr:graphicFrame macro="">
          <xdr:nvGraphicFramePr>
            <xdr:cNvPr id="8" name="Size">
              <a:extLst>
                <a:ext uri="{FF2B5EF4-FFF2-40B4-BE49-F238E27FC236}">
                  <a16:creationId xmlns:a16="http://schemas.microsoft.com/office/drawing/2014/main" id="{19E94F9B-E2A2-4E5C-9DC6-96A76420365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7228820" y="3032760"/>
              <a:ext cx="1874520" cy="9144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38100</xdr:colOff>
      <xdr:row>5</xdr:row>
      <xdr:rowOff>53340</xdr:rowOff>
    </xdr:from>
    <xdr:to>
      <xdr:col>24</xdr:col>
      <xdr:colOff>0</xdr:colOff>
      <xdr:row>9</xdr:row>
      <xdr:rowOff>0</xdr:rowOff>
    </xdr:to>
    <mc:AlternateContent xmlns:mc="http://schemas.openxmlformats.org/markup-compatibility/2006" xmlns:a14="http://schemas.microsoft.com/office/drawing/2010/main">
      <mc:Choice Requires="a14">
        <xdr:graphicFrame macro="">
          <xdr:nvGraphicFramePr>
            <xdr:cNvPr id="9" name="Roast Type Name">
              <a:extLst>
                <a:ext uri="{FF2B5EF4-FFF2-40B4-BE49-F238E27FC236}">
                  <a16:creationId xmlns:a16="http://schemas.microsoft.com/office/drawing/2014/main" id="{0CFA5DA6-6881-4E40-B981-5E0C3C51AC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523220" y="845820"/>
              <a:ext cx="3619500" cy="67818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358140</xdr:colOff>
      <xdr:row>9</xdr:row>
      <xdr:rowOff>167640</xdr:rowOff>
    </xdr:from>
    <xdr:to>
      <xdr:col>28</xdr:col>
      <xdr:colOff>251460</xdr:colOff>
      <xdr:row>14</xdr:row>
      <xdr:rowOff>167640</xdr:rowOff>
    </xdr:to>
    <mc:AlternateContent xmlns:mc="http://schemas.openxmlformats.org/markup-compatibility/2006" xmlns:a14="http://schemas.microsoft.com/office/drawing/2010/main">
      <mc:Choice Requires="a14">
        <xdr:graphicFrame macro="">
          <xdr:nvGraphicFramePr>
            <xdr:cNvPr id="10" name="Loyalty Card">
              <a:extLst>
                <a:ext uri="{FF2B5EF4-FFF2-40B4-BE49-F238E27FC236}">
                  <a16:creationId xmlns:a16="http://schemas.microsoft.com/office/drawing/2014/main" id="{311C9087-2F9A-44FE-97C5-B7040AC97C7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5110460" y="1691640"/>
              <a:ext cx="1722120" cy="9144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68580</xdr:colOff>
      <xdr:row>23</xdr:row>
      <xdr:rowOff>60960</xdr:rowOff>
    </xdr:from>
    <xdr:to>
      <xdr:col>24</xdr:col>
      <xdr:colOff>0</xdr:colOff>
      <xdr:row>33</xdr:row>
      <xdr:rowOff>0</xdr:rowOff>
    </xdr:to>
    <xdr:graphicFrame macro="">
      <xdr:nvGraphicFramePr>
        <xdr:cNvPr id="11" name="Chart 10">
          <a:extLst>
            <a:ext uri="{FF2B5EF4-FFF2-40B4-BE49-F238E27FC236}">
              <a16:creationId xmlns:a16="http://schemas.microsoft.com/office/drawing/2014/main" id="{E49C3577-6B62-4609-A09D-23B9AB0F97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68580</xdr:colOff>
      <xdr:row>14</xdr:row>
      <xdr:rowOff>76200</xdr:rowOff>
    </xdr:from>
    <xdr:to>
      <xdr:col>24</xdr:col>
      <xdr:colOff>0</xdr:colOff>
      <xdr:row>23</xdr:row>
      <xdr:rowOff>7620</xdr:rowOff>
    </xdr:to>
    <xdr:graphicFrame macro="">
      <xdr:nvGraphicFramePr>
        <xdr:cNvPr id="12" name="Chart 11">
          <a:extLst>
            <a:ext uri="{FF2B5EF4-FFF2-40B4-BE49-F238E27FC236}">
              <a16:creationId xmlns:a16="http://schemas.microsoft.com/office/drawing/2014/main" id="{31F535CA-91E6-40C6-A280-BDD1F07EEB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7620</xdr:colOff>
      <xdr:row>14</xdr:row>
      <xdr:rowOff>106680</xdr:rowOff>
    </xdr:from>
    <xdr:to>
      <xdr:col>14</xdr:col>
      <xdr:colOff>594360</xdr:colOff>
      <xdr:row>31</xdr:row>
      <xdr:rowOff>167640</xdr:rowOff>
    </xdr:to>
    <xdr:graphicFrame macro="">
      <xdr:nvGraphicFramePr>
        <xdr:cNvPr id="18" name="Chart 17">
          <a:extLst>
            <a:ext uri="{FF2B5EF4-FFF2-40B4-BE49-F238E27FC236}">
              <a16:creationId xmlns:a16="http://schemas.microsoft.com/office/drawing/2014/main" id="{12DE0DB1-F43C-432B-2ACA-C19664F4C0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30480</xdr:colOff>
      <xdr:row>14</xdr:row>
      <xdr:rowOff>83820</xdr:rowOff>
    </xdr:from>
    <xdr:to>
      <xdr:col>15</xdr:col>
      <xdr:colOff>7620</xdr:colOff>
      <xdr:row>32</xdr:row>
      <xdr:rowOff>53340</xdr:rowOff>
    </xdr:to>
    <xdr:graphicFrame macro="">
      <xdr:nvGraphicFramePr>
        <xdr:cNvPr id="19" name="Chart 18">
          <a:extLst>
            <a:ext uri="{FF2B5EF4-FFF2-40B4-BE49-F238E27FC236}">
              <a16:creationId xmlns:a16="http://schemas.microsoft.com/office/drawing/2014/main" id="{A55FA519-709B-678E-3B0A-5509F42024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22860</xdr:colOff>
      <xdr:row>14</xdr:row>
      <xdr:rowOff>83820</xdr:rowOff>
    </xdr:from>
    <xdr:to>
      <xdr:col>15</xdr:col>
      <xdr:colOff>0</xdr:colOff>
      <xdr:row>33</xdr:row>
      <xdr:rowOff>0</xdr:rowOff>
    </xdr:to>
    <xdr:graphicFrame macro="">
      <xdr:nvGraphicFramePr>
        <xdr:cNvPr id="20" name="Chart 19">
          <a:extLst>
            <a:ext uri="{FF2B5EF4-FFF2-40B4-BE49-F238E27FC236}">
              <a16:creationId xmlns:a16="http://schemas.microsoft.com/office/drawing/2014/main" id="{8FEE207C-0354-0BC2-9F5A-2C3CF6311D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68580</xdr:colOff>
      <xdr:row>9</xdr:row>
      <xdr:rowOff>38100</xdr:rowOff>
    </xdr:from>
    <xdr:to>
      <xdr:col>21</xdr:col>
      <xdr:colOff>22860</xdr:colOff>
      <xdr:row>14</xdr:row>
      <xdr:rowOff>7620</xdr:rowOff>
    </xdr:to>
    <mc:AlternateContent xmlns:mc="http://schemas.openxmlformats.org/markup-compatibility/2006" xmlns:a14="http://schemas.microsoft.com/office/drawing/2010/main">
      <mc:Choice Requires="a14">
        <xdr:graphicFrame macro="">
          <xdr:nvGraphicFramePr>
            <xdr:cNvPr id="23" name="Size 1">
              <a:extLst>
                <a:ext uri="{FF2B5EF4-FFF2-40B4-BE49-F238E27FC236}">
                  <a16:creationId xmlns:a16="http://schemas.microsoft.com/office/drawing/2014/main" id="{7F28FDFB-9B12-5AC6-E353-58469CFDBBFF}"/>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553700" y="1562100"/>
              <a:ext cx="1783080" cy="88392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45720</xdr:colOff>
      <xdr:row>9</xdr:row>
      <xdr:rowOff>45720</xdr:rowOff>
    </xdr:from>
    <xdr:to>
      <xdr:col>23</xdr:col>
      <xdr:colOff>594360</xdr:colOff>
      <xdr:row>14</xdr:row>
      <xdr:rowOff>0</xdr:rowOff>
    </xdr:to>
    <mc:AlternateContent xmlns:mc="http://schemas.openxmlformats.org/markup-compatibility/2006" xmlns:a14="http://schemas.microsoft.com/office/drawing/2010/main">
      <mc:Choice Requires="a14">
        <xdr:graphicFrame macro="">
          <xdr:nvGraphicFramePr>
            <xdr:cNvPr id="26" name="Loyalty Card 1">
              <a:extLst>
                <a:ext uri="{FF2B5EF4-FFF2-40B4-BE49-F238E27FC236}">
                  <a16:creationId xmlns:a16="http://schemas.microsoft.com/office/drawing/2014/main" id="{1D42BC1D-B62D-9985-2321-D6B8765612B4}"/>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359640" y="1569720"/>
              <a:ext cx="1767840" cy="86868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eronke Ogunsakin" refreshedDate="45952.672281481478" createdVersion="8" refreshedVersion="8" minRefreshableVersion="3" recordCount="1000" xr:uid="{B8C45631-A403-4F40-B1AD-559FD2A38A9F}">
  <cacheSource type="worksheet">
    <worksheetSource name="Coffee_order"/>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10237440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ia"/>
    <x v="0"/>
    <x v="0"/>
  </r>
  <r>
    <s v="FAA-43335-268"/>
    <x v="1"/>
    <s v="21125-22134-PX"/>
    <s v="A-L-1"/>
    <n v="1"/>
    <x v="1"/>
    <s v="jredholes2@tmall.com"/>
    <x v="0"/>
    <x v="2"/>
    <s v="L"/>
    <x v="0"/>
    <n v="12.95"/>
    <n v="12.95"/>
    <s v="Arabica"/>
    <x v="1"/>
    <x v="0"/>
  </r>
  <r>
    <s v="KAC-83089-793"/>
    <x v="2"/>
    <s v="23806-46781-OU"/>
    <s v="E-M-1"/>
    <n v="2"/>
    <x v="2"/>
    <s v=""/>
    <x v="1"/>
    <x v="1"/>
    <s v="M"/>
    <x v="0"/>
    <n v="13.75"/>
    <n v="27.5"/>
    <s v="Excelsi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i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i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i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i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celsi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si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si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ia"/>
    <x v="2"/>
    <x v="0"/>
  </r>
  <r>
    <s v="EEG-74197-843"/>
    <x v="48"/>
    <s v="25729-68859-UA"/>
    <s v="E-L-1"/>
    <n v="4"/>
    <x v="51"/>
    <s v="rrelton1l@stanford.edu"/>
    <x v="0"/>
    <x v="1"/>
    <s v="L"/>
    <x v="0"/>
    <n v="14.85"/>
    <n v="59.4"/>
    <s v="Excelsi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i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i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i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ia"/>
    <x v="1"/>
    <x v="0"/>
  </r>
  <r>
    <s v="YWH-50638-556"/>
    <x v="83"/>
    <s v="89442-35633-HJ"/>
    <s v="E-L-0.5"/>
    <n v="4"/>
    <x v="86"/>
    <s v="elangcaster2l@spotify.com"/>
    <x v="2"/>
    <x v="1"/>
    <s v="L"/>
    <x v="1"/>
    <n v="8.91"/>
    <n v="35.64"/>
    <s v="Excelsi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i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i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ia"/>
    <x v="2"/>
    <x v="0"/>
  </r>
  <r>
    <s v="TKL-20738-660"/>
    <x v="107"/>
    <s v="47939-53158-LS"/>
    <s v="E-M-0.2"/>
    <n v="1"/>
    <x v="112"/>
    <s v="cswitsur3b@chronoengine.com"/>
    <x v="0"/>
    <x v="1"/>
    <s v="M"/>
    <x v="3"/>
    <n v="4.125"/>
    <n v="4.125"/>
    <s v="Excelsi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i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i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i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si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ia"/>
    <x v="1"/>
    <x v="1"/>
  </r>
  <r>
    <s v="PPP-78935-365"/>
    <x v="123"/>
    <s v="91074-60023-IP"/>
    <s v="E-D-1"/>
    <n v="4"/>
    <x v="129"/>
    <s v=""/>
    <x v="0"/>
    <x v="1"/>
    <s v="D"/>
    <x v="0"/>
    <n v="12.15"/>
    <n v="48.6"/>
    <s v="Excelsi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i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i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ia"/>
    <x v="0"/>
    <x v="1"/>
  </r>
  <r>
    <s v="DFS-49954-707"/>
    <x v="131"/>
    <s v="39019-13649-CL"/>
    <s v="E-D-0.2"/>
    <n v="5"/>
    <x v="138"/>
    <s v="gskingle44@clickbank.net"/>
    <x v="0"/>
    <x v="1"/>
    <s v="D"/>
    <x v="3"/>
    <n v="3.645"/>
    <n v="18.225000000000001"/>
    <s v="Excelsi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si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i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i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i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ia"/>
    <x v="1"/>
    <x v="1"/>
  </r>
  <r>
    <s v="IRJ-67095-738"/>
    <x v="13"/>
    <s v="86447-02699-UT"/>
    <s v="E-M-2.5"/>
    <n v="2"/>
    <x v="161"/>
    <s v="mchamberlayne4r@bigcartel.com"/>
    <x v="0"/>
    <x v="1"/>
    <s v="M"/>
    <x v="2"/>
    <n v="31.624999999999996"/>
    <n v="63.249999999999993"/>
    <s v="Excelsia"/>
    <x v="0"/>
    <x v="0"/>
  </r>
  <r>
    <s v="VEA-31961-977"/>
    <x v="79"/>
    <s v="51432-27169-KN"/>
    <s v="E-D-0.5"/>
    <n v="3"/>
    <x v="162"/>
    <s v="bflaherty4s@moonfruit.com"/>
    <x v="1"/>
    <x v="1"/>
    <s v="D"/>
    <x v="1"/>
    <n v="7.29"/>
    <n v="21.87"/>
    <s v="Excelsi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ia"/>
    <x v="1"/>
    <x v="0"/>
  </r>
  <r>
    <s v="ZWK-03995-815"/>
    <x v="154"/>
    <s v="28279-78469-YW"/>
    <s v="E-M-2.5"/>
    <n v="2"/>
    <x v="165"/>
    <s v="ehobbing4v@nsw.gov.au"/>
    <x v="0"/>
    <x v="1"/>
    <s v="M"/>
    <x v="2"/>
    <n v="31.624999999999996"/>
    <n v="63.249999999999993"/>
    <s v="Excelsia"/>
    <x v="0"/>
    <x v="0"/>
  </r>
  <r>
    <s v="CKF-43291-846"/>
    <x v="155"/>
    <s v="91829-99544-DS"/>
    <s v="E-L-2.5"/>
    <n v="1"/>
    <x v="166"/>
    <s v="othynne4w@auda.org.au"/>
    <x v="0"/>
    <x v="1"/>
    <s v="L"/>
    <x v="2"/>
    <n v="34.154999999999994"/>
    <n v="34.154999999999994"/>
    <s v="Excelsi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i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i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i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i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ia"/>
    <x v="2"/>
    <x v="0"/>
  </r>
  <r>
    <s v="KRZ-13868-122"/>
    <x v="167"/>
    <s v="86779-84838-EJ"/>
    <s v="E-L-1"/>
    <n v="3"/>
    <x v="182"/>
    <s v=""/>
    <x v="0"/>
    <x v="1"/>
    <s v="L"/>
    <x v="0"/>
    <n v="14.85"/>
    <n v="44.55"/>
    <s v="Excelsia"/>
    <x v="1"/>
    <x v="1"/>
  </r>
  <r>
    <s v="VRM-93594-914"/>
    <x v="168"/>
    <s v="66806-41795-MX"/>
    <s v="E-D-0.5"/>
    <n v="5"/>
    <x v="183"/>
    <s v="elaird5e@bing.com"/>
    <x v="0"/>
    <x v="1"/>
    <s v="D"/>
    <x v="1"/>
    <n v="7.29"/>
    <n v="36.450000000000003"/>
    <s v="Excelsi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i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i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si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i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ia"/>
    <x v="1"/>
    <x v="1"/>
  </r>
  <r>
    <s v="GSJ-01065-125"/>
    <x v="181"/>
    <s v="69779-40609-RS"/>
    <s v="E-D-0.2"/>
    <n v="4"/>
    <x v="197"/>
    <s v="dcamilletti5w@businesswire.com"/>
    <x v="0"/>
    <x v="1"/>
    <s v="D"/>
    <x v="3"/>
    <n v="3.645"/>
    <n v="14.58"/>
    <s v="Excelsi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i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si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i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i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ia"/>
    <x v="2"/>
    <x v="0"/>
  </r>
  <r>
    <s v="FTC-35822-530"/>
    <x v="210"/>
    <s v="14307-87663-KB"/>
    <s v="E-D-0.5"/>
    <n v="4"/>
    <x v="227"/>
    <s v="tdrynan6r@deviantart.com"/>
    <x v="0"/>
    <x v="1"/>
    <s v="D"/>
    <x v="1"/>
    <n v="7.29"/>
    <n v="29.16"/>
    <s v="Excelsi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i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ia"/>
    <x v="2"/>
    <x v="0"/>
  </r>
  <r>
    <s v="MSJ-11909-468"/>
    <x v="188"/>
    <s v="07878-45872-CC"/>
    <s v="E-D-2.5"/>
    <n v="5"/>
    <x v="241"/>
    <s v="ccromwell76@desdev.cn"/>
    <x v="0"/>
    <x v="1"/>
    <s v="D"/>
    <x v="2"/>
    <n v="27.945"/>
    <n v="139.72499999999999"/>
    <s v="Excelsi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i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ia"/>
    <x v="2"/>
    <x v="1"/>
  </r>
  <r>
    <s v="IHS-71573-008"/>
    <x v="228"/>
    <s v="07972-83134-NM"/>
    <s v="E-D-0.2"/>
    <n v="6"/>
    <x v="250"/>
    <s v="snortheast7f@mashable.com"/>
    <x v="0"/>
    <x v="1"/>
    <s v="D"/>
    <x v="3"/>
    <n v="3.645"/>
    <n v="21.87"/>
    <s v="Excelsi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i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i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i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ia"/>
    <x v="0"/>
    <x v="0"/>
  </r>
  <r>
    <s v="NNH-62058-950"/>
    <x v="239"/>
    <s v="96112-42558-EA"/>
    <s v="E-L-1"/>
    <n v="4"/>
    <x v="263"/>
    <s v="kkarby7t@sbwire.com"/>
    <x v="0"/>
    <x v="1"/>
    <s v="L"/>
    <x v="0"/>
    <n v="14.85"/>
    <n v="59.4"/>
    <s v="Excelsi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i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i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i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ia"/>
    <x v="1"/>
    <x v="1"/>
  </r>
  <r>
    <s v="ULM-49433-003"/>
    <x v="252"/>
    <s v="99421-80253-UI"/>
    <s v="E-M-1"/>
    <n v="2"/>
    <x v="277"/>
    <s v=""/>
    <x v="0"/>
    <x v="1"/>
    <s v="M"/>
    <x v="0"/>
    <n v="13.75"/>
    <n v="27.5"/>
    <s v="Excelsi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ia"/>
    <x v="1"/>
    <x v="0"/>
  </r>
  <r>
    <s v="CXI-04933-855"/>
    <x v="110"/>
    <s v="62923-29397-KX"/>
    <s v="E-L-2.5"/>
    <n v="6"/>
    <x v="281"/>
    <s v="ltanti8b@techcrunch.com"/>
    <x v="0"/>
    <x v="1"/>
    <s v="L"/>
    <x v="2"/>
    <n v="34.154999999999994"/>
    <n v="204.92999999999995"/>
    <s v="Excelsi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i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ia"/>
    <x v="1"/>
    <x v="1"/>
  </r>
  <r>
    <s v="JBP-78754-392"/>
    <x v="212"/>
    <s v="74330-29286-RO"/>
    <s v="E-M-2.5"/>
    <n v="6"/>
    <x v="286"/>
    <s v="crushe8n@about.me"/>
    <x v="0"/>
    <x v="1"/>
    <s v="M"/>
    <x v="2"/>
    <n v="31.624999999999996"/>
    <n v="189.74999999999997"/>
    <s v="Excelsi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ia"/>
    <x v="1"/>
    <x v="0"/>
  </r>
  <r>
    <s v="CZY-70361-485"/>
    <x v="266"/>
    <s v="83308-82257-UN"/>
    <s v="E-L-2.5"/>
    <n v="6"/>
    <x v="297"/>
    <s v="nlush8s@dedecms.com"/>
    <x v="1"/>
    <x v="1"/>
    <s v="L"/>
    <x v="2"/>
    <n v="34.154999999999994"/>
    <n v="204.92999999999995"/>
    <s v="Excelsia"/>
    <x v="1"/>
    <x v="1"/>
  </r>
  <r>
    <s v="RJR-12175-899"/>
    <x v="267"/>
    <s v="37274-08534-FM"/>
    <s v="E-D-0.5"/>
    <n v="3"/>
    <x v="298"/>
    <s v="smcmillian8t@csmonitor.com"/>
    <x v="0"/>
    <x v="1"/>
    <s v="D"/>
    <x v="1"/>
    <n v="7.29"/>
    <n v="21.87"/>
    <s v="Excelsi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i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ia"/>
    <x v="2"/>
    <x v="0"/>
  </r>
  <r>
    <s v="OQS-46321-904"/>
    <x v="271"/>
    <s v="19597-91185-CM"/>
    <s v="E-M-1"/>
    <n v="1"/>
    <x v="304"/>
    <s v=""/>
    <x v="0"/>
    <x v="1"/>
    <s v="M"/>
    <x v="0"/>
    <n v="13.75"/>
    <n v="13.75"/>
    <s v="Excelsi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x v="0"/>
    <x v="1"/>
    <s v="D"/>
    <x v="2"/>
    <n v="27.945"/>
    <n v="55.89"/>
    <s v="Excelsia"/>
    <x v="2"/>
    <x v="1"/>
  </r>
  <r>
    <s v="OYH-16533-767"/>
    <x v="284"/>
    <s v="44932-34838-RM"/>
    <s v="E-L-1"/>
    <n v="4"/>
    <x v="316"/>
    <s v="wfetherston9e@constantcontact.com"/>
    <x v="0"/>
    <x v="1"/>
    <s v="L"/>
    <x v="0"/>
    <n v="14.85"/>
    <n v="59.4"/>
    <s v="Excelsia"/>
    <x v="1"/>
    <x v="1"/>
  </r>
  <r>
    <s v="DWW-28642-549"/>
    <x v="285"/>
    <s v="91181-19412-RQ"/>
    <s v="E-D-0.2"/>
    <n v="2"/>
    <x v="317"/>
    <s v="erasmus9f@techcrunch.com"/>
    <x v="0"/>
    <x v="1"/>
    <s v="D"/>
    <x v="3"/>
    <n v="3.645"/>
    <n v="7.29"/>
    <s v="Excelsia"/>
    <x v="2"/>
    <x v="0"/>
  </r>
  <r>
    <s v="CGO-79583-871"/>
    <x v="286"/>
    <s v="37182-54930-XC"/>
    <s v="E-D-0.5"/>
    <n v="1"/>
    <x v="318"/>
    <s v="wgiorgioni9g@wikipedia.org"/>
    <x v="0"/>
    <x v="1"/>
    <s v="D"/>
    <x v="1"/>
    <n v="7.29"/>
    <n v="7.29"/>
    <s v="Excelsia"/>
    <x v="2"/>
    <x v="0"/>
  </r>
  <r>
    <s v="TFY-52090-386"/>
    <x v="287"/>
    <s v="08613-17327-XT"/>
    <s v="E-L-0.5"/>
    <n v="2"/>
    <x v="319"/>
    <s v="lscargle9h@myspace.com"/>
    <x v="0"/>
    <x v="1"/>
    <s v="L"/>
    <x v="1"/>
    <n v="8.91"/>
    <n v="17.82"/>
    <s v="Excelsi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i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i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i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ia"/>
    <x v="2"/>
    <x v="0"/>
  </r>
  <r>
    <s v="YXO-79631-417"/>
    <x v="24"/>
    <s v="31587-92570-HL"/>
    <s v="L-D-0.5"/>
    <n v="1"/>
    <x v="340"/>
    <s v="cgwinnetta5@behance.net"/>
    <x v="0"/>
    <x v="3"/>
    <s v="D"/>
    <x v="1"/>
    <n v="7.77"/>
    <n v="7.77"/>
    <s v="Liberica"/>
    <x v="2"/>
    <x v="1"/>
  </r>
  <r>
    <s v="SNF-57032-096"/>
    <x v="306"/>
    <s v="93832-04799-ID"/>
    <s v="E-D-0.5"/>
    <n v="6"/>
    <x v="341"/>
    <s v=""/>
    <x v="0"/>
    <x v="1"/>
    <s v="D"/>
    <x v="1"/>
    <n v="7.29"/>
    <n v="43.74"/>
    <s v="Excelsi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celsia"/>
    <x v="0"/>
    <x v="1"/>
  </r>
  <r>
    <s v="OJU-34452-896"/>
    <x v="309"/>
    <s v="60799-92593-CX"/>
    <s v="E-L-0.5"/>
    <n v="1"/>
    <x v="344"/>
    <s v=""/>
    <x v="0"/>
    <x v="1"/>
    <s v="L"/>
    <x v="1"/>
    <n v="8.91"/>
    <n v="8.91"/>
    <s v="Excelsia"/>
    <x v="1"/>
    <x v="0"/>
  </r>
  <r>
    <s v="GZS-50547-887"/>
    <x v="310"/>
    <s v="61600-55136-UM"/>
    <s v="E-D-1"/>
    <n v="2"/>
    <x v="345"/>
    <s v="ccatchesideaa@macromedia.com"/>
    <x v="0"/>
    <x v="1"/>
    <s v="D"/>
    <x v="0"/>
    <n v="12.15"/>
    <n v="24.3"/>
    <s v="Excelsi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ia"/>
    <x v="2"/>
    <x v="1"/>
  </r>
  <r>
    <s v="XLD-12920-505"/>
    <x v="320"/>
    <s v="21907-75962-VB"/>
    <s v="E-L-0.5"/>
    <n v="6"/>
    <x v="357"/>
    <s v=""/>
    <x v="0"/>
    <x v="1"/>
    <s v="L"/>
    <x v="1"/>
    <n v="8.91"/>
    <n v="53.46"/>
    <s v="Excelsi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si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i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i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i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ia"/>
    <x v="0"/>
    <x v="0"/>
  </r>
  <r>
    <s v="EFC-39577-424"/>
    <x v="339"/>
    <s v="16046-34805-ZF"/>
    <s v="E-M-1"/>
    <n v="5"/>
    <x v="379"/>
    <s v="arizonba@xing.com"/>
    <x v="0"/>
    <x v="1"/>
    <s v="M"/>
    <x v="0"/>
    <n v="13.75"/>
    <n v="68.75"/>
    <s v="Excelsia"/>
    <x v="0"/>
    <x v="0"/>
  </r>
  <r>
    <s v="LAW-80062-016"/>
    <x v="340"/>
    <s v="34546-70516-LR"/>
    <s v="E-M-0.5"/>
    <n v="6"/>
    <x v="380"/>
    <s v=""/>
    <x v="1"/>
    <x v="1"/>
    <s v="M"/>
    <x v="1"/>
    <n v="8.25"/>
    <n v="49.5"/>
    <s v="Excelsi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i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i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si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i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i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ia"/>
    <x v="1"/>
    <x v="0"/>
  </r>
  <r>
    <s v="USN-68115-161"/>
    <x v="363"/>
    <s v="08120-16183-AW"/>
    <s v="E-M-0.2"/>
    <n v="6"/>
    <x v="414"/>
    <s v="rjacquemardcc@acquirethisname.com"/>
    <x v="1"/>
    <x v="1"/>
    <s v="M"/>
    <x v="3"/>
    <n v="4.125"/>
    <n v="24.75"/>
    <s v="Excelsi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i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ia"/>
    <x v="0"/>
    <x v="0"/>
  </r>
  <r>
    <s v="EHE-94714-312"/>
    <x v="382"/>
    <s v="27132-68907-RC"/>
    <s v="E-L-0.2"/>
    <n v="5"/>
    <x v="438"/>
    <s v="abrashda@plala.or.jp"/>
    <x v="0"/>
    <x v="1"/>
    <s v="L"/>
    <x v="3"/>
    <n v="4.4550000000000001"/>
    <n v="22.274999999999999"/>
    <s v="Excelsi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i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i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ia"/>
    <x v="0"/>
    <x v="0"/>
  </r>
  <r>
    <s v="ZPW-31329-741"/>
    <x v="387"/>
    <s v="27132-68907-RC"/>
    <s v="E-M-0.2"/>
    <n v="1"/>
    <x v="438"/>
    <s v="abrashda@plala.or.jp"/>
    <x v="0"/>
    <x v="1"/>
    <s v="M"/>
    <x v="3"/>
    <n v="4.125"/>
    <n v="4.125"/>
    <s v="Excelsi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i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i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si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si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i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si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ia"/>
    <x v="0"/>
    <x v="0"/>
  </r>
  <r>
    <s v="BPG-68988-842"/>
    <x v="418"/>
    <s v="53631-24432-SY"/>
    <s v="E-M-0.5"/>
    <n v="5"/>
    <x v="487"/>
    <s v="iphillpoten@buzzfeed.com"/>
    <x v="2"/>
    <x v="1"/>
    <s v="M"/>
    <x v="1"/>
    <n v="8.25"/>
    <n v="41.25"/>
    <s v="Excelsia"/>
    <x v="0"/>
    <x v="1"/>
  </r>
  <r>
    <s v="XZG-51938-658"/>
    <x v="419"/>
    <s v="18275-73980-KL"/>
    <s v="E-L-0.5"/>
    <n v="6"/>
    <x v="488"/>
    <s v="lpennaccieo@statcounter.com"/>
    <x v="0"/>
    <x v="1"/>
    <s v="L"/>
    <x v="1"/>
    <n v="8.91"/>
    <n v="53.46"/>
    <s v="Excelsi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i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i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celsi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ia"/>
    <x v="1"/>
    <x v="0"/>
  </r>
  <r>
    <s v="OYU-25085-528"/>
    <x v="120"/>
    <s v="10142-55267-YO"/>
    <s v="E-L-0.2"/>
    <n v="4"/>
    <x v="506"/>
    <s v="wlightollersf9@baidu.com"/>
    <x v="0"/>
    <x v="1"/>
    <s v="L"/>
    <x v="3"/>
    <n v="4.4550000000000001"/>
    <n v="17.82"/>
    <s v="Excelsi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ia"/>
    <x v="2"/>
    <x v="1"/>
  </r>
  <r>
    <s v="OKU-29966-417"/>
    <x v="431"/>
    <s v="76192-13390-HZ"/>
    <s v="E-L-0.2"/>
    <n v="4"/>
    <x v="510"/>
    <s v="galbertsfc@etsy.com"/>
    <x v="2"/>
    <x v="1"/>
    <s v="L"/>
    <x v="3"/>
    <n v="4.4550000000000001"/>
    <n v="17.82"/>
    <s v="Excelsia"/>
    <x v="1"/>
    <x v="0"/>
  </r>
  <r>
    <s v="MEX-29350-659"/>
    <x v="40"/>
    <s v="02009-87294-SY"/>
    <s v="E-M-1"/>
    <n v="5"/>
    <x v="511"/>
    <s v="vpolglasefd@about.me"/>
    <x v="0"/>
    <x v="1"/>
    <s v="M"/>
    <x v="0"/>
    <n v="13.75"/>
    <n v="68.75"/>
    <s v="Excelsi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i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i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i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i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i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i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ia"/>
    <x v="1"/>
    <x v="0"/>
  </r>
  <r>
    <s v="OIB-77163-890"/>
    <x v="450"/>
    <s v="38972-89678-ZM"/>
    <s v="E-L-0.5"/>
    <n v="5"/>
    <x v="535"/>
    <s v="cclemencetg5@weather.com"/>
    <x v="2"/>
    <x v="1"/>
    <s v="L"/>
    <x v="1"/>
    <n v="8.91"/>
    <n v="44.55"/>
    <s v="Excelsia"/>
    <x v="1"/>
    <x v="0"/>
  </r>
  <r>
    <s v="SGS-87525-238"/>
    <x v="451"/>
    <s v="91465-84526-IJ"/>
    <s v="E-D-1"/>
    <n v="5"/>
    <x v="536"/>
    <s v="rdonetg6@oakley.com"/>
    <x v="0"/>
    <x v="1"/>
    <s v="D"/>
    <x v="0"/>
    <n v="12.15"/>
    <n v="60.75"/>
    <s v="Excelsi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i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ia"/>
    <x v="1"/>
    <x v="1"/>
  </r>
  <r>
    <s v="VET-41158-896"/>
    <x v="457"/>
    <s v="10728-17633-ST"/>
    <s v="E-M-2.5"/>
    <n v="2"/>
    <x v="544"/>
    <s v="jshentonge@google.com.hk"/>
    <x v="0"/>
    <x v="1"/>
    <s v="M"/>
    <x v="2"/>
    <n v="31.624999999999996"/>
    <n v="63.249999999999993"/>
    <s v="Excelsi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i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i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i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ia"/>
    <x v="2"/>
    <x v="0"/>
  </r>
  <r>
    <s v="UHW-74617-126"/>
    <x v="173"/>
    <s v="90816-65619-LM"/>
    <s v="E-D-2.5"/>
    <n v="2"/>
    <x v="560"/>
    <s v=""/>
    <x v="0"/>
    <x v="1"/>
    <s v="D"/>
    <x v="2"/>
    <n v="27.945"/>
    <n v="55.89"/>
    <s v="Excelsi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i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i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i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celsia"/>
    <x v="2"/>
    <x v="1"/>
  </r>
  <r>
    <s v="XSN-26809-910"/>
    <x v="199"/>
    <s v="80467-17137-TO"/>
    <s v="E-M-2.5"/>
    <n v="2"/>
    <x v="575"/>
    <s v="dchardinhc@nhs.uk"/>
    <x v="1"/>
    <x v="1"/>
    <s v="M"/>
    <x v="2"/>
    <n v="31.624999999999996"/>
    <n v="63.249999999999993"/>
    <s v="Excelsi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ia"/>
    <x v="0"/>
    <x v="0"/>
  </r>
  <r>
    <s v="PKN-19556-918"/>
    <x v="483"/>
    <s v="00445-42781-KX"/>
    <s v="E-L-0.2"/>
    <n v="6"/>
    <x v="579"/>
    <s v="fbrighamhg@blog.com"/>
    <x v="1"/>
    <x v="1"/>
    <s v="L"/>
    <x v="3"/>
    <n v="4.4550000000000001"/>
    <n v="26.73"/>
    <s v="Excelsi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i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i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i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ia"/>
    <x v="0"/>
    <x v="0"/>
  </r>
  <r>
    <s v="WRN-55114-031"/>
    <x v="26"/>
    <s v="40180-22940-QB"/>
    <s v="E-L-2.5"/>
    <n v="3"/>
    <x v="591"/>
    <s v="cpallanthv@typepad.com"/>
    <x v="0"/>
    <x v="1"/>
    <s v="L"/>
    <x v="2"/>
    <n v="34.154999999999994"/>
    <n v="102.46499999999997"/>
    <s v="Excelsi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i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i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i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i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i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i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i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ia"/>
    <x v="2"/>
    <x v="0"/>
  </r>
  <r>
    <s v="ASS-05878-128"/>
    <x v="210"/>
    <s v="66580-33745-OQ"/>
    <s v="E-L-0.5"/>
    <n v="2"/>
    <x v="649"/>
    <s v="sgehringjl@gnu.org"/>
    <x v="0"/>
    <x v="1"/>
    <s v="L"/>
    <x v="1"/>
    <n v="8.91"/>
    <n v="17.82"/>
    <s v="Excelsia"/>
    <x v="1"/>
    <x v="1"/>
  </r>
  <r>
    <s v="EGK-03027-418"/>
    <x v="532"/>
    <s v="19820-29285-FD"/>
    <s v="E-M-0.2"/>
    <n v="3"/>
    <x v="650"/>
    <s v="bfallowesjm@purevolume.com"/>
    <x v="0"/>
    <x v="1"/>
    <s v="M"/>
    <x v="3"/>
    <n v="4.125"/>
    <n v="12.375"/>
    <s v="Excelsi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sia"/>
    <x v="1"/>
    <x v="0"/>
  </r>
  <r>
    <s v="SOK-43535-680"/>
    <x v="536"/>
    <s v="58443-95866-YO"/>
    <s v="E-M-0.5"/>
    <n v="3"/>
    <x v="654"/>
    <s v="scountjq@nba.com"/>
    <x v="0"/>
    <x v="1"/>
    <s v="M"/>
    <x v="1"/>
    <n v="8.25"/>
    <n v="24.75"/>
    <s v="Excelsi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i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ia"/>
    <x v="2"/>
    <x v="0"/>
  </r>
  <r>
    <s v="YOK-93322-608"/>
    <x v="343"/>
    <s v="69411-48470-ID"/>
    <s v="E-L-1"/>
    <n v="6"/>
    <x v="659"/>
    <s v="gcornierjv@techcrunch.com"/>
    <x v="0"/>
    <x v="1"/>
    <s v="L"/>
    <x v="0"/>
    <n v="14.85"/>
    <n v="89.1"/>
    <s v="Excelsi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i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ia"/>
    <x v="2"/>
    <x v="1"/>
  </r>
  <r>
    <s v="TEH-08414-216"/>
    <x v="185"/>
    <s v="35099-13971-JI"/>
    <s v="E-M-2.5"/>
    <n v="2"/>
    <x v="666"/>
    <s v="geilhersenk3@networksolutions.com"/>
    <x v="0"/>
    <x v="1"/>
    <s v="M"/>
    <x v="2"/>
    <n v="31.624999999999996"/>
    <n v="63.249999999999993"/>
    <s v="Excelsi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i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si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i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i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i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i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i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ia"/>
    <x v="1"/>
    <x v="1"/>
  </r>
  <r>
    <s v="ITE-28312-615"/>
    <x v="139"/>
    <s v="56450-21890-HK"/>
    <s v="E-L-1"/>
    <n v="6"/>
    <x v="702"/>
    <s v="ckendrickl5@webnode.com"/>
    <x v="0"/>
    <x v="1"/>
    <s v="L"/>
    <x v="0"/>
    <n v="14.85"/>
    <n v="89.1"/>
    <s v="Excelsia"/>
    <x v="1"/>
    <x v="0"/>
  </r>
  <r>
    <s v="ZHQ-30471-635"/>
    <x v="303"/>
    <s v="40600-58915-WZ"/>
    <s v="L-M-0.5"/>
    <n v="5"/>
    <x v="703"/>
    <s v="sdanilchikl6@mit.edu"/>
    <x v="2"/>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i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i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si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i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ia"/>
    <x v="2"/>
    <x v="0"/>
  </r>
  <r>
    <s v="TBU-64277-625"/>
    <x v="32"/>
    <s v="98918-34330-GY"/>
    <s v="E-M-1"/>
    <n v="6"/>
    <x v="724"/>
    <s v=""/>
    <x v="0"/>
    <x v="1"/>
    <s v="M"/>
    <x v="0"/>
    <n v="13.75"/>
    <n v="82.5"/>
    <s v="Excelsi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i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i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ia"/>
    <x v="0"/>
    <x v="0"/>
  </r>
  <r>
    <s v="VVL-95291-039"/>
    <x v="360"/>
    <s v="96516-97464-MF"/>
    <s v="E-L-0.2"/>
    <n v="2"/>
    <x v="750"/>
    <s v="senefermm@blog.com"/>
    <x v="0"/>
    <x v="1"/>
    <s v="L"/>
    <x v="3"/>
    <n v="4.4550000000000001"/>
    <n v="8.91"/>
    <s v="Excelsi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i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i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ia"/>
    <x v="0"/>
    <x v="0"/>
  </r>
  <r>
    <s v="NLI-63891-565"/>
    <x v="580"/>
    <s v="41899-00283-VK"/>
    <s v="E-M-0.2"/>
    <n v="5"/>
    <x v="762"/>
    <s v="ichartersmz@abc.net.au"/>
    <x v="0"/>
    <x v="1"/>
    <s v="M"/>
    <x v="3"/>
    <n v="4.125"/>
    <n v="20.625"/>
    <s v="Excelsi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i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i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i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ia"/>
    <x v="0"/>
    <x v="0"/>
  </r>
  <r>
    <s v="XIR-88982-743"/>
    <x v="614"/>
    <s v="00852-54571-WP"/>
    <s v="E-M-0.2"/>
    <n v="2"/>
    <x v="775"/>
    <s v="ddrewittnf@mapquest.com"/>
    <x v="0"/>
    <x v="1"/>
    <s v="M"/>
    <x v="3"/>
    <n v="4.125"/>
    <n v="8.25"/>
    <s v="Excelsi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i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i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ia"/>
    <x v="0"/>
    <x v="0"/>
  </r>
  <r>
    <s v="FHD-94983-982"/>
    <x v="625"/>
    <s v="62839-56723-CH"/>
    <s v="R-M-0.5"/>
    <n v="3"/>
    <x v="799"/>
    <s v=""/>
    <x v="0"/>
    <x v="0"/>
    <s v="M"/>
    <x v="1"/>
    <n v="5.97"/>
    <n v="17.91"/>
    <s v="Robusta"/>
    <x v="0"/>
    <x v="0"/>
  </r>
  <r>
    <s v="WQK-10857-119"/>
    <x v="616"/>
    <s v="96849-52854-CR"/>
    <s v="E-D-0.5"/>
    <n v="1"/>
    <x v="800"/>
    <s v="fantcliffeo6@amazon.co.jp"/>
    <x v="1"/>
    <x v="1"/>
    <s v="D"/>
    <x v="1"/>
    <n v="7.29"/>
    <n v="7.29"/>
    <s v="Excelsia"/>
    <x v="2"/>
    <x v="0"/>
  </r>
  <r>
    <s v="DXA-50313-073"/>
    <x v="626"/>
    <s v="19755-55847-VW"/>
    <s v="E-L-1"/>
    <n v="2"/>
    <x v="801"/>
    <s v="pmatignono7@harvard.edu"/>
    <x v="2"/>
    <x v="1"/>
    <s v="L"/>
    <x v="0"/>
    <n v="14.85"/>
    <n v="29.7"/>
    <s v="Excelsi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si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i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i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i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ia"/>
    <x v="2"/>
    <x v="1"/>
  </r>
  <r>
    <s v="KXA-27983-918"/>
    <x v="642"/>
    <s v="96042-27290-EQ"/>
    <s v="R-L-0.5"/>
    <n v="5"/>
    <x v="825"/>
    <s v=""/>
    <x v="0"/>
    <x v="0"/>
    <s v="L"/>
    <x v="1"/>
    <n v="7.169999999999999"/>
    <n v="35.849999999999994"/>
    <s v="Robusta"/>
    <x v="1"/>
    <x v="1"/>
  </r>
  <r>
    <s v="VKQ-39009-292"/>
    <x v="219"/>
    <s v="57808-90533-UE"/>
    <s v="L-M-1"/>
    <n v="5"/>
    <x v="822"/>
    <s v=""/>
    <x v="0"/>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i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ia"/>
    <x v="2"/>
    <x v="0"/>
  </r>
  <r>
    <s v="DCE-22886-861"/>
    <x v="89"/>
    <s v="56060-17602-RG"/>
    <s v="E-D-0.2"/>
    <n v="1"/>
    <x v="842"/>
    <s v=""/>
    <x v="1"/>
    <x v="1"/>
    <s v="D"/>
    <x v="3"/>
    <n v="3.645"/>
    <n v="3.645"/>
    <s v="Excelsi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i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si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ia"/>
    <x v="2"/>
    <x v="1"/>
  </r>
  <r>
    <s v="FBZ-64200-586"/>
    <x v="523"/>
    <s v="51738-61457-RS"/>
    <s v="E-M-2.5"/>
    <n v="2"/>
    <x v="852"/>
    <s v="mmatiasekps@ucoz.ru"/>
    <x v="0"/>
    <x v="1"/>
    <s v="M"/>
    <x v="2"/>
    <n v="31.624999999999996"/>
    <n v="63.249999999999993"/>
    <s v="Excelsia"/>
    <x v="0"/>
    <x v="0"/>
  </r>
  <r>
    <s v="OBN-66334-505"/>
    <x v="656"/>
    <s v="86757-52367-ON"/>
    <s v="E-L-0.2"/>
    <n v="2"/>
    <x v="853"/>
    <s v="jcamillopt@shinystat.com"/>
    <x v="0"/>
    <x v="1"/>
    <s v="L"/>
    <x v="3"/>
    <n v="4.4550000000000001"/>
    <n v="8.91"/>
    <s v="Excelsia"/>
    <x v="1"/>
    <x v="0"/>
  </r>
  <r>
    <s v="NXM-89323-646"/>
    <x v="657"/>
    <s v="28158-93383-CK"/>
    <s v="E-D-1"/>
    <n v="1"/>
    <x v="854"/>
    <s v="kphilbrickpu@cdc.gov"/>
    <x v="0"/>
    <x v="1"/>
    <s v="D"/>
    <x v="0"/>
    <n v="12.15"/>
    <n v="12.15"/>
    <s v="Excelsia"/>
    <x v="2"/>
    <x v="0"/>
  </r>
  <r>
    <s v="NHI-23264-055"/>
    <x v="658"/>
    <s v="44799-09711-XW"/>
    <s v="A-D-0.5"/>
    <n v="4"/>
    <x v="855"/>
    <s v=""/>
    <x v="0"/>
    <x v="2"/>
    <s v="D"/>
    <x v="1"/>
    <n v="5.97"/>
    <n v="23.88"/>
    <s v="Arabica"/>
    <x v="2"/>
    <x v="0"/>
  </r>
  <r>
    <s v="EQH-53569-934"/>
    <x v="659"/>
    <s v="53667-91553-LT"/>
    <s v="E-M-1"/>
    <n v="4"/>
    <x v="856"/>
    <s v="bsillispw@istockphoto.com"/>
    <x v="0"/>
    <x v="1"/>
    <s v="M"/>
    <x v="0"/>
    <n v="13.75"/>
    <n v="55"/>
    <s v="Excelsi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i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i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ia"/>
    <x v="2"/>
    <x v="0"/>
  </r>
  <r>
    <s v="NCH-55389-562"/>
    <x v="110"/>
    <s v="86579-92122-OC"/>
    <s v="E-L-2.5"/>
    <n v="5"/>
    <x v="857"/>
    <s v=""/>
    <x v="0"/>
    <x v="1"/>
    <s v="L"/>
    <x v="2"/>
    <n v="34.154999999999994"/>
    <n v="170.77499999999998"/>
    <s v="Excelsia"/>
    <x v="1"/>
    <x v="0"/>
  </r>
  <r>
    <s v="NCH-55389-562"/>
    <x v="110"/>
    <s v="86579-92122-OC"/>
    <s v="R-L-2.5"/>
    <n v="2"/>
    <x v="857"/>
    <s v=""/>
    <x v="0"/>
    <x v="0"/>
    <s v="L"/>
    <x v="2"/>
    <n v="27.484999999999996"/>
    <n v="54.969999999999992"/>
    <s v="Robusta"/>
    <x v="1"/>
    <x v="0"/>
  </r>
  <r>
    <s v="NCH-55389-562"/>
    <x v="110"/>
    <s v="86579-92122-OC"/>
    <s v="E-L-1"/>
    <n v="1"/>
    <x v="857"/>
    <s v=""/>
    <x v="0"/>
    <x v="1"/>
    <s v="L"/>
    <x v="0"/>
    <n v="14.85"/>
    <n v="14.85"/>
    <s v="Excelsi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i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i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celsi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ia"/>
    <x v="2"/>
    <x v="0"/>
  </r>
  <r>
    <s v="KUX-19632-830"/>
    <x v="160"/>
    <s v="55409-07759-YG"/>
    <s v="E-D-0.2"/>
    <n v="6"/>
    <x v="897"/>
    <s v="cbernardotr9@wix.com"/>
    <x v="0"/>
    <x v="1"/>
    <s v="D"/>
    <x v="3"/>
    <n v="3.645"/>
    <n v="21.87"/>
    <s v="Excelsi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i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i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i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5B0A46-DA29-43F1-A8D4-588731CE8392}" name="Total 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3">
  <location ref="A3:G5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x="3"/>
        <item x="0"/>
        <item t="default"/>
      </items>
    </pivotField>
    <pivotField compact="0" outline="0" showAll="0"/>
    <pivotField compact="0" numFmtId="166" outline="0" showAll="0">
      <items count="5">
        <item x="3"/>
        <item x="1"/>
        <item x="0"/>
        <item x="2"/>
        <item t="default"/>
      </items>
    </pivotField>
    <pivotField compact="0" numFmtId="44" outline="0" showAll="0"/>
    <pivotField dataField="1" compact="0" numFmtId="44" outline="0" showAll="0"/>
    <pivotField compact="0" outline="0" showAll="0"/>
    <pivotField compact="0" outline="0" showAll="0">
      <items count="4">
        <item x="2"/>
        <item x="1"/>
        <item x="0"/>
        <item t="default"/>
      </items>
    </pivotField>
    <pivotField compact="0" outline="0" showAll="0">
      <items count="3">
        <item x="1"/>
        <item h="1"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8"/>
  </colFields>
  <colItems count="5">
    <i>
      <x/>
    </i>
    <i>
      <x v="1"/>
    </i>
    <i>
      <x v="2"/>
    </i>
    <i>
      <x v="3"/>
    </i>
    <i t="grand">
      <x/>
    </i>
  </colItems>
  <dataFields count="1">
    <dataField name="Sum of Sales" fld="12" baseField="15" baseItem="2" numFmtId="167"/>
  </dataFields>
  <chartFormats count="32">
    <chartFormat chart="8" format="12" series="1">
      <pivotArea type="data" outline="0" fieldPosition="0">
        <references count="2">
          <reference field="4294967294" count="1" selected="0">
            <x v="0"/>
          </reference>
          <reference field="8" count="1" selected="0">
            <x v="0"/>
          </reference>
        </references>
      </pivotArea>
    </chartFormat>
    <chartFormat chart="8" format="13" series="1">
      <pivotArea type="data" outline="0" fieldPosition="0">
        <references count="2">
          <reference field="4294967294" count="1" selected="0">
            <x v="0"/>
          </reference>
          <reference field="8" count="1" selected="0">
            <x v="1"/>
          </reference>
        </references>
      </pivotArea>
    </chartFormat>
    <chartFormat chart="8" format="14" series="1">
      <pivotArea type="data" outline="0" fieldPosition="0">
        <references count="2">
          <reference field="4294967294" count="1" selected="0">
            <x v="0"/>
          </reference>
          <reference field="8" count="1" selected="0">
            <x v="2"/>
          </reference>
        </references>
      </pivotArea>
    </chartFormat>
    <chartFormat chart="8" format="15" series="1">
      <pivotArea type="data" outline="0" fieldPosition="0">
        <references count="2">
          <reference field="4294967294" count="1" selected="0">
            <x v="0"/>
          </reference>
          <reference field="8" count="1" selected="0">
            <x v="3"/>
          </reference>
        </references>
      </pivotArea>
    </chartFormat>
    <chartFormat chart="11" format="16" series="1">
      <pivotArea type="data" outline="0" fieldPosition="0">
        <references count="2">
          <reference field="4294967294" count="1" selected="0">
            <x v="0"/>
          </reference>
          <reference field="8" count="1" selected="0">
            <x v="0"/>
          </reference>
        </references>
      </pivotArea>
    </chartFormat>
    <chartFormat chart="11" format="17" series="1">
      <pivotArea type="data" outline="0" fieldPosition="0">
        <references count="2">
          <reference field="4294967294" count="1" selected="0">
            <x v="0"/>
          </reference>
          <reference field="8" count="1" selected="0">
            <x v="1"/>
          </reference>
        </references>
      </pivotArea>
    </chartFormat>
    <chartFormat chart="11" format="18" series="1">
      <pivotArea type="data" outline="0" fieldPosition="0">
        <references count="2">
          <reference field="4294967294" count="1" selected="0">
            <x v="0"/>
          </reference>
          <reference field="8" count="1" selected="0">
            <x v="2"/>
          </reference>
        </references>
      </pivotArea>
    </chartFormat>
    <chartFormat chart="11" format="19" series="1">
      <pivotArea type="data" outline="0" fieldPosition="0">
        <references count="2">
          <reference field="4294967294" count="1" selected="0">
            <x v="0"/>
          </reference>
          <reference field="8" count="1" selected="0">
            <x v="3"/>
          </reference>
        </references>
      </pivotArea>
    </chartFormat>
    <chartFormat chart="12" format="16" series="1">
      <pivotArea type="data" outline="0" fieldPosition="0">
        <references count="2">
          <reference field="4294967294" count="1" selected="0">
            <x v="0"/>
          </reference>
          <reference field="8" count="1" selected="0">
            <x v="0"/>
          </reference>
        </references>
      </pivotArea>
    </chartFormat>
    <chartFormat chart="12" format="17" series="1">
      <pivotArea type="data" outline="0" fieldPosition="0">
        <references count="2">
          <reference field="4294967294" count="1" selected="0">
            <x v="0"/>
          </reference>
          <reference field="8" count="1" selected="0">
            <x v="1"/>
          </reference>
        </references>
      </pivotArea>
    </chartFormat>
    <chartFormat chart="12" format="18" series="1">
      <pivotArea type="data" outline="0" fieldPosition="0">
        <references count="2">
          <reference field="4294967294" count="1" selected="0">
            <x v="0"/>
          </reference>
          <reference field="8" count="1" selected="0">
            <x v="2"/>
          </reference>
        </references>
      </pivotArea>
    </chartFormat>
    <chartFormat chart="12" format="19" series="1">
      <pivotArea type="data" outline="0" fieldPosition="0">
        <references count="2">
          <reference field="4294967294" count="1" selected="0">
            <x v="0"/>
          </reference>
          <reference field="8" count="1" selected="0">
            <x v="3"/>
          </reference>
        </references>
      </pivotArea>
    </chartFormat>
    <chartFormat chart="13" format="16" series="1">
      <pivotArea type="data" outline="0" fieldPosition="0">
        <references count="2">
          <reference field="4294967294" count="1" selected="0">
            <x v="0"/>
          </reference>
          <reference field="8" count="1" selected="0">
            <x v="0"/>
          </reference>
        </references>
      </pivotArea>
    </chartFormat>
    <chartFormat chart="13" format="17" series="1">
      <pivotArea type="data" outline="0" fieldPosition="0">
        <references count="2">
          <reference field="4294967294" count="1" selected="0">
            <x v="0"/>
          </reference>
          <reference field="8" count="1" selected="0">
            <x v="1"/>
          </reference>
        </references>
      </pivotArea>
    </chartFormat>
    <chartFormat chart="13" format="18" series="1">
      <pivotArea type="data" outline="0" fieldPosition="0">
        <references count="2">
          <reference field="4294967294" count="1" selected="0">
            <x v="0"/>
          </reference>
          <reference field="8" count="1" selected="0">
            <x v="2"/>
          </reference>
        </references>
      </pivotArea>
    </chartFormat>
    <chartFormat chart="13" format="19" series="1">
      <pivotArea type="data" outline="0" fieldPosition="0">
        <references count="2">
          <reference field="4294967294" count="1" selected="0">
            <x v="0"/>
          </reference>
          <reference field="8" count="1" selected="0">
            <x v="3"/>
          </reference>
        </references>
      </pivotArea>
    </chartFormat>
    <chartFormat chart="19" format="20" series="1">
      <pivotArea type="data" outline="0" fieldPosition="0">
        <references count="2">
          <reference field="4294967294" count="1" selected="0">
            <x v="0"/>
          </reference>
          <reference field="8" count="1" selected="0">
            <x v="0"/>
          </reference>
        </references>
      </pivotArea>
    </chartFormat>
    <chartFormat chart="19" format="21" series="1">
      <pivotArea type="data" outline="0" fieldPosition="0">
        <references count="2">
          <reference field="4294967294" count="1" selected="0">
            <x v="0"/>
          </reference>
          <reference field="8" count="1" selected="0">
            <x v="1"/>
          </reference>
        </references>
      </pivotArea>
    </chartFormat>
    <chartFormat chart="19" format="22" series="1">
      <pivotArea type="data" outline="0" fieldPosition="0">
        <references count="2">
          <reference field="4294967294" count="1" selected="0">
            <x v="0"/>
          </reference>
          <reference field="8" count="1" selected="0">
            <x v="2"/>
          </reference>
        </references>
      </pivotArea>
    </chartFormat>
    <chartFormat chart="19" format="23" series="1">
      <pivotArea type="data" outline="0" fieldPosition="0">
        <references count="2">
          <reference field="4294967294" count="1" selected="0">
            <x v="0"/>
          </reference>
          <reference field="8" count="1" selected="0">
            <x v="3"/>
          </reference>
        </references>
      </pivotArea>
    </chartFormat>
    <chartFormat chart="20" format="24" series="1">
      <pivotArea type="data" outline="0" fieldPosition="0">
        <references count="2">
          <reference field="4294967294" count="1" selected="0">
            <x v="0"/>
          </reference>
          <reference field="8" count="1" selected="0">
            <x v="0"/>
          </reference>
        </references>
      </pivotArea>
    </chartFormat>
    <chartFormat chart="20" format="25" series="1">
      <pivotArea type="data" outline="0" fieldPosition="0">
        <references count="2">
          <reference field="4294967294" count="1" selected="0">
            <x v="0"/>
          </reference>
          <reference field="8" count="1" selected="0">
            <x v="1"/>
          </reference>
        </references>
      </pivotArea>
    </chartFormat>
    <chartFormat chart="20" format="26" series="1">
      <pivotArea type="data" outline="0" fieldPosition="0">
        <references count="2">
          <reference field="4294967294" count="1" selected="0">
            <x v="0"/>
          </reference>
          <reference field="8" count="1" selected="0">
            <x v="2"/>
          </reference>
        </references>
      </pivotArea>
    </chartFormat>
    <chartFormat chart="20" format="27" series="1">
      <pivotArea type="data" outline="0" fieldPosition="0">
        <references count="2">
          <reference field="4294967294" count="1" selected="0">
            <x v="0"/>
          </reference>
          <reference field="8" count="1" selected="0">
            <x v="3"/>
          </reference>
        </references>
      </pivotArea>
    </chartFormat>
    <chartFormat chart="21" format="24" series="1">
      <pivotArea type="data" outline="0" fieldPosition="0">
        <references count="2">
          <reference field="4294967294" count="1" selected="0">
            <x v="0"/>
          </reference>
          <reference field="8" count="1" selected="0">
            <x v="0"/>
          </reference>
        </references>
      </pivotArea>
    </chartFormat>
    <chartFormat chart="21" format="25" series="1">
      <pivotArea type="data" outline="0" fieldPosition="0">
        <references count="2">
          <reference field="4294967294" count="1" selected="0">
            <x v="0"/>
          </reference>
          <reference field="8" count="1" selected="0">
            <x v="1"/>
          </reference>
        </references>
      </pivotArea>
    </chartFormat>
    <chartFormat chart="21" format="26" series="1">
      <pivotArea type="data" outline="0" fieldPosition="0">
        <references count="2">
          <reference field="4294967294" count="1" selected="0">
            <x v="0"/>
          </reference>
          <reference field="8" count="1" selected="0">
            <x v="2"/>
          </reference>
        </references>
      </pivotArea>
    </chartFormat>
    <chartFormat chart="21" format="27" series="1">
      <pivotArea type="data" outline="0" fieldPosition="0">
        <references count="2">
          <reference field="4294967294" count="1" selected="0">
            <x v="0"/>
          </reference>
          <reference field="8" count="1" selected="0">
            <x v="3"/>
          </reference>
        </references>
      </pivotArea>
    </chartFormat>
    <chartFormat chart="22" format="24" series="1">
      <pivotArea type="data" outline="0" fieldPosition="0">
        <references count="2">
          <reference field="4294967294" count="1" selected="0">
            <x v="0"/>
          </reference>
          <reference field="8" count="1" selected="0">
            <x v="0"/>
          </reference>
        </references>
      </pivotArea>
    </chartFormat>
    <chartFormat chart="22" format="25" series="1">
      <pivotArea type="data" outline="0" fieldPosition="0">
        <references count="2">
          <reference field="4294967294" count="1" selected="0">
            <x v="0"/>
          </reference>
          <reference field="8" count="1" selected="0">
            <x v="1"/>
          </reference>
        </references>
      </pivotArea>
    </chartFormat>
    <chartFormat chart="22" format="26" series="1">
      <pivotArea type="data" outline="0" fieldPosition="0">
        <references count="2">
          <reference field="4294967294" count="1" selected="0">
            <x v="0"/>
          </reference>
          <reference field="8" count="1" selected="0">
            <x v="2"/>
          </reference>
        </references>
      </pivotArea>
    </chartFormat>
    <chartFormat chart="22" format="27"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735038-0221-437D-86A7-62BB74173BA2}" name="Total 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6">
  <location ref="A3: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items count="5">
        <item x="2"/>
        <item x="1"/>
        <item x="3"/>
        <item x="0"/>
        <item t="default"/>
      </items>
    </pivotField>
    <pivotField compact="0" outline="0" showAll="0"/>
    <pivotField compact="0" numFmtId="166" outline="0" showAll="0">
      <items count="5">
        <item x="3"/>
        <item x="1"/>
        <item x="0"/>
        <item x="2"/>
        <item t="default"/>
      </items>
    </pivotField>
    <pivotField compact="0" numFmtId="44" outline="0" showAll="0"/>
    <pivotField dataField="1" compact="0" numFmtId="44" outline="0" showAll="0"/>
    <pivotField compact="0" outline="0" showAll="0"/>
    <pivotField compact="0" outline="0" showAll="0">
      <items count="4">
        <item x="2"/>
        <item x="1"/>
        <item x="0"/>
        <item t="default"/>
      </items>
    </pivotField>
    <pivotField compact="0" outline="0" showAll="0">
      <items count="3">
        <item x="1"/>
        <item h="1"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0" numFmtId="168"/>
  </dataFields>
  <chartFormats count="9">
    <chartFormat chart="0" format="7"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 chart="15" format="16" series="1">
      <pivotArea type="data" outline="0" fieldPosition="0">
        <references count="1">
          <reference field="4294967294" count="1" selected="0">
            <x v="0"/>
          </reference>
        </references>
      </pivotArea>
    </chartFormat>
    <chartFormat chart="15" format="17">
      <pivotArea type="data" outline="0" fieldPosition="0">
        <references count="2">
          <reference field="4294967294" count="1" selected="0">
            <x v="0"/>
          </reference>
          <reference field="7" count="1" selected="0">
            <x v="1"/>
          </reference>
        </references>
      </pivotArea>
    </chartFormat>
    <chartFormat chart="15" format="18">
      <pivotArea type="data" outline="0" fieldPosition="0">
        <references count="2">
          <reference field="4294967294" count="1" selected="0">
            <x v="0"/>
          </reference>
          <reference field="7" count="1" selected="0">
            <x v="0"/>
          </reference>
        </references>
      </pivotArea>
    </chartFormat>
    <chartFormat chart="15" format="1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E57FBF-7ABB-4699-970E-9CCBA77BE547}" name="Total 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9">
  <location ref="A3:B9"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items count="5">
        <item x="2"/>
        <item x="1"/>
        <item x="3"/>
        <item x="0"/>
        <item t="default"/>
      </items>
    </pivotField>
    <pivotField compact="0" outline="0" showAll="0"/>
    <pivotField compact="0" numFmtId="166" outline="0" showAll="0">
      <items count="5">
        <item x="3"/>
        <item x="1"/>
        <item x="0"/>
        <item x="2"/>
        <item t="default"/>
      </items>
    </pivotField>
    <pivotField compact="0" numFmtId="44" outline="0" showAll="0"/>
    <pivotField dataField="1" compact="0" numFmtId="44" outline="0" showAll="0"/>
    <pivotField compact="0" outline="0" showAll="0"/>
    <pivotField compact="0" outline="0" showAll="0">
      <items count="4">
        <item x="2"/>
        <item x="1"/>
        <item x="0"/>
        <item t="default"/>
      </items>
    </pivotField>
    <pivotField compact="0" outline="0" showAll="0">
      <items count="3">
        <item x="1"/>
        <item h="1"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37"/>
    </i>
    <i>
      <x v="255"/>
    </i>
    <i>
      <x v="646"/>
    </i>
    <i>
      <x v="831"/>
    </i>
    <i>
      <x v="28"/>
    </i>
    <i t="grand">
      <x/>
    </i>
  </rowItems>
  <colItems count="1">
    <i/>
  </colItems>
  <dataFields count="1">
    <dataField name="Sum of Sales" fld="12" baseField="7" baseItem="0" numFmtId="168"/>
  </dataFields>
  <chartFormats count="15">
    <chartFormat chart="0" format="7" series="1">
      <pivotArea type="data" outline="0" fieldPosition="0">
        <references count="1">
          <reference field="4294967294" count="1" selected="0">
            <x v="0"/>
          </reference>
        </references>
      </pivotArea>
    </chartFormat>
    <chartFormat chart="5" format="1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4" format="19" series="1">
      <pivotArea type="data" outline="0" fieldPosition="0">
        <references count="1">
          <reference field="4294967294" count="1" selected="0">
            <x v="0"/>
          </reference>
        </references>
      </pivotArea>
    </chartFormat>
    <chartFormat chart="14" format="20">
      <pivotArea type="data" outline="0" fieldPosition="0">
        <references count="2">
          <reference field="4294967294" count="1" selected="0">
            <x v="0"/>
          </reference>
          <reference field="5" count="1" selected="0">
            <x v="255"/>
          </reference>
        </references>
      </pivotArea>
    </chartFormat>
    <chartFormat chart="14" format="21">
      <pivotArea type="data" outline="0" fieldPosition="0">
        <references count="2">
          <reference field="4294967294" count="1" selected="0">
            <x v="0"/>
          </reference>
          <reference field="5" count="1" selected="0">
            <x v="646"/>
          </reference>
        </references>
      </pivotArea>
    </chartFormat>
    <chartFormat chart="14" format="22">
      <pivotArea type="data" outline="0" fieldPosition="0">
        <references count="2">
          <reference field="4294967294" count="1" selected="0">
            <x v="0"/>
          </reference>
          <reference field="5" count="1" selected="0">
            <x v="831"/>
          </reference>
        </references>
      </pivotArea>
    </chartFormat>
    <chartFormat chart="14" format="23">
      <pivotArea type="data" outline="0" fieldPosition="0">
        <references count="2">
          <reference field="4294967294" count="1" selected="0">
            <x v="0"/>
          </reference>
          <reference field="5" count="1" selected="0">
            <x v="125"/>
          </reference>
        </references>
      </pivotArea>
    </chartFormat>
    <chartFormat chart="14" format="24">
      <pivotArea type="data" outline="0" fieldPosition="0">
        <references count="2">
          <reference field="4294967294" count="1" selected="0">
            <x v="0"/>
          </reference>
          <reference field="5" count="1" selected="0">
            <x v="28"/>
          </reference>
        </references>
      </pivotArea>
    </chartFormat>
    <chartFormat chart="18" format="31" series="1">
      <pivotArea type="data" outline="0" fieldPosition="0">
        <references count="1">
          <reference field="4294967294" count="1" selected="0">
            <x v="0"/>
          </reference>
        </references>
      </pivotArea>
    </chartFormat>
    <chartFormat chart="18" format="32">
      <pivotArea type="data" outline="0" fieldPosition="0">
        <references count="2">
          <reference field="4294967294" count="1" selected="0">
            <x v="0"/>
          </reference>
          <reference field="5" count="1" selected="0">
            <x v="255"/>
          </reference>
        </references>
      </pivotArea>
    </chartFormat>
    <chartFormat chart="18" format="33">
      <pivotArea type="data" outline="0" fieldPosition="0">
        <references count="2">
          <reference field="4294967294" count="1" selected="0">
            <x v="0"/>
          </reference>
          <reference field="5" count="1" selected="0">
            <x v="646"/>
          </reference>
        </references>
      </pivotArea>
    </chartFormat>
    <chartFormat chart="18" format="34">
      <pivotArea type="data" outline="0" fieldPosition="0">
        <references count="2">
          <reference field="4294967294" count="1" selected="0">
            <x v="0"/>
          </reference>
          <reference field="5" count="1" selected="0">
            <x v="831"/>
          </reference>
        </references>
      </pivotArea>
    </chartFormat>
    <chartFormat chart="18" format="35">
      <pivotArea type="data" outline="0" fieldPosition="0">
        <references count="2">
          <reference field="4294967294" count="1" selected="0">
            <x v="0"/>
          </reference>
          <reference field="5" count="1" selected="0">
            <x v="125"/>
          </reference>
        </references>
      </pivotArea>
    </chartFormat>
    <chartFormat chart="18" format="36">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F52B913-3716-4780-A43E-6C293C244DF3}" sourceName="Size">
  <pivotTables>
    <pivotTable tabId="20" name="Total Sales"/>
    <pivotTable tabId="21" name="Total Sales"/>
    <pivotTable tabId="24" name="Total Sales"/>
  </pivotTables>
  <data>
    <tabular pivotCacheId="102374405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643B44B-B1DE-4164-B39C-B1AC9CA6BFA2}" sourceName="Roast Type Name">
  <pivotTables>
    <pivotTable tabId="20" name="Total Sales"/>
    <pivotTable tabId="21" name="Total Sales"/>
    <pivotTable tabId="24" name="Total Sales"/>
  </pivotTables>
  <data>
    <tabular pivotCacheId="102374405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865FD38-DC65-4C88-BB96-712202F1B5E8}" sourceName="Loyalty Card">
  <pivotTables>
    <pivotTable tabId="20" name="Total Sales"/>
    <pivotTable tabId="21" name="Total Sales"/>
    <pivotTable tabId="24" name="Total Sales"/>
  </pivotTables>
  <data>
    <tabular pivotCacheId="1023744058">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3" xr10:uid="{04697A29-66C9-4893-8FD9-9AF724A96314}" cache="Slicer_Size" caption="Size" columnCount="2" style="Blue Slicer" rowHeight="234950"/>
  <slicer name="Roast Type Name 1" xr10:uid="{0F025517-6E35-4E6A-9DCF-DC3B374DD371}" cache="Slicer_Roast_Type_Name" caption="Roast Type Name" columnCount="3" style="Blue Slicer" rowHeight="234950"/>
  <slicer name="Loyalty Card 3" xr10:uid="{9D4B6D9B-19BA-4537-88D3-4CA6C2349C71}" cache="Slicer_Loyalty_Card" caption="Loyalty Card" style="Blue Slic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0B49C4F-A6E0-4612-BC50-A428BCE8973B}" cache="Slicer_Size" caption="Size" columnCount="2" style="Blue Slicer" rowHeight="234950"/>
  <slicer name="Size 1" xr10:uid="{25230694-523D-40AF-813F-49FA945FC4A6}" cache="Slicer_Size" caption="Size" columnCount="2" style="Blue Slicer" rowHeight="234950"/>
  <slicer name="Roast Type Name" xr10:uid="{0BBCA408-F04D-4576-996B-5813AAE862A2}" cache="Slicer_Roast_Type_Name" caption="Roast Type Name" columnCount="3" style="Blue Slicer" rowHeight="234950"/>
  <slicer name="Loyalty Card" xr10:uid="{1092B601-C2B0-41ED-9018-4F76C5AE5343}" cache="Slicer_Loyalty_Card" caption="Loyalty Card" style="Blue Slicer" rowHeight="234950"/>
  <slicer name="Loyalty Card 1" xr10:uid="{47C169F7-8BD3-477C-AC31-7AF42555FC51}" cache="Slicer_Loyalty_Card" caption="Loyalty Card" style="Blu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8BEC7E9-ADAB-4B02-9CE4-C1880DE3AF64}" name="Table2" displayName="Table2" ref="A3:P76" totalsRowShown="0">
  <autoFilter ref="A3:P76" xr:uid="{F8BEC7E9-ADAB-4B02-9CE4-C1880DE3AF64}"/>
  <tableColumns count="16">
    <tableColumn id="1" xr3:uid="{1D593C2B-E39A-4746-97E2-E64C23028760}" name="Order ID"/>
    <tableColumn id="2" xr3:uid="{4754E3BE-9068-441F-AEAC-8030AEB35CDA}" name="Order Date" dataDxfId="13"/>
    <tableColumn id="3" xr3:uid="{57E5B519-8BD4-4DCB-83FF-12AC0FEB4B08}" name="Customer ID"/>
    <tableColumn id="4" xr3:uid="{F4523D39-CE18-4EAA-8FCC-E5669D5CE7B8}" name="Product ID"/>
    <tableColumn id="5" xr3:uid="{FBF27DE8-48D5-4F0C-BF0D-EB939F50FC03}" name="Quantity"/>
    <tableColumn id="6" xr3:uid="{3431B0BB-1C39-4709-8820-F2E621CE788E}" name="Customer Name"/>
    <tableColumn id="7" xr3:uid="{457F02DA-F8D9-460A-B9F9-92D4586534C5}" name="Email"/>
    <tableColumn id="8" xr3:uid="{3F6E6F5E-9AA0-4D10-AA7C-E106931D5F32}" name="Country"/>
    <tableColumn id="9" xr3:uid="{EFB63E01-09A0-494D-B71C-3A521AB4F895}" name="Coffee Type"/>
    <tableColumn id="10" xr3:uid="{EBE13819-DA75-46DB-9645-9733669E9F3E}" name="Roast Type"/>
    <tableColumn id="11" xr3:uid="{A2A15ECE-3BE2-45DE-A76A-5F93DAC4F575}" name="Size"/>
    <tableColumn id="12" xr3:uid="{30C1856E-3461-494D-BE5C-4E62A5F56FEB}" name="Unit Price"/>
    <tableColumn id="13" xr3:uid="{3E9A5D9A-EE51-40D5-80F4-83C0AF7B462A}" name="Sales"/>
    <tableColumn id="14" xr3:uid="{ED66D43F-4626-46B9-B618-5D64C7C2E88E}" name="Coffee Type Name"/>
    <tableColumn id="15" xr3:uid="{3F03E70B-F1AB-4EA9-9F9E-F46433C110CD}" name="Roast Type Name"/>
    <tableColumn id="16" xr3:uid="{D0EE578E-3CCB-48C5-B838-7ACAC2EB19B4}" name="Loyalty Car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124F1AA-6F69-47BB-8BC0-984A83D242D6}" name="Table3" displayName="Table3" ref="A3:P156" totalsRowShown="0">
  <autoFilter ref="A3:P156" xr:uid="{7124F1AA-6F69-47BB-8BC0-984A83D242D6}"/>
  <tableColumns count="16">
    <tableColumn id="1" xr3:uid="{0AC09D50-18F8-4BD0-B7AF-F6B4E474686E}" name="Order ID"/>
    <tableColumn id="2" xr3:uid="{6C4178D7-8CDD-492F-8776-F6696CB47C4B}" name="Order Date" dataDxfId="12"/>
    <tableColumn id="3" xr3:uid="{62B5C23B-A7A5-4E6B-84EE-8FD095A1DA85}" name="Customer ID"/>
    <tableColumn id="4" xr3:uid="{ED75BF5B-974D-47EC-BBF0-0107E7C3DE48}" name="Product ID"/>
    <tableColumn id="5" xr3:uid="{B65AD753-B65B-495D-B5EA-4BAD303B58FF}" name="Quantity"/>
    <tableColumn id="6" xr3:uid="{F026A347-57A6-4168-A121-5C9A8FF91E34}" name="Customer Name"/>
    <tableColumn id="7" xr3:uid="{80DA29F6-FACF-4560-9503-4780FD42B1F5}" name="Email"/>
    <tableColumn id="8" xr3:uid="{6A9B399B-4CF1-49BB-9384-F653BDB09323}" name="Country"/>
    <tableColumn id="9" xr3:uid="{C73639D5-F794-4E54-9654-8911D56CB4C8}" name="Coffee Type"/>
    <tableColumn id="10" xr3:uid="{5C43107F-621A-4327-8776-BAEFC43901CF}" name="Roast Type"/>
    <tableColumn id="11" xr3:uid="{67565BA7-2118-447D-9385-5D68DE7C0FCE}" name="Size"/>
    <tableColumn id="12" xr3:uid="{CD4235AC-629E-40A7-999B-867EF589D279}" name="Unit Price"/>
    <tableColumn id="13" xr3:uid="{2473316D-F4BA-4733-8186-3579D857A68F}" name="Sales"/>
    <tableColumn id="14" xr3:uid="{A832B9FA-5671-425A-AF50-3550498505E3}" name="Coffee Type Name"/>
    <tableColumn id="15" xr3:uid="{AE41E8DE-A387-408C-9A77-7B9F20761811}" name="Roast Type Name"/>
    <tableColumn id="16" xr3:uid="{EF313353-E178-4D64-A231-B4F73B68507C}" name="Loyalty Car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D0E7F9F-4369-4610-9691-C3D00F6BAF82}" name="Coffee_order" displayName="Coffee_order" ref="A1:P1001" totalsRowShown="0" headerRowDxfId="11">
  <autoFilter ref="A1:P1001" xr:uid="{9D0E7F9F-4369-4610-9691-C3D00F6BAF82}"/>
  <tableColumns count="16">
    <tableColumn id="1" xr3:uid="{1CB213E1-093E-4FC9-B966-7A5453BB7DD6}" name="Order ID" dataDxfId="10"/>
    <tableColumn id="2" xr3:uid="{75887EA7-7A9D-41EC-BDEE-F14AA2257CDD}" name="Order Date" dataDxfId="9"/>
    <tableColumn id="3" xr3:uid="{3FBC8896-5012-4E39-80D4-908256C338E3}" name="Customer ID" dataDxfId="8"/>
    <tableColumn id="4" xr3:uid="{AA171985-BF85-443C-A413-19980D0F21A7}" name="Product ID"/>
    <tableColumn id="5" xr3:uid="{F0B8A649-3D59-4FD3-9381-F6197B8E8EC9}" name="Quantity" dataDxfId="7"/>
    <tableColumn id="6" xr3:uid="{8ABEDB10-CCF8-470A-A30D-5266A20F478E}" name="Customer Name" dataDxfId="6">
      <calculatedColumnFormula>_xlfn.XLOOKUP(C2,customers!$A$1:$A$1001,customers!$B$1:$B$1001,,0)</calculatedColumnFormula>
    </tableColumn>
    <tableColumn id="7" xr3:uid="{274D0331-58F7-40C0-B8DF-C9460D57D156}" name="Email" dataDxfId="5">
      <calculatedColumnFormula>(IF(_xlfn.XLOOKUP(C2,customers!$A$1:$A$1001,customers!$C$1:$C$1001,,0)=0,"",_xlfn.XLOOKUP(C2,customers!$A$1:$A$1001,customers!$C$1:$C$1001,,0)))</calculatedColumnFormula>
    </tableColumn>
    <tableColumn id="8" xr3:uid="{B236398B-7E58-439D-80A9-A7EED121CE89}" name="Country" dataDxfId="4">
      <calculatedColumnFormula>_xlfn.XLOOKUP(C2,customers!$A$1:$A$1001,customers!$G$1:$G$1001,,0)</calculatedColumnFormula>
    </tableColumn>
    <tableColumn id="9" xr3:uid="{48592A1A-7342-477D-BE43-E2D98EC2D911}" name="Coffee Type">
      <calculatedColumnFormula>INDEX(products!$A$1:$G$49,MATCH($D2,products!$A$1:$A$49,0),MATCH(orders!I$1,products!$A$1:$G$1,0))</calculatedColumnFormula>
    </tableColumn>
    <tableColumn id="10" xr3:uid="{75E09492-420C-4ACC-824E-0F1ACAB5C58C}" name="Roast Type">
      <calculatedColumnFormula>INDEX(products!$A$1:$G$49,MATCH($D2,products!$A$1:$A$49,0),MATCH(orders!J$1,products!$A$1:$G$1,0))</calculatedColumnFormula>
    </tableColumn>
    <tableColumn id="11" xr3:uid="{C329777F-FED5-48F7-A5D8-B11792E5AB42}" name="Size" dataDxfId="3">
      <calculatedColumnFormula>INDEX(products!$A$1:$G$49,MATCH($D2,products!$A$1:$A$49,0),MATCH(orders!K$1,products!$A$1:$G$1,0))</calculatedColumnFormula>
    </tableColumn>
    <tableColumn id="12" xr3:uid="{671F79ED-9B47-46FA-9C49-31D675F0DD2E}" name="Unit Price" dataDxfId="2" dataCellStyle="Currency">
      <calculatedColumnFormula>INDEX(products!$A$1:$G$49,MATCH($D2,products!$A$1:$A$49,0),MATCH(orders!L$1,products!$A$1:$G$1,0))</calculatedColumnFormula>
    </tableColumn>
    <tableColumn id="13" xr3:uid="{514F3278-A4E1-44BC-AB27-811A6B1D81DB}" name="Sales" dataDxfId="1" dataCellStyle="Currency">
      <calculatedColumnFormula>L2*E2</calculatedColumnFormula>
    </tableColumn>
    <tableColumn id="14" xr3:uid="{8FA255AD-4B13-4053-A75D-2EDE08CE079B}" name="Coffee Type Name">
      <calculatedColumnFormula>IF(I2="Rob","Robusta",IF(I2="Exc","Excelsia",IF(I2="Ara","Arabica",IF(I2="Lib","Liberica"))))</calculatedColumnFormula>
    </tableColumn>
    <tableColumn id="15" xr3:uid="{74656575-27D7-4418-9625-CE814F81946D}" name="Roast Type Name">
      <calculatedColumnFormula>IF(J2="M","Medium",IF(J2="L","Light",IF(J2="D","Dark")))</calculatedColumnFormula>
    </tableColumn>
    <tableColumn id="16" xr3:uid="{E3C14FFA-B2CA-4383-BF8C-61AE66A61BBF}" name="Loyalty Card" dataDxfId="0">
      <calculatedColumnFormula>_xlfn.XLOOKUP(Coffee_order[[#This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3097460-AAD8-4B66-AB0A-0C93CE403314}" sourceName="Order Date">
  <pivotTables>
    <pivotTable tabId="20" name="Total Sales"/>
    <pivotTable tabId="21" name="Total Sales"/>
    <pivotTable tabId="24" name="Total Sales"/>
  </pivotTables>
  <state minimalRefreshVersion="6" lastRefreshVersion="6" pivotCacheId="102374405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059C6080-C071-47FB-9FB4-23800629EC46}" cache="NativeTimeline_Order_Date" caption="Order Date" level="2" selectionLevel="2" scrollPosition="2019-01-01T00:00:00" style="Turquoise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C6D29-0DD6-42AE-9608-2B8437C2224D}" cache="NativeTimeline_Order_Date" caption="Order Date" level="2" selectionLevel="2" scrollPosition="2019-01-01T00:00:00" style="Turquoise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DBE32-71EE-490B-AAA7-1648FF247C16}">
  <dimension ref="A1"/>
  <sheetViews>
    <sheetView showGridLines="0" showRowColHeaders="0" tabSelected="1" workbookViewId="0">
      <selection activeCell="H39" sqref="H39"/>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2" sqref="G2"/>
    </sheetView>
  </sheetViews>
  <sheetFormatPr defaultRowHeight="14.4" x14ac:dyDescent="0.3"/>
  <cols>
    <col min="1" max="1" width="10.109375" bestFit="1" customWidth="1"/>
    <col min="2" max="2" width="11.6640625" bestFit="1" customWidth="1"/>
    <col min="3" max="3" width="10.6640625"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EE1CF-4326-4270-9ED5-9A26B9D05606}">
  <dimension ref="A1"/>
  <sheetViews>
    <sheetView workbookViewId="0">
      <selection sqref="A1:XFD1048576"/>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DFD31-5EB2-41F5-A391-95890C16F7AD}">
  <dimension ref="A3:J53"/>
  <sheetViews>
    <sheetView topLeftCell="I1" workbookViewId="0">
      <selection activeCell="C1" sqref="C1:D2"/>
    </sheetView>
  </sheetViews>
  <sheetFormatPr defaultRowHeight="14.4" x14ac:dyDescent="0.3"/>
  <cols>
    <col min="1" max="1" width="12.5546875" bestFit="1" customWidth="1"/>
    <col min="2" max="2" width="20.88671875" bestFit="1" customWidth="1"/>
    <col min="3" max="6" width="13.33203125" bestFit="1" customWidth="1"/>
    <col min="7" max="7" width="10.77734375" bestFit="1" customWidth="1"/>
  </cols>
  <sheetData>
    <row r="3" spans="1:10" x14ac:dyDescent="0.3">
      <c r="A3" s="8" t="s">
        <v>6221</v>
      </c>
      <c r="C3" s="8" t="s">
        <v>9</v>
      </c>
    </row>
    <row r="4" spans="1:10" x14ac:dyDescent="0.3">
      <c r="A4" s="8" t="s">
        <v>6215</v>
      </c>
      <c r="B4" s="8" t="s">
        <v>6216</v>
      </c>
      <c r="C4" t="s">
        <v>6193</v>
      </c>
      <c r="D4" t="s">
        <v>6194</v>
      </c>
      <c r="E4" t="s">
        <v>6195</v>
      </c>
      <c r="F4" t="s">
        <v>6192</v>
      </c>
      <c r="G4" t="s">
        <v>6198</v>
      </c>
    </row>
    <row r="5" spans="1:10" x14ac:dyDescent="0.3">
      <c r="A5" t="s">
        <v>6199</v>
      </c>
      <c r="B5" t="s">
        <v>6203</v>
      </c>
      <c r="C5" s="9">
        <v>186.85499999999999</v>
      </c>
      <c r="D5" s="9">
        <v>198.24</v>
      </c>
      <c r="E5" s="9">
        <v>118.05999999999999</v>
      </c>
      <c r="F5" s="9">
        <v>111.06</v>
      </c>
      <c r="G5" s="9">
        <v>614.21500000000003</v>
      </c>
      <c r="J5" s="10"/>
    </row>
    <row r="6" spans="1:10" x14ac:dyDescent="0.3">
      <c r="B6" t="s">
        <v>6204</v>
      </c>
      <c r="C6" s="9">
        <v>89.839999999999989</v>
      </c>
      <c r="D6" s="9">
        <v>41.25</v>
      </c>
      <c r="E6" s="9">
        <v>119.13999999999999</v>
      </c>
      <c r="F6" s="9">
        <v>71.699999999999989</v>
      </c>
      <c r="G6" s="9">
        <v>321.92999999999995</v>
      </c>
    </row>
    <row r="7" spans="1:10" x14ac:dyDescent="0.3">
      <c r="B7" t="s">
        <v>6205</v>
      </c>
      <c r="C7" s="9">
        <v>224.94499999999999</v>
      </c>
      <c r="D7" s="9">
        <v>189.54000000000002</v>
      </c>
      <c r="E7" s="9">
        <v>245.34999999999997</v>
      </c>
      <c r="F7" s="9">
        <v>36.734999999999999</v>
      </c>
      <c r="G7" s="9">
        <v>696.57</v>
      </c>
    </row>
    <row r="8" spans="1:10" x14ac:dyDescent="0.3">
      <c r="B8" t="s">
        <v>6206</v>
      </c>
      <c r="C8" s="9">
        <v>64.75</v>
      </c>
      <c r="D8" s="9">
        <v>181.16999999999996</v>
      </c>
      <c r="E8" s="9">
        <v>429.05499999999995</v>
      </c>
      <c r="F8" s="9">
        <v>21.509999999999998</v>
      </c>
      <c r="G8" s="9">
        <v>696.4849999999999</v>
      </c>
    </row>
    <row r="9" spans="1:10" x14ac:dyDescent="0.3">
      <c r="B9" t="s">
        <v>6207</v>
      </c>
      <c r="C9" s="9">
        <v>53.664999999999992</v>
      </c>
      <c r="D9" s="9">
        <v>7.29</v>
      </c>
      <c r="E9" s="9"/>
      <c r="F9" s="9"/>
      <c r="G9" s="9">
        <v>60.954999999999991</v>
      </c>
    </row>
    <row r="10" spans="1:10" x14ac:dyDescent="0.3">
      <c r="B10" t="s">
        <v>6208</v>
      </c>
      <c r="C10" s="9"/>
      <c r="D10" s="9">
        <v>547.7349999999999</v>
      </c>
      <c r="E10" s="9">
        <v>124.27499999999999</v>
      </c>
      <c r="F10" s="9">
        <v>90.734999999999985</v>
      </c>
      <c r="G10" s="9">
        <v>762.74499999999989</v>
      </c>
    </row>
    <row r="11" spans="1:10" x14ac:dyDescent="0.3">
      <c r="B11" t="s">
        <v>6209</v>
      </c>
      <c r="C11" s="9">
        <v>169.95</v>
      </c>
      <c r="D11" s="9">
        <v>218.67999999999995</v>
      </c>
      <c r="E11" s="9">
        <v>171.18</v>
      </c>
      <c r="F11" s="9">
        <v>141.41499999999999</v>
      </c>
      <c r="G11" s="9">
        <v>701.22499999999991</v>
      </c>
    </row>
    <row r="12" spans="1:10" x14ac:dyDescent="0.3">
      <c r="B12" t="s">
        <v>6210</v>
      </c>
      <c r="C12" s="9">
        <v>213.67499999999998</v>
      </c>
      <c r="D12" s="9">
        <v>41.25</v>
      </c>
      <c r="E12" s="9">
        <v>134.23000000000002</v>
      </c>
      <c r="F12" s="9">
        <v>123.255</v>
      </c>
      <c r="G12" s="9">
        <v>512.41</v>
      </c>
    </row>
    <row r="13" spans="1:10" x14ac:dyDescent="0.3">
      <c r="B13" t="s">
        <v>6211</v>
      </c>
      <c r="C13" s="9">
        <v>178.70999999999998</v>
      </c>
      <c r="D13" s="9">
        <v>35.75</v>
      </c>
      <c r="E13" s="9">
        <v>228.58499999999998</v>
      </c>
      <c r="F13" s="9">
        <v>35.82</v>
      </c>
      <c r="G13" s="9">
        <v>478.86499999999995</v>
      </c>
    </row>
    <row r="14" spans="1:10" x14ac:dyDescent="0.3">
      <c r="B14" t="s">
        <v>6212</v>
      </c>
      <c r="C14" s="9">
        <v>187.97499999999999</v>
      </c>
      <c r="D14" s="9">
        <v>114.07499999999999</v>
      </c>
      <c r="E14" s="9">
        <v>54.389999999999993</v>
      </c>
      <c r="F14" s="9">
        <v>213.66499999999999</v>
      </c>
      <c r="G14" s="9">
        <v>570.1049999999999</v>
      </c>
    </row>
    <row r="15" spans="1:10" x14ac:dyDescent="0.3">
      <c r="B15" t="s">
        <v>6213</v>
      </c>
      <c r="C15" s="9">
        <v>67.5</v>
      </c>
      <c r="D15" s="9"/>
      <c r="E15" s="9">
        <v>224.39499999999998</v>
      </c>
      <c r="F15" s="9">
        <v>23.279999999999998</v>
      </c>
      <c r="G15" s="9">
        <v>315.17499999999995</v>
      </c>
    </row>
    <row r="16" spans="1:10" x14ac:dyDescent="0.3">
      <c r="B16" t="s">
        <v>6214</v>
      </c>
      <c r="C16" s="9">
        <v>248.23499999999999</v>
      </c>
      <c r="D16" s="9">
        <v>204.92999999999995</v>
      </c>
      <c r="E16" s="9">
        <v>49.209999999999994</v>
      </c>
      <c r="F16" s="9">
        <v>58.554999999999993</v>
      </c>
      <c r="G16" s="9">
        <v>560.92999999999995</v>
      </c>
    </row>
    <row r="17" spans="1:7" x14ac:dyDescent="0.3">
      <c r="A17" t="s">
        <v>6217</v>
      </c>
      <c r="C17" s="9">
        <v>1686.0999999999997</v>
      </c>
      <c r="D17" s="9">
        <v>1779.9099999999999</v>
      </c>
      <c r="E17" s="9">
        <v>1897.8700000000001</v>
      </c>
      <c r="F17" s="9">
        <v>927.7299999999999</v>
      </c>
      <c r="G17" s="9">
        <v>6291.61</v>
      </c>
    </row>
    <row r="18" spans="1:7" x14ac:dyDescent="0.3">
      <c r="A18" t="s">
        <v>6200</v>
      </c>
      <c r="B18" t="s">
        <v>6203</v>
      </c>
      <c r="C18" s="9"/>
      <c r="D18" s="9">
        <v>54.870000000000005</v>
      </c>
      <c r="E18" s="9">
        <v>42.795000000000002</v>
      </c>
      <c r="F18" s="9">
        <v>157.72499999999999</v>
      </c>
      <c r="G18" s="9">
        <v>255.39</v>
      </c>
    </row>
    <row r="19" spans="1:7" x14ac:dyDescent="0.3">
      <c r="B19" t="s">
        <v>6204</v>
      </c>
      <c r="C19" s="9">
        <v>739.48</v>
      </c>
      <c r="D19" s="9">
        <v>334.33500000000004</v>
      </c>
      <c r="E19" s="9">
        <v>120.43499999999999</v>
      </c>
      <c r="F19" s="9">
        <v>402.67999999999995</v>
      </c>
      <c r="G19" s="9">
        <v>1596.9299999999998</v>
      </c>
    </row>
    <row r="20" spans="1:7" x14ac:dyDescent="0.3">
      <c r="B20" t="s">
        <v>6205</v>
      </c>
      <c r="C20" s="9">
        <v>66.66</v>
      </c>
      <c r="D20" s="9">
        <v>85.454999999999998</v>
      </c>
      <c r="E20" s="9">
        <v>80.86</v>
      </c>
      <c r="F20" s="9">
        <v>165.96</v>
      </c>
      <c r="G20" s="9">
        <v>398.93500000000006</v>
      </c>
    </row>
    <row r="21" spans="1:7" x14ac:dyDescent="0.3">
      <c r="B21" t="s">
        <v>6206</v>
      </c>
      <c r="C21" s="9">
        <v>27</v>
      </c>
      <c r="D21" s="9">
        <v>77.760000000000005</v>
      </c>
      <c r="E21" s="9">
        <v>123.73500000000001</v>
      </c>
      <c r="F21" s="9">
        <v>114.42499999999998</v>
      </c>
      <c r="G21" s="9">
        <v>342.91999999999996</v>
      </c>
    </row>
    <row r="22" spans="1:7" x14ac:dyDescent="0.3">
      <c r="B22" t="s">
        <v>6207</v>
      </c>
      <c r="C22" s="9">
        <v>39.799999999999997</v>
      </c>
      <c r="D22" s="9">
        <v>245.67499999999995</v>
      </c>
      <c r="E22" s="9">
        <v>59.655000000000001</v>
      </c>
      <c r="F22" s="9">
        <v>44.154999999999994</v>
      </c>
      <c r="G22" s="9">
        <v>389.28499999999997</v>
      </c>
    </row>
    <row r="23" spans="1:7" x14ac:dyDescent="0.3">
      <c r="B23" t="s">
        <v>6208</v>
      </c>
      <c r="C23" s="9">
        <v>344.03999999999996</v>
      </c>
      <c r="D23" s="9">
        <v>191.715</v>
      </c>
      <c r="E23" s="9">
        <v>142.91499999999999</v>
      </c>
      <c r="F23" s="9"/>
      <c r="G23" s="9">
        <v>678.67</v>
      </c>
    </row>
    <row r="24" spans="1:7" x14ac:dyDescent="0.3">
      <c r="B24" t="s">
        <v>6209</v>
      </c>
      <c r="C24" s="9">
        <v>79.47</v>
      </c>
      <c r="D24" s="9">
        <v>110</v>
      </c>
      <c r="E24" s="9">
        <v>175.20499999999998</v>
      </c>
      <c r="F24" s="9">
        <v>266.90999999999997</v>
      </c>
      <c r="G24" s="9">
        <v>631.58499999999992</v>
      </c>
    </row>
    <row r="25" spans="1:7" x14ac:dyDescent="0.3">
      <c r="B25" t="s">
        <v>6210</v>
      </c>
      <c r="C25" s="9">
        <v>22.5</v>
      </c>
      <c r="D25" s="9">
        <v>77.72</v>
      </c>
      <c r="E25" s="9">
        <v>28.53</v>
      </c>
      <c r="F25" s="9">
        <v>127.73999999999998</v>
      </c>
      <c r="G25" s="9">
        <v>256.49</v>
      </c>
    </row>
    <row r="26" spans="1:7" x14ac:dyDescent="0.3">
      <c r="B26" t="s">
        <v>6211</v>
      </c>
      <c r="C26" s="9">
        <v>101.49</v>
      </c>
      <c r="D26" s="9">
        <v>195.11</v>
      </c>
      <c r="E26" s="9">
        <v>64.08</v>
      </c>
      <c r="F26" s="9">
        <v>296.69</v>
      </c>
      <c r="G26" s="9">
        <v>657.37</v>
      </c>
    </row>
    <row r="27" spans="1:7" x14ac:dyDescent="0.3">
      <c r="B27" t="s">
        <v>6212</v>
      </c>
      <c r="C27" s="9">
        <v>97.874999999999986</v>
      </c>
      <c r="D27" s="9">
        <v>156.655</v>
      </c>
      <c r="E27" s="9">
        <v>135.22500000000002</v>
      </c>
      <c r="F27" s="9">
        <v>43.019999999999996</v>
      </c>
      <c r="G27" s="9">
        <v>432.77499999999998</v>
      </c>
    </row>
    <row r="28" spans="1:7" x14ac:dyDescent="0.3">
      <c r="B28" t="s">
        <v>6213</v>
      </c>
      <c r="C28" s="9">
        <v>165.23499999999999</v>
      </c>
      <c r="D28" s="9"/>
      <c r="E28" s="9">
        <v>119.13999999999999</v>
      </c>
      <c r="F28" s="9">
        <v>26.849999999999994</v>
      </c>
      <c r="G28" s="9">
        <v>311.22500000000002</v>
      </c>
    </row>
    <row r="29" spans="1:7" x14ac:dyDescent="0.3">
      <c r="B29" t="s">
        <v>6214</v>
      </c>
      <c r="C29" s="9">
        <v>23.88</v>
      </c>
      <c r="D29" s="9">
        <v>354.67499999999995</v>
      </c>
      <c r="E29" s="9">
        <v>70.86</v>
      </c>
      <c r="F29" s="9">
        <v>17.91</v>
      </c>
      <c r="G29" s="9">
        <v>467.32499999999999</v>
      </c>
    </row>
    <row r="30" spans="1:7" x14ac:dyDescent="0.3">
      <c r="A30" t="s">
        <v>6218</v>
      </c>
      <c r="C30" s="9">
        <v>1707.43</v>
      </c>
      <c r="D30" s="9">
        <v>1883.9699999999998</v>
      </c>
      <c r="E30" s="9">
        <v>1163.4349999999997</v>
      </c>
      <c r="F30" s="9">
        <v>1664.0650000000001</v>
      </c>
      <c r="G30" s="9">
        <v>6418.8999999999987</v>
      </c>
    </row>
    <row r="31" spans="1:7" x14ac:dyDescent="0.3">
      <c r="A31" t="s">
        <v>6201</v>
      </c>
      <c r="B31" t="s">
        <v>6203</v>
      </c>
      <c r="C31" s="9">
        <v>106.47</v>
      </c>
      <c r="D31" s="9">
        <v>12.15</v>
      </c>
      <c r="E31" s="9">
        <v>200.89000000000001</v>
      </c>
      <c r="F31" s="9">
        <v>35.82</v>
      </c>
      <c r="G31" s="9">
        <v>355.33</v>
      </c>
    </row>
    <row r="32" spans="1:7" x14ac:dyDescent="0.3">
      <c r="B32" t="s">
        <v>6204</v>
      </c>
      <c r="C32" s="9">
        <v>169.99999999999997</v>
      </c>
      <c r="D32" s="9">
        <v>48.6</v>
      </c>
      <c r="E32" s="9">
        <v>244.06</v>
      </c>
      <c r="F32" s="9">
        <v>16.11</v>
      </c>
      <c r="G32" s="9">
        <v>478.77</v>
      </c>
    </row>
    <row r="33" spans="1:7" x14ac:dyDescent="0.3">
      <c r="B33" t="s">
        <v>6205</v>
      </c>
      <c r="C33" s="9">
        <v>192.40499999999997</v>
      </c>
      <c r="D33" s="9">
        <v>307.38499999999999</v>
      </c>
      <c r="E33" s="9">
        <v>278.14499999999998</v>
      </c>
      <c r="F33" s="9">
        <v>163.61999999999998</v>
      </c>
      <c r="G33" s="9">
        <v>941.55499999999995</v>
      </c>
    </row>
    <row r="34" spans="1:7" x14ac:dyDescent="0.3">
      <c r="B34" t="s">
        <v>6206</v>
      </c>
      <c r="C34" s="9">
        <v>62.91</v>
      </c>
      <c r="D34" s="9">
        <v>8.91</v>
      </c>
      <c r="E34" s="9">
        <v>328.95</v>
      </c>
      <c r="F34" s="9">
        <v>23.9</v>
      </c>
      <c r="G34" s="9">
        <v>424.66999999999996</v>
      </c>
    </row>
    <row r="35" spans="1:7" x14ac:dyDescent="0.3">
      <c r="B35" t="s">
        <v>6207</v>
      </c>
      <c r="C35" s="9">
        <v>143.21999999999997</v>
      </c>
      <c r="D35" s="9">
        <v>94.710000000000008</v>
      </c>
      <c r="E35" s="9">
        <v>263.315</v>
      </c>
      <c r="F35" s="9">
        <v>184.61999999999998</v>
      </c>
      <c r="G35" s="9">
        <v>685.86500000000001</v>
      </c>
    </row>
    <row r="36" spans="1:7" x14ac:dyDescent="0.3">
      <c r="B36" t="s">
        <v>6208</v>
      </c>
      <c r="C36" s="9">
        <v>279.70499999999998</v>
      </c>
      <c r="D36" s="9">
        <v>12.375</v>
      </c>
      <c r="E36" s="9">
        <v>187.77499999999998</v>
      </c>
      <c r="F36" s="9">
        <v>88.334999999999994</v>
      </c>
      <c r="G36" s="9">
        <v>568.18999999999994</v>
      </c>
    </row>
    <row r="37" spans="1:7" x14ac:dyDescent="0.3">
      <c r="B37" t="s">
        <v>6209</v>
      </c>
      <c r="C37" s="9">
        <v>109.005</v>
      </c>
      <c r="D37" s="9">
        <v>124.7</v>
      </c>
      <c r="E37" s="9">
        <v>52.305</v>
      </c>
      <c r="F37" s="9">
        <v>145.79</v>
      </c>
      <c r="G37" s="9">
        <v>431.79999999999995</v>
      </c>
    </row>
    <row r="38" spans="1:7" x14ac:dyDescent="0.3">
      <c r="B38" t="s">
        <v>6210</v>
      </c>
      <c r="C38" s="9">
        <v>119.41999999999999</v>
      </c>
      <c r="D38" s="9">
        <v>81.41</v>
      </c>
      <c r="E38" s="9">
        <v>125.58</v>
      </c>
      <c r="F38" s="9">
        <v>198.58499999999998</v>
      </c>
      <c r="G38" s="9">
        <v>524.99499999999989</v>
      </c>
    </row>
    <row r="39" spans="1:7" x14ac:dyDescent="0.3">
      <c r="B39" t="s">
        <v>6211</v>
      </c>
      <c r="C39" s="9">
        <v>667.51499999999999</v>
      </c>
      <c r="D39" s="9">
        <v>171.6</v>
      </c>
      <c r="E39" s="9">
        <v>124.71000000000001</v>
      </c>
      <c r="F39" s="9">
        <v>185.58999999999997</v>
      </c>
      <c r="G39" s="9">
        <v>1149.415</v>
      </c>
    </row>
    <row r="40" spans="1:7" x14ac:dyDescent="0.3">
      <c r="B40" t="s">
        <v>6212</v>
      </c>
      <c r="C40" s="9">
        <v>242.99999999999997</v>
      </c>
      <c r="D40" s="9">
        <v>260.32499999999999</v>
      </c>
      <c r="E40" s="9">
        <v>285.57000000000005</v>
      </c>
      <c r="F40" s="9">
        <v>115.27999999999999</v>
      </c>
      <c r="G40" s="9">
        <v>904.17499999999995</v>
      </c>
    </row>
    <row r="41" spans="1:7" x14ac:dyDescent="0.3">
      <c r="B41" t="s">
        <v>6213</v>
      </c>
      <c r="C41" s="9">
        <v>63.314999999999998</v>
      </c>
      <c r="D41" s="9">
        <v>459.54999999999995</v>
      </c>
      <c r="E41" s="9">
        <v>275.08999999999997</v>
      </c>
      <c r="F41" s="9"/>
      <c r="G41" s="9">
        <v>797.95499999999993</v>
      </c>
    </row>
    <row r="42" spans="1:7" x14ac:dyDescent="0.3">
      <c r="B42" t="s">
        <v>6214</v>
      </c>
      <c r="C42" s="9">
        <v>201.86999999999998</v>
      </c>
      <c r="D42" s="9">
        <v>129.97500000000002</v>
      </c>
      <c r="E42" s="9">
        <v>146.36999999999998</v>
      </c>
      <c r="F42" s="9">
        <v>185.22499999999997</v>
      </c>
      <c r="G42" s="9">
        <v>663.44</v>
      </c>
    </row>
    <row r="43" spans="1:7" x14ac:dyDescent="0.3">
      <c r="A43" t="s">
        <v>6219</v>
      </c>
      <c r="C43" s="9">
        <v>2358.8349999999996</v>
      </c>
      <c r="D43" s="9">
        <v>1711.69</v>
      </c>
      <c r="E43" s="9">
        <v>2512.7600000000002</v>
      </c>
      <c r="F43" s="9">
        <v>1342.8749999999998</v>
      </c>
      <c r="G43" s="9">
        <v>7926.16</v>
      </c>
    </row>
    <row r="44" spans="1:7" x14ac:dyDescent="0.3">
      <c r="A44" t="s">
        <v>6202</v>
      </c>
      <c r="B44" t="s">
        <v>6203</v>
      </c>
      <c r="C44" s="9">
        <v>30.06</v>
      </c>
      <c r="D44" s="9">
        <v>72.36</v>
      </c>
      <c r="E44" s="9">
        <v>463.28000000000003</v>
      </c>
      <c r="F44" s="9">
        <v>68.650000000000006</v>
      </c>
      <c r="G44" s="9">
        <v>634.35</v>
      </c>
    </row>
    <row r="45" spans="1:7" x14ac:dyDescent="0.3">
      <c r="B45" t="s">
        <v>6204</v>
      </c>
      <c r="C45" s="9">
        <v>49.209999999999994</v>
      </c>
      <c r="D45" s="9">
        <v>129.69</v>
      </c>
      <c r="E45" s="9">
        <v>67.400000000000006</v>
      </c>
      <c r="F45" s="9">
        <v>53.759999999999991</v>
      </c>
      <c r="G45" s="9">
        <v>300.05999999999995</v>
      </c>
    </row>
    <row r="46" spans="1:7" x14ac:dyDescent="0.3">
      <c r="B46" t="s">
        <v>6205</v>
      </c>
      <c r="C46" s="9">
        <v>45</v>
      </c>
      <c r="D46" s="9">
        <v>147.01499999999999</v>
      </c>
      <c r="E46" s="9">
        <v>4.3650000000000002</v>
      </c>
      <c r="F46" s="9">
        <v>159.17499999999995</v>
      </c>
      <c r="G46" s="9">
        <v>355.55499999999995</v>
      </c>
    </row>
    <row r="47" spans="1:7" x14ac:dyDescent="0.3">
      <c r="B47" t="s">
        <v>6206</v>
      </c>
      <c r="C47" s="9">
        <v>7.77</v>
      </c>
      <c r="D47" s="9">
        <v>69.3</v>
      </c>
      <c r="E47" s="9">
        <v>45.81</v>
      </c>
      <c r="F47" s="9">
        <v>81.209999999999994</v>
      </c>
      <c r="G47" s="9">
        <v>204.08999999999997</v>
      </c>
    </row>
    <row r="48" spans="1:7" x14ac:dyDescent="0.3">
      <c r="B48" t="s">
        <v>6207</v>
      </c>
      <c r="C48" s="9">
        <v>100.72499999999999</v>
      </c>
      <c r="D48" s="9">
        <v>70.539999999999992</v>
      </c>
      <c r="E48" s="9">
        <v>213.10999999999999</v>
      </c>
      <c r="F48" s="9">
        <v>208.86999999999998</v>
      </c>
      <c r="G48" s="9">
        <v>593.245</v>
      </c>
    </row>
    <row r="49" spans="1:7" x14ac:dyDescent="0.3">
      <c r="B49" t="s">
        <v>6208</v>
      </c>
      <c r="C49" s="9">
        <v>132.03</v>
      </c>
      <c r="D49" s="9">
        <v>236.51999999999995</v>
      </c>
      <c r="E49" s="9">
        <v>161.35999999999999</v>
      </c>
      <c r="F49" s="9">
        <v>240.58499999999995</v>
      </c>
      <c r="G49" s="9">
        <v>770.49499999999989</v>
      </c>
    </row>
    <row r="50" spans="1:7" x14ac:dyDescent="0.3">
      <c r="B50" t="s">
        <v>6209</v>
      </c>
      <c r="C50" s="9">
        <v>165.755</v>
      </c>
      <c r="D50" s="9">
        <v>81.27</v>
      </c>
      <c r="E50" s="9">
        <v>271.05500000000001</v>
      </c>
      <c r="F50" s="9">
        <v>76.03</v>
      </c>
      <c r="G50" s="9">
        <v>594.1099999999999</v>
      </c>
    </row>
    <row r="51" spans="1:7" x14ac:dyDescent="0.3">
      <c r="B51" t="s">
        <v>6210</v>
      </c>
      <c r="C51" s="9">
        <v>86.609999999999985</v>
      </c>
      <c r="D51" s="9"/>
      <c r="E51" s="9">
        <v>15.54</v>
      </c>
      <c r="F51" s="9">
        <v>25.68</v>
      </c>
      <c r="G51" s="9">
        <v>127.82999999999998</v>
      </c>
    </row>
    <row r="52" spans="1:7" x14ac:dyDescent="0.3">
      <c r="A52" t="s">
        <v>6220</v>
      </c>
      <c r="C52" s="9">
        <v>617.16</v>
      </c>
      <c r="D52" s="9">
        <v>806.69499999999994</v>
      </c>
      <c r="E52" s="9">
        <v>1241.92</v>
      </c>
      <c r="F52" s="9">
        <v>913.9599999999997</v>
      </c>
      <c r="G52" s="9">
        <v>3579.7349999999997</v>
      </c>
    </row>
    <row r="53" spans="1:7" x14ac:dyDescent="0.3">
      <c r="A53" t="s">
        <v>6198</v>
      </c>
      <c r="C53" s="9">
        <v>6369.5250000000005</v>
      </c>
      <c r="D53" s="9">
        <v>6182.2650000000003</v>
      </c>
      <c r="E53" s="9">
        <v>6815.9849999999988</v>
      </c>
      <c r="F53" s="9">
        <v>4848.63</v>
      </c>
      <c r="G53" s="9">
        <v>24216.405000000002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860C6-B417-4F8E-80F5-733589974D6D}">
  <dimension ref="A3:J7"/>
  <sheetViews>
    <sheetView topLeftCell="A4" workbookViewId="0">
      <selection activeCell="F5" sqref="F5"/>
    </sheetView>
  </sheetViews>
  <sheetFormatPr defaultRowHeight="14.4" x14ac:dyDescent="0.3"/>
  <cols>
    <col min="1" max="1" width="14" bestFit="1" customWidth="1"/>
    <col min="2" max="3" width="11.6640625" bestFit="1" customWidth="1"/>
    <col min="4" max="4" width="7.109375" customWidth="1"/>
    <col min="5" max="5" width="6.77734375" customWidth="1"/>
    <col min="6" max="6" width="6.33203125" customWidth="1"/>
    <col min="7" max="7" width="6.6640625" customWidth="1"/>
  </cols>
  <sheetData>
    <row r="3" spans="1:10" x14ac:dyDescent="0.3">
      <c r="A3" s="8" t="s">
        <v>7</v>
      </c>
      <c r="B3" t="s">
        <v>6221</v>
      </c>
    </row>
    <row r="4" spans="1:10" x14ac:dyDescent="0.3">
      <c r="A4" t="s">
        <v>28</v>
      </c>
      <c r="B4" s="12">
        <v>1912.385</v>
      </c>
    </row>
    <row r="5" spans="1:10" x14ac:dyDescent="0.3">
      <c r="A5" t="s">
        <v>318</v>
      </c>
      <c r="B5" s="12">
        <v>3129.9249999999993</v>
      </c>
      <c r="J5" s="10"/>
    </row>
    <row r="6" spans="1:10" x14ac:dyDescent="0.3">
      <c r="A6" t="s">
        <v>19</v>
      </c>
      <c r="B6" s="12">
        <v>19174.094999999994</v>
      </c>
    </row>
    <row r="7" spans="1:10" x14ac:dyDescent="0.3">
      <c r="A7" t="s">
        <v>6198</v>
      </c>
      <c r="B7" s="12">
        <v>24216.404999999992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FF9FA-872A-4CED-ACA9-CEAC6A694420}">
  <dimension ref="A3:J9"/>
  <sheetViews>
    <sheetView workbookViewId="0">
      <selection activeCell="G4" sqref="G4"/>
    </sheetView>
  </sheetViews>
  <sheetFormatPr defaultRowHeight="14.4" x14ac:dyDescent="0.3"/>
  <cols>
    <col min="1" max="1" width="16.88671875" bestFit="1" customWidth="1"/>
    <col min="2" max="3" width="11.6640625" bestFit="1" customWidth="1"/>
    <col min="4" max="4" width="7.109375" customWidth="1"/>
    <col min="5" max="5" width="6.77734375" customWidth="1"/>
    <col min="6" max="6" width="6.33203125" customWidth="1"/>
    <col min="7" max="7" width="6.6640625" customWidth="1"/>
  </cols>
  <sheetData>
    <row r="3" spans="1:10" x14ac:dyDescent="0.3">
      <c r="A3" s="8" t="s">
        <v>4</v>
      </c>
      <c r="B3" t="s">
        <v>6221</v>
      </c>
    </row>
    <row r="4" spans="1:10" x14ac:dyDescent="0.3">
      <c r="A4" t="s">
        <v>5555</v>
      </c>
      <c r="B4" s="12">
        <v>251.12499999999997</v>
      </c>
    </row>
    <row r="5" spans="1:10" x14ac:dyDescent="0.3">
      <c r="A5" t="s">
        <v>3753</v>
      </c>
      <c r="B5" s="12">
        <v>278.01</v>
      </c>
      <c r="J5" s="10"/>
    </row>
    <row r="6" spans="1:10" x14ac:dyDescent="0.3">
      <c r="A6" t="s">
        <v>1598</v>
      </c>
      <c r="B6" s="12">
        <v>281.67499999999995</v>
      </c>
    </row>
    <row r="7" spans="1:10" x14ac:dyDescent="0.3">
      <c r="A7" t="s">
        <v>2587</v>
      </c>
      <c r="B7" s="12">
        <v>289.11</v>
      </c>
    </row>
    <row r="8" spans="1:10" x14ac:dyDescent="0.3">
      <c r="A8" t="s">
        <v>5114</v>
      </c>
      <c r="B8" s="12">
        <v>317.06999999999994</v>
      </c>
    </row>
    <row r="9" spans="1:10" x14ac:dyDescent="0.3">
      <c r="A9" t="s">
        <v>6198</v>
      </c>
      <c r="B9" s="12">
        <v>1416.9899999999998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56608-8025-4B7A-ADB2-649AB11BD388}">
  <dimension ref="A1:P76"/>
  <sheetViews>
    <sheetView workbookViewId="0">
      <selection activeCell="A3" sqref="A3:P76"/>
    </sheetView>
  </sheetViews>
  <sheetFormatPr defaultRowHeight="14.4" x14ac:dyDescent="0.3"/>
  <cols>
    <col min="1" max="1" width="15.109375" bestFit="1" customWidth="1"/>
    <col min="2" max="2" width="12.33203125" bestFit="1" customWidth="1"/>
    <col min="3" max="3" width="15.77734375" bestFit="1" customWidth="1"/>
    <col min="4" max="4" width="12.109375" bestFit="1" customWidth="1"/>
    <col min="5" max="5" width="10.5546875" bestFit="1" customWidth="1"/>
    <col min="6" max="6" width="18.21875" bestFit="1" customWidth="1"/>
    <col min="7" max="7" width="31.44140625" bestFit="1" customWidth="1"/>
    <col min="8" max="8" width="14" bestFit="1" customWidth="1"/>
    <col min="9" max="9" width="13.33203125" bestFit="1" customWidth="1"/>
    <col min="10" max="10" width="12.44140625" bestFit="1" customWidth="1"/>
    <col min="11" max="11" width="9" bestFit="1" customWidth="1"/>
    <col min="12" max="12" width="11.33203125" bestFit="1" customWidth="1"/>
    <col min="13" max="13" width="9" bestFit="1" customWidth="1"/>
    <col min="14" max="14" width="18.88671875" bestFit="1" customWidth="1"/>
    <col min="15" max="15" width="18" bestFit="1" customWidth="1"/>
    <col min="16" max="16" width="13.6640625" bestFit="1" customWidth="1"/>
  </cols>
  <sheetData>
    <row r="1" spans="1:16" x14ac:dyDescent="0.3">
      <c r="A1" s="3" t="s">
        <v>6230</v>
      </c>
    </row>
    <row r="3" spans="1:16" x14ac:dyDescent="0.3">
      <c r="A3" t="s">
        <v>0</v>
      </c>
      <c r="B3" t="s">
        <v>1</v>
      </c>
      <c r="C3" t="s">
        <v>3</v>
      </c>
      <c r="D3" t="s">
        <v>11</v>
      </c>
      <c r="E3" t="s">
        <v>14</v>
      </c>
      <c r="F3" t="s">
        <v>4</v>
      </c>
      <c r="G3" t="s">
        <v>2</v>
      </c>
      <c r="H3" t="s">
        <v>7</v>
      </c>
      <c r="I3" t="s">
        <v>9</v>
      </c>
      <c r="J3" t="s">
        <v>10</v>
      </c>
      <c r="K3" t="s">
        <v>12</v>
      </c>
      <c r="L3" t="s">
        <v>13</v>
      </c>
      <c r="M3" t="s">
        <v>15</v>
      </c>
      <c r="N3" t="s">
        <v>6196</v>
      </c>
      <c r="O3" t="s">
        <v>6197</v>
      </c>
      <c r="P3" t="s">
        <v>6189</v>
      </c>
    </row>
    <row r="4" spans="1:16" x14ac:dyDescent="0.3">
      <c r="A4" t="s">
        <v>6133</v>
      </c>
      <c r="B4" s="11">
        <v>44119</v>
      </c>
      <c r="C4" t="s">
        <v>6134</v>
      </c>
      <c r="D4" t="s">
        <v>6156</v>
      </c>
      <c r="E4">
        <v>3</v>
      </c>
      <c r="F4" t="s">
        <v>6135</v>
      </c>
      <c r="G4" t="s">
        <v>6222</v>
      </c>
      <c r="H4" t="s">
        <v>28</v>
      </c>
      <c r="I4" t="s">
        <v>6194</v>
      </c>
      <c r="J4" t="s">
        <v>6188</v>
      </c>
      <c r="K4">
        <v>0.2</v>
      </c>
      <c r="L4">
        <v>4.125</v>
      </c>
      <c r="M4">
        <v>12.375</v>
      </c>
      <c r="N4" t="s">
        <v>6223</v>
      </c>
      <c r="O4" t="s">
        <v>6224</v>
      </c>
      <c r="P4" t="s">
        <v>6190</v>
      </c>
    </row>
    <row r="5" spans="1:16" x14ac:dyDescent="0.3">
      <c r="A5" t="s">
        <v>6076</v>
      </c>
      <c r="B5" s="11">
        <v>43897</v>
      </c>
      <c r="C5" t="s">
        <v>6077</v>
      </c>
      <c r="D5" t="s">
        <v>6138</v>
      </c>
      <c r="E5">
        <v>3</v>
      </c>
      <c r="F5" t="s">
        <v>6078</v>
      </c>
      <c r="G5" t="s">
        <v>6222</v>
      </c>
      <c r="H5" t="s">
        <v>28</v>
      </c>
      <c r="I5" t="s">
        <v>6192</v>
      </c>
      <c r="J5" t="s">
        <v>6188</v>
      </c>
      <c r="K5">
        <v>1</v>
      </c>
      <c r="L5">
        <v>9.9499999999999993</v>
      </c>
      <c r="M5">
        <v>29.849999999999998</v>
      </c>
      <c r="N5" t="s">
        <v>6225</v>
      </c>
      <c r="O5" t="s">
        <v>6224</v>
      </c>
      <c r="P5" t="s">
        <v>6190</v>
      </c>
    </row>
    <row r="6" spans="1:16" x14ac:dyDescent="0.3">
      <c r="A6" t="s">
        <v>6070</v>
      </c>
      <c r="B6" s="11">
        <v>44247</v>
      </c>
      <c r="C6" t="s">
        <v>6071</v>
      </c>
      <c r="D6" t="s">
        <v>6158</v>
      </c>
      <c r="E6">
        <v>5</v>
      </c>
      <c r="F6" t="s">
        <v>6072</v>
      </c>
      <c r="G6" t="s">
        <v>6073</v>
      </c>
      <c r="H6" t="s">
        <v>28</v>
      </c>
      <c r="I6" t="s">
        <v>6193</v>
      </c>
      <c r="J6" t="s">
        <v>6187</v>
      </c>
      <c r="K6">
        <v>0.5</v>
      </c>
      <c r="L6">
        <v>5.97</v>
      </c>
      <c r="M6">
        <v>29.849999999999998</v>
      </c>
      <c r="N6" t="s">
        <v>6226</v>
      </c>
      <c r="O6" t="s">
        <v>6227</v>
      </c>
      <c r="P6" t="s">
        <v>6190</v>
      </c>
    </row>
    <row r="7" spans="1:16" x14ac:dyDescent="0.3">
      <c r="A7" t="s">
        <v>5849</v>
      </c>
      <c r="B7" s="11">
        <v>44445</v>
      </c>
      <c r="C7" t="s">
        <v>5850</v>
      </c>
      <c r="D7" t="s">
        <v>6185</v>
      </c>
      <c r="E7">
        <v>3</v>
      </c>
      <c r="F7" t="s">
        <v>5851</v>
      </c>
      <c r="G7" t="s">
        <v>5852</v>
      </c>
      <c r="H7" t="s">
        <v>28</v>
      </c>
      <c r="I7" t="s">
        <v>6194</v>
      </c>
      <c r="J7" t="s">
        <v>6187</v>
      </c>
      <c r="K7">
        <v>2.5</v>
      </c>
      <c r="L7">
        <v>27.945</v>
      </c>
      <c r="M7">
        <v>83.835000000000008</v>
      </c>
      <c r="N7" t="s">
        <v>6223</v>
      </c>
      <c r="O7" t="s">
        <v>6227</v>
      </c>
      <c r="P7" t="s">
        <v>6190</v>
      </c>
    </row>
    <row r="8" spans="1:16" x14ac:dyDescent="0.3">
      <c r="A8" t="s">
        <v>5676</v>
      </c>
      <c r="B8" s="11">
        <v>44573</v>
      </c>
      <c r="C8" t="s">
        <v>5677</v>
      </c>
      <c r="D8" t="s">
        <v>6144</v>
      </c>
      <c r="E8">
        <v>3</v>
      </c>
      <c r="F8" t="s">
        <v>5678</v>
      </c>
      <c r="G8" t="s">
        <v>5679</v>
      </c>
      <c r="H8" t="s">
        <v>28</v>
      </c>
      <c r="I8" t="s">
        <v>6194</v>
      </c>
      <c r="J8" t="s">
        <v>6187</v>
      </c>
      <c r="K8">
        <v>0.5</v>
      </c>
      <c r="L8">
        <v>7.29</v>
      </c>
      <c r="M8">
        <v>21.87</v>
      </c>
      <c r="N8" t="s">
        <v>6223</v>
      </c>
      <c r="O8" t="s">
        <v>6227</v>
      </c>
      <c r="P8" t="s">
        <v>6191</v>
      </c>
    </row>
    <row r="9" spans="1:16" x14ac:dyDescent="0.3">
      <c r="A9" t="s">
        <v>5676</v>
      </c>
      <c r="B9" s="11">
        <v>44573</v>
      </c>
      <c r="C9" t="s">
        <v>5677</v>
      </c>
      <c r="D9" t="s">
        <v>6157</v>
      </c>
      <c r="E9">
        <v>1</v>
      </c>
      <c r="F9" t="s">
        <v>5678</v>
      </c>
      <c r="G9" t="s">
        <v>5679</v>
      </c>
      <c r="H9" t="s">
        <v>28</v>
      </c>
      <c r="I9" t="s">
        <v>6193</v>
      </c>
      <c r="J9" t="s">
        <v>6188</v>
      </c>
      <c r="K9">
        <v>0.5</v>
      </c>
      <c r="L9">
        <v>6.75</v>
      </c>
      <c r="M9">
        <v>6.75</v>
      </c>
      <c r="N9" t="s">
        <v>6226</v>
      </c>
      <c r="O9" t="s">
        <v>6224</v>
      </c>
      <c r="P9" t="s">
        <v>6191</v>
      </c>
    </row>
    <row r="10" spans="1:16" x14ac:dyDescent="0.3">
      <c r="A10" t="s">
        <v>5564</v>
      </c>
      <c r="B10" s="11">
        <v>43932</v>
      </c>
      <c r="C10" t="s">
        <v>5565</v>
      </c>
      <c r="D10" t="s">
        <v>6183</v>
      </c>
      <c r="E10">
        <v>2</v>
      </c>
      <c r="F10" t="s">
        <v>5566</v>
      </c>
      <c r="G10" t="s">
        <v>5567</v>
      </c>
      <c r="H10" t="s">
        <v>28</v>
      </c>
      <c r="I10" t="s">
        <v>6194</v>
      </c>
      <c r="J10" t="s">
        <v>6187</v>
      </c>
      <c r="K10">
        <v>1</v>
      </c>
      <c r="L10">
        <v>12.15</v>
      </c>
      <c r="M10">
        <v>24.3</v>
      </c>
      <c r="N10" t="s">
        <v>6223</v>
      </c>
      <c r="O10" t="s">
        <v>6227</v>
      </c>
      <c r="P10" t="s">
        <v>6191</v>
      </c>
    </row>
    <row r="11" spans="1:16" x14ac:dyDescent="0.3">
      <c r="A11" t="s">
        <v>5537</v>
      </c>
      <c r="B11" s="11">
        <v>43635</v>
      </c>
      <c r="C11" t="s">
        <v>5538</v>
      </c>
      <c r="D11" t="s">
        <v>6156</v>
      </c>
      <c r="E11">
        <v>5</v>
      </c>
      <c r="F11" t="s">
        <v>5539</v>
      </c>
      <c r="G11" t="s">
        <v>5540</v>
      </c>
      <c r="H11" t="s">
        <v>28</v>
      </c>
      <c r="I11" t="s">
        <v>6194</v>
      </c>
      <c r="J11" t="s">
        <v>6188</v>
      </c>
      <c r="K11">
        <v>0.2</v>
      </c>
      <c r="L11">
        <v>4.125</v>
      </c>
      <c r="M11">
        <v>20.625</v>
      </c>
      <c r="N11" t="s">
        <v>6223</v>
      </c>
      <c r="O11" t="s">
        <v>6224</v>
      </c>
      <c r="P11" t="s">
        <v>6191</v>
      </c>
    </row>
    <row r="12" spans="1:16" x14ac:dyDescent="0.3">
      <c r="A12" t="s">
        <v>5413</v>
      </c>
      <c r="B12" s="11">
        <v>43707</v>
      </c>
      <c r="C12" t="s">
        <v>5414</v>
      </c>
      <c r="D12" t="s">
        <v>6171</v>
      </c>
      <c r="E12">
        <v>2</v>
      </c>
      <c r="F12" t="s">
        <v>5415</v>
      </c>
      <c r="G12" t="s">
        <v>5416</v>
      </c>
      <c r="H12" t="s">
        <v>28</v>
      </c>
      <c r="I12" t="s">
        <v>6194</v>
      </c>
      <c r="J12" t="s">
        <v>6186</v>
      </c>
      <c r="K12">
        <v>1</v>
      </c>
      <c r="L12">
        <v>14.85</v>
      </c>
      <c r="M12">
        <v>29.7</v>
      </c>
      <c r="N12" t="s">
        <v>6223</v>
      </c>
      <c r="O12" t="s">
        <v>6228</v>
      </c>
      <c r="P12" t="s">
        <v>6190</v>
      </c>
    </row>
    <row r="13" spans="1:16" x14ac:dyDescent="0.3">
      <c r="A13" t="s">
        <v>5046</v>
      </c>
      <c r="B13" s="11">
        <v>44241</v>
      </c>
      <c r="C13" t="s">
        <v>5047</v>
      </c>
      <c r="D13" t="s">
        <v>6150</v>
      </c>
      <c r="E13">
        <v>2</v>
      </c>
      <c r="F13" t="s">
        <v>5048</v>
      </c>
      <c r="G13" t="s">
        <v>6222</v>
      </c>
      <c r="H13" t="s">
        <v>28</v>
      </c>
      <c r="I13" t="s">
        <v>6195</v>
      </c>
      <c r="J13" t="s">
        <v>6187</v>
      </c>
      <c r="K13">
        <v>0.2</v>
      </c>
      <c r="L13">
        <v>3.8849999999999998</v>
      </c>
      <c r="M13">
        <v>7.77</v>
      </c>
      <c r="N13" t="s">
        <v>6229</v>
      </c>
      <c r="O13" t="s">
        <v>6227</v>
      </c>
      <c r="P13" t="s">
        <v>6190</v>
      </c>
    </row>
    <row r="14" spans="1:16" x14ac:dyDescent="0.3">
      <c r="A14" t="s">
        <v>5035</v>
      </c>
      <c r="B14" s="11">
        <v>44289</v>
      </c>
      <c r="C14" t="s">
        <v>5036</v>
      </c>
      <c r="D14" t="s">
        <v>6179</v>
      </c>
      <c r="E14">
        <v>2</v>
      </c>
      <c r="F14" t="s">
        <v>5037</v>
      </c>
      <c r="G14" t="s">
        <v>6222</v>
      </c>
      <c r="H14" t="s">
        <v>28</v>
      </c>
      <c r="I14" t="s">
        <v>6192</v>
      </c>
      <c r="J14" t="s">
        <v>6186</v>
      </c>
      <c r="K14">
        <v>1</v>
      </c>
      <c r="L14">
        <v>11.95</v>
      </c>
      <c r="M14">
        <v>23.9</v>
      </c>
      <c r="N14" t="s">
        <v>6225</v>
      </c>
      <c r="O14" t="s">
        <v>6228</v>
      </c>
      <c r="P14" t="s">
        <v>6191</v>
      </c>
    </row>
    <row r="15" spans="1:16" x14ac:dyDescent="0.3">
      <c r="A15" t="s">
        <v>4967</v>
      </c>
      <c r="B15" s="11">
        <v>43545</v>
      </c>
      <c r="C15" t="s">
        <v>4968</v>
      </c>
      <c r="D15" t="s">
        <v>6160</v>
      </c>
      <c r="E15">
        <v>6</v>
      </c>
      <c r="F15" t="s">
        <v>4969</v>
      </c>
      <c r="G15" t="s">
        <v>4970</v>
      </c>
      <c r="H15" t="s">
        <v>28</v>
      </c>
      <c r="I15" t="s">
        <v>6195</v>
      </c>
      <c r="J15" t="s">
        <v>6188</v>
      </c>
      <c r="K15">
        <v>0.5</v>
      </c>
      <c r="L15">
        <v>8.73</v>
      </c>
      <c r="M15">
        <v>52.38</v>
      </c>
      <c r="N15" t="s">
        <v>6229</v>
      </c>
      <c r="O15" t="s">
        <v>6224</v>
      </c>
      <c r="P15" t="s">
        <v>6190</v>
      </c>
    </row>
    <row r="16" spans="1:16" x14ac:dyDescent="0.3">
      <c r="A16" t="s">
        <v>4836</v>
      </c>
      <c r="B16" s="11">
        <v>43912</v>
      </c>
      <c r="C16" t="s">
        <v>4837</v>
      </c>
      <c r="D16" t="s">
        <v>6151</v>
      </c>
      <c r="E16">
        <v>6</v>
      </c>
      <c r="F16" t="s">
        <v>4838</v>
      </c>
      <c r="G16" t="s">
        <v>4839</v>
      </c>
      <c r="H16" t="s">
        <v>28</v>
      </c>
      <c r="I16" t="s">
        <v>6192</v>
      </c>
      <c r="J16" t="s">
        <v>6188</v>
      </c>
      <c r="K16">
        <v>2.5</v>
      </c>
      <c r="L16">
        <v>22.884999999999998</v>
      </c>
      <c r="M16">
        <v>137.31</v>
      </c>
      <c r="N16" t="s">
        <v>6225</v>
      </c>
      <c r="O16" t="s">
        <v>6224</v>
      </c>
      <c r="P16" t="s">
        <v>6191</v>
      </c>
    </row>
    <row r="17" spans="1:16" x14ac:dyDescent="0.3">
      <c r="A17" t="s">
        <v>4797</v>
      </c>
      <c r="B17" s="11">
        <v>43563</v>
      </c>
      <c r="C17" t="s">
        <v>4798</v>
      </c>
      <c r="D17" t="s">
        <v>6160</v>
      </c>
      <c r="E17">
        <v>5</v>
      </c>
      <c r="F17" t="s">
        <v>4799</v>
      </c>
      <c r="G17" t="s">
        <v>4800</v>
      </c>
      <c r="H17" t="s">
        <v>28</v>
      </c>
      <c r="I17" t="s">
        <v>6195</v>
      </c>
      <c r="J17" t="s">
        <v>6188</v>
      </c>
      <c r="K17">
        <v>0.5</v>
      </c>
      <c r="L17">
        <v>8.73</v>
      </c>
      <c r="M17">
        <v>43.650000000000006</v>
      </c>
      <c r="N17" t="s">
        <v>6229</v>
      </c>
      <c r="O17" t="s">
        <v>6224</v>
      </c>
      <c r="P17" t="s">
        <v>6191</v>
      </c>
    </row>
    <row r="18" spans="1:16" x14ac:dyDescent="0.3">
      <c r="A18" t="s">
        <v>4659</v>
      </c>
      <c r="B18" s="11">
        <v>43812</v>
      </c>
      <c r="C18" t="s">
        <v>4660</v>
      </c>
      <c r="D18" t="s">
        <v>6178</v>
      </c>
      <c r="E18">
        <v>3</v>
      </c>
      <c r="F18" t="s">
        <v>4661</v>
      </c>
      <c r="G18" t="s">
        <v>4662</v>
      </c>
      <c r="H18" t="s">
        <v>28</v>
      </c>
      <c r="I18" t="s">
        <v>6192</v>
      </c>
      <c r="J18" t="s">
        <v>6186</v>
      </c>
      <c r="K18">
        <v>0.2</v>
      </c>
      <c r="L18">
        <v>3.5849999999999995</v>
      </c>
      <c r="M18">
        <v>10.754999999999999</v>
      </c>
      <c r="N18" t="s">
        <v>6225</v>
      </c>
      <c r="O18" t="s">
        <v>6228</v>
      </c>
      <c r="P18" t="s">
        <v>6191</v>
      </c>
    </row>
    <row r="19" spans="1:16" x14ac:dyDescent="0.3">
      <c r="A19" t="s">
        <v>4608</v>
      </c>
      <c r="B19" s="11">
        <v>44634</v>
      </c>
      <c r="C19" t="s">
        <v>4609</v>
      </c>
      <c r="D19" t="s">
        <v>6159</v>
      </c>
      <c r="E19">
        <v>1</v>
      </c>
      <c r="F19" t="s">
        <v>4610</v>
      </c>
      <c r="G19" t="s">
        <v>4611</v>
      </c>
      <c r="H19" t="s">
        <v>28</v>
      </c>
      <c r="I19" t="s">
        <v>6195</v>
      </c>
      <c r="J19" t="s">
        <v>6188</v>
      </c>
      <c r="K19">
        <v>0.2</v>
      </c>
      <c r="L19">
        <v>4.3650000000000002</v>
      </c>
      <c r="M19">
        <v>4.3650000000000002</v>
      </c>
      <c r="N19" t="s">
        <v>6229</v>
      </c>
      <c r="O19" t="s">
        <v>6224</v>
      </c>
      <c r="P19" t="s">
        <v>6191</v>
      </c>
    </row>
    <row r="20" spans="1:16" x14ac:dyDescent="0.3">
      <c r="A20" t="s">
        <v>4512</v>
      </c>
      <c r="B20" s="11">
        <v>43646</v>
      </c>
      <c r="C20" t="s">
        <v>4513</v>
      </c>
      <c r="D20" t="s">
        <v>6139</v>
      </c>
      <c r="E20">
        <v>2</v>
      </c>
      <c r="F20" t="s">
        <v>4514</v>
      </c>
      <c r="G20" t="s">
        <v>6222</v>
      </c>
      <c r="H20" t="s">
        <v>28</v>
      </c>
      <c r="I20" t="s">
        <v>6194</v>
      </c>
      <c r="J20" t="s">
        <v>6188</v>
      </c>
      <c r="K20">
        <v>0.5</v>
      </c>
      <c r="L20">
        <v>8.25</v>
      </c>
      <c r="M20">
        <v>16.5</v>
      </c>
      <c r="N20" t="s">
        <v>6223</v>
      </c>
      <c r="O20" t="s">
        <v>6224</v>
      </c>
      <c r="P20" t="s">
        <v>6191</v>
      </c>
    </row>
    <row r="21" spans="1:16" x14ac:dyDescent="0.3">
      <c r="A21" t="s">
        <v>4336</v>
      </c>
      <c r="B21" s="11">
        <v>44080</v>
      </c>
      <c r="C21" t="s">
        <v>4337</v>
      </c>
      <c r="D21" t="s">
        <v>6145</v>
      </c>
      <c r="E21">
        <v>2</v>
      </c>
      <c r="F21" t="s">
        <v>4338</v>
      </c>
      <c r="G21" t="s">
        <v>4339</v>
      </c>
      <c r="H21" t="s">
        <v>28</v>
      </c>
      <c r="I21" t="s">
        <v>6195</v>
      </c>
      <c r="J21" t="s">
        <v>6186</v>
      </c>
      <c r="K21">
        <v>0.2</v>
      </c>
      <c r="L21">
        <v>4.7549999999999999</v>
      </c>
      <c r="M21">
        <v>9.51</v>
      </c>
      <c r="N21" t="s">
        <v>6229</v>
      </c>
      <c r="O21" t="s">
        <v>6228</v>
      </c>
      <c r="P21" t="s">
        <v>6190</v>
      </c>
    </row>
    <row r="22" spans="1:16" x14ac:dyDescent="0.3">
      <c r="A22" t="s">
        <v>4325</v>
      </c>
      <c r="B22" s="11">
        <v>44645</v>
      </c>
      <c r="C22" t="s">
        <v>4326</v>
      </c>
      <c r="D22" t="s">
        <v>6142</v>
      </c>
      <c r="E22">
        <v>1</v>
      </c>
      <c r="F22" t="s">
        <v>4327</v>
      </c>
      <c r="G22" t="s">
        <v>4328</v>
      </c>
      <c r="H22" t="s">
        <v>28</v>
      </c>
      <c r="I22" t="s">
        <v>6192</v>
      </c>
      <c r="J22" t="s">
        <v>6186</v>
      </c>
      <c r="K22">
        <v>2.5</v>
      </c>
      <c r="L22">
        <v>27.484999999999996</v>
      </c>
      <c r="M22">
        <v>27.484999999999996</v>
      </c>
      <c r="N22" t="s">
        <v>6225</v>
      </c>
      <c r="O22" t="s">
        <v>6228</v>
      </c>
      <c r="P22" t="s">
        <v>6191</v>
      </c>
    </row>
    <row r="23" spans="1:16" x14ac:dyDescent="0.3">
      <c r="A23" t="s">
        <v>4157</v>
      </c>
      <c r="B23" s="11">
        <v>44015</v>
      </c>
      <c r="C23" t="s">
        <v>4158</v>
      </c>
      <c r="D23" t="s">
        <v>6170</v>
      </c>
      <c r="E23">
        <v>6</v>
      </c>
      <c r="F23" t="s">
        <v>4159</v>
      </c>
      <c r="G23" t="s">
        <v>4160</v>
      </c>
      <c r="H23" t="s">
        <v>28</v>
      </c>
      <c r="I23" t="s">
        <v>6195</v>
      </c>
      <c r="J23" t="s">
        <v>6186</v>
      </c>
      <c r="K23">
        <v>1</v>
      </c>
      <c r="L23">
        <v>15.85</v>
      </c>
      <c r="M23">
        <v>95.1</v>
      </c>
      <c r="N23" t="s">
        <v>6229</v>
      </c>
      <c r="O23" t="s">
        <v>6228</v>
      </c>
      <c r="P23" t="s">
        <v>6191</v>
      </c>
    </row>
    <row r="24" spans="1:16" x14ac:dyDescent="0.3">
      <c r="A24" t="s">
        <v>4145</v>
      </c>
      <c r="B24" s="11">
        <v>44502</v>
      </c>
      <c r="C24" t="s">
        <v>4146</v>
      </c>
      <c r="D24" t="s">
        <v>6161</v>
      </c>
      <c r="E24">
        <v>3</v>
      </c>
      <c r="F24" t="s">
        <v>4147</v>
      </c>
      <c r="G24" t="s">
        <v>4148</v>
      </c>
      <c r="H24" t="s">
        <v>28</v>
      </c>
      <c r="I24" t="s">
        <v>6195</v>
      </c>
      <c r="J24" t="s">
        <v>6186</v>
      </c>
      <c r="K24">
        <v>0.5</v>
      </c>
      <c r="L24">
        <v>9.51</v>
      </c>
      <c r="M24">
        <v>28.53</v>
      </c>
      <c r="N24" t="s">
        <v>6229</v>
      </c>
      <c r="O24" t="s">
        <v>6228</v>
      </c>
      <c r="P24" t="s">
        <v>6190</v>
      </c>
    </row>
    <row r="25" spans="1:16" x14ac:dyDescent="0.3">
      <c r="A25" t="s">
        <v>4115</v>
      </c>
      <c r="B25" s="11">
        <v>43880</v>
      </c>
      <c r="C25" t="s">
        <v>4116</v>
      </c>
      <c r="D25" t="s">
        <v>6156</v>
      </c>
      <c r="E25">
        <v>2</v>
      </c>
      <c r="F25" t="s">
        <v>4117</v>
      </c>
      <c r="G25" t="s">
        <v>4118</v>
      </c>
      <c r="H25" t="s">
        <v>28</v>
      </c>
      <c r="I25" t="s">
        <v>6194</v>
      </c>
      <c r="J25" t="s">
        <v>6188</v>
      </c>
      <c r="K25">
        <v>0.2</v>
      </c>
      <c r="L25">
        <v>4.125</v>
      </c>
      <c r="M25">
        <v>8.25</v>
      </c>
      <c r="N25" t="s">
        <v>6223</v>
      </c>
      <c r="O25" t="s">
        <v>6224</v>
      </c>
      <c r="P25" t="s">
        <v>6190</v>
      </c>
    </row>
    <row r="26" spans="1:16" x14ac:dyDescent="0.3">
      <c r="A26" t="s">
        <v>4007</v>
      </c>
      <c r="B26" s="11">
        <v>44224</v>
      </c>
      <c r="C26" t="s">
        <v>4008</v>
      </c>
      <c r="D26" t="s">
        <v>6183</v>
      </c>
      <c r="E26">
        <v>1</v>
      </c>
      <c r="F26" t="s">
        <v>4009</v>
      </c>
      <c r="G26" t="s">
        <v>6222</v>
      </c>
      <c r="H26" t="s">
        <v>28</v>
      </c>
      <c r="I26" t="s">
        <v>6194</v>
      </c>
      <c r="J26" t="s">
        <v>6187</v>
      </c>
      <c r="K26">
        <v>1</v>
      </c>
      <c r="L26">
        <v>12.15</v>
      </c>
      <c r="M26">
        <v>12.15</v>
      </c>
      <c r="N26" t="s">
        <v>6223</v>
      </c>
      <c r="O26" t="s">
        <v>6227</v>
      </c>
      <c r="P26" t="s">
        <v>6191</v>
      </c>
    </row>
    <row r="27" spans="1:16" x14ac:dyDescent="0.3">
      <c r="A27" t="s">
        <v>3966</v>
      </c>
      <c r="B27" s="11">
        <v>44271</v>
      </c>
      <c r="C27" t="s">
        <v>3967</v>
      </c>
      <c r="D27" t="s">
        <v>6166</v>
      </c>
      <c r="E27">
        <v>4</v>
      </c>
      <c r="F27" t="s">
        <v>3968</v>
      </c>
      <c r="G27" t="s">
        <v>3969</v>
      </c>
      <c r="H27" t="s">
        <v>28</v>
      </c>
      <c r="I27" t="s">
        <v>6194</v>
      </c>
      <c r="J27" t="s">
        <v>6188</v>
      </c>
      <c r="K27">
        <v>2.5</v>
      </c>
      <c r="L27">
        <v>31.624999999999996</v>
      </c>
      <c r="M27">
        <v>126.49999999999999</v>
      </c>
      <c r="N27" t="s">
        <v>6223</v>
      </c>
      <c r="O27" t="s">
        <v>6224</v>
      </c>
      <c r="P27" t="s">
        <v>6191</v>
      </c>
    </row>
    <row r="28" spans="1:16" x14ac:dyDescent="0.3">
      <c r="A28" t="s">
        <v>3955</v>
      </c>
      <c r="B28" s="11">
        <v>43944</v>
      </c>
      <c r="C28" t="s">
        <v>3840</v>
      </c>
      <c r="D28" t="s">
        <v>6146</v>
      </c>
      <c r="E28">
        <v>5</v>
      </c>
      <c r="F28" t="s">
        <v>3841</v>
      </c>
      <c r="G28" t="s">
        <v>3842</v>
      </c>
      <c r="H28" t="s">
        <v>28</v>
      </c>
      <c r="I28" t="s">
        <v>6192</v>
      </c>
      <c r="J28" t="s">
        <v>6188</v>
      </c>
      <c r="K28">
        <v>0.5</v>
      </c>
      <c r="L28">
        <v>5.97</v>
      </c>
      <c r="M28">
        <v>29.849999999999998</v>
      </c>
      <c r="N28" t="s">
        <v>6225</v>
      </c>
      <c r="O28" t="s">
        <v>6224</v>
      </c>
      <c r="P28" t="s">
        <v>6190</v>
      </c>
    </row>
    <row r="29" spans="1:16" x14ac:dyDescent="0.3">
      <c r="A29" t="s">
        <v>3911</v>
      </c>
      <c r="B29" s="11">
        <v>44138</v>
      </c>
      <c r="C29" t="s">
        <v>3840</v>
      </c>
      <c r="D29" t="s">
        <v>6164</v>
      </c>
      <c r="E29">
        <v>3</v>
      </c>
      <c r="F29" t="s">
        <v>3841</v>
      </c>
      <c r="G29" t="s">
        <v>3842</v>
      </c>
      <c r="H29" t="s">
        <v>28</v>
      </c>
      <c r="I29" t="s">
        <v>6195</v>
      </c>
      <c r="J29" t="s">
        <v>6186</v>
      </c>
      <c r="K29">
        <v>2.5</v>
      </c>
      <c r="L29">
        <v>36.454999999999998</v>
      </c>
      <c r="M29">
        <v>109.36499999999999</v>
      </c>
      <c r="N29" t="s">
        <v>6229</v>
      </c>
      <c r="O29" t="s">
        <v>6228</v>
      </c>
      <c r="P29" t="s">
        <v>6190</v>
      </c>
    </row>
    <row r="30" spans="1:16" x14ac:dyDescent="0.3">
      <c r="A30" t="s">
        <v>3850</v>
      </c>
      <c r="B30" s="11">
        <v>44527</v>
      </c>
      <c r="C30" t="s">
        <v>3851</v>
      </c>
      <c r="D30" t="s">
        <v>6171</v>
      </c>
      <c r="E30">
        <v>1</v>
      </c>
      <c r="F30" t="s">
        <v>3852</v>
      </c>
      <c r="G30" t="s">
        <v>6222</v>
      </c>
      <c r="H30" t="s">
        <v>28</v>
      </c>
      <c r="I30" t="s">
        <v>6194</v>
      </c>
      <c r="J30" t="s">
        <v>6186</v>
      </c>
      <c r="K30">
        <v>1</v>
      </c>
      <c r="L30">
        <v>14.85</v>
      </c>
      <c r="M30">
        <v>14.85</v>
      </c>
      <c r="N30" t="s">
        <v>6223</v>
      </c>
      <c r="O30" t="s">
        <v>6228</v>
      </c>
      <c r="P30" t="s">
        <v>6191</v>
      </c>
    </row>
    <row r="31" spans="1:16" x14ac:dyDescent="0.3">
      <c r="A31" t="s">
        <v>3839</v>
      </c>
      <c r="B31" s="11">
        <v>43903</v>
      </c>
      <c r="C31" t="s">
        <v>3840</v>
      </c>
      <c r="D31" t="s">
        <v>6185</v>
      </c>
      <c r="E31">
        <v>1</v>
      </c>
      <c r="F31" t="s">
        <v>3841</v>
      </c>
      <c r="G31" t="s">
        <v>3842</v>
      </c>
      <c r="H31" t="s">
        <v>28</v>
      </c>
      <c r="I31" t="s">
        <v>6194</v>
      </c>
      <c r="J31" t="s">
        <v>6187</v>
      </c>
      <c r="K31">
        <v>2.5</v>
      </c>
      <c r="L31">
        <v>27.945</v>
      </c>
      <c r="M31">
        <v>27.945</v>
      </c>
      <c r="N31" t="s">
        <v>6223</v>
      </c>
      <c r="O31" t="s">
        <v>6227</v>
      </c>
      <c r="P31" t="s">
        <v>6190</v>
      </c>
    </row>
    <row r="32" spans="1:16" x14ac:dyDescent="0.3">
      <c r="A32" t="s">
        <v>3796</v>
      </c>
      <c r="B32" s="11">
        <v>44505</v>
      </c>
      <c r="C32" t="s">
        <v>3840</v>
      </c>
      <c r="D32" t="s">
        <v>6139</v>
      </c>
      <c r="E32">
        <v>2</v>
      </c>
      <c r="F32" t="s">
        <v>3841</v>
      </c>
      <c r="G32" t="s">
        <v>3842</v>
      </c>
      <c r="H32" t="s">
        <v>28</v>
      </c>
      <c r="I32" t="s">
        <v>6194</v>
      </c>
      <c r="J32" t="s">
        <v>6188</v>
      </c>
      <c r="K32">
        <v>0.5</v>
      </c>
      <c r="L32">
        <v>8.25</v>
      </c>
      <c r="M32">
        <v>16.5</v>
      </c>
      <c r="N32" t="s">
        <v>6223</v>
      </c>
      <c r="O32" t="s">
        <v>6224</v>
      </c>
      <c r="P32" t="s">
        <v>6190</v>
      </c>
    </row>
    <row r="33" spans="1:16" x14ac:dyDescent="0.3">
      <c r="A33" t="s">
        <v>3773</v>
      </c>
      <c r="B33" s="11">
        <v>44190</v>
      </c>
      <c r="C33" t="s">
        <v>3774</v>
      </c>
      <c r="D33" t="s">
        <v>6176</v>
      </c>
      <c r="E33">
        <v>5</v>
      </c>
      <c r="F33" t="s">
        <v>3775</v>
      </c>
      <c r="G33" t="s">
        <v>3776</v>
      </c>
      <c r="H33" t="s">
        <v>28</v>
      </c>
      <c r="I33" t="s">
        <v>6194</v>
      </c>
      <c r="J33" t="s">
        <v>6186</v>
      </c>
      <c r="K33">
        <v>0.5</v>
      </c>
      <c r="L33">
        <v>8.91</v>
      </c>
      <c r="M33">
        <v>44.55</v>
      </c>
      <c r="N33" t="s">
        <v>6223</v>
      </c>
      <c r="O33" t="s">
        <v>6228</v>
      </c>
      <c r="P33" t="s">
        <v>6190</v>
      </c>
    </row>
    <row r="34" spans="1:16" x14ac:dyDescent="0.3">
      <c r="A34" t="s">
        <v>3751</v>
      </c>
      <c r="B34" s="11">
        <v>44410</v>
      </c>
      <c r="C34" t="s">
        <v>3752</v>
      </c>
      <c r="D34" t="s">
        <v>6162</v>
      </c>
      <c r="E34">
        <v>4</v>
      </c>
      <c r="F34" t="s">
        <v>3753</v>
      </c>
      <c r="G34" t="s">
        <v>3754</v>
      </c>
      <c r="H34" t="s">
        <v>28</v>
      </c>
      <c r="I34" t="s">
        <v>6195</v>
      </c>
      <c r="J34" t="s">
        <v>6188</v>
      </c>
      <c r="K34">
        <v>1</v>
      </c>
      <c r="L34">
        <v>14.55</v>
      </c>
      <c r="M34">
        <v>58.2</v>
      </c>
      <c r="N34" t="s">
        <v>6229</v>
      </c>
      <c r="O34" t="s">
        <v>6224</v>
      </c>
      <c r="P34" t="s">
        <v>6191</v>
      </c>
    </row>
    <row r="35" spans="1:16" x14ac:dyDescent="0.3">
      <c r="A35" t="s">
        <v>3718</v>
      </c>
      <c r="B35" s="11">
        <v>44592</v>
      </c>
      <c r="C35" t="s">
        <v>3719</v>
      </c>
      <c r="D35" t="s">
        <v>6176</v>
      </c>
      <c r="E35">
        <v>4</v>
      </c>
      <c r="F35" t="s">
        <v>3720</v>
      </c>
      <c r="G35" t="s">
        <v>3721</v>
      </c>
      <c r="H35" t="s">
        <v>28</v>
      </c>
      <c r="I35" t="s">
        <v>6194</v>
      </c>
      <c r="J35" t="s">
        <v>6186</v>
      </c>
      <c r="K35">
        <v>0.5</v>
      </c>
      <c r="L35">
        <v>8.91</v>
      </c>
      <c r="M35">
        <v>35.64</v>
      </c>
      <c r="N35" t="s">
        <v>6223</v>
      </c>
      <c r="O35" t="s">
        <v>6228</v>
      </c>
      <c r="P35" t="s">
        <v>6191</v>
      </c>
    </row>
    <row r="36" spans="1:16" x14ac:dyDescent="0.3">
      <c r="A36" t="s">
        <v>3706</v>
      </c>
      <c r="B36" s="11">
        <v>43879</v>
      </c>
      <c r="C36" t="s">
        <v>3752</v>
      </c>
      <c r="D36" t="s">
        <v>6168</v>
      </c>
      <c r="E36">
        <v>6</v>
      </c>
      <c r="F36" t="s">
        <v>3753</v>
      </c>
      <c r="G36" t="s">
        <v>3754</v>
      </c>
      <c r="H36" t="s">
        <v>28</v>
      </c>
      <c r="I36" t="s">
        <v>6193</v>
      </c>
      <c r="J36" t="s">
        <v>6187</v>
      </c>
      <c r="K36">
        <v>2.5</v>
      </c>
      <c r="L36">
        <v>22.884999999999998</v>
      </c>
      <c r="M36">
        <v>137.31</v>
      </c>
      <c r="N36" t="s">
        <v>6226</v>
      </c>
      <c r="O36" t="s">
        <v>6227</v>
      </c>
      <c r="P36" t="s">
        <v>6191</v>
      </c>
    </row>
    <row r="37" spans="1:16" x14ac:dyDescent="0.3">
      <c r="A37" t="s">
        <v>3671</v>
      </c>
      <c r="B37" s="11">
        <v>43991</v>
      </c>
      <c r="C37" t="s">
        <v>3752</v>
      </c>
      <c r="D37" t="s">
        <v>6141</v>
      </c>
      <c r="E37">
        <v>6</v>
      </c>
      <c r="F37" t="s">
        <v>3753</v>
      </c>
      <c r="G37" t="s">
        <v>3754</v>
      </c>
      <c r="H37" t="s">
        <v>28</v>
      </c>
      <c r="I37" t="s">
        <v>6194</v>
      </c>
      <c r="J37" t="s">
        <v>6188</v>
      </c>
      <c r="K37">
        <v>1</v>
      </c>
      <c r="L37">
        <v>13.75</v>
      </c>
      <c r="M37">
        <v>82.5</v>
      </c>
      <c r="N37" t="s">
        <v>6223</v>
      </c>
      <c r="O37" t="s">
        <v>6224</v>
      </c>
      <c r="P37" t="s">
        <v>6191</v>
      </c>
    </row>
    <row r="38" spans="1:16" x14ac:dyDescent="0.3">
      <c r="A38" t="s">
        <v>681</v>
      </c>
      <c r="B38" s="11">
        <v>44011</v>
      </c>
      <c r="C38" t="s">
        <v>682</v>
      </c>
      <c r="D38" t="s">
        <v>6161</v>
      </c>
      <c r="E38">
        <v>6</v>
      </c>
      <c r="F38" t="s">
        <v>683</v>
      </c>
      <c r="G38" t="s">
        <v>684</v>
      </c>
      <c r="H38" t="s">
        <v>28</v>
      </c>
      <c r="I38" t="s">
        <v>6195</v>
      </c>
      <c r="J38" t="s">
        <v>6186</v>
      </c>
      <c r="K38">
        <v>0.5</v>
      </c>
      <c r="L38">
        <v>9.51</v>
      </c>
      <c r="M38">
        <v>57.06</v>
      </c>
      <c r="N38" t="s">
        <v>6229</v>
      </c>
      <c r="O38" t="s">
        <v>6228</v>
      </c>
      <c r="P38" t="s">
        <v>6190</v>
      </c>
    </row>
    <row r="39" spans="1:16" x14ac:dyDescent="0.3">
      <c r="A39" t="s">
        <v>3665</v>
      </c>
      <c r="B39" s="11">
        <v>43669</v>
      </c>
      <c r="C39" t="s">
        <v>3666</v>
      </c>
      <c r="D39" t="s">
        <v>6145</v>
      </c>
      <c r="E39">
        <v>6</v>
      </c>
      <c r="F39" t="s">
        <v>3667</v>
      </c>
      <c r="G39" t="s">
        <v>3668</v>
      </c>
      <c r="H39" t="s">
        <v>28</v>
      </c>
      <c r="I39" t="s">
        <v>6195</v>
      </c>
      <c r="J39" t="s">
        <v>6186</v>
      </c>
      <c r="K39">
        <v>0.2</v>
      </c>
      <c r="L39">
        <v>4.7549999999999999</v>
      </c>
      <c r="M39">
        <v>28.53</v>
      </c>
      <c r="N39" t="s">
        <v>6229</v>
      </c>
      <c r="O39" t="s">
        <v>6228</v>
      </c>
      <c r="P39" t="s">
        <v>6191</v>
      </c>
    </row>
    <row r="40" spans="1:16" x14ac:dyDescent="0.3">
      <c r="A40" t="s">
        <v>3622</v>
      </c>
      <c r="B40" s="11">
        <v>43737</v>
      </c>
      <c r="C40" t="s">
        <v>3623</v>
      </c>
      <c r="D40" t="s">
        <v>6142</v>
      </c>
      <c r="E40">
        <v>2</v>
      </c>
      <c r="F40" t="s">
        <v>3624</v>
      </c>
      <c r="G40" t="s">
        <v>6222</v>
      </c>
      <c r="H40" t="s">
        <v>28</v>
      </c>
      <c r="I40" t="s">
        <v>6192</v>
      </c>
      <c r="J40" t="s">
        <v>6186</v>
      </c>
      <c r="K40">
        <v>2.5</v>
      </c>
      <c r="L40">
        <v>27.484999999999996</v>
      </c>
      <c r="M40">
        <v>54.969999999999992</v>
      </c>
      <c r="N40" t="s">
        <v>6225</v>
      </c>
      <c r="O40" t="s">
        <v>6228</v>
      </c>
      <c r="P40" t="s">
        <v>6190</v>
      </c>
    </row>
    <row r="41" spans="1:16" x14ac:dyDescent="0.3">
      <c r="A41" t="s">
        <v>3611</v>
      </c>
      <c r="B41" s="11">
        <v>43761</v>
      </c>
      <c r="C41" t="s">
        <v>3612</v>
      </c>
      <c r="D41" t="s">
        <v>6184</v>
      </c>
      <c r="E41">
        <v>4</v>
      </c>
      <c r="F41" t="s">
        <v>3613</v>
      </c>
      <c r="G41" t="s">
        <v>3614</v>
      </c>
      <c r="H41" t="s">
        <v>28</v>
      </c>
      <c r="I41" t="s">
        <v>6194</v>
      </c>
      <c r="J41" t="s">
        <v>6186</v>
      </c>
      <c r="K41">
        <v>0.2</v>
      </c>
      <c r="L41">
        <v>4.4550000000000001</v>
      </c>
      <c r="M41">
        <v>17.82</v>
      </c>
      <c r="N41" t="s">
        <v>6223</v>
      </c>
      <c r="O41" t="s">
        <v>6228</v>
      </c>
      <c r="P41" t="s">
        <v>6190</v>
      </c>
    </row>
    <row r="42" spans="1:16" x14ac:dyDescent="0.3">
      <c r="A42" t="s">
        <v>3571</v>
      </c>
      <c r="B42" s="11">
        <v>44120</v>
      </c>
      <c r="C42" t="s">
        <v>3572</v>
      </c>
      <c r="D42" t="s">
        <v>6150</v>
      </c>
      <c r="E42">
        <v>4</v>
      </c>
      <c r="F42" t="s">
        <v>3573</v>
      </c>
      <c r="G42" t="s">
        <v>3574</v>
      </c>
      <c r="H42" t="s">
        <v>28</v>
      </c>
      <c r="I42" t="s">
        <v>6195</v>
      </c>
      <c r="J42" t="s">
        <v>6187</v>
      </c>
      <c r="K42">
        <v>0.2</v>
      </c>
      <c r="L42">
        <v>3.8849999999999998</v>
      </c>
      <c r="M42">
        <v>15.54</v>
      </c>
      <c r="N42" t="s">
        <v>6229</v>
      </c>
      <c r="O42" t="s">
        <v>6227</v>
      </c>
      <c r="P42" t="s">
        <v>6191</v>
      </c>
    </row>
    <row r="43" spans="1:16" x14ac:dyDescent="0.3">
      <c r="A43" t="s">
        <v>3469</v>
      </c>
      <c r="B43" s="11">
        <v>43517</v>
      </c>
      <c r="C43" t="s">
        <v>3470</v>
      </c>
      <c r="D43" t="s">
        <v>6139</v>
      </c>
      <c r="E43">
        <v>5</v>
      </c>
      <c r="F43" t="s">
        <v>3471</v>
      </c>
      <c r="G43" t="s">
        <v>3472</v>
      </c>
      <c r="H43" t="s">
        <v>28</v>
      </c>
      <c r="I43" t="s">
        <v>6194</v>
      </c>
      <c r="J43" t="s">
        <v>6188</v>
      </c>
      <c r="K43">
        <v>0.5</v>
      </c>
      <c r="L43">
        <v>8.25</v>
      </c>
      <c r="M43">
        <v>41.25</v>
      </c>
      <c r="N43" t="s">
        <v>6223</v>
      </c>
      <c r="O43" t="s">
        <v>6224</v>
      </c>
      <c r="P43" t="s">
        <v>6191</v>
      </c>
    </row>
    <row r="44" spans="1:16" x14ac:dyDescent="0.3">
      <c r="A44" t="s">
        <v>3323</v>
      </c>
      <c r="B44" s="11">
        <v>43467</v>
      </c>
      <c r="C44" t="s">
        <v>3324</v>
      </c>
      <c r="D44" t="s">
        <v>6145</v>
      </c>
      <c r="E44">
        <v>3</v>
      </c>
      <c r="F44" t="s">
        <v>3325</v>
      </c>
      <c r="G44" t="s">
        <v>3326</v>
      </c>
      <c r="H44" t="s">
        <v>28</v>
      </c>
      <c r="I44" t="s">
        <v>6195</v>
      </c>
      <c r="J44" t="s">
        <v>6186</v>
      </c>
      <c r="K44">
        <v>0.2</v>
      </c>
      <c r="L44">
        <v>4.7549999999999999</v>
      </c>
      <c r="M44">
        <v>14.265000000000001</v>
      </c>
      <c r="N44" t="s">
        <v>6229</v>
      </c>
      <c r="O44" t="s">
        <v>6228</v>
      </c>
      <c r="P44" t="s">
        <v>6191</v>
      </c>
    </row>
    <row r="45" spans="1:16" x14ac:dyDescent="0.3">
      <c r="A45" t="s">
        <v>3323</v>
      </c>
      <c r="B45" s="11">
        <v>43467</v>
      </c>
      <c r="C45" t="s">
        <v>3324</v>
      </c>
      <c r="D45" t="s">
        <v>6143</v>
      </c>
      <c r="E45">
        <v>4</v>
      </c>
      <c r="F45" t="s">
        <v>3325</v>
      </c>
      <c r="G45" t="s">
        <v>3326</v>
      </c>
      <c r="H45" t="s">
        <v>28</v>
      </c>
      <c r="I45" t="s">
        <v>6195</v>
      </c>
      <c r="J45" t="s">
        <v>6187</v>
      </c>
      <c r="K45">
        <v>1</v>
      </c>
      <c r="L45">
        <v>12.95</v>
      </c>
      <c r="M45">
        <v>51.8</v>
      </c>
      <c r="N45" t="s">
        <v>6229</v>
      </c>
      <c r="O45" t="s">
        <v>6227</v>
      </c>
      <c r="P45" t="s">
        <v>6191</v>
      </c>
    </row>
    <row r="46" spans="1:16" x14ac:dyDescent="0.3">
      <c r="A46" t="s">
        <v>3323</v>
      </c>
      <c r="B46" s="11">
        <v>43467</v>
      </c>
      <c r="C46" t="s">
        <v>3324</v>
      </c>
      <c r="D46" t="s">
        <v>6156</v>
      </c>
      <c r="E46">
        <v>4</v>
      </c>
      <c r="F46" t="s">
        <v>3325</v>
      </c>
      <c r="G46" t="s">
        <v>3326</v>
      </c>
      <c r="H46" t="s">
        <v>28</v>
      </c>
      <c r="I46" t="s">
        <v>6194</v>
      </c>
      <c r="J46" t="s">
        <v>6188</v>
      </c>
      <c r="K46">
        <v>0.2</v>
      </c>
      <c r="L46">
        <v>4.125</v>
      </c>
      <c r="M46">
        <v>16.5</v>
      </c>
      <c r="N46" t="s">
        <v>6223</v>
      </c>
      <c r="O46" t="s">
        <v>6224</v>
      </c>
      <c r="P46" t="s">
        <v>6191</v>
      </c>
    </row>
    <row r="47" spans="1:16" x14ac:dyDescent="0.3">
      <c r="A47" t="s">
        <v>3323</v>
      </c>
      <c r="B47" s="11">
        <v>43467</v>
      </c>
      <c r="C47" t="s">
        <v>3324</v>
      </c>
      <c r="D47" t="s">
        <v>6174</v>
      </c>
      <c r="E47">
        <v>4</v>
      </c>
      <c r="F47" t="s">
        <v>3325</v>
      </c>
      <c r="G47" t="s">
        <v>3326</v>
      </c>
      <c r="H47" t="s">
        <v>28</v>
      </c>
      <c r="I47" t="s">
        <v>6192</v>
      </c>
      <c r="J47" t="s">
        <v>6188</v>
      </c>
      <c r="K47">
        <v>0.2</v>
      </c>
      <c r="L47">
        <v>2.9849999999999999</v>
      </c>
      <c r="M47">
        <v>11.94</v>
      </c>
      <c r="N47" t="s">
        <v>6225</v>
      </c>
      <c r="O47" t="s">
        <v>6224</v>
      </c>
      <c r="P47" t="s">
        <v>6191</v>
      </c>
    </row>
    <row r="48" spans="1:16" x14ac:dyDescent="0.3">
      <c r="A48" t="s">
        <v>3277</v>
      </c>
      <c r="B48" s="11">
        <v>44090</v>
      </c>
      <c r="C48" t="s">
        <v>3278</v>
      </c>
      <c r="D48" t="s">
        <v>6146</v>
      </c>
      <c r="E48">
        <v>6</v>
      </c>
      <c r="F48" t="s">
        <v>3279</v>
      </c>
      <c r="G48" t="s">
        <v>3280</v>
      </c>
      <c r="H48" t="s">
        <v>28</v>
      </c>
      <c r="I48" t="s">
        <v>6192</v>
      </c>
      <c r="J48" t="s">
        <v>6188</v>
      </c>
      <c r="K48">
        <v>0.5</v>
      </c>
      <c r="L48">
        <v>5.97</v>
      </c>
      <c r="M48">
        <v>35.82</v>
      </c>
      <c r="N48" t="s">
        <v>6225</v>
      </c>
      <c r="O48" t="s">
        <v>6224</v>
      </c>
      <c r="P48" t="s">
        <v>6191</v>
      </c>
    </row>
    <row r="49" spans="1:16" x14ac:dyDescent="0.3">
      <c r="A49" t="s">
        <v>3208</v>
      </c>
      <c r="B49" s="11">
        <v>43747</v>
      </c>
      <c r="C49" t="s">
        <v>3209</v>
      </c>
      <c r="D49" t="s">
        <v>6179</v>
      </c>
      <c r="E49">
        <v>2</v>
      </c>
      <c r="F49" t="s">
        <v>3210</v>
      </c>
      <c r="G49" t="s">
        <v>3211</v>
      </c>
      <c r="H49" t="s">
        <v>28</v>
      </c>
      <c r="I49" t="s">
        <v>6192</v>
      </c>
      <c r="J49" t="s">
        <v>6186</v>
      </c>
      <c r="K49">
        <v>1</v>
      </c>
      <c r="L49">
        <v>11.95</v>
      </c>
      <c r="M49">
        <v>23.9</v>
      </c>
      <c r="N49" t="s">
        <v>6225</v>
      </c>
      <c r="O49" t="s">
        <v>6228</v>
      </c>
      <c r="P49" t="s">
        <v>6191</v>
      </c>
    </row>
    <row r="50" spans="1:16" x14ac:dyDescent="0.3">
      <c r="A50" t="s">
        <v>3112</v>
      </c>
      <c r="B50" s="11">
        <v>43989</v>
      </c>
      <c r="C50" t="s">
        <v>3113</v>
      </c>
      <c r="D50" t="s">
        <v>6165</v>
      </c>
      <c r="E50">
        <v>4</v>
      </c>
      <c r="F50" t="s">
        <v>3114</v>
      </c>
      <c r="G50" t="s">
        <v>3115</v>
      </c>
      <c r="H50" t="s">
        <v>28</v>
      </c>
      <c r="I50" t="s">
        <v>6195</v>
      </c>
      <c r="J50" t="s">
        <v>6187</v>
      </c>
      <c r="K50">
        <v>2.5</v>
      </c>
      <c r="L50">
        <v>29.784999999999997</v>
      </c>
      <c r="M50">
        <v>119.13999999999999</v>
      </c>
      <c r="N50" t="s">
        <v>6229</v>
      </c>
      <c r="O50" t="s">
        <v>6227</v>
      </c>
      <c r="P50" t="s">
        <v>6191</v>
      </c>
    </row>
    <row r="51" spans="1:16" x14ac:dyDescent="0.3">
      <c r="A51" t="s">
        <v>3094</v>
      </c>
      <c r="B51" s="11">
        <v>44036</v>
      </c>
      <c r="C51" t="s">
        <v>3095</v>
      </c>
      <c r="D51" t="s">
        <v>6163</v>
      </c>
      <c r="E51">
        <v>4</v>
      </c>
      <c r="F51" t="s">
        <v>3096</v>
      </c>
      <c r="G51" t="s">
        <v>3097</v>
      </c>
      <c r="H51" t="s">
        <v>28</v>
      </c>
      <c r="I51" t="s">
        <v>6192</v>
      </c>
      <c r="J51" t="s">
        <v>6187</v>
      </c>
      <c r="K51">
        <v>0.2</v>
      </c>
      <c r="L51">
        <v>2.6849999999999996</v>
      </c>
      <c r="M51">
        <v>10.739999999999998</v>
      </c>
      <c r="N51" t="s">
        <v>6225</v>
      </c>
      <c r="O51" t="s">
        <v>6227</v>
      </c>
      <c r="P51" t="s">
        <v>6190</v>
      </c>
    </row>
    <row r="52" spans="1:16" x14ac:dyDescent="0.3">
      <c r="A52" t="s">
        <v>3064</v>
      </c>
      <c r="B52" s="11">
        <v>44017</v>
      </c>
      <c r="C52" t="s">
        <v>3065</v>
      </c>
      <c r="D52" t="s">
        <v>6149</v>
      </c>
      <c r="E52">
        <v>2</v>
      </c>
      <c r="F52" t="s">
        <v>3066</v>
      </c>
      <c r="G52" t="s">
        <v>3067</v>
      </c>
      <c r="H52" t="s">
        <v>28</v>
      </c>
      <c r="I52" t="s">
        <v>6192</v>
      </c>
      <c r="J52" t="s">
        <v>6187</v>
      </c>
      <c r="K52">
        <v>2.5</v>
      </c>
      <c r="L52">
        <v>20.584999999999997</v>
      </c>
      <c r="M52">
        <v>41.169999999999995</v>
      </c>
      <c r="N52" t="s">
        <v>6225</v>
      </c>
      <c r="O52" t="s">
        <v>6227</v>
      </c>
      <c r="P52" t="s">
        <v>6191</v>
      </c>
    </row>
    <row r="53" spans="1:16" x14ac:dyDescent="0.3">
      <c r="A53" t="s">
        <v>3004</v>
      </c>
      <c r="B53" s="11">
        <v>43816</v>
      </c>
      <c r="C53" t="s">
        <v>3005</v>
      </c>
      <c r="D53" t="s">
        <v>6160</v>
      </c>
      <c r="E53">
        <v>1</v>
      </c>
      <c r="F53" t="s">
        <v>3006</v>
      </c>
      <c r="G53" t="s">
        <v>3007</v>
      </c>
      <c r="H53" t="s">
        <v>28</v>
      </c>
      <c r="I53" t="s">
        <v>6195</v>
      </c>
      <c r="J53" t="s">
        <v>6188</v>
      </c>
      <c r="K53">
        <v>0.5</v>
      </c>
      <c r="L53">
        <v>8.73</v>
      </c>
      <c r="M53">
        <v>8.73</v>
      </c>
      <c r="N53" t="s">
        <v>6229</v>
      </c>
      <c r="O53" t="s">
        <v>6224</v>
      </c>
      <c r="P53" t="s">
        <v>6190</v>
      </c>
    </row>
    <row r="54" spans="1:16" x14ac:dyDescent="0.3">
      <c r="A54" t="s">
        <v>2739</v>
      </c>
      <c r="B54" s="11">
        <v>43539</v>
      </c>
      <c r="C54" t="s">
        <v>2740</v>
      </c>
      <c r="D54" t="s">
        <v>6185</v>
      </c>
      <c r="E54">
        <v>6</v>
      </c>
      <c r="F54" t="s">
        <v>2741</v>
      </c>
      <c r="G54" t="s">
        <v>2742</v>
      </c>
      <c r="H54" t="s">
        <v>28</v>
      </c>
      <c r="I54" t="s">
        <v>6194</v>
      </c>
      <c r="J54" t="s">
        <v>6187</v>
      </c>
      <c r="K54">
        <v>2.5</v>
      </c>
      <c r="L54">
        <v>27.945</v>
      </c>
      <c r="M54">
        <v>167.67000000000002</v>
      </c>
      <c r="N54" t="s">
        <v>6223</v>
      </c>
      <c r="O54" t="s">
        <v>6227</v>
      </c>
      <c r="P54" t="s">
        <v>6191</v>
      </c>
    </row>
    <row r="55" spans="1:16" x14ac:dyDescent="0.3">
      <c r="A55" t="s">
        <v>2627</v>
      </c>
      <c r="B55" s="11">
        <v>43690</v>
      </c>
      <c r="C55" t="s">
        <v>2628</v>
      </c>
      <c r="D55" t="s">
        <v>6173</v>
      </c>
      <c r="E55">
        <v>6</v>
      </c>
      <c r="F55" t="s">
        <v>2629</v>
      </c>
      <c r="G55" t="s">
        <v>2630</v>
      </c>
      <c r="H55" t="s">
        <v>28</v>
      </c>
      <c r="I55" t="s">
        <v>6192</v>
      </c>
      <c r="J55" t="s">
        <v>6186</v>
      </c>
      <c r="K55">
        <v>0.5</v>
      </c>
      <c r="L55">
        <v>7.169999999999999</v>
      </c>
      <c r="M55">
        <v>43.019999999999996</v>
      </c>
      <c r="N55" t="s">
        <v>6225</v>
      </c>
      <c r="O55" t="s">
        <v>6228</v>
      </c>
      <c r="P55" t="s">
        <v>6190</v>
      </c>
    </row>
    <row r="56" spans="1:16" x14ac:dyDescent="0.3">
      <c r="A56" t="s">
        <v>784</v>
      </c>
      <c r="B56" s="11">
        <v>43719</v>
      </c>
      <c r="C56" t="s">
        <v>785</v>
      </c>
      <c r="D56" t="s">
        <v>6146</v>
      </c>
      <c r="E56">
        <v>5</v>
      </c>
      <c r="F56" t="s">
        <v>786</v>
      </c>
      <c r="G56" t="s">
        <v>787</v>
      </c>
      <c r="H56" t="s">
        <v>28</v>
      </c>
      <c r="I56" t="s">
        <v>6192</v>
      </c>
      <c r="J56" t="s">
        <v>6188</v>
      </c>
      <c r="K56">
        <v>0.5</v>
      </c>
      <c r="L56">
        <v>5.97</v>
      </c>
      <c r="M56">
        <v>29.849999999999998</v>
      </c>
      <c r="N56" t="s">
        <v>6225</v>
      </c>
      <c r="O56" t="s">
        <v>6224</v>
      </c>
      <c r="P56" t="s">
        <v>6191</v>
      </c>
    </row>
    <row r="57" spans="1:16" x14ac:dyDescent="0.3">
      <c r="A57" t="s">
        <v>784</v>
      </c>
      <c r="B57" s="11">
        <v>43719</v>
      </c>
      <c r="C57" t="s">
        <v>785</v>
      </c>
      <c r="D57" t="s">
        <v>6164</v>
      </c>
      <c r="E57">
        <v>2</v>
      </c>
      <c r="F57" t="s">
        <v>786</v>
      </c>
      <c r="G57" t="s">
        <v>787</v>
      </c>
      <c r="H57" t="s">
        <v>28</v>
      </c>
      <c r="I57" t="s">
        <v>6195</v>
      </c>
      <c r="J57" t="s">
        <v>6186</v>
      </c>
      <c r="K57">
        <v>2.5</v>
      </c>
      <c r="L57">
        <v>36.454999999999998</v>
      </c>
      <c r="M57">
        <v>72.91</v>
      </c>
      <c r="N57" t="s">
        <v>6229</v>
      </c>
      <c r="O57" t="s">
        <v>6228</v>
      </c>
      <c r="P57" t="s">
        <v>6191</v>
      </c>
    </row>
    <row r="58" spans="1:16" x14ac:dyDescent="0.3">
      <c r="A58" t="s">
        <v>2515</v>
      </c>
      <c r="B58" s="11">
        <v>43563</v>
      </c>
      <c r="C58" t="s">
        <v>2516</v>
      </c>
      <c r="D58" t="s">
        <v>6178</v>
      </c>
      <c r="E58">
        <v>6</v>
      </c>
      <c r="F58" t="s">
        <v>2517</v>
      </c>
      <c r="G58" t="s">
        <v>2518</v>
      </c>
      <c r="H58" t="s">
        <v>28</v>
      </c>
      <c r="I58" t="s">
        <v>6192</v>
      </c>
      <c r="J58" t="s">
        <v>6186</v>
      </c>
      <c r="K58">
        <v>0.2</v>
      </c>
      <c r="L58">
        <v>3.5849999999999995</v>
      </c>
      <c r="M58">
        <v>21.509999999999998</v>
      </c>
      <c r="N58" t="s">
        <v>6225</v>
      </c>
      <c r="O58" t="s">
        <v>6228</v>
      </c>
      <c r="P58" t="s">
        <v>6191</v>
      </c>
    </row>
    <row r="59" spans="1:16" x14ac:dyDescent="0.3">
      <c r="A59" t="s">
        <v>2385</v>
      </c>
      <c r="B59" s="11">
        <v>44434</v>
      </c>
      <c r="C59" t="s">
        <v>2386</v>
      </c>
      <c r="D59" t="s">
        <v>6155</v>
      </c>
      <c r="E59">
        <v>4</v>
      </c>
      <c r="F59" t="s">
        <v>2387</v>
      </c>
      <c r="G59" t="s">
        <v>2388</v>
      </c>
      <c r="H59" t="s">
        <v>28</v>
      </c>
      <c r="I59" t="s">
        <v>6193</v>
      </c>
      <c r="J59" t="s">
        <v>6188</v>
      </c>
      <c r="K59">
        <v>1</v>
      </c>
      <c r="L59">
        <v>11.25</v>
      </c>
      <c r="M59">
        <v>45</v>
      </c>
      <c r="N59" t="s">
        <v>6226</v>
      </c>
      <c r="O59" t="s">
        <v>6224</v>
      </c>
      <c r="P59" t="s">
        <v>6191</v>
      </c>
    </row>
    <row r="60" spans="1:16" x14ac:dyDescent="0.3">
      <c r="A60" t="s">
        <v>2256</v>
      </c>
      <c r="B60" s="11">
        <v>44497</v>
      </c>
      <c r="C60" t="s">
        <v>2257</v>
      </c>
      <c r="D60" t="s">
        <v>6138</v>
      </c>
      <c r="E60">
        <v>3</v>
      </c>
      <c r="F60" t="s">
        <v>2258</v>
      </c>
      <c r="G60" t="s">
        <v>2259</v>
      </c>
      <c r="H60" t="s">
        <v>28</v>
      </c>
      <c r="I60" t="s">
        <v>6192</v>
      </c>
      <c r="J60" t="s">
        <v>6188</v>
      </c>
      <c r="K60">
        <v>1</v>
      </c>
      <c r="L60">
        <v>9.9499999999999993</v>
      </c>
      <c r="M60">
        <v>29.849999999999998</v>
      </c>
      <c r="N60" t="s">
        <v>6225</v>
      </c>
      <c r="O60" t="s">
        <v>6224</v>
      </c>
      <c r="P60" t="s">
        <v>6190</v>
      </c>
    </row>
    <row r="61" spans="1:16" x14ac:dyDescent="0.3">
      <c r="A61" t="s">
        <v>2227</v>
      </c>
      <c r="B61" s="11">
        <v>44729</v>
      </c>
      <c r="C61" t="s">
        <v>2228</v>
      </c>
      <c r="D61" t="s">
        <v>6155</v>
      </c>
      <c r="E61">
        <v>3</v>
      </c>
      <c r="F61" t="s">
        <v>2229</v>
      </c>
      <c r="G61" t="s">
        <v>2230</v>
      </c>
      <c r="H61" t="s">
        <v>28</v>
      </c>
      <c r="I61" t="s">
        <v>6193</v>
      </c>
      <c r="J61" t="s">
        <v>6188</v>
      </c>
      <c r="K61">
        <v>1</v>
      </c>
      <c r="L61">
        <v>11.25</v>
      </c>
      <c r="M61">
        <v>33.75</v>
      </c>
      <c r="N61" t="s">
        <v>6226</v>
      </c>
      <c r="O61" t="s">
        <v>6224</v>
      </c>
      <c r="P61" t="s">
        <v>6191</v>
      </c>
    </row>
    <row r="62" spans="1:16" x14ac:dyDescent="0.3">
      <c r="A62" t="s">
        <v>2209</v>
      </c>
      <c r="B62" s="11">
        <v>43796</v>
      </c>
      <c r="C62" t="s">
        <v>2210</v>
      </c>
      <c r="D62" t="s">
        <v>6159</v>
      </c>
      <c r="E62">
        <v>5</v>
      </c>
      <c r="F62" t="s">
        <v>2211</v>
      </c>
      <c r="G62" t="s">
        <v>2212</v>
      </c>
      <c r="H62" t="s">
        <v>28</v>
      </c>
      <c r="I62" t="s">
        <v>6195</v>
      </c>
      <c r="J62" t="s">
        <v>6188</v>
      </c>
      <c r="K62">
        <v>0.2</v>
      </c>
      <c r="L62">
        <v>4.3650000000000002</v>
      </c>
      <c r="M62">
        <v>21.825000000000003</v>
      </c>
      <c r="N62" t="s">
        <v>6229</v>
      </c>
      <c r="O62" t="s">
        <v>6224</v>
      </c>
      <c r="P62" t="s">
        <v>6191</v>
      </c>
    </row>
    <row r="63" spans="1:16" x14ac:dyDescent="0.3">
      <c r="A63" t="s">
        <v>2091</v>
      </c>
      <c r="B63" s="11">
        <v>43639</v>
      </c>
      <c r="C63" t="s">
        <v>2092</v>
      </c>
      <c r="D63" t="s">
        <v>6172</v>
      </c>
      <c r="E63">
        <v>1</v>
      </c>
      <c r="F63" t="s">
        <v>2093</v>
      </c>
      <c r="G63" t="s">
        <v>2094</v>
      </c>
      <c r="H63" t="s">
        <v>28</v>
      </c>
      <c r="I63" t="s">
        <v>6192</v>
      </c>
      <c r="J63" t="s">
        <v>6187</v>
      </c>
      <c r="K63">
        <v>0.5</v>
      </c>
      <c r="L63">
        <v>5.3699999999999992</v>
      </c>
      <c r="M63">
        <v>5.3699999999999992</v>
      </c>
      <c r="N63" t="s">
        <v>6225</v>
      </c>
      <c r="O63" t="s">
        <v>6227</v>
      </c>
      <c r="P63" t="s">
        <v>6190</v>
      </c>
    </row>
    <row r="64" spans="1:16" x14ac:dyDescent="0.3">
      <c r="A64" t="s">
        <v>2085</v>
      </c>
      <c r="B64" s="11">
        <v>43520</v>
      </c>
      <c r="C64" t="s">
        <v>2086</v>
      </c>
      <c r="D64" t="s">
        <v>6180</v>
      </c>
      <c r="E64">
        <v>1</v>
      </c>
      <c r="F64" t="s">
        <v>2087</v>
      </c>
      <c r="G64" t="s">
        <v>2088</v>
      </c>
      <c r="H64" t="s">
        <v>28</v>
      </c>
      <c r="I64" t="s">
        <v>6193</v>
      </c>
      <c r="J64" t="s">
        <v>6186</v>
      </c>
      <c r="K64">
        <v>0.5</v>
      </c>
      <c r="L64">
        <v>7.77</v>
      </c>
      <c r="M64">
        <v>7.77</v>
      </c>
      <c r="N64" t="s">
        <v>6226</v>
      </c>
      <c r="O64" t="s">
        <v>6228</v>
      </c>
      <c r="P64" t="s">
        <v>6191</v>
      </c>
    </row>
    <row r="65" spans="1:16" x14ac:dyDescent="0.3">
      <c r="A65" t="s">
        <v>833</v>
      </c>
      <c r="B65" s="11">
        <v>43521</v>
      </c>
      <c r="C65" t="s">
        <v>834</v>
      </c>
      <c r="D65" t="s">
        <v>6172</v>
      </c>
      <c r="E65">
        <v>5</v>
      </c>
      <c r="F65" t="s">
        <v>835</v>
      </c>
      <c r="G65" t="s">
        <v>6222</v>
      </c>
      <c r="H65" t="s">
        <v>28</v>
      </c>
      <c r="I65" t="s">
        <v>6192</v>
      </c>
      <c r="J65" t="s">
        <v>6187</v>
      </c>
      <c r="K65">
        <v>0.5</v>
      </c>
      <c r="L65">
        <v>5.3699999999999992</v>
      </c>
      <c r="M65">
        <v>26.849999999999994</v>
      </c>
      <c r="N65" t="s">
        <v>6225</v>
      </c>
      <c r="O65" t="s">
        <v>6227</v>
      </c>
      <c r="P65" t="s">
        <v>6190</v>
      </c>
    </row>
    <row r="66" spans="1:16" x14ac:dyDescent="0.3">
      <c r="A66" t="s">
        <v>1992</v>
      </c>
      <c r="B66" s="11">
        <v>44283</v>
      </c>
      <c r="C66" t="s">
        <v>1993</v>
      </c>
      <c r="D66" t="s">
        <v>6183</v>
      </c>
      <c r="E66">
        <v>2</v>
      </c>
      <c r="F66" t="s">
        <v>1994</v>
      </c>
      <c r="G66" t="s">
        <v>1995</v>
      </c>
      <c r="H66" t="s">
        <v>28</v>
      </c>
      <c r="I66" t="s">
        <v>6194</v>
      </c>
      <c r="J66" t="s">
        <v>6187</v>
      </c>
      <c r="K66">
        <v>1</v>
      </c>
      <c r="L66">
        <v>12.15</v>
      </c>
      <c r="M66">
        <v>24.3</v>
      </c>
      <c r="N66" t="s">
        <v>6223</v>
      </c>
      <c r="O66" t="s">
        <v>6227</v>
      </c>
      <c r="P66" t="s">
        <v>6191</v>
      </c>
    </row>
    <row r="67" spans="1:16" x14ac:dyDescent="0.3">
      <c r="A67" t="s">
        <v>1952</v>
      </c>
      <c r="B67" s="11">
        <v>44355</v>
      </c>
      <c r="C67" t="s">
        <v>1953</v>
      </c>
      <c r="D67" t="s">
        <v>6174</v>
      </c>
      <c r="E67">
        <v>2</v>
      </c>
      <c r="F67" t="s">
        <v>1954</v>
      </c>
      <c r="G67" t="s">
        <v>1955</v>
      </c>
      <c r="H67" t="s">
        <v>28</v>
      </c>
      <c r="I67" t="s">
        <v>6192</v>
      </c>
      <c r="J67" t="s">
        <v>6188</v>
      </c>
      <c r="K67">
        <v>0.2</v>
      </c>
      <c r="L67">
        <v>2.9849999999999999</v>
      </c>
      <c r="M67">
        <v>5.97</v>
      </c>
      <c r="N67" t="s">
        <v>6225</v>
      </c>
      <c r="O67" t="s">
        <v>6224</v>
      </c>
      <c r="P67" t="s">
        <v>6191</v>
      </c>
    </row>
    <row r="68" spans="1:16" x14ac:dyDescent="0.3">
      <c r="A68" t="s">
        <v>1923</v>
      </c>
      <c r="B68" s="11">
        <v>44482</v>
      </c>
      <c r="C68" t="s">
        <v>1924</v>
      </c>
      <c r="D68" t="s">
        <v>6173</v>
      </c>
      <c r="E68">
        <v>4</v>
      </c>
      <c r="F68" t="s">
        <v>1925</v>
      </c>
      <c r="G68" t="s">
        <v>1926</v>
      </c>
      <c r="H68" t="s">
        <v>28</v>
      </c>
      <c r="I68" t="s">
        <v>6192</v>
      </c>
      <c r="J68" t="s">
        <v>6186</v>
      </c>
      <c r="K68">
        <v>0.5</v>
      </c>
      <c r="L68">
        <v>7.169999999999999</v>
      </c>
      <c r="M68">
        <v>28.679999999999996</v>
      </c>
      <c r="N68" t="s">
        <v>6225</v>
      </c>
      <c r="O68" t="s">
        <v>6228</v>
      </c>
      <c r="P68" t="s">
        <v>6191</v>
      </c>
    </row>
    <row r="69" spans="1:16" x14ac:dyDescent="0.3">
      <c r="A69" t="s">
        <v>1878</v>
      </c>
      <c r="B69" s="11">
        <v>44542</v>
      </c>
      <c r="C69" t="s">
        <v>1879</v>
      </c>
      <c r="D69" t="s">
        <v>6143</v>
      </c>
      <c r="E69">
        <v>3</v>
      </c>
      <c r="F69" t="s">
        <v>1880</v>
      </c>
      <c r="G69" t="s">
        <v>1881</v>
      </c>
      <c r="H69" t="s">
        <v>28</v>
      </c>
      <c r="I69" t="s">
        <v>6195</v>
      </c>
      <c r="J69" t="s">
        <v>6187</v>
      </c>
      <c r="K69">
        <v>1</v>
      </c>
      <c r="L69">
        <v>12.95</v>
      </c>
      <c r="M69">
        <v>38.849999999999994</v>
      </c>
      <c r="N69" t="s">
        <v>6229</v>
      </c>
      <c r="O69" t="s">
        <v>6227</v>
      </c>
      <c r="P69" t="s">
        <v>6191</v>
      </c>
    </row>
    <row r="70" spans="1:16" x14ac:dyDescent="0.3">
      <c r="A70" t="s">
        <v>1800</v>
      </c>
      <c r="B70" s="11">
        <v>44010</v>
      </c>
      <c r="C70" t="s">
        <v>1801</v>
      </c>
      <c r="D70" t="s">
        <v>6145</v>
      </c>
      <c r="E70">
        <v>5</v>
      </c>
      <c r="F70" t="s">
        <v>1802</v>
      </c>
      <c r="G70" t="s">
        <v>1803</v>
      </c>
      <c r="H70" t="s">
        <v>28</v>
      </c>
      <c r="I70" t="s">
        <v>6195</v>
      </c>
      <c r="J70" t="s">
        <v>6186</v>
      </c>
      <c r="K70">
        <v>0.2</v>
      </c>
      <c r="L70">
        <v>4.7549999999999999</v>
      </c>
      <c r="M70">
        <v>23.774999999999999</v>
      </c>
      <c r="N70" t="s">
        <v>6229</v>
      </c>
      <c r="O70" t="s">
        <v>6228</v>
      </c>
      <c r="P70" t="s">
        <v>6191</v>
      </c>
    </row>
    <row r="71" spans="1:16" x14ac:dyDescent="0.3">
      <c r="A71" t="s">
        <v>1771</v>
      </c>
      <c r="B71" s="11">
        <v>43880</v>
      </c>
      <c r="C71" t="s">
        <v>1772</v>
      </c>
      <c r="D71" t="s">
        <v>6163</v>
      </c>
      <c r="E71">
        <v>6</v>
      </c>
      <c r="F71" t="s">
        <v>1773</v>
      </c>
      <c r="G71" t="s">
        <v>1774</v>
      </c>
      <c r="H71" t="s">
        <v>28</v>
      </c>
      <c r="I71" t="s">
        <v>6192</v>
      </c>
      <c r="J71" t="s">
        <v>6187</v>
      </c>
      <c r="K71">
        <v>0.2</v>
      </c>
      <c r="L71">
        <v>2.6849999999999996</v>
      </c>
      <c r="M71">
        <v>16.11</v>
      </c>
      <c r="N71" t="s">
        <v>6225</v>
      </c>
      <c r="O71" t="s">
        <v>6227</v>
      </c>
      <c r="P71" t="s">
        <v>6190</v>
      </c>
    </row>
    <row r="72" spans="1:16" x14ac:dyDescent="0.3">
      <c r="A72" t="s">
        <v>1665</v>
      </c>
      <c r="B72" s="11">
        <v>44105</v>
      </c>
      <c r="C72" t="s">
        <v>1666</v>
      </c>
      <c r="D72" t="s">
        <v>6157</v>
      </c>
      <c r="E72">
        <v>1</v>
      </c>
      <c r="F72" t="s">
        <v>1667</v>
      </c>
      <c r="G72" t="s">
        <v>1668</v>
      </c>
      <c r="H72" t="s">
        <v>28</v>
      </c>
      <c r="I72" t="s">
        <v>6193</v>
      </c>
      <c r="J72" t="s">
        <v>6188</v>
      </c>
      <c r="K72">
        <v>0.5</v>
      </c>
      <c r="L72">
        <v>6.75</v>
      </c>
      <c r="M72">
        <v>6.75</v>
      </c>
      <c r="N72" t="s">
        <v>6226</v>
      </c>
      <c r="O72" t="s">
        <v>6224</v>
      </c>
      <c r="P72" t="s">
        <v>6191</v>
      </c>
    </row>
    <row r="73" spans="1:16" x14ac:dyDescent="0.3">
      <c r="A73" t="s">
        <v>878</v>
      </c>
      <c r="B73" s="11">
        <v>43795</v>
      </c>
      <c r="C73" t="s">
        <v>879</v>
      </c>
      <c r="D73" t="s">
        <v>6138</v>
      </c>
      <c r="E73">
        <v>6</v>
      </c>
      <c r="F73" t="s">
        <v>880</v>
      </c>
      <c r="G73" t="s">
        <v>881</v>
      </c>
      <c r="H73" t="s">
        <v>28</v>
      </c>
      <c r="I73" t="s">
        <v>6192</v>
      </c>
      <c r="J73" t="s">
        <v>6188</v>
      </c>
      <c r="K73">
        <v>1</v>
      </c>
      <c r="L73">
        <v>9.9499999999999993</v>
      </c>
      <c r="M73">
        <v>59.699999999999996</v>
      </c>
      <c r="N73" t="s">
        <v>6225</v>
      </c>
      <c r="O73" t="s">
        <v>6224</v>
      </c>
      <c r="P73" t="s">
        <v>6190</v>
      </c>
    </row>
    <row r="74" spans="1:16" x14ac:dyDescent="0.3">
      <c r="A74" t="s">
        <v>1448</v>
      </c>
      <c r="B74" s="11">
        <v>44476</v>
      </c>
      <c r="C74" t="s">
        <v>1449</v>
      </c>
      <c r="D74" t="s">
        <v>6148</v>
      </c>
      <c r="E74">
        <v>2</v>
      </c>
      <c r="F74" t="s">
        <v>1450</v>
      </c>
      <c r="G74" t="s">
        <v>1451</v>
      </c>
      <c r="H74" t="s">
        <v>28</v>
      </c>
      <c r="I74" t="s">
        <v>6194</v>
      </c>
      <c r="J74" t="s">
        <v>6186</v>
      </c>
      <c r="K74">
        <v>2.5</v>
      </c>
      <c r="L74">
        <v>34.154999999999994</v>
      </c>
      <c r="M74">
        <v>68.309999999999988</v>
      </c>
      <c r="N74" t="s">
        <v>6223</v>
      </c>
      <c r="O74" t="s">
        <v>6228</v>
      </c>
      <c r="P74" t="s">
        <v>6191</v>
      </c>
    </row>
    <row r="75" spans="1:16" x14ac:dyDescent="0.3">
      <c r="A75" t="s">
        <v>1134</v>
      </c>
      <c r="B75" s="11">
        <v>43693</v>
      </c>
      <c r="C75" t="s">
        <v>1135</v>
      </c>
      <c r="D75" t="s">
        <v>6170</v>
      </c>
      <c r="E75">
        <v>1</v>
      </c>
      <c r="F75" t="s">
        <v>1136</v>
      </c>
      <c r="G75" t="s">
        <v>1137</v>
      </c>
      <c r="H75" t="s">
        <v>28</v>
      </c>
      <c r="I75" t="s">
        <v>6195</v>
      </c>
      <c r="J75" t="s">
        <v>6186</v>
      </c>
      <c r="K75">
        <v>1</v>
      </c>
      <c r="L75">
        <v>15.85</v>
      </c>
      <c r="M75">
        <v>15.85</v>
      </c>
      <c r="N75" t="s">
        <v>6229</v>
      </c>
      <c r="O75" t="s">
        <v>6228</v>
      </c>
      <c r="P75" t="s">
        <v>6191</v>
      </c>
    </row>
    <row r="76" spans="1:16" x14ac:dyDescent="0.3">
      <c r="A76" t="s">
        <v>1012</v>
      </c>
      <c r="B76" s="11">
        <v>43538</v>
      </c>
      <c r="C76" t="s">
        <v>1013</v>
      </c>
      <c r="D76" t="s">
        <v>6176</v>
      </c>
      <c r="E76">
        <v>4</v>
      </c>
      <c r="F76" t="s">
        <v>1014</v>
      </c>
      <c r="G76" t="s">
        <v>1015</v>
      </c>
      <c r="H76" t="s">
        <v>28</v>
      </c>
      <c r="I76" t="s">
        <v>6194</v>
      </c>
      <c r="J76" t="s">
        <v>6186</v>
      </c>
      <c r="K76">
        <v>0.5</v>
      </c>
      <c r="L76">
        <v>8.91</v>
      </c>
      <c r="M76">
        <v>35.64</v>
      </c>
      <c r="N76" t="s">
        <v>6223</v>
      </c>
      <c r="O76" t="s">
        <v>6228</v>
      </c>
      <c r="P76" t="s">
        <v>6190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DB165-1C67-4F15-A1DA-70418791E686}">
  <dimension ref="A1:P156"/>
  <sheetViews>
    <sheetView workbookViewId="0">
      <selection activeCell="A3" sqref="A3:P156"/>
    </sheetView>
  </sheetViews>
  <sheetFormatPr defaultRowHeight="14.4" x14ac:dyDescent="0.3"/>
  <cols>
    <col min="1" max="1" width="14.77734375" bestFit="1" customWidth="1"/>
    <col min="2" max="2" width="12.33203125" bestFit="1" customWidth="1"/>
    <col min="3" max="3" width="16" bestFit="1" customWidth="1"/>
    <col min="4" max="4" width="12.109375" bestFit="1" customWidth="1"/>
    <col min="5" max="5" width="10.5546875" bestFit="1" customWidth="1"/>
    <col min="6" max="6" width="18" bestFit="1" customWidth="1"/>
    <col min="7" max="7" width="32.88671875" bestFit="1" customWidth="1"/>
    <col min="8" max="8" width="10" bestFit="1" customWidth="1"/>
    <col min="9" max="9" width="13.33203125" bestFit="1" customWidth="1"/>
    <col min="10" max="10" width="12.44140625" bestFit="1" customWidth="1"/>
    <col min="11" max="11" width="9" bestFit="1" customWidth="1"/>
    <col min="12" max="12" width="11.33203125" bestFit="1" customWidth="1"/>
    <col min="13" max="13" width="9" bestFit="1" customWidth="1"/>
    <col min="14" max="14" width="18.88671875" bestFit="1" customWidth="1"/>
    <col min="15" max="15" width="18" bestFit="1" customWidth="1"/>
    <col min="16" max="16" width="13.6640625" bestFit="1" customWidth="1"/>
  </cols>
  <sheetData>
    <row r="1" spans="1:16" x14ac:dyDescent="0.3">
      <c r="A1" s="3" t="s">
        <v>6231</v>
      </c>
    </row>
    <row r="3" spans="1:16" x14ac:dyDescent="0.3">
      <c r="A3" t="s">
        <v>0</v>
      </c>
      <c r="B3" t="s">
        <v>1</v>
      </c>
      <c r="C3" t="s">
        <v>3</v>
      </c>
      <c r="D3" t="s">
        <v>11</v>
      </c>
      <c r="E3" t="s">
        <v>14</v>
      </c>
      <c r="F3" t="s">
        <v>4</v>
      </c>
      <c r="G3" t="s">
        <v>2</v>
      </c>
      <c r="H3" t="s">
        <v>7</v>
      </c>
      <c r="I3" t="s">
        <v>9</v>
      </c>
      <c r="J3" t="s">
        <v>10</v>
      </c>
      <c r="K3" t="s">
        <v>12</v>
      </c>
      <c r="L3" t="s">
        <v>13</v>
      </c>
      <c r="M3" t="s">
        <v>15</v>
      </c>
      <c r="N3" t="s">
        <v>6196</v>
      </c>
      <c r="O3" t="s">
        <v>6197</v>
      </c>
      <c r="P3" t="s">
        <v>6189</v>
      </c>
    </row>
    <row r="4" spans="1:16" x14ac:dyDescent="0.3">
      <c r="A4" t="s">
        <v>6106</v>
      </c>
      <c r="B4" s="11">
        <v>44244</v>
      </c>
      <c r="C4" t="s">
        <v>6107</v>
      </c>
      <c r="D4" t="s">
        <v>6154</v>
      </c>
      <c r="E4">
        <v>3</v>
      </c>
      <c r="F4" t="s">
        <v>6108</v>
      </c>
      <c r="G4" t="s">
        <v>6222</v>
      </c>
      <c r="H4" t="s">
        <v>318</v>
      </c>
      <c r="I4" t="s">
        <v>6193</v>
      </c>
      <c r="J4" t="s">
        <v>6187</v>
      </c>
      <c r="K4">
        <v>0.2</v>
      </c>
      <c r="L4">
        <v>2.9849999999999999</v>
      </c>
      <c r="M4">
        <v>8.9550000000000001</v>
      </c>
      <c r="N4" t="s">
        <v>6226</v>
      </c>
      <c r="O4" t="s">
        <v>6227</v>
      </c>
      <c r="P4" t="s">
        <v>6191</v>
      </c>
    </row>
    <row r="5" spans="1:16" x14ac:dyDescent="0.3">
      <c r="A5" t="s">
        <v>6096</v>
      </c>
      <c r="B5" s="11">
        <v>44276</v>
      </c>
      <c r="C5" t="s">
        <v>6097</v>
      </c>
      <c r="D5" t="s">
        <v>6164</v>
      </c>
      <c r="E5">
        <v>3</v>
      </c>
      <c r="F5" t="s">
        <v>6098</v>
      </c>
      <c r="G5" t="s">
        <v>6222</v>
      </c>
      <c r="H5" t="s">
        <v>318</v>
      </c>
      <c r="I5" t="s">
        <v>6195</v>
      </c>
      <c r="J5" t="s">
        <v>6186</v>
      </c>
      <c r="K5">
        <v>2.5</v>
      </c>
      <c r="L5">
        <v>36.454999999999998</v>
      </c>
      <c r="M5">
        <v>109.36499999999999</v>
      </c>
      <c r="N5" t="s">
        <v>6229</v>
      </c>
      <c r="O5" t="s">
        <v>6228</v>
      </c>
      <c r="P5" t="s">
        <v>6191</v>
      </c>
    </row>
    <row r="6" spans="1:16" x14ac:dyDescent="0.3">
      <c r="A6" t="s">
        <v>6053</v>
      </c>
      <c r="B6" s="11">
        <v>44214</v>
      </c>
      <c r="C6" t="s">
        <v>6054</v>
      </c>
      <c r="D6" t="s">
        <v>6166</v>
      </c>
      <c r="E6">
        <v>1</v>
      </c>
      <c r="F6" t="s">
        <v>6055</v>
      </c>
      <c r="G6" t="s">
        <v>6056</v>
      </c>
      <c r="H6" t="s">
        <v>318</v>
      </c>
      <c r="I6" t="s">
        <v>6194</v>
      </c>
      <c r="J6" t="s">
        <v>6188</v>
      </c>
      <c r="K6">
        <v>2.5</v>
      </c>
      <c r="L6">
        <v>31.624999999999996</v>
      </c>
      <c r="M6">
        <v>31.624999999999996</v>
      </c>
      <c r="N6" t="s">
        <v>6223</v>
      </c>
      <c r="O6" t="s">
        <v>6224</v>
      </c>
      <c r="P6" t="s">
        <v>6190</v>
      </c>
    </row>
    <row r="7" spans="1:16" x14ac:dyDescent="0.3">
      <c r="A7" t="s">
        <v>512</v>
      </c>
      <c r="B7" s="11">
        <v>44392</v>
      </c>
      <c r="C7" t="s">
        <v>513</v>
      </c>
      <c r="D7" t="s">
        <v>6141</v>
      </c>
      <c r="E7">
        <v>2</v>
      </c>
      <c r="F7" t="s">
        <v>514</v>
      </c>
      <c r="G7" t="s">
        <v>6222</v>
      </c>
      <c r="H7" t="s">
        <v>318</v>
      </c>
      <c r="I7" t="s">
        <v>6194</v>
      </c>
      <c r="J7" t="s">
        <v>6188</v>
      </c>
      <c r="K7">
        <v>1</v>
      </c>
      <c r="L7">
        <v>13.75</v>
      </c>
      <c r="M7">
        <v>27.5</v>
      </c>
      <c r="N7" t="s">
        <v>6223</v>
      </c>
      <c r="O7" t="s">
        <v>6224</v>
      </c>
      <c r="P7" t="s">
        <v>6191</v>
      </c>
    </row>
    <row r="8" spans="1:16" x14ac:dyDescent="0.3">
      <c r="A8" t="s">
        <v>512</v>
      </c>
      <c r="B8" s="11">
        <v>44392</v>
      </c>
      <c r="C8" t="s">
        <v>513</v>
      </c>
      <c r="D8" t="s">
        <v>6142</v>
      </c>
      <c r="E8">
        <v>2</v>
      </c>
      <c r="F8" t="s">
        <v>514</v>
      </c>
      <c r="G8" t="s">
        <v>6222</v>
      </c>
      <c r="H8" t="s">
        <v>318</v>
      </c>
      <c r="I8" t="s">
        <v>6192</v>
      </c>
      <c r="J8" t="s">
        <v>6186</v>
      </c>
      <c r="K8">
        <v>2.5</v>
      </c>
      <c r="L8">
        <v>27.484999999999996</v>
      </c>
      <c r="M8">
        <v>54.969999999999992</v>
      </c>
      <c r="N8" t="s">
        <v>6225</v>
      </c>
      <c r="O8" t="s">
        <v>6228</v>
      </c>
      <c r="P8" t="s">
        <v>6191</v>
      </c>
    </row>
    <row r="9" spans="1:16" x14ac:dyDescent="0.3">
      <c r="A9" t="s">
        <v>6001</v>
      </c>
      <c r="B9" s="11">
        <v>44538</v>
      </c>
      <c r="C9" t="s">
        <v>6002</v>
      </c>
      <c r="D9" t="s">
        <v>6154</v>
      </c>
      <c r="E9">
        <v>3</v>
      </c>
      <c r="F9" t="s">
        <v>6003</v>
      </c>
      <c r="G9" t="s">
        <v>6004</v>
      </c>
      <c r="H9" t="s">
        <v>318</v>
      </c>
      <c r="I9" t="s">
        <v>6193</v>
      </c>
      <c r="J9" t="s">
        <v>6187</v>
      </c>
      <c r="K9">
        <v>0.2</v>
      </c>
      <c r="L9">
        <v>2.9849999999999999</v>
      </c>
      <c r="M9">
        <v>8.9550000000000001</v>
      </c>
      <c r="N9" t="s">
        <v>6226</v>
      </c>
      <c r="O9" t="s">
        <v>6227</v>
      </c>
      <c r="P9" t="s">
        <v>6190</v>
      </c>
    </row>
    <row r="10" spans="1:16" x14ac:dyDescent="0.3">
      <c r="A10" t="s">
        <v>5984</v>
      </c>
      <c r="B10" s="11">
        <v>44411</v>
      </c>
      <c r="C10" t="s">
        <v>5985</v>
      </c>
      <c r="D10" t="s">
        <v>6182</v>
      </c>
      <c r="E10">
        <v>3</v>
      </c>
      <c r="F10" t="s">
        <v>5986</v>
      </c>
      <c r="G10" t="s">
        <v>6222</v>
      </c>
      <c r="H10" t="s">
        <v>318</v>
      </c>
      <c r="I10" t="s">
        <v>6193</v>
      </c>
      <c r="J10" t="s">
        <v>6186</v>
      </c>
      <c r="K10">
        <v>2.5</v>
      </c>
      <c r="L10">
        <v>29.784999999999997</v>
      </c>
      <c r="M10">
        <v>89.35499999999999</v>
      </c>
      <c r="N10" t="s">
        <v>6226</v>
      </c>
      <c r="O10" t="s">
        <v>6228</v>
      </c>
      <c r="P10" t="s">
        <v>6190</v>
      </c>
    </row>
    <row r="11" spans="1:16" x14ac:dyDescent="0.3">
      <c r="A11" t="s">
        <v>530</v>
      </c>
      <c r="B11" s="11">
        <v>44701</v>
      </c>
      <c r="C11" t="s">
        <v>531</v>
      </c>
      <c r="D11" t="s">
        <v>6145</v>
      </c>
      <c r="E11">
        <v>1</v>
      </c>
      <c r="F11" t="s">
        <v>532</v>
      </c>
      <c r="G11" t="s">
        <v>6222</v>
      </c>
      <c r="H11" t="s">
        <v>318</v>
      </c>
      <c r="I11" t="s">
        <v>6195</v>
      </c>
      <c r="J11" t="s">
        <v>6186</v>
      </c>
      <c r="K11">
        <v>0.2</v>
      </c>
      <c r="L11">
        <v>4.7549999999999999</v>
      </c>
      <c r="M11">
        <v>4.7549999999999999</v>
      </c>
      <c r="N11" t="s">
        <v>6229</v>
      </c>
      <c r="O11" t="s">
        <v>6228</v>
      </c>
      <c r="P11" t="s">
        <v>6190</v>
      </c>
    </row>
    <row r="12" spans="1:16" x14ac:dyDescent="0.3">
      <c r="A12" t="s">
        <v>5955</v>
      </c>
      <c r="B12" s="11">
        <v>44246</v>
      </c>
      <c r="C12" t="s">
        <v>5956</v>
      </c>
      <c r="D12" t="s">
        <v>6163</v>
      </c>
      <c r="E12">
        <v>1</v>
      </c>
      <c r="F12" t="s">
        <v>5957</v>
      </c>
      <c r="G12" t="s">
        <v>5958</v>
      </c>
      <c r="H12" t="s">
        <v>318</v>
      </c>
      <c r="I12" t="s">
        <v>6192</v>
      </c>
      <c r="J12" t="s">
        <v>6187</v>
      </c>
      <c r="K12">
        <v>0.2</v>
      </c>
      <c r="L12">
        <v>2.6849999999999996</v>
      </c>
      <c r="M12">
        <v>2.6849999999999996</v>
      </c>
      <c r="N12" t="s">
        <v>6225</v>
      </c>
      <c r="O12" t="s">
        <v>6227</v>
      </c>
      <c r="P12" t="s">
        <v>6190</v>
      </c>
    </row>
    <row r="13" spans="1:16" x14ac:dyDescent="0.3">
      <c r="A13" t="s">
        <v>5926</v>
      </c>
      <c r="B13" s="11">
        <v>44664</v>
      </c>
      <c r="C13" t="s">
        <v>5927</v>
      </c>
      <c r="D13" t="s">
        <v>6177</v>
      </c>
      <c r="E13">
        <v>1</v>
      </c>
      <c r="F13" t="s">
        <v>5928</v>
      </c>
      <c r="G13" t="s">
        <v>5929</v>
      </c>
      <c r="H13" t="s">
        <v>318</v>
      </c>
      <c r="I13" t="s">
        <v>6192</v>
      </c>
      <c r="J13" t="s">
        <v>6187</v>
      </c>
      <c r="K13">
        <v>1</v>
      </c>
      <c r="L13">
        <v>8.9499999999999993</v>
      </c>
      <c r="M13">
        <v>8.9499999999999993</v>
      </c>
      <c r="N13" t="s">
        <v>6225</v>
      </c>
      <c r="O13" t="s">
        <v>6227</v>
      </c>
      <c r="P13" t="s">
        <v>6190</v>
      </c>
    </row>
    <row r="14" spans="1:16" x14ac:dyDescent="0.3">
      <c r="A14" t="s">
        <v>5872</v>
      </c>
      <c r="B14" s="11">
        <v>44439</v>
      </c>
      <c r="C14" t="s">
        <v>5873</v>
      </c>
      <c r="D14" t="s">
        <v>6155</v>
      </c>
      <c r="E14">
        <v>2</v>
      </c>
      <c r="F14" t="s">
        <v>5874</v>
      </c>
      <c r="G14" t="s">
        <v>5875</v>
      </c>
      <c r="H14" t="s">
        <v>318</v>
      </c>
      <c r="I14" t="s">
        <v>6193</v>
      </c>
      <c r="J14" t="s">
        <v>6188</v>
      </c>
      <c r="K14">
        <v>1</v>
      </c>
      <c r="L14">
        <v>11.25</v>
      </c>
      <c r="M14">
        <v>22.5</v>
      </c>
      <c r="N14" t="s">
        <v>6226</v>
      </c>
      <c r="O14" t="s">
        <v>6224</v>
      </c>
      <c r="P14" t="s">
        <v>6190</v>
      </c>
    </row>
    <row r="15" spans="1:16" x14ac:dyDescent="0.3">
      <c r="A15" t="s">
        <v>5855</v>
      </c>
      <c r="B15" s="11">
        <v>44449</v>
      </c>
      <c r="C15" t="s">
        <v>5856</v>
      </c>
      <c r="D15" t="s">
        <v>6142</v>
      </c>
      <c r="E15">
        <v>4</v>
      </c>
      <c r="F15" t="s">
        <v>5857</v>
      </c>
      <c r="G15" t="s">
        <v>5858</v>
      </c>
      <c r="H15" t="s">
        <v>318</v>
      </c>
      <c r="I15" t="s">
        <v>6192</v>
      </c>
      <c r="J15" t="s">
        <v>6186</v>
      </c>
      <c r="K15">
        <v>2.5</v>
      </c>
      <c r="L15">
        <v>27.484999999999996</v>
      </c>
      <c r="M15">
        <v>109.93999999999998</v>
      </c>
      <c r="N15" t="s">
        <v>6225</v>
      </c>
      <c r="O15" t="s">
        <v>6228</v>
      </c>
      <c r="P15" t="s">
        <v>6191</v>
      </c>
    </row>
    <row r="16" spans="1:16" x14ac:dyDescent="0.3">
      <c r="A16" t="s">
        <v>5844</v>
      </c>
      <c r="B16" s="11">
        <v>44294</v>
      </c>
      <c r="C16" t="s">
        <v>5845</v>
      </c>
      <c r="D16" t="s">
        <v>6155</v>
      </c>
      <c r="E16">
        <v>1</v>
      </c>
      <c r="F16" t="s">
        <v>5846</v>
      </c>
      <c r="G16" t="s">
        <v>5847</v>
      </c>
      <c r="H16" t="s">
        <v>318</v>
      </c>
      <c r="I16" t="s">
        <v>6193</v>
      </c>
      <c r="J16" t="s">
        <v>6188</v>
      </c>
      <c r="K16">
        <v>1</v>
      </c>
      <c r="L16">
        <v>11.25</v>
      </c>
      <c r="M16">
        <v>11.25</v>
      </c>
      <c r="N16" t="s">
        <v>6226</v>
      </c>
      <c r="O16" t="s">
        <v>6224</v>
      </c>
      <c r="P16" t="s">
        <v>6191</v>
      </c>
    </row>
    <row r="17" spans="1:16" x14ac:dyDescent="0.3">
      <c r="A17" t="s">
        <v>5809</v>
      </c>
      <c r="B17" s="11">
        <v>44674</v>
      </c>
      <c r="C17" t="s">
        <v>5810</v>
      </c>
      <c r="D17" t="s">
        <v>6180</v>
      </c>
      <c r="E17">
        <v>2</v>
      </c>
      <c r="F17" t="s">
        <v>5811</v>
      </c>
      <c r="G17" t="s">
        <v>5812</v>
      </c>
      <c r="H17" t="s">
        <v>318</v>
      </c>
      <c r="I17" t="s">
        <v>6193</v>
      </c>
      <c r="J17" t="s">
        <v>6186</v>
      </c>
      <c r="K17">
        <v>0.5</v>
      </c>
      <c r="L17">
        <v>7.77</v>
      </c>
      <c r="M17">
        <v>15.54</v>
      </c>
      <c r="N17" t="s">
        <v>6226</v>
      </c>
      <c r="O17" t="s">
        <v>6228</v>
      </c>
      <c r="P17" t="s">
        <v>6190</v>
      </c>
    </row>
    <row r="18" spans="1:16" x14ac:dyDescent="0.3">
      <c r="A18" t="s">
        <v>5672</v>
      </c>
      <c r="B18" s="11">
        <v>44291</v>
      </c>
      <c r="C18" t="s">
        <v>5673</v>
      </c>
      <c r="D18" t="s">
        <v>6153</v>
      </c>
      <c r="E18">
        <v>1</v>
      </c>
      <c r="F18" t="s">
        <v>5674</v>
      </c>
      <c r="G18" t="s">
        <v>6222</v>
      </c>
      <c r="H18" t="s">
        <v>318</v>
      </c>
      <c r="I18" t="s">
        <v>6194</v>
      </c>
      <c r="J18" t="s">
        <v>6187</v>
      </c>
      <c r="K18">
        <v>0.2</v>
      </c>
      <c r="L18">
        <v>3.645</v>
      </c>
      <c r="M18">
        <v>3.645</v>
      </c>
      <c r="N18" t="s">
        <v>6223</v>
      </c>
      <c r="O18" t="s">
        <v>6227</v>
      </c>
      <c r="P18" t="s">
        <v>6190</v>
      </c>
    </row>
    <row r="19" spans="1:16" x14ac:dyDescent="0.3">
      <c r="A19" t="s">
        <v>5580</v>
      </c>
      <c r="B19" s="11">
        <v>44584</v>
      </c>
      <c r="C19" t="s">
        <v>5581</v>
      </c>
      <c r="D19" t="s">
        <v>6170</v>
      </c>
      <c r="E19">
        <v>3</v>
      </c>
      <c r="F19" t="s">
        <v>5582</v>
      </c>
      <c r="G19" t="s">
        <v>6222</v>
      </c>
      <c r="H19" t="s">
        <v>318</v>
      </c>
      <c r="I19" t="s">
        <v>6195</v>
      </c>
      <c r="J19" t="s">
        <v>6186</v>
      </c>
      <c r="K19">
        <v>1</v>
      </c>
      <c r="L19">
        <v>15.85</v>
      </c>
      <c r="M19">
        <v>47.55</v>
      </c>
      <c r="N19" t="s">
        <v>6229</v>
      </c>
      <c r="O19" t="s">
        <v>6228</v>
      </c>
      <c r="P19" t="s">
        <v>6191</v>
      </c>
    </row>
    <row r="20" spans="1:16" x14ac:dyDescent="0.3">
      <c r="A20" t="s">
        <v>5548</v>
      </c>
      <c r="B20" s="11">
        <v>44016</v>
      </c>
      <c r="C20" t="s">
        <v>5549</v>
      </c>
      <c r="D20" t="s">
        <v>6149</v>
      </c>
      <c r="E20">
        <v>4</v>
      </c>
      <c r="F20" t="s">
        <v>5550</v>
      </c>
      <c r="G20" t="s">
        <v>6222</v>
      </c>
      <c r="H20" t="s">
        <v>318</v>
      </c>
      <c r="I20" t="s">
        <v>6192</v>
      </c>
      <c r="J20" t="s">
        <v>6187</v>
      </c>
      <c r="K20">
        <v>2.5</v>
      </c>
      <c r="L20">
        <v>20.584999999999997</v>
      </c>
      <c r="M20">
        <v>82.339999999999989</v>
      </c>
      <c r="N20" t="s">
        <v>6225</v>
      </c>
      <c r="O20" t="s">
        <v>6227</v>
      </c>
      <c r="P20" t="s">
        <v>6190</v>
      </c>
    </row>
    <row r="21" spans="1:16" x14ac:dyDescent="0.3">
      <c r="A21" t="s">
        <v>5495</v>
      </c>
      <c r="B21" s="11">
        <v>43664</v>
      </c>
      <c r="C21" t="s">
        <v>5496</v>
      </c>
      <c r="D21" t="s">
        <v>6149</v>
      </c>
      <c r="E21">
        <v>6</v>
      </c>
      <c r="F21" t="s">
        <v>5497</v>
      </c>
      <c r="G21" t="s">
        <v>5498</v>
      </c>
      <c r="H21" t="s">
        <v>318</v>
      </c>
      <c r="I21" t="s">
        <v>6192</v>
      </c>
      <c r="J21" t="s">
        <v>6187</v>
      </c>
      <c r="K21">
        <v>2.5</v>
      </c>
      <c r="L21">
        <v>20.584999999999997</v>
      </c>
      <c r="M21">
        <v>123.50999999999999</v>
      </c>
      <c r="N21" t="s">
        <v>6225</v>
      </c>
      <c r="O21" t="s">
        <v>6227</v>
      </c>
      <c r="P21" t="s">
        <v>6191</v>
      </c>
    </row>
    <row r="22" spans="1:16" x14ac:dyDescent="0.3">
      <c r="A22" t="s">
        <v>593</v>
      </c>
      <c r="B22" s="11">
        <v>43629</v>
      </c>
      <c r="C22" t="s">
        <v>594</v>
      </c>
      <c r="D22" t="s">
        <v>6149</v>
      </c>
      <c r="E22">
        <v>4</v>
      </c>
      <c r="F22" t="s">
        <v>595</v>
      </c>
      <c r="G22" t="s">
        <v>596</v>
      </c>
      <c r="H22" t="s">
        <v>318</v>
      </c>
      <c r="I22" t="s">
        <v>6192</v>
      </c>
      <c r="J22" t="s">
        <v>6187</v>
      </c>
      <c r="K22">
        <v>2.5</v>
      </c>
      <c r="L22">
        <v>20.584999999999997</v>
      </c>
      <c r="M22">
        <v>82.339999999999989</v>
      </c>
      <c r="N22" t="s">
        <v>6225</v>
      </c>
      <c r="O22" t="s">
        <v>6227</v>
      </c>
      <c r="P22" t="s">
        <v>6190</v>
      </c>
    </row>
    <row r="23" spans="1:16" x14ac:dyDescent="0.3">
      <c r="A23" t="s">
        <v>5439</v>
      </c>
      <c r="B23" s="11">
        <v>44253</v>
      </c>
      <c r="C23" t="s">
        <v>5440</v>
      </c>
      <c r="D23" t="s">
        <v>6180</v>
      </c>
      <c r="E23">
        <v>6</v>
      </c>
      <c r="F23" t="s">
        <v>5441</v>
      </c>
      <c r="G23" t="s">
        <v>5442</v>
      </c>
      <c r="H23" t="s">
        <v>318</v>
      </c>
      <c r="I23" t="s">
        <v>6193</v>
      </c>
      <c r="J23" t="s">
        <v>6186</v>
      </c>
      <c r="K23">
        <v>0.5</v>
      </c>
      <c r="L23">
        <v>7.77</v>
      </c>
      <c r="M23">
        <v>46.62</v>
      </c>
      <c r="N23" t="s">
        <v>6226</v>
      </c>
      <c r="O23" t="s">
        <v>6228</v>
      </c>
      <c r="P23" t="s">
        <v>6191</v>
      </c>
    </row>
    <row r="24" spans="1:16" x14ac:dyDescent="0.3">
      <c r="A24" t="s">
        <v>5439</v>
      </c>
      <c r="B24" s="11">
        <v>44253</v>
      </c>
      <c r="C24" t="s">
        <v>5440</v>
      </c>
      <c r="D24" t="s">
        <v>6160</v>
      </c>
      <c r="E24">
        <v>5</v>
      </c>
      <c r="F24" t="s">
        <v>5441</v>
      </c>
      <c r="G24" t="s">
        <v>5442</v>
      </c>
      <c r="H24" t="s">
        <v>318</v>
      </c>
      <c r="I24" t="s">
        <v>6195</v>
      </c>
      <c r="J24" t="s">
        <v>6188</v>
      </c>
      <c r="K24">
        <v>0.5</v>
      </c>
      <c r="L24">
        <v>8.73</v>
      </c>
      <c r="M24">
        <v>43.650000000000006</v>
      </c>
      <c r="N24" t="s">
        <v>6229</v>
      </c>
      <c r="O24" t="s">
        <v>6224</v>
      </c>
      <c r="P24" t="s">
        <v>6191</v>
      </c>
    </row>
    <row r="25" spans="1:16" x14ac:dyDescent="0.3">
      <c r="A25" t="s">
        <v>5407</v>
      </c>
      <c r="B25" s="11">
        <v>44460</v>
      </c>
      <c r="C25" t="s">
        <v>5408</v>
      </c>
      <c r="D25" t="s">
        <v>6144</v>
      </c>
      <c r="E25">
        <v>1</v>
      </c>
      <c r="F25" t="s">
        <v>5409</v>
      </c>
      <c r="G25" t="s">
        <v>5410</v>
      </c>
      <c r="H25" t="s">
        <v>318</v>
      </c>
      <c r="I25" t="s">
        <v>6194</v>
      </c>
      <c r="J25" t="s">
        <v>6187</v>
      </c>
      <c r="K25">
        <v>0.5</v>
      </c>
      <c r="L25">
        <v>7.29</v>
      </c>
      <c r="M25">
        <v>7.29</v>
      </c>
      <c r="N25" t="s">
        <v>6223</v>
      </c>
      <c r="O25" t="s">
        <v>6227</v>
      </c>
      <c r="P25" t="s">
        <v>6190</v>
      </c>
    </row>
    <row r="26" spans="1:16" x14ac:dyDescent="0.3">
      <c r="A26" t="s">
        <v>5391</v>
      </c>
      <c r="B26" s="11">
        <v>44792</v>
      </c>
      <c r="C26" t="s">
        <v>5392</v>
      </c>
      <c r="D26" t="s">
        <v>6182</v>
      </c>
      <c r="E26">
        <v>1</v>
      </c>
      <c r="F26" t="s">
        <v>5393</v>
      </c>
      <c r="G26" t="s">
        <v>5394</v>
      </c>
      <c r="H26" t="s">
        <v>318</v>
      </c>
      <c r="I26" t="s">
        <v>6193</v>
      </c>
      <c r="J26" t="s">
        <v>6186</v>
      </c>
      <c r="K26">
        <v>2.5</v>
      </c>
      <c r="L26">
        <v>29.784999999999997</v>
      </c>
      <c r="M26">
        <v>29.784999999999997</v>
      </c>
      <c r="N26" t="s">
        <v>6226</v>
      </c>
      <c r="O26" t="s">
        <v>6228</v>
      </c>
      <c r="P26" t="s">
        <v>6190</v>
      </c>
    </row>
    <row r="27" spans="1:16" x14ac:dyDescent="0.3">
      <c r="A27" t="s">
        <v>5385</v>
      </c>
      <c r="B27" s="11">
        <v>44209</v>
      </c>
      <c r="C27" t="s">
        <v>5386</v>
      </c>
      <c r="D27" t="s">
        <v>6158</v>
      </c>
      <c r="E27">
        <v>3</v>
      </c>
      <c r="F27" t="s">
        <v>5387</v>
      </c>
      <c r="G27" t="s">
        <v>5388</v>
      </c>
      <c r="H27" t="s">
        <v>318</v>
      </c>
      <c r="I27" t="s">
        <v>6193</v>
      </c>
      <c r="J27" t="s">
        <v>6187</v>
      </c>
      <c r="K27">
        <v>0.5</v>
      </c>
      <c r="L27">
        <v>5.97</v>
      </c>
      <c r="M27">
        <v>17.91</v>
      </c>
      <c r="N27" t="s">
        <v>6226</v>
      </c>
      <c r="O27" t="s">
        <v>6227</v>
      </c>
      <c r="P27" t="s">
        <v>6191</v>
      </c>
    </row>
    <row r="28" spans="1:16" x14ac:dyDescent="0.3">
      <c r="A28" t="s">
        <v>5374</v>
      </c>
      <c r="B28" s="11">
        <v>43759</v>
      </c>
      <c r="C28" t="s">
        <v>5375</v>
      </c>
      <c r="D28" t="s">
        <v>6178</v>
      </c>
      <c r="E28">
        <v>6</v>
      </c>
      <c r="F28" t="s">
        <v>5376</v>
      </c>
      <c r="G28" t="s">
        <v>5377</v>
      </c>
      <c r="H28" t="s">
        <v>318</v>
      </c>
      <c r="I28" t="s">
        <v>6192</v>
      </c>
      <c r="J28" t="s">
        <v>6186</v>
      </c>
      <c r="K28">
        <v>0.2</v>
      </c>
      <c r="L28">
        <v>3.5849999999999995</v>
      </c>
      <c r="M28">
        <v>21.509999999999998</v>
      </c>
      <c r="N28" t="s">
        <v>6225</v>
      </c>
      <c r="O28" t="s">
        <v>6228</v>
      </c>
      <c r="P28" t="s">
        <v>6191</v>
      </c>
    </row>
    <row r="29" spans="1:16" x14ac:dyDescent="0.3">
      <c r="A29" t="s">
        <v>5102</v>
      </c>
      <c r="B29" s="11">
        <v>43534</v>
      </c>
      <c r="C29" t="s">
        <v>5103</v>
      </c>
      <c r="D29" t="s">
        <v>6161</v>
      </c>
      <c r="E29">
        <v>4</v>
      </c>
      <c r="F29" t="s">
        <v>5104</v>
      </c>
      <c r="G29" t="s">
        <v>5105</v>
      </c>
      <c r="H29" t="s">
        <v>318</v>
      </c>
      <c r="I29" t="s">
        <v>6195</v>
      </c>
      <c r="J29" t="s">
        <v>6186</v>
      </c>
      <c r="K29">
        <v>0.5</v>
      </c>
      <c r="L29">
        <v>9.51</v>
      </c>
      <c r="M29">
        <v>38.04</v>
      </c>
      <c r="N29" t="s">
        <v>6229</v>
      </c>
      <c r="O29" t="s">
        <v>6228</v>
      </c>
      <c r="P29" t="s">
        <v>6191</v>
      </c>
    </row>
    <row r="30" spans="1:16" x14ac:dyDescent="0.3">
      <c r="A30" t="s">
        <v>5073</v>
      </c>
      <c r="B30" s="11">
        <v>44114</v>
      </c>
      <c r="C30" t="s">
        <v>5074</v>
      </c>
      <c r="D30" t="s">
        <v>6165</v>
      </c>
      <c r="E30">
        <v>6</v>
      </c>
      <c r="F30" t="s">
        <v>5075</v>
      </c>
      <c r="G30" t="s">
        <v>5076</v>
      </c>
      <c r="H30" t="s">
        <v>318</v>
      </c>
      <c r="I30" t="s">
        <v>6195</v>
      </c>
      <c r="J30" t="s">
        <v>6187</v>
      </c>
      <c r="K30">
        <v>2.5</v>
      </c>
      <c r="L30">
        <v>29.784999999999997</v>
      </c>
      <c r="M30">
        <v>178.70999999999998</v>
      </c>
      <c r="N30" t="s">
        <v>6229</v>
      </c>
      <c r="O30" t="s">
        <v>6227</v>
      </c>
      <c r="P30" t="s">
        <v>6190</v>
      </c>
    </row>
    <row r="31" spans="1:16" x14ac:dyDescent="0.3">
      <c r="A31" t="s">
        <v>643</v>
      </c>
      <c r="B31" s="11">
        <v>43746</v>
      </c>
      <c r="C31" t="s">
        <v>644</v>
      </c>
      <c r="D31" t="s">
        <v>6152</v>
      </c>
      <c r="E31">
        <v>5</v>
      </c>
      <c r="F31" t="s">
        <v>645</v>
      </c>
      <c r="G31" t="s">
        <v>646</v>
      </c>
      <c r="H31" t="s">
        <v>318</v>
      </c>
      <c r="I31" t="s">
        <v>6193</v>
      </c>
      <c r="J31" t="s">
        <v>6188</v>
      </c>
      <c r="K31">
        <v>0.2</v>
      </c>
      <c r="L31">
        <v>3.375</v>
      </c>
      <c r="M31">
        <v>16.875</v>
      </c>
      <c r="N31" t="s">
        <v>6226</v>
      </c>
      <c r="O31" t="s">
        <v>6224</v>
      </c>
      <c r="P31" t="s">
        <v>6191</v>
      </c>
    </row>
    <row r="32" spans="1:16" x14ac:dyDescent="0.3">
      <c r="A32" t="s">
        <v>649</v>
      </c>
      <c r="B32" s="11">
        <v>44775</v>
      </c>
      <c r="C32" t="s">
        <v>650</v>
      </c>
      <c r="D32" t="s">
        <v>6158</v>
      </c>
      <c r="E32">
        <v>3</v>
      </c>
      <c r="F32" t="s">
        <v>651</v>
      </c>
      <c r="G32" t="s">
        <v>652</v>
      </c>
      <c r="H32" t="s">
        <v>318</v>
      </c>
      <c r="I32" t="s">
        <v>6193</v>
      </c>
      <c r="J32" t="s">
        <v>6187</v>
      </c>
      <c r="K32">
        <v>0.5</v>
      </c>
      <c r="L32">
        <v>5.97</v>
      </c>
      <c r="M32">
        <v>17.91</v>
      </c>
      <c r="N32" t="s">
        <v>6226</v>
      </c>
      <c r="O32" t="s">
        <v>6227</v>
      </c>
      <c r="P32" t="s">
        <v>6191</v>
      </c>
    </row>
    <row r="33" spans="1:16" x14ac:dyDescent="0.3">
      <c r="A33" t="s">
        <v>655</v>
      </c>
      <c r="B33" s="11">
        <v>43516</v>
      </c>
      <c r="C33" t="s">
        <v>656</v>
      </c>
      <c r="D33" t="s">
        <v>6147</v>
      </c>
      <c r="E33">
        <v>4</v>
      </c>
      <c r="F33" t="s">
        <v>657</v>
      </c>
      <c r="G33" t="s">
        <v>658</v>
      </c>
      <c r="H33" t="s">
        <v>318</v>
      </c>
      <c r="I33" t="s">
        <v>6193</v>
      </c>
      <c r="J33" t="s">
        <v>6187</v>
      </c>
      <c r="K33">
        <v>1</v>
      </c>
      <c r="L33">
        <v>9.9499999999999993</v>
      </c>
      <c r="M33">
        <v>39.799999999999997</v>
      </c>
      <c r="N33" t="s">
        <v>6226</v>
      </c>
      <c r="O33" t="s">
        <v>6227</v>
      </c>
      <c r="P33" t="s">
        <v>6190</v>
      </c>
    </row>
    <row r="34" spans="1:16" x14ac:dyDescent="0.3">
      <c r="A34" t="s">
        <v>5073</v>
      </c>
      <c r="B34" s="11">
        <v>44114</v>
      </c>
      <c r="C34" t="s">
        <v>5074</v>
      </c>
      <c r="D34" t="s">
        <v>6155</v>
      </c>
      <c r="E34">
        <v>6</v>
      </c>
      <c r="F34" t="s">
        <v>5075</v>
      </c>
      <c r="G34" t="s">
        <v>5076</v>
      </c>
      <c r="H34" t="s">
        <v>318</v>
      </c>
      <c r="I34" t="s">
        <v>6193</v>
      </c>
      <c r="J34" t="s">
        <v>6188</v>
      </c>
      <c r="K34">
        <v>1</v>
      </c>
      <c r="L34">
        <v>11.25</v>
      </c>
      <c r="M34">
        <v>67.5</v>
      </c>
      <c r="N34" t="s">
        <v>6226</v>
      </c>
      <c r="O34" t="s">
        <v>6224</v>
      </c>
      <c r="P34" t="s">
        <v>6190</v>
      </c>
    </row>
    <row r="35" spans="1:16" x14ac:dyDescent="0.3">
      <c r="A35" t="s">
        <v>5050</v>
      </c>
      <c r="B35" s="11">
        <v>44543</v>
      </c>
      <c r="C35" t="s">
        <v>5051</v>
      </c>
      <c r="D35" t="s">
        <v>6169</v>
      </c>
      <c r="E35">
        <v>3</v>
      </c>
      <c r="F35" t="s">
        <v>5052</v>
      </c>
      <c r="G35" t="s">
        <v>5053</v>
      </c>
      <c r="H35" t="s">
        <v>318</v>
      </c>
      <c r="I35" t="s">
        <v>6195</v>
      </c>
      <c r="J35" t="s">
        <v>6187</v>
      </c>
      <c r="K35">
        <v>0.5</v>
      </c>
      <c r="L35">
        <v>7.77</v>
      </c>
      <c r="M35">
        <v>23.31</v>
      </c>
      <c r="N35" t="s">
        <v>6229</v>
      </c>
      <c r="O35" t="s">
        <v>6227</v>
      </c>
      <c r="P35" t="s">
        <v>6191</v>
      </c>
    </row>
    <row r="36" spans="1:16" x14ac:dyDescent="0.3">
      <c r="A36" t="s">
        <v>5012</v>
      </c>
      <c r="B36" s="11">
        <v>44240</v>
      </c>
      <c r="C36" t="s">
        <v>5013</v>
      </c>
      <c r="D36" t="s">
        <v>6163</v>
      </c>
      <c r="E36">
        <v>6</v>
      </c>
      <c r="F36" t="s">
        <v>5014</v>
      </c>
      <c r="G36" t="s">
        <v>5015</v>
      </c>
      <c r="H36" t="s">
        <v>318</v>
      </c>
      <c r="I36" t="s">
        <v>6192</v>
      </c>
      <c r="J36" t="s">
        <v>6187</v>
      </c>
      <c r="K36">
        <v>0.2</v>
      </c>
      <c r="L36">
        <v>2.6849999999999996</v>
      </c>
      <c r="M36">
        <v>16.11</v>
      </c>
      <c r="N36" t="s">
        <v>6225</v>
      </c>
      <c r="O36" t="s">
        <v>6227</v>
      </c>
      <c r="P36" t="s">
        <v>6191</v>
      </c>
    </row>
    <row r="37" spans="1:16" x14ac:dyDescent="0.3">
      <c r="A37" t="s">
        <v>4943</v>
      </c>
      <c r="B37" s="11">
        <v>44771</v>
      </c>
      <c r="C37" t="s">
        <v>4944</v>
      </c>
      <c r="D37" t="s">
        <v>6151</v>
      </c>
      <c r="E37">
        <v>2</v>
      </c>
      <c r="F37" t="s">
        <v>4945</v>
      </c>
      <c r="G37" t="s">
        <v>4946</v>
      </c>
      <c r="H37" t="s">
        <v>318</v>
      </c>
      <c r="I37" t="s">
        <v>6192</v>
      </c>
      <c r="J37" t="s">
        <v>6188</v>
      </c>
      <c r="K37">
        <v>2.5</v>
      </c>
      <c r="L37">
        <v>22.884999999999998</v>
      </c>
      <c r="M37">
        <v>45.769999999999996</v>
      </c>
      <c r="N37" t="s">
        <v>6225</v>
      </c>
      <c r="O37" t="s">
        <v>6224</v>
      </c>
      <c r="P37" t="s">
        <v>6190</v>
      </c>
    </row>
    <row r="38" spans="1:16" x14ac:dyDescent="0.3">
      <c r="A38" t="s">
        <v>4909</v>
      </c>
      <c r="B38" s="11">
        <v>43897</v>
      </c>
      <c r="C38" t="s">
        <v>4910</v>
      </c>
      <c r="D38" t="s">
        <v>6184</v>
      </c>
      <c r="E38">
        <v>6</v>
      </c>
      <c r="F38" t="s">
        <v>4911</v>
      </c>
      <c r="G38" t="s">
        <v>4912</v>
      </c>
      <c r="H38" t="s">
        <v>318</v>
      </c>
      <c r="I38" t="s">
        <v>6194</v>
      </c>
      <c r="J38" t="s">
        <v>6186</v>
      </c>
      <c r="K38">
        <v>0.2</v>
      </c>
      <c r="L38">
        <v>4.4550000000000001</v>
      </c>
      <c r="M38">
        <v>26.73</v>
      </c>
      <c r="N38" t="s">
        <v>6223</v>
      </c>
      <c r="O38" t="s">
        <v>6228</v>
      </c>
      <c r="P38" t="s">
        <v>6191</v>
      </c>
    </row>
    <row r="39" spans="1:16" x14ac:dyDescent="0.3">
      <c r="A39" t="s">
        <v>4858</v>
      </c>
      <c r="B39" s="11">
        <v>44488</v>
      </c>
      <c r="C39" t="s">
        <v>4859</v>
      </c>
      <c r="D39" t="s">
        <v>6159</v>
      </c>
      <c r="E39">
        <v>2</v>
      </c>
      <c r="F39" t="s">
        <v>4860</v>
      </c>
      <c r="G39" t="s">
        <v>4861</v>
      </c>
      <c r="H39" t="s">
        <v>318</v>
      </c>
      <c r="I39" t="s">
        <v>6195</v>
      </c>
      <c r="J39" t="s">
        <v>6188</v>
      </c>
      <c r="K39">
        <v>0.2</v>
      </c>
      <c r="L39">
        <v>4.3650000000000002</v>
      </c>
      <c r="M39">
        <v>8.73</v>
      </c>
      <c r="N39" t="s">
        <v>6229</v>
      </c>
      <c r="O39" t="s">
        <v>6224</v>
      </c>
      <c r="P39" t="s">
        <v>6191</v>
      </c>
    </row>
    <row r="40" spans="1:16" x14ac:dyDescent="0.3">
      <c r="A40" t="s">
        <v>4753</v>
      </c>
      <c r="B40" s="11">
        <v>44726</v>
      </c>
      <c r="C40" t="s">
        <v>4434</v>
      </c>
      <c r="D40" t="s">
        <v>6154</v>
      </c>
      <c r="E40">
        <v>6</v>
      </c>
      <c r="F40" t="s">
        <v>4435</v>
      </c>
      <c r="G40" t="s">
        <v>4436</v>
      </c>
      <c r="H40" t="s">
        <v>318</v>
      </c>
      <c r="I40" t="s">
        <v>6193</v>
      </c>
      <c r="J40" t="s">
        <v>6187</v>
      </c>
      <c r="K40">
        <v>0.2</v>
      </c>
      <c r="L40">
        <v>2.9849999999999999</v>
      </c>
      <c r="M40">
        <v>17.91</v>
      </c>
      <c r="N40" t="s">
        <v>6226</v>
      </c>
      <c r="O40" t="s">
        <v>6227</v>
      </c>
      <c r="P40" t="s">
        <v>6191</v>
      </c>
    </row>
    <row r="41" spans="1:16" x14ac:dyDescent="0.3">
      <c r="A41" t="s">
        <v>4723</v>
      </c>
      <c r="B41" s="11">
        <v>44209</v>
      </c>
      <c r="C41" t="s">
        <v>4724</v>
      </c>
      <c r="D41" t="s">
        <v>6163</v>
      </c>
      <c r="E41">
        <v>2</v>
      </c>
      <c r="F41" t="s">
        <v>4725</v>
      </c>
      <c r="G41" t="s">
        <v>4726</v>
      </c>
      <c r="H41" t="s">
        <v>318</v>
      </c>
      <c r="I41" t="s">
        <v>6192</v>
      </c>
      <c r="J41" t="s">
        <v>6187</v>
      </c>
      <c r="K41">
        <v>0.2</v>
      </c>
      <c r="L41">
        <v>2.6849999999999996</v>
      </c>
      <c r="M41">
        <v>5.3699999999999992</v>
      </c>
      <c r="N41" t="s">
        <v>6225</v>
      </c>
      <c r="O41" t="s">
        <v>6227</v>
      </c>
      <c r="P41" t="s">
        <v>6190</v>
      </c>
    </row>
    <row r="42" spans="1:16" x14ac:dyDescent="0.3">
      <c r="A42" t="s">
        <v>4711</v>
      </c>
      <c r="B42" s="11">
        <v>43501</v>
      </c>
      <c r="C42" t="s">
        <v>4712</v>
      </c>
      <c r="D42" t="s">
        <v>6160</v>
      </c>
      <c r="E42">
        <v>4</v>
      </c>
      <c r="F42" t="s">
        <v>4713</v>
      </c>
      <c r="G42" t="s">
        <v>4714</v>
      </c>
      <c r="H42" t="s">
        <v>318</v>
      </c>
      <c r="I42" t="s">
        <v>6195</v>
      </c>
      <c r="J42" t="s">
        <v>6188</v>
      </c>
      <c r="K42">
        <v>0.5</v>
      </c>
      <c r="L42">
        <v>8.73</v>
      </c>
      <c r="M42">
        <v>34.92</v>
      </c>
      <c r="N42" t="s">
        <v>6229</v>
      </c>
      <c r="O42" t="s">
        <v>6224</v>
      </c>
      <c r="P42" t="s">
        <v>6190</v>
      </c>
    </row>
    <row r="43" spans="1:16" x14ac:dyDescent="0.3">
      <c r="A43" t="s">
        <v>4705</v>
      </c>
      <c r="B43" s="11">
        <v>43741</v>
      </c>
      <c r="C43" t="s">
        <v>4706</v>
      </c>
      <c r="D43" t="s">
        <v>6155</v>
      </c>
      <c r="E43">
        <v>3</v>
      </c>
      <c r="F43" t="s">
        <v>4707</v>
      </c>
      <c r="G43" t="s">
        <v>4708</v>
      </c>
      <c r="H43" t="s">
        <v>318</v>
      </c>
      <c r="I43" t="s">
        <v>6193</v>
      </c>
      <c r="J43" t="s">
        <v>6188</v>
      </c>
      <c r="K43">
        <v>1</v>
      </c>
      <c r="L43">
        <v>11.25</v>
      </c>
      <c r="M43">
        <v>33.75</v>
      </c>
      <c r="N43" t="s">
        <v>6226</v>
      </c>
      <c r="O43" t="s">
        <v>6224</v>
      </c>
      <c r="P43" t="s">
        <v>6191</v>
      </c>
    </row>
    <row r="44" spans="1:16" x14ac:dyDescent="0.3">
      <c r="A44" t="s">
        <v>4699</v>
      </c>
      <c r="B44" s="11">
        <v>44557</v>
      </c>
      <c r="C44" t="s">
        <v>4700</v>
      </c>
      <c r="D44" t="s">
        <v>6144</v>
      </c>
      <c r="E44">
        <v>2</v>
      </c>
      <c r="F44" t="s">
        <v>4701</v>
      </c>
      <c r="G44" t="s">
        <v>4702</v>
      </c>
      <c r="H44" t="s">
        <v>318</v>
      </c>
      <c r="I44" t="s">
        <v>6194</v>
      </c>
      <c r="J44" t="s">
        <v>6187</v>
      </c>
      <c r="K44">
        <v>0.5</v>
      </c>
      <c r="L44">
        <v>7.29</v>
      </c>
      <c r="M44">
        <v>14.58</v>
      </c>
      <c r="N44" t="s">
        <v>6223</v>
      </c>
      <c r="O44" t="s">
        <v>6227</v>
      </c>
      <c r="P44" t="s">
        <v>6191</v>
      </c>
    </row>
    <row r="45" spans="1:16" x14ac:dyDescent="0.3">
      <c r="A45" t="s">
        <v>4670</v>
      </c>
      <c r="B45" s="11">
        <v>44643</v>
      </c>
      <c r="C45" t="s">
        <v>4671</v>
      </c>
      <c r="D45" t="s">
        <v>6173</v>
      </c>
      <c r="E45">
        <v>4</v>
      </c>
      <c r="F45" t="s">
        <v>4672</v>
      </c>
      <c r="G45" t="s">
        <v>4673</v>
      </c>
      <c r="H45" t="s">
        <v>318</v>
      </c>
      <c r="I45" t="s">
        <v>6192</v>
      </c>
      <c r="J45" t="s">
        <v>6186</v>
      </c>
      <c r="K45">
        <v>0.5</v>
      </c>
      <c r="L45">
        <v>7.169999999999999</v>
      </c>
      <c r="M45">
        <v>28.679999999999996</v>
      </c>
      <c r="N45" t="s">
        <v>6225</v>
      </c>
      <c r="O45" t="s">
        <v>6228</v>
      </c>
      <c r="P45" t="s">
        <v>6191</v>
      </c>
    </row>
    <row r="46" spans="1:16" x14ac:dyDescent="0.3">
      <c r="A46" t="s">
        <v>4665</v>
      </c>
      <c r="B46" s="11">
        <v>44433</v>
      </c>
      <c r="C46" t="s">
        <v>4434</v>
      </c>
      <c r="D46" t="s">
        <v>6153</v>
      </c>
      <c r="E46">
        <v>5</v>
      </c>
      <c r="F46" t="s">
        <v>4435</v>
      </c>
      <c r="G46" t="s">
        <v>4436</v>
      </c>
      <c r="H46" t="s">
        <v>318</v>
      </c>
      <c r="I46" t="s">
        <v>6194</v>
      </c>
      <c r="J46" t="s">
        <v>6187</v>
      </c>
      <c r="K46">
        <v>0.2</v>
      </c>
      <c r="L46">
        <v>3.645</v>
      </c>
      <c r="M46">
        <v>18.225000000000001</v>
      </c>
      <c r="N46" t="s">
        <v>6223</v>
      </c>
      <c r="O46" t="s">
        <v>6227</v>
      </c>
      <c r="P46" t="s">
        <v>6191</v>
      </c>
    </row>
    <row r="47" spans="1:16" x14ac:dyDescent="0.3">
      <c r="A47" t="s">
        <v>4647</v>
      </c>
      <c r="B47" s="11">
        <v>43508</v>
      </c>
      <c r="C47" t="s">
        <v>4648</v>
      </c>
      <c r="D47" t="s">
        <v>6143</v>
      </c>
      <c r="E47">
        <v>2</v>
      </c>
      <c r="F47" t="s">
        <v>4649</v>
      </c>
      <c r="G47" t="s">
        <v>4650</v>
      </c>
      <c r="H47" t="s">
        <v>318</v>
      </c>
      <c r="I47" t="s">
        <v>6195</v>
      </c>
      <c r="J47" t="s">
        <v>6187</v>
      </c>
      <c r="K47">
        <v>1</v>
      </c>
      <c r="L47">
        <v>12.95</v>
      </c>
      <c r="M47">
        <v>25.9</v>
      </c>
      <c r="N47" t="s">
        <v>6229</v>
      </c>
      <c r="O47" t="s">
        <v>6227</v>
      </c>
      <c r="P47" t="s">
        <v>6190</v>
      </c>
    </row>
    <row r="48" spans="1:16" x14ac:dyDescent="0.3">
      <c r="A48" t="s">
        <v>4596</v>
      </c>
      <c r="B48" s="11">
        <v>44264</v>
      </c>
      <c r="C48" t="s">
        <v>4597</v>
      </c>
      <c r="D48" t="s">
        <v>6146</v>
      </c>
      <c r="E48">
        <v>5</v>
      </c>
      <c r="F48" t="s">
        <v>4598</v>
      </c>
      <c r="G48" t="s">
        <v>4599</v>
      </c>
      <c r="H48" t="s">
        <v>318</v>
      </c>
      <c r="I48" t="s">
        <v>6192</v>
      </c>
      <c r="J48" t="s">
        <v>6188</v>
      </c>
      <c r="K48">
        <v>0.5</v>
      </c>
      <c r="L48">
        <v>5.97</v>
      </c>
      <c r="M48">
        <v>29.849999999999998</v>
      </c>
      <c r="N48" t="s">
        <v>6225</v>
      </c>
      <c r="O48" t="s">
        <v>6224</v>
      </c>
      <c r="P48" t="s">
        <v>6190</v>
      </c>
    </row>
    <row r="49" spans="1:16" x14ac:dyDescent="0.3">
      <c r="A49" t="s">
        <v>4533</v>
      </c>
      <c r="B49" s="11">
        <v>44612</v>
      </c>
      <c r="C49" t="s">
        <v>4434</v>
      </c>
      <c r="D49" t="s">
        <v>6179</v>
      </c>
      <c r="E49">
        <v>3</v>
      </c>
      <c r="F49" t="s">
        <v>4435</v>
      </c>
      <c r="G49" t="s">
        <v>4436</v>
      </c>
      <c r="H49" t="s">
        <v>318</v>
      </c>
      <c r="I49" t="s">
        <v>6192</v>
      </c>
      <c r="J49" t="s">
        <v>6186</v>
      </c>
      <c r="K49">
        <v>1</v>
      </c>
      <c r="L49">
        <v>11.95</v>
      </c>
      <c r="M49">
        <v>35.849999999999994</v>
      </c>
      <c r="N49" t="s">
        <v>6225</v>
      </c>
      <c r="O49" t="s">
        <v>6228</v>
      </c>
      <c r="P49" t="s">
        <v>6191</v>
      </c>
    </row>
    <row r="50" spans="1:16" x14ac:dyDescent="0.3">
      <c r="A50" t="s">
        <v>4522</v>
      </c>
      <c r="B50" s="11">
        <v>44358</v>
      </c>
      <c r="C50" t="s">
        <v>4523</v>
      </c>
      <c r="D50" t="s">
        <v>6153</v>
      </c>
      <c r="E50">
        <v>4</v>
      </c>
      <c r="F50" t="s">
        <v>4524</v>
      </c>
      <c r="G50" t="s">
        <v>4525</v>
      </c>
      <c r="H50" t="s">
        <v>318</v>
      </c>
      <c r="I50" t="s">
        <v>6194</v>
      </c>
      <c r="J50" t="s">
        <v>6187</v>
      </c>
      <c r="K50">
        <v>0.2</v>
      </c>
      <c r="L50">
        <v>3.645</v>
      </c>
      <c r="M50">
        <v>14.58</v>
      </c>
      <c r="N50" t="s">
        <v>6223</v>
      </c>
      <c r="O50" t="s">
        <v>6227</v>
      </c>
      <c r="P50" t="s">
        <v>6190</v>
      </c>
    </row>
    <row r="51" spans="1:16" x14ac:dyDescent="0.3">
      <c r="A51" t="s">
        <v>4483</v>
      </c>
      <c r="B51" s="11">
        <v>43540</v>
      </c>
      <c r="C51" t="s">
        <v>4484</v>
      </c>
      <c r="D51" t="s">
        <v>6143</v>
      </c>
      <c r="E51">
        <v>2</v>
      </c>
      <c r="F51" t="s">
        <v>4485</v>
      </c>
      <c r="G51" t="s">
        <v>6222</v>
      </c>
      <c r="H51" t="s">
        <v>318</v>
      </c>
      <c r="I51" t="s">
        <v>6195</v>
      </c>
      <c r="J51" t="s">
        <v>6187</v>
      </c>
      <c r="K51">
        <v>1</v>
      </c>
      <c r="L51">
        <v>12.95</v>
      </c>
      <c r="M51">
        <v>25.9</v>
      </c>
      <c r="N51" t="s">
        <v>6229</v>
      </c>
      <c r="O51" t="s">
        <v>6227</v>
      </c>
      <c r="P51" t="s">
        <v>6191</v>
      </c>
    </row>
    <row r="52" spans="1:16" x14ac:dyDescent="0.3">
      <c r="A52" t="s">
        <v>4461</v>
      </c>
      <c r="B52" s="11">
        <v>43506</v>
      </c>
      <c r="C52" t="s">
        <v>4462</v>
      </c>
      <c r="D52" t="s">
        <v>6165</v>
      </c>
      <c r="E52">
        <v>4</v>
      </c>
      <c r="F52" t="s">
        <v>4463</v>
      </c>
      <c r="G52" t="s">
        <v>6222</v>
      </c>
      <c r="H52" t="s">
        <v>318</v>
      </c>
      <c r="I52" t="s">
        <v>6195</v>
      </c>
      <c r="J52" t="s">
        <v>6187</v>
      </c>
      <c r="K52">
        <v>2.5</v>
      </c>
      <c r="L52">
        <v>29.784999999999997</v>
      </c>
      <c r="M52">
        <v>119.13999999999999</v>
      </c>
      <c r="N52" t="s">
        <v>6229</v>
      </c>
      <c r="O52" t="s">
        <v>6227</v>
      </c>
      <c r="P52" t="s">
        <v>6190</v>
      </c>
    </row>
    <row r="53" spans="1:16" x14ac:dyDescent="0.3">
      <c r="A53" t="s">
        <v>4450</v>
      </c>
      <c r="B53" s="11">
        <v>44727</v>
      </c>
      <c r="C53" t="s">
        <v>4451</v>
      </c>
      <c r="D53" t="s">
        <v>6158</v>
      </c>
      <c r="E53">
        <v>5</v>
      </c>
      <c r="F53" t="s">
        <v>4452</v>
      </c>
      <c r="G53" t="s">
        <v>4453</v>
      </c>
      <c r="H53" t="s">
        <v>318</v>
      </c>
      <c r="I53" t="s">
        <v>6193</v>
      </c>
      <c r="J53" t="s">
        <v>6187</v>
      </c>
      <c r="K53">
        <v>0.5</v>
      </c>
      <c r="L53">
        <v>5.97</v>
      </c>
      <c r="M53">
        <v>29.849999999999998</v>
      </c>
      <c r="N53" t="s">
        <v>6226</v>
      </c>
      <c r="O53" t="s">
        <v>6227</v>
      </c>
      <c r="P53" t="s">
        <v>6190</v>
      </c>
    </row>
    <row r="54" spans="1:16" x14ac:dyDescent="0.3">
      <c r="A54" t="s">
        <v>4433</v>
      </c>
      <c r="B54" s="11">
        <v>43830</v>
      </c>
      <c r="C54" t="s">
        <v>4434</v>
      </c>
      <c r="D54" t="s">
        <v>6143</v>
      </c>
      <c r="E54">
        <v>2</v>
      </c>
      <c r="F54" t="s">
        <v>4435</v>
      </c>
      <c r="G54" t="s">
        <v>4436</v>
      </c>
      <c r="H54" t="s">
        <v>318</v>
      </c>
      <c r="I54" t="s">
        <v>6195</v>
      </c>
      <c r="J54" t="s">
        <v>6187</v>
      </c>
      <c r="K54">
        <v>1</v>
      </c>
      <c r="L54">
        <v>12.95</v>
      </c>
      <c r="M54">
        <v>25.9</v>
      </c>
      <c r="N54" t="s">
        <v>6229</v>
      </c>
      <c r="O54" t="s">
        <v>6227</v>
      </c>
      <c r="P54" t="s">
        <v>6191</v>
      </c>
    </row>
    <row r="55" spans="1:16" x14ac:dyDescent="0.3">
      <c r="A55" t="s">
        <v>778</v>
      </c>
      <c r="B55" s="11">
        <v>43600</v>
      </c>
      <c r="C55" t="s">
        <v>779</v>
      </c>
      <c r="D55" t="s">
        <v>6164</v>
      </c>
      <c r="E55">
        <v>4</v>
      </c>
      <c r="F55" t="s">
        <v>780</v>
      </c>
      <c r="G55" t="s">
        <v>781</v>
      </c>
      <c r="H55" t="s">
        <v>318</v>
      </c>
      <c r="I55" t="s">
        <v>6195</v>
      </c>
      <c r="J55" t="s">
        <v>6186</v>
      </c>
      <c r="K55">
        <v>2.5</v>
      </c>
      <c r="L55">
        <v>36.454999999999998</v>
      </c>
      <c r="M55">
        <v>145.82</v>
      </c>
      <c r="N55" t="s">
        <v>6229</v>
      </c>
      <c r="O55" t="s">
        <v>6228</v>
      </c>
      <c r="P55" t="s">
        <v>6190</v>
      </c>
    </row>
    <row r="56" spans="1:16" x14ac:dyDescent="0.3">
      <c r="A56" t="s">
        <v>4429</v>
      </c>
      <c r="B56" s="11">
        <v>44547</v>
      </c>
      <c r="C56" t="s">
        <v>4430</v>
      </c>
      <c r="D56" t="s">
        <v>6157</v>
      </c>
      <c r="E56">
        <v>3</v>
      </c>
      <c r="F56" t="s">
        <v>4431</v>
      </c>
      <c r="G56" t="s">
        <v>6222</v>
      </c>
      <c r="H56" t="s">
        <v>318</v>
      </c>
      <c r="I56" t="s">
        <v>6193</v>
      </c>
      <c r="J56" t="s">
        <v>6188</v>
      </c>
      <c r="K56">
        <v>0.5</v>
      </c>
      <c r="L56">
        <v>6.75</v>
      </c>
      <c r="M56">
        <v>20.25</v>
      </c>
      <c r="N56" t="s">
        <v>6226</v>
      </c>
      <c r="O56" t="s">
        <v>6224</v>
      </c>
      <c r="P56" t="s">
        <v>6191</v>
      </c>
    </row>
    <row r="57" spans="1:16" x14ac:dyDescent="0.3">
      <c r="A57" t="s">
        <v>4393</v>
      </c>
      <c r="B57" s="11">
        <v>44227</v>
      </c>
      <c r="C57" t="s">
        <v>4434</v>
      </c>
      <c r="D57" t="s">
        <v>6155</v>
      </c>
      <c r="E57">
        <v>2</v>
      </c>
      <c r="F57" t="s">
        <v>4435</v>
      </c>
      <c r="G57" t="s">
        <v>4436</v>
      </c>
      <c r="H57" t="s">
        <v>318</v>
      </c>
      <c r="I57" t="s">
        <v>6193</v>
      </c>
      <c r="J57" t="s">
        <v>6188</v>
      </c>
      <c r="K57">
        <v>1</v>
      </c>
      <c r="L57">
        <v>11.25</v>
      </c>
      <c r="M57">
        <v>22.5</v>
      </c>
      <c r="N57" t="s">
        <v>6226</v>
      </c>
      <c r="O57" t="s">
        <v>6224</v>
      </c>
      <c r="P57" t="s">
        <v>6191</v>
      </c>
    </row>
    <row r="58" spans="1:16" x14ac:dyDescent="0.3">
      <c r="A58" t="s">
        <v>4377</v>
      </c>
      <c r="B58" s="11">
        <v>43579</v>
      </c>
      <c r="C58" t="s">
        <v>4378</v>
      </c>
      <c r="D58" t="s">
        <v>6140</v>
      </c>
      <c r="E58">
        <v>5</v>
      </c>
      <c r="F58" t="s">
        <v>4379</v>
      </c>
      <c r="G58" t="s">
        <v>4380</v>
      </c>
      <c r="H58" t="s">
        <v>318</v>
      </c>
      <c r="I58" t="s">
        <v>6193</v>
      </c>
      <c r="J58" t="s">
        <v>6186</v>
      </c>
      <c r="K58">
        <v>1</v>
      </c>
      <c r="L58">
        <v>12.95</v>
      </c>
      <c r="M58">
        <v>64.75</v>
      </c>
      <c r="N58" t="s">
        <v>6226</v>
      </c>
      <c r="O58" t="s">
        <v>6228</v>
      </c>
      <c r="P58" t="s">
        <v>6191</v>
      </c>
    </row>
    <row r="59" spans="1:16" x14ac:dyDescent="0.3">
      <c r="A59" t="s">
        <v>4313</v>
      </c>
      <c r="B59" s="11">
        <v>44206</v>
      </c>
      <c r="C59" t="s">
        <v>4314</v>
      </c>
      <c r="D59" t="s">
        <v>6160</v>
      </c>
      <c r="E59">
        <v>5</v>
      </c>
      <c r="F59" t="s">
        <v>4315</v>
      </c>
      <c r="G59" t="s">
        <v>4316</v>
      </c>
      <c r="H59" t="s">
        <v>318</v>
      </c>
      <c r="I59" t="s">
        <v>6195</v>
      </c>
      <c r="J59" t="s">
        <v>6188</v>
      </c>
      <c r="K59">
        <v>0.5</v>
      </c>
      <c r="L59">
        <v>8.73</v>
      </c>
      <c r="M59">
        <v>43.650000000000006</v>
      </c>
      <c r="N59" t="s">
        <v>6229</v>
      </c>
      <c r="O59" t="s">
        <v>6224</v>
      </c>
      <c r="P59" t="s">
        <v>6191</v>
      </c>
    </row>
    <row r="60" spans="1:16" x14ac:dyDescent="0.3">
      <c r="A60" t="s">
        <v>4256</v>
      </c>
      <c r="B60" s="11">
        <v>44451</v>
      </c>
      <c r="C60" t="s">
        <v>4257</v>
      </c>
      <c r="D60" t="s">
        <v>6147</v>
      </c>
      <c r="E60">
        <v>6</v>
      </c>
      <c r="F60" t="s">
        <v>4258</v>
      </c>
      <c r="G60" t="s">
        <v>4259</v>
      </c>
      <c r="H60" t="s">
        <v>318</v>
      </c>
      <c r="I60" t="s">
        <v>6193</v>
      </c>
      <c r="J60" t="s">
        <v>6187</v>
      </c>
      <c r="K60">
        <v>1</v>
      </c>
      <c r="L60">
        <v>9.9499999999999993</v>
      </c>
      <c r="M60">
        <v>59.699999999999996</v>
      </c>
      <c r="N60" t="s">
        <v>6226</v>
      </c>
      <c r="O60" t="s">
        <v>6227</v>
      </c>
      <c r="P60" t="s">
        <v>6191</v>
      </c>
    </row>
    <row r="61" spans="1:16" x14ac:dyDescent="0.3">
      <c r="A61" t="s">
        <v>4211</v>
      </c>
      <c r="B61" s="11">
        <v>44693</v>
      </c>
      <c r="C61" t="s">
        <v>4212</v>
      </c>
      <c r="D61" t="s">
        <v>6168</v>
      </c>
      <c r="E61">
        <v>2</v>
      </c>
      <c r="F61" t="s">
        <v>4213</v>
      </c>
      <c r="G61" t="s">
        <v>4214</v>
      </c>
      <c r="H61" t="s">
        <v>318</v>
      </c>
      <c r="I61" t="s">
        <v>6193</v>
      </c>
      <c r="J61" t="s">
        <v>6187</v>
      </c>
      <c r="K61">
        <v>2.5</v>
      </c>
      <c r="L61">
        <v>22.884999999999998</v>
      </c>
      <c r="M61">
        <v>45.769999999999996</v>
      </c>
      <c r="N61" t="s">
        <v>6226</v>
      </c>
      <c r="O61" t="s">
        <v>6227</v>
      </c>
      <c r="P61" t="s">
        <v>6190</v>
      </c>
    </row>
    <row r="62" spans="1:16" x14ac:dyDescent="0.3">
      <c r="A62" t="s">
        <v>4174</v>
      </c>
      <c r="B62" s="11">
        <v>43892</v>
      </c>
      <c r="C62" t="s">
        <v>4175</v>
      </c>
      <c r="D62" t="s">
        <v>6170</v>
      </c>
      <c r="E62">
        <v>4</v>
      </c>
      <c r="F62" t="s">
        <v>4176</v>
      </c>
      <c r="G62" t="s">
        <v>4177</v>
      </c>
      <c r="H62" t="s">
        <v>318</v>
      </c>
      <c r="I62" t="s">
        <v>6195</v>
      </c>
      <c r="J62" t="s">
        <v>6186</v>
      </c>
      <c r="K62">
        <v>1</v>
      </c>
      <c r="L62">
        <v>15.85</v>
      </c>
      <c r="M62">
        <v>63.4</v>
      </c>
      <c r="N62" t="s">
        <v>6229</v>
      </c>
      <c r="O62" t="s">
        <v>6228</v>
      </c>
      <c r="P62" t="s">
        <v>6191</v>
      </c>
    </row>
    <row r="63" spans="1:16" x14ac:dyDescent="0.3">
      <c r="A63" t="s">
        <v>4093</v>
      </c>
      <c r="B63" s="11">
        <v>43684</v>
      </c>
      <c r="C63" t="s">
        <v>4094</v>
      </c>
      <c r="D63" t="s">
        <v>6175</v>
      </c>
      <c r="E63">
        <v>3</v>
      </c>
      <c r="F63" t="s">
        <v>4095</v>
      </c>
      <c r="G63" t="s">
        <v>6222</v>
      </c>
      <c r="H63" t="s">
        <v>318</v>
      </c>
      <c r="I63" t="s">
        <v>6193</v>
      </c>
      <c r="J63" t="s">
        <v>6188</v>
      </c>
      <c r="K63">
        <v>2.5</v>
      </c>
      <c r="L63">
        <v>25.874999999999996</v>
      </c>
      <c r="M63">
        <v>77.624999999999986</v>
      </c>
      <c r="N63" t="s">
        <v>6226</v>
      </c>
      <c r="O63" t="s">
        <v>6224</v>
      </c>
      <c r="P63" t="s">
        <v>6190</v>
      </c>
    </row>
    <row r="64" spans="1:16" x14ac:dyDescent="0.3">
      <c r="A64" t="s">
        <v>4086</v>
      </c>
      <c r="B64" s="11">
        <v>43889</v>
      </c>
      <c r="C64" t="s">
        <v>4087</v>
      </c>
      <c r="D64" t="s">
        <v>6166</v>
      </c>
      <c r="E64">
        <v>1</v>
      </c>
      <c r="F64" t="s">
        <v>4088</v>
      </c>
      <c r="G64" t="s">
        <v>4089</v>
      </c>
      <c r="H64" t="s">
        <v>318</v>
      </c>
      <c r="I64" t="s">
        <v>6194</v>
      </c>
      <c r="J64" t="s">
        <v>6188</v>
      </c>
      <c r="K64">
        <v>2.5</v>
      </c>
      <c r="L64">
        <v>31.624999999999996</v>
      </c>
      <c r="M64">
        <v>31.624999999999996</v>
      </c>
      <c r="N64" t="s">
        <v>6223</v>
      </c>
      <c r="O64" t="s">
        <v>6224</v>
      </c>
      <c r="P64" t="s">
        <v>6190</v>
      </c>
    </row>
    <row r="65" spans="1:16" x14ac:dyDescent="0.3">
      <c r="A65" t="s">
        <v>4035</v>
      </c>
      <c r="B65" s="11">
        <v>44680</v>
      </c>
      <c r="C65" t="s">
        <v>4036</v>
      </c>
      <c r="D65" t="s">
        <v>6149</v>
      </c>
      <c r="E65">
        <v>5</v>
      </c>
      <c r="F65" t="s">
        <v>4037</v>
      </c>
      <c r="G65" t="s">
        <v>4038</v>
      </c>
      <c r="H65" t="s">
        <v>318</v>
      </c>
      <c r="I65" t="s">
        <v>6192</v>
      </c>
      <c r="J65" t="s">
        <v>6187</v>
      </c>
      <c r="K65">
        <v>2.5</v>
      </c>
      <c r="L65">
        <v>20.584999999999997</v>
      </c>
      <c r="M65">
        <v>102.92499999999998</v>
      </c>
      <c r="N65" t="s">
        <v>6225</v>
      </c>
      <c r="O65" t="s">
        <v>6227</v>
      </c>
      <c r="P65" t="s">
        <v>6190</v>
      </c>
    </row>
    <row r="66" spans="1:16" x14ac:dyDescent="0.3">
      <c r="A66" t="s">
        <v>4035</v>
      </c>
      <c r="B66" s="11">
        <v>44680</v>
      </c>
      <c r="C66" t="s">
        <v>4036</v>
      </c>
      <c r="D66" t="s">
        <v>6154</v>
      </c>
      <c r="E66">
        <v>1</v>
      </c>
      <c r="F66" t="s">
        <v>4037</v>
      </c>
      <c r="G66" t="s">
        <v>4038</v>
      </c>
      <c r="H66" t="s">
        <v>318</v>
      </c>
      <c r="I66" t="s">
        <v>6193</v>
      </c>
      <c r="J66" t="s">
        <v>6187</v>
      </c>
      <c r="K66">
        <v>0.2</v>
      </c>
      <c r="L66">
        <v>2.9849999999999999</v>
      </c>
      <c r="M66">
        <v>2.9849999999999999</v>
      </c>
      <c r="N66" t="s">
        <v>6226</v>
      </c>
      <c r="O66" t="s">
        <v>6227</v>
      </c>
      <c r="P66" t="s">
        <v>6190</v>
      </c>
    </row>
    <row r="67" spans="1:16" x14ac:dyDescent="0.3">
      <c r="A67" t="s">
        <v>4035</v>
      </c>
      <c r="B67" s="11">
        <v>44680</v>
      </c>
      <c r="C67" t="s">
        <v>4036</v>
      </c>
      <c r="D67" t="s">
        <v>6169</v>
      </c>
      <c r="E67">
        <v>4</v>
      </c>
      <c r="F67" t="s">
        <v>4037</v>
      </c>
      <c r="G67" t="s">
        <v>4038</v>
      </c>
      <c r="H67" t="s">
        <v>318</v>
      </c>
      <c r="I67" t="s">
        <v>6195</v>
      </c>
      <c r="J67" t="s">
        <v>6187</v>
      </c>
      <c r="K67">
        <v>0.5</v>
      </c>
      <c r="L67">
        <v>7.77</v>
      </c>
      <c r="M67">
        <v>31.08</v>
      </c>
      <c r="N67" t="s">
        <v>6229</v>
      </c>
      <c r="O67" t="s">
        <v>6227</v>
      </c>
      <c r="P67" t="s">
        <v>6190</v>
      </c>
    </row>
    <row r="68" spans="1:16" x14ac:dyDescent="0.3">
      <c r="A68" t="s">
        <v>4035</v>
      </c>
      <c r="B68" s="11">
        <v>44680</v>
      </c>
      <c r="C68" t="s">
        <v>4036</v>
      </c>
      <c r="D68" t="s">
        <v>6184</v>
      </c>
      <c r="E68">
        <v>6</v>
      </c>
      <c r="F68" t="s">
        <v>4037</v>
      </c>
      <c r="G68" t="s">
        <v>4038</v>
      </c>
      <c r="H68" t="s">
        <v>318</v>
      </c>
      <c r="I68" t="s">
        <v>6194</v>
      </c>
      <c r="J68" t="s">
        <v>6186</v>
      </c>
      <c r="K68">
        <v>0.2</v>
      </c>
      <c r="L68">
        <v>4.4550000000000001</v>
      </c>
      <c r="M68">
        <v>26.73</v>
      </c>
      <c r="N68" t="s">
        <v>6223</v>
      </c>
      <c r="O68" t="s">
        <v>6228</v>
      </c>
      <c r="P68" t="s">
        <v>6190</v>
      </c>
    </row>
    <row r="69" spans="1:16" x14ac:dyDescent="0.3">
      <c r="A69" t="s">
        <v>4012</v>
      </c>
      <c r="B69" s="11">
        <v>44010</v>
      </c>
      <c r="C69" t="s">
        <v>4013</v>
      </c>
      <c r="D69" t="s">
        <v>6166</v>
      </c>
      <c r="E69">
        <v>2</v>
      </c>
      <c r="F69" t="s">
        <v>4014</v>
      </c>
      <c r="G69" t="s">
        <v>4015</v>
      </c>
      <c r="H69" t="s">
        <v>318</v>
      </c>
      <c r="I69" t="s">
        <v>6194</v>
      </c>
      <c r="J69" t="s">
        <v>6188</v>
      </c>
      <c r="K69">
        <v>2.5</v>
      </c>
      <c r="L69">
        <v>31.624999999999996</v>
      </c>
      <c r="M69">
        <v>63.249999999999993</v>
      </c>
      <c r="N69" t="s">
        <v>6223</v>
      </c>
      <c r="O69" t="s">
        <v>6224</v>
      </c>
      <c r="P69" t="s">
        <v>6190</v>
      </c>
    </row>
    <row r="70" spans="1:16" x14ac:dyDescent="0.3">
      <c r="A70" t="s">
        <v>3945</v>
      </c>
      <c r="B70" s="11">
        <v>43896</v>
      </c>
      <c r="C70" t="s">
        <v>3946</v>
      </c>
      <c r="D70" t="s">
        <v>6152</v>
      </c>
      <c r="E70">
        <v>4</v>
      </c>
      <c r="F70" t="s">
        <v>3947</v>
      </c>
      <c r="G70" t="s">
        <v>6222</v>
      </c>
      <c r="H70" t="s">
        <v>318</v>
      </c>
      <c r="I70" t="s">
        <v>6193</v>
      </c>
      <c r="J70" t="s">
        <v>6188</v>
      </c>
      <c r="K70">
        <v>0.2</v>
      </c>
      <c r="L70">
        <v>3.375</v>
      </c>
      <c r="M70">
        <v>13.5</v>
      </c>
      <c r="N70" t="s">
        <v>6226</v>
      </c>
      <c r="O70" t="s">
        <v>6224</v>
      </c>
      <c r="P70" t="s">
        <v>6191</v>
      </c>
    </row>
    <row r="71" spans="1:16" x14ac:dyDescent="0.3">
      <c r="A71" t="s">
        <v>3900</v>
      </c>
      <c r="B71" s="11">
        <v>44148</v>
      </c>
      <c r="C71" t="s">
        <v>3901</v>
      </c>
      <c r="D71" t="s">
        <v>6165</v>
      </c>
      <c r="E71">
        <v>4</v>
      </c>
      <c r="F71" t="s">
        <v>3902</v>
      </c>
      <c r="G71" t="s">
        <v>6222</v>
      </c>
      <c r="H71" t="s">
        <v>318</v>
      </c>
      <c r="I71" t="s">
        <v>6195</v>
      </c>
      <c r="J71" t="s">
        <v>6187</v>
      </c>
      <c r="K71">
        <v>2.5</v>
      </c>
      <c r="L71">
        <v>29.784999999999997</v>
      </c>
      <c r="M71">
        <v>119.13999999999999</v>
      </c>
      <c r="N71" t="s">
        <v>6229</v>
      </c>
      <c r="O71" t="s">
        <v>6227</v>
      </c>
      <c r="P71" t="s">
        <v>6191</v>
      </c>
    </row>
    <row r="72" spans="1:16" x14ac:dyDescent="0.3">
      <c r="A72" t="s">
        <v>3756</v>
      </c>
      <c r="B72" s="11">
        <v>44720</v>
      </c>
      <c r="C72" t="s">
        <v>3757</v>
      </c>
      <c r="D72" t="s">
        <v>6157</v>
      </c>
      <c r="E72">
        <v>5</v>
      </c>
      <c r="F72" t="s">
        <v>3758</v>
      </c>
      <c r="G72" t="s">
        <v>3759</v>
      </c>
      <c r="H72" t="s">
        <v>318</v>
      </c>
      <c r="I72" t="s">
        <v>6193</v>
      </c>
      <c r="J72" t="s">
        <v>6188</v>
      </c>
      <c r="K72">
        <v>0.5</v>
      </c>
      <c r="L72">
        <v>6.75</v>
      </c>
      <c r="M72">
        <v>33.75</v>
      </c>
      <c r="N72" t="s">
        <v>6226</v>
      </c>
      <c r="O72" t="s">
        <v>6224</v>
      </c>
      <c r="P72" t="s">
        <v>6191</v>
      </c>
    </row>
    <row r="73" spans="1:16" x14ac:dyDescent="0.3">
      <c r="A73" t="s">
        <v>3756</v>
      </c>
      <c r="B73" s="11">
        <v>44720</v>
      </c>
      <c r="C73" t="s">
        <v>3757</v>
      </c>
      <c r="D73" t="s">
        <v>6184</v>
      </c>
      <c r="E73">
        <v>3</v>
      </c>
      <c r="F73" t="s">
        <v>3758</v>
      </c>
      <c r="G73" t="s">
        <v>3759</v>
      </c>
      <c r="H73" t="s">
        <v>318</v>
      </c>
      <c r="I73" t="s">
        <v>6194</v>
      </c>
      <c r="J73" t="s">
        <v>6186</v>
      </c>
      <c r="K73">
        <v>0.2</v>
      </c>
      <c r="L73">
        <v>4.4550000000000001</v>
      </c>
      <c r="M73">
        <v>13.365</v>
      </c>
      <c r="N73" t="s">
        <v>6223</v>
      </c>
      <c r="O73" t="s">
        <v>6228</v>
      </c>
      <c r="P73" t="s">
        <v>6191</v>
      </c>
    </row>
    <row r="74" spans="1:16" x14ac:dyDescent="0.3">
      <c r="A74" t="s">
        <v>3695</v>
      </c>
      <c r="B74" s="11">
        <v>44318</v>
      </c>
      <c r="C74" t="s">
        <v>3696</v>
      </c>
      <c r="D74" t="s">
        <v>6142</v>
      </c>
      <c r="E74">
        <v>6</v>
      </c>
      <c r="F74" t="s">
        <v>3697</v>
      </c>
      <c r="G74" t="s">
        <v>6222</v>
      </c>
      <c r="H74" t="s">
        <v>318</v>
      </c>
      <c r="I74" t="s">
        <v>6192</v>
      </c>
      <c r="J74" t="s">
        <v>6186</v>
      </c>
      <c r="K74">
        <v>2.5</v>
      </c>
      <c r="L74">
        <v>27.484999999999996</v>
      </c>
      <c r="M74">
        <v>164.90999999999997</v>
      </c>
      <c r="N74" t="s">
        <v>6225</v>
      </c>
      <c r="O74" t="s">
        <v>6228</v>
      </c>
      <c r="P74" t="s">
        <v>6191</v>
      </c>
    </row>
    <row r="75" spans="1:16" x14ac:dyDescent="0.3">
      <c r="A75" t="s">
        <v>891</v>
      </c>
      <c r="B75" s="11">
        <v>44200</v>
      </c>
      <c r="C75" t="s">
        <v>892</v>
      </c>
      <c r="D75" t="s">
        <v>6145</v>
      </c>
      <c r="E75">
        <v>2</v>
      </c>
      <c r="F75" t="s">
        <v>893</v>
      </c>
      <c r="G75" t="s">
        <v>894</v>
      </c>
      <c r="H75" t="s">
        <v>318</v>
      </c>
      <c r="I75" t="s">
        <v>6195</v>
      </c>
      <c r="J75" t="s">
        <v>6186</v>
      </c>
      <c r="K75">
        <v>0.2</v>
      </c>
      <c r="L75">
        <v>4.7549999999999999</v>
      </c>
      <c r="M75">
        <v>9.51</v>
      </c>
      <c r="N75" t="s">
        <v>6229</v>
      </c>
      <c r="O75" t="s">
        <v>6228</v>
      </c>
      <c r="P75" t="s">
        <v>6191</v>
      </c>
    </row>
    <row r="76" spans="1:16" x14ac:dyDescent="0.3">
      <c r="A76" t="s">
        <v>3659</v>
      </c>
      <c r="B76" s="11">
        <v>43688</v>
      </c>
      <c r="C76" t="s">
        <v>3660</v>
      </c>
      <c r="D76" t="s">
        <v>6154</v>
      </c>
      <c r="E76">
        <v>6</v>
      </c>
      <c r="F76" t="s">
        <v>3661</v>
      </c>
      <c r="G76" t="s">
        <v>6222</v>
      </c>
      <c r="H76" t="s">
        <v>318</v>
      </c>
      <c r="I76" t="s">
        <v>6193</v>
      </c>
      <c r="J76" t="s">
        <v>6187</v>
      </c>
      <c r="K76">
        <v>0.2</v>
      </c>
      <c r="L76">
        <v>2.9849999999999999</v>
      </c>
      <c r="M76">
        <v>17.91</v>
      </c>
      <c r="N76" t="s">
        <v>6226</v>
      </c>
      <c r="O76" t="s">
        <v>6227</v>
      </c>
      <c r="P76" t="s">
        <v>6190</v>
      </c>
    </row>
    <row r="77" spans="1:16" x14ac:dyDescent="0.3">
      <c r="A77" t="s">
        <v>3638</v>
      </c>
      <c r="B77" s="11">
        <v>44506</v>
      </c>
      <c r="C77" t="s">
        <v>3368</v>
      </c>
      <c r="D77" t="s">
        <v>6171</v>
      </c>
      <c r="E77">
        <v>4</v>
      </c>
      <c r="F77" t="s">
        <v>3369</v>
      </c>
      <c r="G77" t="s">
        <v>3370</v>
      </c>
      <c r="H77" t="s">
        <v>318</v>
      </c>
      <c r="I77" t="s">
        <v>6194</v>
      </c>
      <c r="J77" t="s">
        <v>6186</v>
      </c>
      <c r="K77">
        <v>1</v>
      </c>
      <c r="L77">
        <v>14.85</v>
      </c>
      <c r="M77">
        <v>59.4</v>
      </c>
      <c r="N77" t="s">
        <v>6223</v>
      </c>
      <c r="O77" t="s">
        <v>6228</v>
      </c>
      <c r="P77" t="s">
        <v>6190</v>
      </c>
    </row>
    <row r="78" spans="1:16" x14ac:dyDescent="0.3">
      <c r="A78" t="s">
        <v>3627</v>
      </c>
      <c r="B78" s="11">
        <v>44258</v>
      </c>
      <c r="C78" t="s">
        <v>3628</v>
      </c>
      <c r="D78" t="s">
        <v>6141</v>
      </c>
      <c r="E78">
        <v>6</v>
      </c>
      <c r="F78" t="s">
        <v>3629</v>
      </c>
      <c r="G78" t="s">
        <v>3630</v>
      </c>
      <c r="H78" t="s">
        <v>318</v>
      </c>
      <c r="I78" t="s">
        <v>6194</v>
      </c>
      <c r="J78" t="s">
        <v>6188</v>
      </c>
      <c r="K78">
        <v>1</v>
      </c>
      <c r="L78">
        <v>13.75</v>
      </c>
      <c r="M78">
        <v>82.5</v>
      </c>
      <c r="N78" t="s">
        <v>6223</v>
      </c>
      <c r="O78" t="s">
        <v>6224</v>
      </c>
      <c r="P78" t="s">
        <v>6191</v>
      </c>
    </row>
    <row r="79" spans="1:16" x14ac:dyDescent="0.3">
      <c r="A79" t="s">
        <v>913</v>
      </c>
      <c r="B79" s="11">
        <v>44400</v>
      </c>
      <c r="C79" t="s">
        <v>914</v>
      </c>
      <c r="D79" t="s">
        <v>6177</v>
      </c>
      <c r="E79">
        <v>6</v>
      </c>
      <c r="F79" t="s">
        <v>915</v>
      </c>
      <c r="G79" t="s">
        <v>916</v>
      </c>
      <c r="H79" t="s">
        <v>318</v>
      </c>
      <c r="I79" t="s">
        <v>6192</v>
      </c>
      <c r="J79" t="s">
        <v>6187</v>
      </c>
      <c r="K79">
        <v>1</v>
      </c>
      <c r="L79">
        <v>8.9499999999999993</v>
      </c>
      <c r="M79">
        <v>53.699999999999996</v>
      </c>
      <c r="N79" t="s">
        <v>6225</v>
      </c>
      <c r="O79" t="s">
        <v>6227</v>
      </c>
      <c r="P79" t="s">
        <v>6190</v>
      </c>
    </row>
    <row r="80" spans="1:16" x14ac:dyDescent="0.3">
      <c r="A80" t="s">
        <v>919</v>
      </c>
      <c r="B80" s="11">
        <v>43855</v>
      </c>
      <c r="C80" t="s">
        <v>920</v>
      </c>
      <c r="D80" t="s">
        <v>6178</v>
      </c>
      <c r="E80">
        <v>1</v>
      </c>
      <c r="F80" t="s">
        <v>921</v>
      </c>
      <c r="G80" t="s">
        <v>6222</v>
      </c>
      <c r="H80" t="s">
        <v>318</v>
      </c>
      <c r="I80" t="s">
        <v>6192</v>
      </c>
      <c r="J80" t="s">
        <v>6186</v>
      </c>
      <c r="K80">
        <v>0.2</v>
      </c>
      <c r="L80">
        <v>3.5849999999999995</v>
      </c>
      <c r="M80">
        <v>3.5849999999999995</v>
      </c>
      <c r="N80" t="s">
        <v>6225</v>
      </c>
      <c r="O80" t="s">
        <v>6228</v>
      </c>
      <c r="P80" t="s">
        <v>6190</v>
      </c>
    </row>
    <row r="81" spans="1:16" x14ac:dyDescent="0.3">
      <c r="A81" t="s">
        <v>3577</v>
      </c>
      <c r="B81" s="11">
        <v>44127</v>
      </c>
      <c r="C81" t="s">
        <v>3578</v>
      </c>
      <c r="D81" t="s">
        <v>6185</v>
      </c>
      <c r="E81">
        <v>3</v>
      </c>
      <c r="F81" t="s">
        <v>3579</v>
      </c>
      <c r="G81" t="s">
        <v>6222</v>
      </c>
      <c r="H81" t="s">
        <v>318</v>
      </c>
      <c r="I81" t="s">
        <v>6194</v>
      </c>
      <c r="J81" t="s">
        <v>6187</v>
      </c>
      <c r="K81">
        <v>2.5</v>
      </c>
      <c r="L81">
        <v>27.945</v>
      </c>
      <c r="M81">
        <v>83.835000000000008</v>
      </c>
      <c r="N81" t="s">
        <v>6223</v>
      </c>
      <c r="O81" t="s">
        <v>6227</v>
      </c>
      <c r="P81" t="s">
        <v>6191</v>
      </c>
    </row>
    <row r="82" spans="1:16" x14ac:dyDescent="0.3">
      <c r="A82" t="s">
        <v>3548</v>
      </c>
      <c r="B82" s="11">
        <v>43750</v>
      </c>
      <c r="C82" t="s">
        <v>3549</v>
      </c>
      <c r="D82" t="s">
        <v>6168</v>
      </c>
      <c r="E82">
        <v>1</v>
      </c>
      <c r="F82" t="s">
        <v>3550</v>
      </c>
      <c r="G82" t="s">
        <v>6222</v>
      </c>
      <c r="H82" t="s">
        <v>318</v>
      </c>
      <c r="I82" t="s">
        <v>6193</v>
      </c>
      <c r="J82" t="s">
        <v>6187</v>
      </c>
      <c r="K82">
        <v>2.5</v>
      </c>
      <c r="L82">
        <v>22.884999999999998</v>
      </c>
      <c r="M82">
        <v>22.884999999999998</v>
      </c>
      <c r="N82" t="s">
        <v>6226</v>
      </c>
      <c r="O82" t="s">
        <v>6227</v>
      </c>
      <c r="P82" t="s">
        <v>6190</v>
      </c>
    </row>
    <row r="83" spans="1:16" x14ac:dyDescent="0.3">
      <c r="A83" t="s">
        <v>3521</v>
      </c>
      <c r="B83" s="11">
        <v>43544</v>
      </c>
      <c r="C83" t="s">
        <v>3368</v>
      </c>
      <c r="D83" t="s">
        <v>6163</v>
      </c>
      <c r="E83">
        <v>3</v>
      </c>
      <c r="F83" t="s">
        <v>3369</v>
      </c>
      <c r="G83" t="s">
        <v>3370</v>
      </c>
      <c r="H83" t="s">
        <v>318</v>
      </c>
      <c r="I83" t="s">
        <v>6192</v>
      </c>
      <c r="J83" t="s">
        <v>6187</v>
      </c>
      <c r="K83">
        <v>0.2</v>
      </c>
      <c r="L83">
        <v>2.6849999999999996</v>
      </c>
      <c r="M83">
        <v>8.0549999999999997</v>
      </c>
      <c r="N83" t="s">
        <v>6225</v>
      </c>
      <c r="O83" t="s">
        <v>6227</v>
      </c>
      <c r="P83" t="s">
        <v>6190</v>
      </c>
    </row>
    <row r="84" spans="1:16" x14ac:dyDescent="0.3">
      <c r="A84" t="s">
        <v>3516</v>
      </c>
      <c r="B84" s="11">
        <v>44585</v>
      </c>
      <c r="C84" t="s">
        <v>3517</v>
      </c>
      <c r="D84" t="s">
        <v>6145</v>
      </c>
      <c r="E84">
        <v>2</v>
      </c>
      <c r="F84" t="s">
        <v>3518</v>
      </c>
      <c r="G84" t="s">
        <v>6222</v>
      </c>
      <c r="H84" t="s">
        <v>318</v>
      </c>
      <c r="I84" t="s">
        <v>6195</v>
      </c>
      <c r="J84" t="s">
        <v>6186</v>
      </c>
      <c r="K84">
        <v>0.2</v>
      </c>
      <c r="L84">
        <v>4.7549999999999999</v>
      </c>
      <c r="M84">
        <v>9.51</v>
      </c>
      <c r="N84" t="s">
        <v>6229</v>
      </c>
      <c r="O84" t="s">
        <v>6228</v>
      </c>
      <c r="P84" t="s">
        <v>6191</v>
      </c>
    </row>
    <row r="85" spans="1:16" x14ac:dyDescent="0.3">
      <c r="A85" t="s">
        <v>3510</v>
      </c>
      <c r="B85" s="11">
        <v>44563</v>
      </c>
      <c r="C85" t="s">
        <v>3511</v>
      </c>
      <c r="D85" t="s">
        <v>6151</v>
      </c>
      <c r="E85">
        <v>2</v>
      </c>
      <c r="F85" t="s">
        <v>3512</v>
      </c>
      <c r="G85" t="s">
        <v>3513</v>
      </c>
      <c r="H85" t="s">
        <v>318</v>
      </c>
      <c r="I85" t="s">
        <v>6192</v>
      </c>
      <c r="J85" t="s">
        <v>6188</v>
      </c>
      <c r="K85">
        <v>2.5</v>
      </c>
      <c r="L85">
        <v>22.884999999999998</v>
      </c>
      <c r="M85">
        <v>45.769999999999996</v>
      </c>
      <c r="N85" t="s">
        <v>6225</v>
      </c>
      <c r="O85" t="s">
        <v>6224</v>
      </c>
      <c r="P85" t="s">
        <v>6190</v>
      </c>
    </row>
    <row r="86" spans="1:16" x14ac:dyDescent="0.3">
      <c r="A86" t="s">
        <v>954</v>
      </c>
      <c r="B86" s="11">
        <v>43721</v>
      </c>
      <c r="C86" t="s">
        <v>955</v>
      </c>
      <c r="D86" t="s">
        <v>6181</v>
      </c>
      <c r="E86">
        <v>3</v>
      </c>
      <c r="F86" t="s">
        <v>956</v>
      </c>
      <c r="G86" t="s">
        <v>957</v>
      </c>
      <c r="H86" t="s">
        <v>318</v>
      </c>
      <c r="I86" t="s">
        <v>6195</v>
      </c>
      <c r="J86" t="s">
        <v>6188</v>
      </c>
      <c r="K86">
        <v>2.5</v>
      </c>
      <c r="L86">
        <v>33.464999999999996</v>
      </c>
      <c r="M86">
        <v>100.39499999999998</v>
      </c>
      <c r="N86" t="s">
        <v>6229</v>
      </c>
      <c r="O86" t="s">
        <v>6224</v>
      </c>
      <c r="P86" t="s">
        <v>6190</v>
      </c>
    </row>
    <row r="87" spans="1:16" x14ac:dyDescent="0.3">
      <c r="A87" t="s">
        <v>3447</v>
      </c>
      <c r="B87" s="11">
        <v>44129</v>
      </c>
      <c r="C87" t="s">
        <v>3448</v>
      </c>
      <c r="D87" t="s">
        <v>6165</v>
      </c>
      <c r="E87">
        <v>1</v>
      </c>
      <c r="F87" t="s">
        <v>3449</v>
      </c>
      <c r="G87" t="s">
        <v>3450</v>
      </c>
      <c r="H87" t="s">
        <v>318</v>
      </c>
      <c r="I87" t="s">
        <v>6195</v>
      </c>
      <c r="J87" t="s">
        <v>6187</v>
      </c>
      <c r="K87">
        <v>2.5</v>
      </c>
      <c r="L87">
        <v>29.784999999999997</v>
      </c>
      <c r="M87">
        <v>29.784999999999997</v>
      </c>
      <c r="N87" t="s">
        <v>6229</v>
      </c>
      <c r="O87" t="s">
        <v>6227</v>
      </c>
      <c r="P87" t="s">
        <v>6191</v>
      </c>
    </row>
    <row r="88" spans="1:16" x14ac:dyDescent="0.3">
      <c r="A88" t="s">
        <v>3424</v>
      </c>
      <c r="B88" s="11">
        <v>44026</v>
      </c>
      <c r="C88" t="s">
        <v>3368</v>
      </c>
      <c r="D88" t="s">
        <v>6158</v>
      </c>
      <c r="E88">
        <v>2</v>
      </c>
      <c r="F88" t="s">
        <v>3369</v>
      </c>
      <c r="G88" t="s">
        <v>3370</v>
      </c>
      <c r="H88" t="s">
        <v>318</v>
      </c>
      <c r="I88" t="s">
        <v>6193</v>
      </c>
      <c r="J88" t="s">
        <v>6187</v>
      </c>
      <c r="K88">
        <v>0.5</v>
      </c>
      <c r="L88">
        <v>5.97</v>
      </c>
      <c r="M88">
        <v>11.94</v>
      </c>
      <c r="N88" t="s">
        <v>6226</v>
      </c>
      <c r="O88" t="s">
        <v>6227</v>
      </c>
      <c r="P88" t="s">
        <v>6190</v>
      </c>
    </row>
    <row r="89" spans="1:16" x14ac:dyDescent="0.3">
      <c r="A89" t="s">
        <v>3373</v>
      </c>
      <c r="B89" s="11">
        <v>43803</v>
      </c>
      <c r="C89" t="s">
        <v>3374</v>
      </c>
      <c r="D89" t="s">
        <v>6178</v>
      </c>
      <c r="E89">
        <v>3</v>
      </c>
      <c r="F89" t="s">
        <v>3375</v>
      </c>
      <c r="G89" t="s">
        <v>3376</v>
      </c>
      <c r="H89" t="s">
        <v>318</v>
      </c>
      <c r="I89" t="s">
        <v>6192</v>
      </c>
      <c r="J89" t="s">
        <v>6186</v>
      </c>
      <c r="K89">
        <v>0.2</v>
      </c>
      <c r="L89">
        <v>3.5849999999999995</v>
      </c>
      <c r="M89">
        <v>10.754999999999999</v>
      </c>
      <c r="N89" t="s">
        <v>6225</v>
      </c>
      <c r="O89" t="s">
        <v>6228</v>
      </c>
      <c r="P89" t="s">
        <v>6190</v>
      </c>
    </row>
    <row r="90" spans="1:16" x14ac:dyDescent="0.3">
      <c r="A90" t="s">
        <v>3367</v>
      </c>
      <c r="B90" s="11">
        <v>43785</v>
      </c>
      <c r="C90" t="s">
        <v>3368</v>
      </c>
      <c r="D90" t="s">
        <v>6147</v>
      </c>
      <c r="E90">
        <v>3</v>
      </c>
      <c r="F90" t="s">
        <v>3369</v>
      </c>
      <c r="G90" t="s">
        <v>3370</v>
      </c>
      <c r="H90" t="s">
        <v>318</v>
      </c>
      <c r="I90" t="s">
        <v>6193</v>
      </c>
      <c r="J90" t="s">
        <v>6187</v>
      </c>
      <c r="K90">
        <v>1</v>
      </c>
      <c r="L90">
        <v>9.9499999999999993</v>
      </c>
      <c r="M90">
        <v>29.849999999999998</v>
      </c>
      <c r="N90" t="s">
        <v>6226</v>
      </c>
      <c r="O90" t="s">
        <v>6227</v>
      </c>
      <c r="P90" t="s">
        <v>6190</v>
      </c>
    </row>
    <row r="91" spans="1:16" x14ac:dyDescent="0.3">
      <c r="A91" t="s">
        <v>3361</v>
      </c>
      <c r="B91" s="11">
        <v>44210</v>
      </c>
      <c r="C91" t="s">
        <v>3362</v>
      </c>
      <c r="D91" t="s">
        <v>6169</v>
      </c>
      <c r="E91">
        <v>6</v>
      </c>
      <c r="F91" t="s">
        <v>3363</v>
      </c>
      <c r="G91" t="s">
        <v>3364</v>
      </c>
      <c r="H91" t="s">
        <v>318</v>
      </c>
      <c r="I91" t="s">
        <v>6195</v>
      </c>
      <c r="J91" t="s">
        <v>6187</v>
      </c>
      <c r="K91">
        <v>0.5</v>
      </c>
      <c r="L91">
        <v>7.77</v>
      </c>
      <c r="M91">
        <v>46.62</v>
      </c>
      <c r="N91" t="s">
        <v>6229</v>
      </c>
      <c r="O91" t="s">
        <v>6227</v>
      </c>
      <c r="P91" t="s">
        <v>6191</v>
      </c>
    </row>
    <row r="92" spans="1:16" x14ac:dyDescent="0.3">
      <c r="A92" t="s">
        <v>3313</v>
      </c>
      <c r="B92" s="11">
        <v>44003</v>
      </c>
      <c r="C92" t="s">
        <v>3314</v>
      </c>
      <c r="D92" t="s">
        <v>6163</v>
      </c>
      <c r="E92">
        <v>3</v>
      </c>
      <c r="F92" t="s">
        <v>3315</v>
      </c>
      <c r="G92" t="s">
        <v>6222</v>
      </c>
      <c r="H92" t="s">
        <v>318</v>
      </c>
      <c r="I92" t="s">
        <v>6192</v>
      </c>
      <c r="J92" t="s">
        <v>6187</v>
      </c>
      <c r="K92">
        <v>0.2</v>
      </c>
      <c r="L92">
        <v>2.6849999999999996</v>
      </c>
      <c r="M92">
        <v>8.0549999999999997</v>
      </c>
      <c r="N92" t="s">
        <v>6225</v>
      </c>
      <c r="O92" t="s">
        <v>6227</v>
      </c>
      <c r="P92" t="s">
        <v>6190</v>
      </c>
    </row>
    <row r="93" spans="1:16" x14ac:dyDescent="0.3">
      <c r="A93" t="s">
        <v>3307</v>
      </c>
      <c r="B93" s="11">
        <v>44159</v>
      </c>
      <c r="C93" t="s">
        <v>3368</v>
      </c>
      <c r="D93" t="s">
        <v>6138</v>
      </c>
      <c r="E93">
        <v>5</v>
      </c>
      <c r="F93" t="s">
        <v>3369</v>
      </c>
      <c r="G93" t="s">
        <v>3370</v>
      </c>
      <c r="H93" t="s">
        <v>318</v>
      </c>
      <c r="I93" t="s">
        <v>6192</v>
      </c>
      <c r="J93" t="s">
        <v>6188</v>
      </c>
      <c r="K93">
        <v>1</v>
      </c>
      <c r="L93">
        <v>9.9499999999999993</v>
      </c>
      <c r="M93">
        <v>49.75</v>
      </c>
      <c r="N93" t="s">
        <v>6225</v>
      </c>
      <c r="O93" t="s">
        <v>6224</v>
      </c>
      <c r="P93" t="s">
        <v>6190</v>
      </c>
    </row>
    <row r="94" spans="1:16" x14ac:dyDescent="0.3">
      <c r="A94" t="s">
        <v>996</v>
      </c>
      <c r="B94" s="11">
        <v>43971</v>
      </c>
      <c r="C94" t="s">
        <v>997</v>
      </c>
      <c r="D94" t="s">
        <v>6140</v>
      </c>
      <c r="E94">
        <v>4</v>
      </c>
      <c r="F94" t="s">
        <v>998</v>
      </c>
      <c r="G94" t="s">
        <v>6222</v>
      </c>
      <c r="H94" t="s">
        <v>318</v>
      </c>
      <c r="I94" t="s">
        <v>6193</v>
      </c>
      <c r="J94" t="s">
        <v>6186</v>
      </c>
      <c r="K94">
        <v>1</v>
      </c>
      <c r="L94">
        <v>12.95</v>
      </c>
      <c r="M94">
        <v>51.8</v>
      </c>
      <c r="N94" t="s">
        <v>6226</v>
      </c>
      <c r="O94" t="s">
        <v>6228</v>
      </c>
      <c r="P94" t="s">
        <v>6190</v>
      </c>
    </row>
    <row r="95" spans="1:16" x14ac:dyDescent="0.3">
      <c r="A95" t="s">
        <v>3300</v>
      </c>
      <c r="B95" s="11">
        <v>44351</v>
      </c>
      <c r="C95" t="s">
        <v>3301</v>
      </c>
      <c r="D95" t="s">
        <v>6147</v>
      </c>
      <c r="E95">
        <v>4</v>
      </c>
      <c r="F95" t="s">
        <v>3302</v>
      </c>
      <c r="G95" t="s">
        <v>3303</v>
      </c>
      <c r="H95" t="s">
        <v>318</v>
      </c>
      <c r="I95" t="s">
        <v>6193</v>
      </c>
      <c r="J95" t="s">
        <v>6187</v>
      </c>
      <c r="K95">
        <v>1</v>
      </c>
      <c r="L95">
        <v>9.9499999999999993</v>
      </c>
      <c r="M95">
        <v>39.799999999999997</v>
      </c>
      <c r="N95" t="s">
        <v>6226</v>
      </c>
      <c r="O95" t="s">
        <v>6227</v>
      </c>
      <c r="P95" t="s">
        <v>6191</v>
      </c>
    </row>
    <row r="96" spans="1:16" x14ac:dyDescent="0.3">
      <c r="A96" t="s">
        <v>3248</v>
      </c>
      <c r="B96" s="11">
        <v>43954</v>
      </c>
      <c r="C96" t="s">
        <v>3249</v>
      </c>
      <c r="D96" t="s">
        <v>6174</v>
      </c>
      <c r="E96">
        <v>5</v>
      </c>
      <c r="F96" t="s">
        <v>3250</v>
      </c>
      <c r="G96" t="s">
        <v>3251</v>
      </c>
      <c r="H96" t="s">
        <v>318</v>
      </c>
      <c r="I96" t="s">
        <v>6192</v>
      </c>
      <c r="J96" t="s">
        <v>6188</v>
      </c>
      <c r="K96">
        <v>0.2</v>
      </c>
      <c r="L96">
        <v>2.9849999999999999</v>
      </c>
      <c r="M96">
        <v>14.924999999999999</v>
      </c>
      <c r="N96" t="s">
        <v>6225</v>
      </c>
      <c r="O96" t="s">
        <v>6224</v>
      </c>
      <c r="P96" t="s">
        <v>6190</v>
      </c>
    </row>
    <row r="97" spans="1:16" x14ac:dyDescent="0.3">
      <c r="A97" t="s">
        <v>3242</v>
      </c>
      <c r="B97" s="11">
        <v>44093</v>
      </c>
      <c r="C97" t="s">
        <v>3243</v>
      </c>
      <c r="D97" t="s">
        <v>6183</v>
      </c>
      <c r="E97">
        <v>6</v>
      </c>
      <c r="F97" t="s">
        <v>3244</v>
      </c>
      <c r="G97" t="s">
        <v>3245</v>
      </c>
      <c r="H97" t="s">
        <v>318</v>
      </c>
      <c r="I97" t="s">
        <v>6194</v>
      </c>
      <c r="J97" t="s">
        <v>6187</v>
      </c>
      <c r="K97">
        <v>1</v>
      </c>
      <c r="L97">
        <v>12.15</v>
      </c>
      <c r="M97">
        <v>72.900000000000006</v>
      </c>
      <c r="N97" t="s">
        <v>6223</v>
      </c>
      <c r="O97" t="s">
        <v>6227</v>
      </c>
      <c r="P97" t="s">
        <v>6191</v>
      </c>
    </row>
    <row r="98" spans="1:16" x14ac:dyDescent="0.3">
      <c r="A98" t="s">
        <v>1018</v>
      </c>
      <c r="B98" s="11">
        <v>44014</v>
      </c>
      <c r="C98" t="s">
        <v>1019</v>
      </c>
      <c r="D98" t="s">
        <v>6154</v>
      </c>
      <c r="E98">
        <v>6</v>
      </c>
      <c r="F98" t="s">
        <v>1020</v>
      </c>
      <c r="G98" t="s">
        <v>6222</v>
      </c>
      <c r="H98" t="s">
        <v>318</v>
      </c>
      <c r="I98" t="s">
        <v>6193</v>
      </c>
      <c r="J98" t="s">
        <v>6187</v>
      </c>
      <c r="K98">
        <v>0.2</v>
      </c>
      <c r="L98">
        <v>2.9849999999999999</v>
      </c>
      <c r="M98">
        <v>17.91</v>
      </c>
      <c r="N98" t="s">
        <v>6226</v>
      </c>
      <c r="O98" t="s">
        <v>6227</v>
      </c>
      <c r="P98" t="s">
        <v>6190</v>
      </c>
    </row>
    <row r="99" spans="1:16" x14ac:dyDescent="0.3">
      <c r="A99" t="s">
        <v>3236</v>
      </c>
      <c r="B99" s="11">
        <v>44043</v>
      </c>
      <c r="C99" t="s">
        <v>3237</v>
      </c>
      <c r="D99" t="s">
        <v>6160</v>
      </c>
      <c r="E99">
        <v>6</v>
      </c>
      <c r="F99" t="s">
        <v>3238</v>
      </c>
      <c r="G99" t="s">
        <v>3239</v>
      </c>
      <c r="H99" t="s">
        <v>318</v>
      </c>
      <c r="I99" t="s">
        <v>6195</v>
      </c>
      <c r="J99" t="s">
        <v>6188</v>
      </c>
      <c r="K99">
        <v>0.5</v>
      </c>
      <c r="L99">
        <v>8.73</v>
      </c>
      <c r="M99">
        <v>52.38</v>
      </c>
      <c r="N99" t="s">
        <v>6229</v>
      </c>
      <c r="O99" t="s">
        <v>6224</v>
      </c>
      <c r="P99" t="s">
        <v>6190</v>
      </c>
    </row>
    <row r="100" spans="1:16" x14ac:dyDescent="0.3">
      <c r="A100" t="s">
        <v>3230</v>
      </c>
      <c r="B100" s="11">
        <v>44413</v>
      </c>
      <c r="C100" t="s">
        <v>3231</v>
      </c>
      <c r="D100" t="s">
        <v>6178</v>
      </c>
      <c r="E100">
        <v>6</v>
      </c>
      <c r="F100" t="s">
        <v>3232</v>
      </c>
      <c r="G100" t="s">
        <v>3233</v>
      </c>
      <c r="H100" t="s">
        <v>318</v>
      </c>
      <c r="I100" t="s">
        <v>6192</v>
      </c>
      <c r="J100" t="s">
        <v>6186</v>
      </c>
      <c r="K100">
        <v>0.2</v>
      </c>
      <c r="L100">
        <v>3.5849999999999995</v>
      </c>
      <c r="M100">
        <v>21.509999999999998</v>
      </c>
      <c r="N100" t="s">
        <v>6225</v>
      </c>
      <c r="O100" t="s">
        <v>6228</v>
      </c>
      <c r="P100" t="s">
        <v>6190</v>
      </c>
    </row>
    <row r="101" spans="1:16" x14ac:dyDescent="0.3">
      <c r="A101" t="s">
        <v>3170</v>
      </c>
      <c r="B101" s="11">
        <v>44014</v>
      </c>
      <c r="C101" t="s">
        <v>3171</v>
      </c>
      <c r="D101" t="s">
        <v>6166</v>
      </c>
      <c r="E101">
        <v>1</v>
      </c>
      <c r="F101" t="s">
        <v>3172</v>
      </c>
      <c r="G101" t="s">
        <v>3173</v>
      </c>
      <c r="H101" t="s">
        <v>318</v>
      </c>
      <c r="I101" t="s">
        <v>6194</v>
      </c>
      <c r="J101" t="s">
        <v>6188</v>
      </c>
      <c r="K101">
        <v>2.5</v>
      </c>
      <c r="L101">
        <v>31.624999999999996</v>
      </c>
      <c r="M101">
        <v>31.624999999999996</v>
      </c>
      <c r="N101" t="s">
        <v>6223</v>
      </c>
      <c r="O101" t="s">
        <v>6224</v>
      </c>
      <c r="P101" t="s">
        <v>6190</v>
      </c>
    </row>
    <row r="102" spans="1:16" x14ac:dyDescent="0.3">
      <c r="A102" t="s">
        <v>1038</v>
      </c>
      <c r="B102" s="11">
        <v>44394</v>
      </c>
      <c r="C102" t="s">
        <v>1039</v>
      </c>
      <c r="D102" t="s">
        <v>6154</v>
      </c>
      <c r="E102">
        <v>1</v>
      </c>
      <c r="F102" t="s">
        <v>1040</v>
      </c>
      <c r="G102" t="s">
        <v>6222</v>
      </c>
      <c r="H102" t="s">
        <v>318</v>
      </c>
      <c r="I102" t="s">
        <v>6193</v>
      </c>
      <c r="J102" t="s">
        <v>6187</v>
      </c>
      <c r="K102">
        <v>0.2</v>
      </c>
      <c r="L102">
        <v>2.9849999999999999</v>
      </c>
      <c r="M102">
        <v>2.9849999999999999</v>
      </c>
      <c r="N102" t="s">
        <v>6226</v>
      </c>
      <c r="O102" t="s">
        <v>6227</v>
      </c>
      <c r="P102" t="s">
        <v>6191</v>
      </c>
    </row>
    <row r="103" spans="1:16" x14ac:dyDescent="0.3">
      <c r="A103" t="s">
        <v>3106</v>
      </c>
      <c r="B103" s="11">
        <v>43730</v>
      </c>
      <c r="C103" t="s">
        <v>3107</v>
      </c>
      <c r="D103" t="s">
        <v>6141</v>
      </c>
      <c r="E103">
        <v>2</v>
      </c>
      <c r="F103" t="s">
        <v>3108</v>
      </c>
      <c r="G103" t="s">
        <v>3109</v>
      </c>
      <c r="H103" t="s">
        <v>318</v>
      </c>
      <c r="I103" t="s">
        <v>6194</v>
      </c>
      <c r="J103" t="s">
        <v>6188</v>
      </c>
      <c r="K103">
        <v>1</v>
      </c>
      <c r="L103">
        <v>13.75</v>
      </c>
      <c r="M103">
        <v>27.5</v>
      </c>
      <c r="N103" t="s">
        <v>6223</v>
      </c>
      <c r="O103" t="s">
        <v>6224</v>
      </c>
      <c r="P103" t="s">
        <v>6191</v>
      </c>
    </row>
    <row r="104" spans="1:16" x14ac:dyDescent="0.3">
      <c r="A104" t="s">
        <v>3088</v>
      </c>
      <c r="B104" s="11">
        <v>43602</v>
      </c>
      <c r="C104" t="s">
        <v>3089</v>
      </c>
      <c r="D104" t="s">
        <v>6172</v>
      </c>
      <c r="E104">
        <v>3</v>
      </c>
      <c r="F104" t="s">
        <v>3090</v>
      </c>
      <c r="G104" t="s">
        <v>3091</v>
      </c>
      <c r="H104" t="s">
        <v>318</v>
      </c>
      <c r="I104" t="s">
        <v>6192</v>
      </c>
      <c r="J104" t="s">
        <v>6187</v>
      </c>
      <c r="K104">
        <v>0.5</v>
      </c>
      <c r="L104">
        <v>5.3699999999999992</v>
      </c>
      <c r="M104">
        <v>16.11</v>
      </c>
      <c r="N104" t="s">
        <v>6225</v>
      </c>
      <c r="O104" t="s">
        <v>6227</v>
      </c>
      <c r="P104" t="s">
        <v>6190</v>
      </c>
    </row>
    <row r="105" spans="1:16" x14ac:dyDescent="0.3">
      <c r="A105" t="s">
        <v>1053</v>
      </c>
      <c r="B105" s="11">
        <v>43891</v>
      </c>
      <c r="C105" t="s">
        <v>1054</v>
      </c>
      <c r="D105" t="s">
        <v>6165</v>
      </c>
      <c r="E105">
        <v>5</v>
      </c>
      <c r="F105" t="s">
        <v>1055</v>
      </c>
      <c r="G105" t="s">
        <v>1056</v>
      </c>
      <c r="H105" t="s">
        <v>318</v>
      </c>
      <c r="I105" t="s">
        <v>6195</v>
      </c>
      <c r="J105" t="s">
        <v>6187</v>
      </c>
      <c r="K105">
        <v>2.5</v>
      </c>
      <c r="L105">
        <v>29.784999999999997</v>
      </c>
      <c r="M105">
        <v>148.92499999999998</v>
      </c>
      <c r="N105" t="s">
        <v>6229</v>
      </c>
      <c r="O105" t="s">
        <v>6227</v>
      </c>
      <c r="P105" t="s">
        <v>6190</v>
      </c>
    </row>
    <row r="106" spans="1:16" x14ac:dyDescent="0.3">
      <c r="A106" t="s">
        <v>1059</v>
      </c>
      <c r="B106" s="11">
        <v>44488</v>
      </c>
      <c r="C106" t="s">
        <v>1060</v>
      </c>
      <c r="D106" t="s">
        <v>6143</v>
      </c>
      <c r="E106">
        <v>3</v>
      </c>
      <c r="F106" t="s">
        <v>1061</v>
      </c>
      <c r="G106" t="s">
        <v>1062</v>
      </c>
      <c r="H106" t="s">
        <v>318</v>
      </c>
      <c r="I106" t="s">
        <v>6195</v>
      </c>
      <c r="J106" t="s">
        <v>6187</v>
      </c>
      <c r="K106">
        <v>1</v>
      </c>
      <c r="L106">
        <v>12.95</v>
      </c>
      <c r="M106">
        <v>38.849999999999994</v>
      </c>
      <c r="N106" t="s">
        <v>6229</v>
      </c>
      <c r="O106" t="s">
        <v>6227</v>
      </c>
      <c r="P106" t="s">
        <v>6190</v>
      </c>
    </row>
    <row r="107" spans="1:16" x14ac:dyDescent="0.3">
      <c r="A107" t="s">
        <v>3058</v>
      </c>
      <c r="B107" s="11">
        <v>43841</v>
      </c>
      <c r="C107" t="s">
        <v>3059</v>
      </c>
      <c r="D107" t="s">
        <v>6145</v>
      </c>
      <c r="E107">
        <v>2</v>
      </c>
      <c r="F107" t="s">
        <v>3060</v>
      </c>
      <c r="G107" t="s">
        <v>3061</v>
      </c>
      <c r="H107" t="s">
        <v>318</v>
      </c>
      <c r="I107" t="s">
        <v>6195</v>
      </c>
      <c r="J107" t="s">
        <v>6186</v>
      </c>
      <c r="K107">
        <v>0.2</v>
      </c>
      <c r="L107">
        <v>4.7549999999999999</v>
      </c>
      <c r="M107">
        <v>9.51</v>
      </c>
      <c r="N107" t="s">
        <v>6229</v>
      </c>
      <c r="O107" t="s">
        <v>6228</v>
      </c>
      <c r="P107" t="s">
        <v>6190</v>
      </c>
    </row>
    <row r="108" spans="1:16" x14ac:dyDescent="0.3">
      <c r="A108" t="s">
        <v>3053</v>
      </c>
      <c r="B108" s="11">
        <v>44421</v>
      </c>
      <c r="C108" t="s">
        <v>3054</v>
      </c>
      <c r="D108" t="s">
        <v>6149</v>
      </c>
      <c r="E108">
        <v>4</v>
      </c>
      <c r="F108" t="s">
        <v>3055</v>
      </c>
      <c r="G108" t="s">
        <v>3056</v>
      </c>
      <c r="H108" t="s">
        <v>318</v>
      </c>
      <c r="I108" t="s">
        <v>6192</v>
      </c>
      <c r="J108" t="s">
        <v>6187</v>
      </c>
      <c r="K108">
        <v>2.5</v>
      </c>
      <c r="L108">
        <v>20.584999999999997</v>
      </c>
      <c r="M108">
        <v>82.339999999999989</v>
      </c>
      <c r="N108" t="s">
        <v>6225</v>
      </c>
      <c r="O108" t="s">
        <v>6227</v>
      </c>
      <c r="P108" t="s">
        <v>6190</v>
      </c>
    </row>
    <row r="109" spans="1:16" x14ac:dyDescent="0.3">
      <c r="A109" t="s">
        <v>3027</v>
      </c>
      <c r="B109" s="11">
        <v>44207</v>
      </c>
      <c r="C109" t="s">
        <v>3028</v>
      </c>
      <c r="D109" t="s">
        <v>6145</v>
      </c>
      <c r="E109">
        <v>5</v>
      </c>
      <c r="F109" t="s">
        <v>3029</v>
      </c>
      <c r="G109" t="s">
        <v>3030</v>
      </c>
      <c r="H109" t="s">
        <v>318</v>
      </c>
      <c r="I109" t="s">
        <v>6195</v>
      </c>
      <c r="J109" t="s">
        <v>6186</v>
      </c>
      <c r="K109">
        <v>0.2</v>
      </c>
      <c r="L109">
        <v>4.7549999999999999</v>
      </c>
      <c r="M109">
        <v>23.774999999999999</v>
      </c>
      <c r="N109" t="s">
        <v>6229</v>
      </c>
      <c r="O109" t="s">
        <v>6228</v>
      </c>
      <c r="P109" t="s">
        <v>6191</v>
      </c>
    </row>
    <row r="110" spans="1:16" x14ac:dyDescent="0.3">
      <c r="A110" t="s">
        <v>3015</v>
      </c>
      <c r="B110" s="11">
        <v>44718</v>
      </c>
      <c r="C110" t="s">
        <v>3016</v>
      </c>
      <c r="D110" t="s">
        <v>6173</v>
      </c>
      <c r="E110">
        <v>1</v>
      </c>
      <c r="F110" t="s">
        <v>3017</v>
      </c>
      <c r="G110" t="s">
        <v>3018</v>
      </c>
      <c r="H110" t="s">
        <v>318</v>
      </c>
      <c r="I110" t="s">
        <v>6192</v>
      </c>
      <c r="J110" t="s">
        <v>6186</v>
      </c>
      <c r="K110">
        <v>0.5</v>
      </c>
      <c r="L110">
        <v>7.169999999999999</v>
      </c>
      <c r="M110">
        <v>7.169999999999999</v>
      </c>
      <c r="N110" t="s">
        <v>6225</v>
      </c>
      <c r="O110" t="s">
        <v>6228</v>
      </c>
      <c r="P110" t="s">
        <v>6191</v>
      </c>
    </row>
    <row r="111" spans="1:16" x14ac:dyDescent="0.3">
      <c r="A111" t="s">
        <v>2999</v>
      </c>
      <c r="B111" s="11">
        <v>43784</v>
      </c>
      <c r="C111" t="s">
        <v>3000</v>
      </c>
      <c r="D111" t="s">
        <v>6181</v>
      </c>
      <c r="E111">
        <v>2</v>
      </c>
      <c r="F111" t="s">
        <v>3001</v>
      </c>
      <c r="G111" t="s">
        <v>3002</v>
      </c>
      <c r="H111" t="s">
        <v>318</v>
      </c>
      <c r="I111" t="s">
        <v>6195</v>
      </c>
      <c r="J111" t="s">
        <v>6188</v>
      </c>
      <c r="K111">
        <v>2.5</v>
      </c>
      <c r="L111">
        <v>33.464999999999996</v>
      </c>
      <c r="M111">
        <v>66.929999999999993</v>
      </c>
      <c r="N111" t="s">
        <v>6229</v>
      </c>
      <c r="O111" t="s">
        <v>6224</v>
      </c>
      <c r="P111" t="s">
        <v>6190</v>
      </c>
    </row>
    <row r="112" spans="1:16" x14ac:dyDescent="0.3">
      <c r="A112" t="s">
        <v>2992</v>
      </c>
      <c r="B112" s="11">
        <v>44418</v>
      </c>
      <c r="C112" t="s">
        <v>2993</v>
      </c>
      <c r="D112" t="s">
        <v>6156</v>
      </c>
      <c r="E112">
        <v>6</v>
      </c>
      <c r="F112" t="s">
        <v>2994</v>
      </c>
      <c r="G112" t="s">
        <v>2995</v>
      </c>
      <c r="H112" t="s">
        <v>318</v>
      </c>
      <c r="I112" t="s">
        <v>6194</v>
      </c>
      <c r="J112" t="s">
        <v>6188</v>
      </c>
      <c r="K112">
        <v>0.2</v>
      </c>
      <c r="L112">
        <v>4.125</v>
      </c>
      <c r="M112">
        <v>24.75</v>
      </c>
      <c r="N112" t="s">
        <v>6223</v>
      </c>
      <c r="O112" t="s">
        <v>6224</v>
      </c>
      <c r="P112" t="s">
        <v>6191</v>
      </c>
    </row>
    <row r="113" spans="1:16" x14ac:dyDescent="0.3">
      <c r="A113" t="s">
        <v>2986</v>
      </c>
      <c r="B113" s="11">
        <v>44250</v>
      </c>
      <c r="C113" t="s">
        <v>2987</v>
      </c>
      <c r="D113" t="s">
        <v>6184</v>
      </c>
      <c r="E113">
        <v>5</v>
      </c>
      <c r="F113" t="s">
        <v>2988</v>
      </c>
      <c r="G113" t="s">
        <v>2989</v>
      </c>
      <c r="H113" t="s">
        <v>318</v>
      </c>
      <c r="I113" t="s">
        <v>6194</v>
      </c>
      <c r="J113" t="s">
        <v>6186</v>
      </c>
      <c r="K113">
        <v>0.2</v>
      </c>
      <c r="L113">
        <v>4.4550000000000001</v>
      </c>
      <c r="M113">
        <v>22.274999999999999</v>
      </c>
      <c r="N113" t="s">
        <v>6223</v>
      </c>
      <c r="O113" t="s">
        <v>6228</v>
      </c>
      <c r="P113" t="s">
        <v>6190</v>
      </c>
    </row>
    <row r="114" spans="1:16" x14ac:dyDescent="0.3">
      <c r="A114" t="s">
        <v>2974</v>
      </c>
      <c r="B114" s="11">
        <v>43573</v>
      </c>
      <c r="C114" t="s">
        <v>2975</v>
      </c>
      <c r="D114" t="s">
        <v>6183</v>
      </c>
      <c r="E114">
        <v>3</v>
      </c>
      <c r="F114" t="s">
        <v>2976</v>
      </c>
      <c r="G114" t="s">
        <v>2977</v>
      </c>
      <c r="H114" t="s">
        <v>318</v>
      </c>
      <c r="I114" t="s">
        <v>6194</v>
      </c>
      <c r="J114" t="s">
        <v>6187</v>
      </c>
      <c r="K114">
        <v>1</v>
      </c>
      <c r="L114">
        <v>12.15</v>
      </c>
      <c r="M114">
        <v>36.450000000000003</v>
      </c>
      <c r="N114" t="s">
        <v>6223</v>
      </c>
      <c r="O114" t="s">
        <v>6227</v>
      </c>
      <c r="P114" t="s">
        <v>6190</v>
      </c>
    </row>
    <row r="115" spans="1:16" x14ac:dyDescent="0.3">
      <c r="A115" t="s">
        <v>2962</v>
      </c>
      <c r="B115" s="11">
        <v>43562</v>
      </c>
      <c r="C115" t="s">
        <v>2963</v>
      </c>
      <c r="D115" t="s">
        <v>6176</v>
      </c>
      <c r="E115">
        <v>4</v>
      </c>
      <c r="F115" t="s">
        <v>2964</v>
      </c>
      <c r="G115" t="s">
        <v>2965</v>
      </c>
      <c r="H115" t="s">
        <v>318</v>
      </c>
      <c r="I115" t="s">
        <v>6194</v>
      </c>
      <c r="J115" t="s">
        <v>6186</v>
      </c>
      <c r="K115">
        <v>0.5</v>
      </c>
      <c r="L115">
        <v>8.91</v>
      </c>
      <c r="M115">
        <v>35.64</v>
      </c>
      <c r="N115" t="s">
        <v>6223</v>
      </c>
      <c r="O115" t="s">
        <v>6228</v>
      </c>
      <c r="P115" t="s">
        <v>6191</v>
      </c>
    </row>
    <row r="116" spans="1:16" x14ac:dyDescent="0.3">
      <c r="A116" t="s">
        <v>2917</v>
      </c>
      <c r="B116" s="11">
        <v>44291</v>
      </c>
      <c r="C116" t="s">
        <v>2918</v>
      </c>
      <c r="D116" t="s">
        <v>6185</v>
      </c>
      <c r="E116">
        <v>3</v>
      </c>
      <c r="F116" t="s">
        <v>2919</v>
      </c>
      <c r="G116" t="s">
        <v>2920</v>
      </c>
      <c r="H116" t="s">
        <v>318</v>
      </c>
      <c r="I116" t="s">
        <v>6194</v>
      </c>
      <c r="J116" t="s">
        <v>6187</v>
      </c>
      <c r="K116">
        <v>2.5</v>
      </c>
      <c r="L116">
        <v>27.945</v>
      </c>
      <c r="M116">
        <v>83.835000000000008</v>
      </c>
      <c r="N116" t="s">
        <v>6223</v>
      </c>
      <c r="O116" t="s">
        <v>6227</v>
      </c>
      <c r="P116" t="s">
        <v>6190</v>
      </c>
    </row>
    <row r="117" spans="1:16" x14ac:dyDescent="0.3">
      <c r="A117" t="s">
        <v>1123</v>
      </c>
      <c r="B117" s="11">
        <v>43556</v>
      </c>
      <c r="C117" t="s">
        <v>1124</v>
      </c>
      <c r="D117" t="s">
        <v>6162</v>
      </c>
      <c r="E117">
        <v>1</v>
      </c>
      <c r="F117" t="s">
        <v>1125</v>
      </c>
      <c r="G117" t="s">
        <v>1126</v>
      </c>
      <c r="H117" t="s">
        <v>318</v>
      </c>
      <c r="I117" t="s">
        <v>6195</v>
      </c>
      <c r="J117" t="s">
        <v>6188</v>
      </c>
      <c r="K117">
        <v>1</v>
      </c>
      <c r="L117">
        <v>14.55</v>
      </c>
      <c r="M117">
        <v>14.55</v>
      </c>
      <c r="N117" t="s">
        <v>6229</v>
      </c>
      <c r="O117" t="s">
        <v>6224</v>
      </c>
      <c r="P117" t="s">
        <v>6191</v>
      </c>
    </row>
    <row r="118" spans="1:16" x14ac:dyDescent="0.3">
      <c r="A118" t="s">
        <v>2888</v>
      </c>
      <c r="B118" s="11">
        <v>43556</v>
      </c>
      <c r="C118" t="s">
        <v>2889</v>
      </c>
      <c r="D118" t="s">
        <v>6178</v>
      </c>
      <c r="E118">
        <v>4</v>
      </c>
      <c r="F118" t="s">
        <v>2890</v>
      </c>
      <c r="G118" t="s">
        <v>2891</v>
      </c>
      <c r="H118" t="s">
        <v>318</v>
      </c>
      <c r="I118" t="s">
        <v>6192</v>
      </c>
      <c r="J118" t="s">
        <v>6186</v>
      </c>
      <c r="K118">
        <v>0.2</v>
      </c>
      <c r="L118">
        <v>3.5849999999999995</v>
      </c>
      <c r="M118">
        <v>14.339999999999998</v>
      </c>
      <c r="N118" t="s">
        <v>6225</v>
      </c>
      <c r="O118" t="s">
        <v>6228</v>
      </c>
      <c r="P118" t="s">
        <v>6190</v>
      </c>
    </row>
    <row r="119" spans="1:16" x14ac:dyDescent="0.3">
      <c r="A119" t="s">
        <v>2798</v>
      </c>
      <c r="B119" s="11">
        <v>44203</v>
      </c>
      <c r="C119" t="s">
        <v>2799</v>
      </c>
      <c r="D119" t="s">
        <v>6170</v>
      </c>
      <c r="E119">
        <v>3</v>
      </c>
      <c r="F119" t="s">
        <v>2800</v>
      </c>
      <c r="G119" t="s">
        <v>6222</v>
      </c>
      <c r="H119" t="s">
        <v>318</v>
      </c>
      <c r="I119" t="s">
        <v>6195</v>
      </c>
      <c r="J119" t="s">
        <v>6186</v>
      </c>
      <c r="K119">
        <v>1</v>
      </c>
      <c r="L119">
        <v>15.85</v>
      </c>
      <c r="M119">
        <v>47.55</v>
      </c>
      <c r="N119" t="s">
        <v>6229</v>
      </c>
      <c r="O119" t="s">
        <v>6228</v>
      </c>
      <c r="P119" t="s">
        <v>6190</v>
      </c>
    </row>
    <row r="120" spans="1:16" x14ac:dyDescent="0.3">
      <c r="A120" t="s">
        <v>1140</v>
      </c>
      <c r="B120" s="11">
        <v>44054</v>
      </c>
      <c r="C120" t="s">
        <v>1141</v>
      </c>
      <c r="D120" t="s">
        <v>6145</v>
      </c>
      <c r="E120">
        <v>4</v>
      </c>
      <c r="F120" t="s">
        <v>1142</v>
      </c>
      <c r="G120" t="s">
        <v>1143</v>
      </c>
      <c r="H120" t="s">
        <v>318</v>
      </c>
      <c r="I120" t="s">
        <v>6195</v>
      </c>
      <c r="J120" t="s">
        <v>6186</v>
      </c>
      <c r="K120">
        <v>0.2</v>
      </c>
      <c r="L120">
        <v>4.7549999999999999</v>
      </c>
      <c r="M120">
        <v>19.02</v>
      </c>
      <c r="N120" t="s">
        <v>6229</v>
      </c>
      <c r="O120" t="s">
        <v>6228</v>
      </c>
      <c r="P120" t="s">
        <v>6190</v>
      </c>
    </row>
    <row r="121" spans="1:16" x14ac:dyDescent="0.3">
      <c r="A121" t="s">
        <v>2787</v>
      </c>
      <c r="B121" s="11">
        <v>44595</v>
      </c>
      <c r="C121" t="s">
        <v>2788</v>
      </c>
      <c r="D121" t="s">
        <v>6139</v>
      </c>
      <c r="E121">
        <v>6</v>
      </c>
      <c r="F121" t="s">
        <v>2789</v>
      </c>
      <c r="G121" t="s">
        <v>6222</v>
      </c>
      <c r="H121" t="s">
        <v>318</v>
      </c>
      <c r="I121" t="s">
        <v>6194</v>
      </c>
      <c r="J121" t="s">
        <v>6188</v>
      </c>
      <c r="K121">
        <v>0.5</v>
      </c>
      <c r="L121">
        <v>8.25</v>
      </c>
      <c r="M121">
        <v>49.5</v>
      </c>
      <c r="N121" t="s">
        <v>6223</v>
      </c>
      <c r="O121" t="s">
        <v>6224</v>
      </c>
      <c r="P121" t="s">
        <v>6191</v>
      </c>
    </row>
    <row r="122" spans="1:16" x14ac:dyDescent="0.3">
      <c r="A122" t="s">
        <v>2769</v>
      </c>
      <c r="B122" s="11">
        <v>43971</v>
      </c>
      <c r="C122" t="s">
        <v>2770</v>
      </c>
      <c r="D122" t="s">
        <v>6147</v>
      </c>
      <c r="E122">
        <v>4</v>
      </c>
      <c r="F122" t="s">
        <v>2771</v>
      </c>
      <c r="G122" t="s">
        <v>2772</v>
      </c>
      <c r="H122" t="s">
        <v>318</v>
      </c>
      <c r="I122" t="s">
        <v>6193</v>
      </c>
      <c r="J122" t="s">
        <v>6187</v>
      </c>
      <c r="K122">
        <v>1</v>
      </c>
      <c r="L122">
        <v>9.9499999999999993</v>
      </c>
      <c r="M122">
        <v>39.799999999999997</v>
      </c>
      <c r="N122" t="s">
        <v>6226</v>
      </c>
      <c r="O122" t="s">
        <v>6227</v>
      </c>
      <c r="P122" t="s">
        <v>6191</v>
      </c>
    </row>
    <row r="123" spans="1:16" x14ac:dyDescent="0.3">
      <c r="A123" t="s">
        <v>2621</v>
      </c>
      <c r="B123" s="11">
        <v>44377</v>
      </c>
      <c r="C123" t="s">
        <v>2622</v>
      </c>
      <c r="D123" t="s">
        <v>6180</v>
      </c>
      <c r="E123">
        <v>3</v>
      </c>
      <c r="F123" t="s">
        <v>2623</v>
      </c>
      <c r="G123" t="s">
        <v>2624</v>
      </c>
      <c r="H123" t="s">
        <v>318</v>
      </c>
      <c r="I123" t="s">
        <v>6193</v>
      </c>
      <c r="J123" t="s">
        <v>6186</v>
      </c>
      <c r="K123">
        <v>0.5</v>
      </c>
      <c r="L123">
        <v>7.77</v>
      </c>
      <c r="M123">
        <v>23.31</v>
      </c>
      <c r="N123" t="s">
        <v>6226</v>
      </c>
      <c r="O123" t="s">
        <v>6228</v>
      </c>
      <c r="P123" t="s">
        <v>6190</v>
      </c>
    </row>
    <row r="124" spans="1:16" x14ac:dyDescent="0.3">
      <c r="A124" t="s">
        <v>2615</v>
      </c>
      <c r="B124" s="11">
        <v>43532</v>
      </c>
      <c r="C124" t="s">
        <v>2616</v>
      </c>
      <c r="D124" t="s">
        <v>6163</v>
      </c>
      <c r="E124">
        <v>3</v>
      </c>
      <c r="F124" t="s">
        <v>2617</v>
      </c>
      <c r="G124" t="s">
        <v>2618</v>
      </c>
      <c r="H124" t="s">
        <v>318</v>
      </c>
      <c r="I124" t="s">
        <v>6192</v>
      </c>
      <c r="J124" t="s">
        <v>6187</v>
      </c>
      <c r="K124">
        <v>0.2</v>
      </c>
      <c r="L124">
        <v>2.6849999999999996</v>
      </c>
      <c r="M124">
        <v>8.0549999999999997</v>
      </c>
      <c r="N124" t="s">
        <v>6225</v>
      </c>
      <c r="O124" t="s">
        <v>6227</v>
      </c>
      <c r="P124" t="s">
        <v>6191</v>
      </c>
    </row>
    <row r="125" spans="1:16" x14ac:dyDescent="0.3">
      <c r="A125" t="s">
        <v>2591</v>
      </c>
      <c r="B125" s="11">
        <v>44742</v>
      </c>
      <c r="C125" t="s">
        <v>2592</v>
      </c>
      <c r="D125" t="s">
        <v>6158</v>
      </c>
      <c r="E125">
        <v>3</v>
      </c>
      <c r="F125" t="s">
        <v>2593</v>
      </c>
      <c r="G125" t="s">
        <v>6222</v>
      </c>
      <c r="H125" t="s">
        <v>318</v>
      </c>
      <c r="I125" t="s">
        <v>6193</v>
      </c>
      <c r="J125" t="s">
        <v>6187</v>
      </c>
      <c r="K125">
        <v>0.5</v>
      </c>
      <c r="L125">
        <v>5.97</v>
      </c>
      <c r="M125">
        <v>17.91</v>
      </c>
      <c r="N125" t="s">
        <v>6226</v>
      </c>
      <c r="O125" t="s">
        <v>6227</v>
      </c>
      <c r="P125" t="s">
        <v>6190</v>
      </c>
    </row>
    <row r="126" spans="1:16" x14ac:dyDescent="0.3">
      <c r="A126" t="s">
        <v>2429</v>
      </c>
      <c r="B126" s="11">
        <v>44529</v>
      </c>
      <c r="C126" t="s">
        <v>2430</v>
      </c>
      <c r="D126" t="s">
        <v>6138</v>
      </c>
      <c r="E126">
        <v>2</v>
      </c>
      <c r="F126" t="s">
        <v>2431</v>
      </c>
      <c r="G126" t="s">
        <v>6222</v>
      </c>
      <c r="H126" t="s">
        <v>318</v>
      </c>
      <c r="I126" t="s">
        <v>6192</v>
      </c>
      <c r="J126" t="s">
        <v>6188</v>
      </c>
      <c r="K126">
        <v>1</v>
      </c>
      <c r="L126">
        <v>9.9499999999999993</v>
      </c>
      <c r="M126">
        <v>19.899999999999999</v>
      </c>
      <c r="N126" t="s">
        <v>6225</v>
      </c>
      <c r="O126" t="s">
        <v>6224</v>
      </c>
      <c r="P126" t="s">
        <v>6190</v>
      </c>
    </row>
    <row r="127" spans="1:16" x14ac:dyDescent="0.3">
      <c r="A127" t="s">
        <v>2307</v>
      </c>
      <c r="B127" s="11">
        <v>44182</v>
      </c>
      <c r="C127" t="s">
        <v>2308</v>
      </c>
      <c r="D127" t="s">
        <v>6169</v>
      </c>
      <c r="E127">
        <v>3</v>
      </c>
      <c r="F127" t="s">
        <v>2309</v>
      </c>
      <c r="G127" t="s">
        <v>2310</v>
      </c>
      <c r="H127" t="s">
        <v>318</v>
      </c>
      <c r="I127" t="s">
        <v>6195</v>
      </c>
      <c r="J127" t="s">
        <v>6187</v>
      </c>
      <c r="K127">
        <v>0.5</v>
      </c>
      <c r="L127">
        <v>7.77</v>
      </c>
      <c r="M127">
        <v>23.31</v>
      </c>
      <c r="N127" t="s">
        <v>6229</v>
      </c>
      <c r="O127" t="s">
        <v>6227</v>
      </c>
      <c r="P127" t="s">
        <v>6191</v>
      </c>
    </row>
    <row r="128" spans="1:16" x14ac:dyDescent="0.3">
      <c r="A128" t="s">
        <v>2301</v>
      </c>
      <c r="B128" s="11">
        <v>44170</v>
      </c>
      <c r="C128" t="s">
        <v>2302</v>
      </c>
      <c r="D128" t="s">
        <v>6152</v>
      </c>
      <c r="E128">
        <v>6</v>
      </c>
      <c r="F128" t="s">
        <v>2303</v>
      </c>
      <c r="G128" t="s">
        <v>2304</v>
      </c>
      <c r="H128" t="s">
        <v>318</v>
      </c>
      <c r="I128" t="s">
        <v>6193</v>
      </c>
      <c r="J128" t="s">
        <v>6188</v>
      </c>
      <c r="K128">
        <v>0.2</v>
      </c>
      <c r="L128">
        <v>3.375</v>
      </c>
      <c r="M128">
        <v>20.25</v>
      </c>
      <c r="N128" t="s">
        <v>6226</v>
      </c>
      <c r="O128" t="s">
        <v>6224</v>
      </c>
      <c r="P128" t="s">
        <v>6190</v>
      </c>
    </row>
    <row r="129" spans="1:16" x14ac:dyDescent="0.3">
      <c r="A129" t="s">
        <v>1192</v>
      </c>
      <c r="B129" s="11">
        <v>43608</v>
      </c>
      <c r="C129" t="s">
        <v>1193</v>
      </c>
      <c r="D129" t="s">
        <v>6160</v>
      </c>
      <c r="E129">
        <v>3</v>
      </c>
      <c r="F129" t="s">
        <v>1194</v>
      </c>
      <c r="G129" t="s">
        <v>1195</v>
      </c>
      <c r="H129" t="s">
        <v>318</v>
      </c>
      <c r="I129" t="s">
        <v>6195</v>
      </c>
      <c r="J129" t="s">
        <v>6188</v>
      </c>
      <c r="K129">
        <v>0.5</v>
      </c>
      <c r="L129">
        <v>8.73</v>
      </c>
      <c r="M129">
        <v>26.19</v>
      </c>
      <c r="N129" t="s">
        <v>6229</v>
      </c>
      <c r="O129" t="s">
        <v>6224</v>
      </c>
      <c r="P129" t="s">
        <v>6190</v>
      </c>
    </row>
    <row r="130" spans="1:16" x14ac:dyDescent="0.3">
      <c r="A130" t="s">
        <v>2273</v>
      </c>
      <c r="B130" s="11">
        <v>43641</v>
      </c>
      <c r="C130" t="s">
        <v>2274</v>
      </c>
      <c r="D130" t="s">
        <v>6148</v>
      </c>
      <c r="E130">
        <v>6</v>
      </c>
      <c r="F130" t="s">
        <v>2275</v>
      </c>
      <c r="G130" t="s">
        <v>2276</v>
      </c>
      <c r="H130" t="s">
        <v>318</v>
      </c>
      <c r="I130" t="s">
        <v>6194</v>
      </c>
      <c r="J130" t="s">
        <v>6186</v>
      </c>
      <c r="K130">
        <v>2.5</v>
      </c>
      <c r="L130">
        <v>34.154999999999994</v>
      </c>
      <c r="M130">
        <v>204.92999999999995</v>
      </c>
      <c r="N130" t="s">
        <v>6223</v>
      </c>
      <c r="O130" t="s">
        <v>6228</v>
      </c>
      <c r="P130" t="s">
        <v>6191</v>
      </c>
    </row>
    <row r="131" spans="1:16" x14ac:dyDescent="0.3">
      <c r="A131" t="s">
        <v>1204</v>
      </c>
      <c r="B131" s="11">
        <v>44510</v>
      </c>
      <c r="C131" t="s">
        <v>1205</v>
      </c>
      <c r="D131" t="s">
        <v>6143</v>
      </c>
      <c r="E131">
        <v>6</v>
      </c>
      <c r="F131" t="s">
        <v>1206</v>
      </c>
      <c r="G131" t="s">
        <v>1207</v>
      </c>
      <c r="H131" t="s">
        <v>318</v>
      </c>
      <c r="I131" t="s">
        <v>6195</v>
      </c>
      <c r="J131" t="s">
        <v>6187</v>
      </c>
      <c r="K131">
        <v>1</v>
      </c>
      <c r="L131">
        <v>12.95</v>
      </c>
      <c r="M131">
        <v>77.699999999999989</v>
      </c>
      <c r="N131" t="s">
        <v>6229</v>
      </c>
      <c r="O131" t="s">
        <v>6227</v>
      </c>
      <c r="P131" t="s">
        <v>6191</v>
      </c>
    </row>
    <row r="132" spans="1:16" x14ac:dyDescent="0.3">
      <c r="A132" t="s">
        <v>2238</v>
      </c>
      <c r="B132" s="11">
        <v>44586</v>
      </c>
      <c r="C132" t="s">
        <v>2239</v>
      </c>
      <c r="D132" t="s">
        <v>6171</v>
      </c>
      <c r="E132">
        <v>1</v>
      </c>
      <c r="F132" t="s">
        <v>2240</v>
      </c>
      <c r="G132" t="s">
        <v>2241</v>
      </c>
      <c r="H132" t="s">
        <v>318</v>
      </c>
      <c r="I132" t="s">
        <v>6194</v>
      </c>
      <c r="J132" t="s">
        <v>6186</v>
      </c>
      <c r="K132">
        <v>1</v>
      </c>
      <c r="L132">
        <v>14.85</v>
      </c>
      <c r="M132">
        <v>14.85</v>
      </c>
      <c r="N132" t="s">
        <v>6223</v>
      </c>
      <c r="O132" t="s">
        <v>6228</v>
      </c>
      <c r="P132" t="s">
        <v>6191</v>
      </c>
    </row>
    <row r="133" spans="1:16" x14ac:dyDescent="0.3">
      <c r="A133" t="s">
        <v>2133</v>
      </c>
      <c r="B133" s="11">
        <v>44181</v>
      </c>
      <c r="C133" t="s">
        <v>2134</v>
      </c>
      <c r="D133" t="s">
        <v>6139</v>
      </c>
      <c r="E133">
        <v>2</v>
      </c>
      <c r="F133" t="s">
        <v>2135</v>
      </c>
      <c r="G133" t="s">
        <v>6222</v>
      </c>
      <c r="H133" t="s">
        <v>318</v>
      </c>
      <c r="I133" t="s">
        <v>6194</v>
      </c>
      <c r="J133" t="s">
        <v>6188</v>
      </c>
      <c r="K133">
        <v>0.5</v>
      </c>
      <c r="L133">
        <v>8.25</v>
      </c>
      <c r="M133">
        <v>16.5</v>
      </c>
      <c r="N133" t="s">
        <v>6223</v>
      </c>
      <c r="O133" t="s">
        <v>6224</v>
      </c>
      <c r="P133" t="s">
        <v>6191</v>
      </c>
    </row>
    <row r="134" spans="1:16" x14ac:dyDescent="0.3">
      <c r="A134" t="s">
        <v>1222</v>
      </c>
      <c r="B134" s="11">
        <v>44624</v>
      </c>
      <c r="C134" t="s">
        <v>1223</v>
      </c>
      <c r="D134" t="s">
        <v>6182</v>
      </c>
      <c r="E134">
        <v>5</v>
      </c>
      <c r="F134" t="s">
        <v>1224</v>
      </c>
      <c r="G134" t="s">
        <v>6222</v>
      </c>
      <c r="H134" t="s">
        <v>318</v>
      </c>
      <c r="I134" t="s">
        <v>6193</v>
      </c>
      <c r="J134" t="s">
        <v>6186</v>
      </c>
      <c r="K134">
        <v>2.5</v>
      </c>
      <c r="L134">
        <v>29.784999999999997</v>
      </c>
      <c r="M134">
        <v>148.92499999999998</v>
      </c>
      <c r="N134" t="s">
        <v>6226</v>
      </c>
      <c r="O134" t="s">
        <v>6228</v>
      </c>
      <c r="P134" t="s">
        <v>6190</v>
      </c>
    </row>
    <row r="135" spans="1:16" x14ac:dyDescent="0.3">
      <c r="A135" t="s">
        <v>2118</v>
      </c>
      <c r="B135" s="11">
        <v>44279</v>
      </c>
      <c r="C135" t="s">
        <v>2119</v>
      </c>
      <c r="D135" t="s">
        <v>6139</v>
      </c>
      <c r="E135">
        <v>1</v>
      </c>
      <c r="F135" t="s">
        <v>2120</v>
      </c>
      <c r="G135" t="s">
        <v>6222</v>
      </c>
      <c r="H135" t="s">
        <v>318</v>
      </c>
      <c r="I135" t="s">
        <v>6194</v>
      </c>
      <c r="J135" t="s">
        <v>6188</v>
      </c>
      <c r="K135">
        <v>0.5</v>
      </c>
      <c r="L135">
        <v>8.25</v>
      </c>
      <c r="M135">
        <v>8.25</v>
      </c>
      <c r="N135" t="s">
        <v>6223</v>
      </c>
      <c r="O135" t="s">
        <v>6224</v>
      </c>
      <c r="P135" t="s">
        <v>6190</v>
      </c>
    </row>
    <row r="136" spans="1:16" x14ac:dyDescent="0.3">
      <c r="A136" t="s">
        <v>2050</v>
      </c>
      <c r="B136" s="11">
        <v>43992</v>
      </c>
      <c r="C136" t="s">
        <v>2051</v>
      </c>
      <c r="D136" t="s">
        <v>6142</v>
      </c>
      <c r="E136">
        <v>4</v>
      </c>
      <c r="F136" t="s">
        <v>2052</v>
      </c>
      <c r="G136" t="s">
        <v>2053</v>
      </c>
      <c r="H136" t="s">
        <v>318</v>
      </c>
      <c r="I136" t="s">
        <v>6192</v>
      </c>
      <c r="J136" t="s">
        <v>6186</v>
      </c>
      <c r="K136">
        <v>2.5</v>
      </c>
      <c r="L136">
        <v>27.484999999999996</v>
      </c>
      <c r="M136">
        <v>109.93999999999998</v>
      </c>
      <c r="N136" t="s">
        <v>6225</v>
      </c>
      <c r="O136" t="s">
        <v>6228</v>
      </c>
      <c r="P136" t="s">
        <v>6190</v>
      </c>
    </row>
    <row r="137" spans="1:16" x14ac:dyDescent="0.3">
      <c r="A137" t="s">
        <v>2025</v>
      </c>
      <c r="B137" s="11">
        <v>44435</v>
      </c>
      <c r="C137" t="s">
        <v>2026</v>
      </c>
      <c r="D137" t="s">
        <v>6179</v>
      </c>
      <c r="E137">
        <v>6</v>
      </c>
      <c r="F137" t="s">
        <v>2027</v>
      </c>
      <c r="G137" t="s">
        <v>2028</v>
      </c>
      <c r="H137" t="s">
        <v>318</v>
      </c>
      <c r="I137" t="s">
        <v>6192</v>
      </c>
      <c r="J137" t="s">
        <v>6186</v>
      </c>
      <c r="K137">
        <v>1</v>
      </c>
      <c r="L137">
        <v>11.95</v>
      </c>
      <c r="M137">
        <v>71.699999999999989</v>
      </c>
      <c r="N137" t="s">
        <v>6225</v>
      </c>
      <c r="O137" t="s">
        <v>6228</v>
      </c>
      <c r="P137" t="s">
        <v>6190</v>
      </c>
    </row>
    <row r="138" spans="1:16" x14ac:dyDescent="0.3">
      <c r="A138" t="s">
        <v>2015</v>
      </c>
      <c r="B138" s="11">
        <v>43655</v>
      </c>
      <c r="C138" t="s">
        <v>2016</v>
      </c>
      <c r="D138" t="s">
        <v>6144</v>
      </c>
      <c r="E138">
        <v>1</v>
      </c>
      <c r="F138" t="s">
        <v>2017</v>
      </c>
      <c r="G138" t="s">
        <v>6222</v>
      </c>
      <c r="H138" t="s">
        <v>318</v>
      </c>
      <c r="I138" t="s">
        <v>6194</v>
      </c>
      <c r="J138" t="s">
        <v>6187</v>
      </c>
      <c r="K138">
        <v>0.5</v>
      </c>
      <c r="L138">
        <v>7.29</v>
      </c>
      <c r="M138">
        <v>7.29</v>
      </c>
      <c r="N138" t="s">
        <v>6223</v>
      </c>
      <c r="O138" t="s">
        <v>6227</v>
      </c>
      <c r="P138" t="s">
        <v>6190</v>
      </c>
    </row>
    <row r="139" spans="1:16" x14ac:dyDescent="0.3">
      <c r="A139" t="s">
        <v>1980</v>
      </c>
      <c r="B139" s="11">
        <v>44683</v>
      </c>
      <c r="C139" t="s">
        <v>1981</v>
      </c>
      <c r="D139" t="s">
        <v>6179</v>
      </c>
      <c r="E139">
        <v>5</v>
      </c>
      <c r="F139" t="s">
        <v>1982</v>
      </c>
      <c r="G139" t="s">
        <v>6222</v>
      </c>
      <c r="H139" t="s">
        <v>318</v>
      </c>
      <c r="I139" t="s">
        <v>6192</v>
      </c>
      <c r="J139" t="s">
        <v>6186</v>
      </c>
      <c r="K139">
        <v>1</v>
      </c>
      <c r="L139">
        <v>11.95</v>
      </c>
      <c r="M139">
        <v>59.75</v>
      </c>
      <c r="N139" t="s">
        <v>6225</v>
      </c>
      <c r="O139" t="s">
        <v>6228</v>
      </c>
      <c r="P139" t="s">
        <v>6190</v>
      </c>
    </row>
    <row r="140" spans="1:16" x14ac:dyDescent="0.3">
      <c r="A140" t="s">
        <v>1884</v>
      </c>
      <c r="B140" s="11">
        <v>44131</v>
      </c>
      <c r="C140" t="s">
        <v>1885</v>
      </c>
      <c r="D140" t="s">
        <v>6178</v>
      </c>
      <c r="E140">
        <v>6</v>
      </c>
      <c r="F140" t="s">
        <v>1886</v>
      </c>
      <c r="G140" t="s">
        <v>6222</v>
      </c>
      <c r="H140" t="s">
        <v>318</v>
      </c>
      <c r="I140" t="s">
        <v>6192</v>
      </c>
      <c r="J140" t="s">
        <v>6186</v>
      </c>
      <c r="K140">
        <v>0.2</v>
      </c>
      <c r="L140">
        <v>3.5849999999999995</v>
      </c>
      <c r="M140">
        <v>21.509999999999998</v>
      </c>
      <c r="N140" t="s">
        <v>6225</v>
      </c>
      <c r="O140" t="s">
        <v>6228</v>
      </c>
      <c r="P140" t="s">
        <v>6190</v>
      </c>
    </row>
    <row r="141" spans="1:16" x14ac:dyDescent="0.3">
      <c r="A141" t="s">
        <v>1261</v>
      </c>
      <c r="B141" s="11">
        <v>44637</v>
      </c>
      <c r="C141" t="s">
        <v>1262</v>
      </c>
      <c r="D141" t="s">
        <v>6148</v>
      </c>
      <c r="E141">
        <v>3</v>
      </c>
      <c r="F141" t="s">
        <v>1263</v>
      </c>
      <c r="G141" t="s">
        <v>6222</v>
      </c>
      <c r="H141" t="s">
        <v>318</v>
      </c>
      <c r="I141" t="s">
        <v>6194</v>
      </c>
      <c r="J141" t="s">
        <v>6186</v>
      </c>
      <c r="K141">
        <v>2.5</v>
      </c>
      <c r="L141">
        <v>34.154999999999994</v>
      </c>
      <c r="M141">
        <v>102.46499999999997</v>
      </c>
      <c r="N141" t="s">
        <v>6223</v>
      </c>
      <c r="O141" t="s">
        <v>6228</v>
      </c>
      <c r="P141" t="s">
        <v>6191</v>
      </c>
    </row>
    <row r="142" spans="1:16" x14ac:dyDescent="0.3">
      <c r="A142" t="s">
        <v>1822</v>
      </c>
      <c r="B142" s="11">
        <v>43873</v>
      </c>
      <c r="C142" t="s">
        <v>1823</v>
      </c>
      <c r="D142" t="s">
        <v>6165</v>
      </c>
      <c r="E142">
        <v>3</v>
      </c>
      <c r="F142" t="s">
        <v>1824</v>
      </c>
      <c r="G142" t="s">
        <v>1825</v>
      </c>
      <c r="H142" t="s">
        <v>318</v>
      </c>
      <c r="I142" t="s">
        <v>6195</v>
      </c>
      <c r="J142" t="s">
        <v>6187</v>
      </c>
      <c r="K142">
        <v>2.5</v>
      </c>
      <c r="L142">
        <v>29.784999999999997</v>
      </c>
      <c r="M142">
        <v>89.35499999999999</v>
      </c>
      <c r="N142" t="s">
        <v>6229</v>
      </c>
      <c r="O142" t="s">
        <v>6227</v>
      </c>
      <c r="P142" t="s">
        <v>6191</v>
      </c>
    </row>
    <row r="143" spans="1:16" x14ac:dyDescent="0.3">
      <c r="A143" t="s">
        <v>1818</v>
      </c>
      <c r="B143" s="11">
        <v>43571</v>
      </c>
      <c r="C143" t="s">
        <v>1819</v>
      </c>
      <c r="D143" t="s">
        <v>6164</v>
      </c>
      <c r="E143">
        <v>5</v>
      </c>
      <c r="F143" t="s">
        <v>1820</v>
      </c>
      <c r="G143" t="s">
        <v>6222</v>
      </c>
      <c r="H143" t="s">
        <v>318</v>
      </c>
      <c r="I143" t="s">
        <v>6195</v>
      </c>
      <c r="J143" t="s">
        <v>6186</v>
      </c>
      <c r="K143">
        <v>2.5</v>
      </c>
      <c r="L143">
        <v>36.454999999999998</v>
      </c>
      <c r="M143">
        <v>182.27499999999998</v>
      </c>
      <c r="N143" t="s">
        <v>6229</v>
      </c>
      <c r="O143" t="s">
        <v>6228</v>
      </c>
      <c r="P143" t="s">
        <v>6191</v>
      </c>
    </row>
    <row r="144" spans="1:16" x14ac:dyDescent="0.3">
      <c r="A144" t="s">
        <v>1276</v>
      </c>
      <c r="B144" s="11">
        <v>44694</v>
      </c>
      <c r="C144" t="s">
        <v>1277</v>
      </c>
      <c r="D144" t="s">
        <v>6165</v>
      </c>
      <c r="E144">
        <v>1</v>
      </c>
      <c r="F144" t="s">
        <v>1278</v>
      </c>
      <c r="G144" t="s">
        <v>1279</v>
      </c>
      <c r="H144" t="s">
        <v>318</v>
      </c>
      <c r="I144" t="s">
        <v>6195</v>
      </c>
      <c r="J144" t="s">
        <v>6187</v>
      </c>
      <c r="K144">
        <v>2.5</v>
      </c>
      <c r="L144">
        <v>29.784999999999997</v>
      </c>
      <c r="M144">
        <v>29.784999999999997</v>
      </c>
      <c r="N144" t="s">
        <v>6229</v>
      </c>
      <c r="O144" t="s">
        <v>6227</v>
      </c>
      <c r="P144" t="s">
        <v>6190</v>
      </c>
    </row>
    <row r="145" spans="1:16" x14ac:dyDescent="0.3">
      <c r="A145" t="s">
        <v>1759</v>
      </c>
      <c r="B145" s="11">
        <v>44337</v>
      </c>
      <c r="C145" t="s">
        <v>1760</v>
      </c>
      <c r="D145" t="s">
        <v>6178</v>
      </c>
      <c r="E145">
        <v>4</v>
      </c>
      <c r="F145" t="s">
        <v>1761</v>
      </c>
      <c r="G145" t="s">
        <v>1762</v>
      </c>
      <c r="H145" t="s">
        <v>318</v>
      </c>
      <c r="I145" t="s">
        <v>6192</v>
      </c>
      <c r="J145" t="s">
        <v>6186</v>
      </c>
      <c r="K145">
        <v>0.2</v>
      </c>
      <c r="L145">
        <v>3.5849999999999995</v>
      </c>
      <c r="M145">
        <v>14.339999999999998</v>
      </c>
      <c r="N145" t="s">
        <v>6225</v>
      </c>
      <c r="O145" t="s">
        <v>6228</v>
      </c>
      <c r="P145" t="s">
        <v>6191</v>
      </c>
    </row>
    <row r="146" spans="1:16" x14ac:dyDescent="0.3">
      <c r="A146" t="s">
        <v>1289</v>
      </c>
      <c r="B146" s="11">
        <v>44678</v>
      </c>
      <c r="C146" t="s">
        <v>1290</v>
      </c>
      <c r="D146" t="s">
        <v>6148</v>
      </c>
      <c r="E146">
        <v>4</v>
      </c>
      <c r="F146" t="s">
        <v>1291</v>
      </c>
      <c r="G146" t="s">
        <v>6222</v>
      </c>
      <c r="H146" t="s">
        <v>318</v>
      </c>
      <c r="I146" t="s">
        <v>6194</v>
      </c>
      <c r="J146" t="s">
        <v>6186</v>
      </c>
      <c r="K146">
        <v>2.5</v>
      </c>
      <c r="L146">
        <v>34.154999999999994</v>
      </c>
      <c r="M146">
        <v>136.61999999999998</v>
      </c>
      <c r="N146" t="s">
        <v>6223</v>
      </c>
      <c r="O146" t="s">
        <v>6228</v>
      </c>
      <c r="P146" t="s">
        <v>6190</v>
      </c>
    </row>
    <row r="147" spans="1:16" x14ac:dyDescent="0.3">
      <c r="A147" t="s">
        <v>1719</v>
      </c>
      <c r="B147" s="11">
        <v>44317</v>
      </c>
      <c r="C147" t="s">
        <v>1720</v>
      </c>
      <c r="D147" t="s">
        <v>6155</v>
      </c>
      <c r="E147">
        <v>5</v>
      </c>
      <c r="F147" t="s">
        <v>1721</v>
      </c>
      <c r="G147" t="s">
        <v>1722</v>
      </c>
      <c r="H147" t="s">
        <v>318</v>
      </c>
      <c r="I147" t="s">
        <v>6193</v>
      </c>
      <c r="J147" t="s">
        <v>6188</v>
      </c>
      <c r="K147">
        <v>1</v>
      </c>
      <c r="L147">
        <v>11.25</v>
      </c>
      <c r="M147">
        <v>56.25</v>
      </c>
      <c r="N147" t="s">
        <v>6226</v>
      </c>
      <c r="O147" t="s">
        <v>6224</v>
      </c>
      <c r="P147" t="s">
        <v>6190</v>
      </c>
    </row>
    <row r="148" spans="1:16" x14ac:dyDescent="0.3">
      <c r="A148" t="s">
        <v>1694</v>
      </c>
      <c r="B148" s="11">
        <v>43775</v>
      </c>
      <c r="C148" t="s">
        <v>1695</v>
      </c>
      <c r="D148" t="s">
        <v>6170</v>
      </c>
      <c r="E148">
        <v>2</v>
      </c>
      <c r="F148" t="s">
        <v>1696</v>
      </c>
      <c r="G148" t="s">
        <v>1697</v>
      </c>
      <c r="H148" t="s">
        <v>318</v>
      </c>
      <c r="I148" t="s">
        <v>6195</v>
      </c>
      <c r="J148" t="s">
        <v>6186</v>
      </c>
      <c r="K148">
        <v>1</v>
      </c>
      <c r="L148">
        <v>15.85</v>
      </c>
      <c r="M148">
        <v>31.7</v>
      </c>
      <c r="N148" t="s">
        <v>6229</v>
      </c>
      <c r="O148" t="s">
        <v>6228</v>
      </c>
      <c r="P148" t="s">
        <v>6191</v>
      </c>
    </row>
    <row r="149" spans="1:16" x14ac:dyDescent="0.3">
      <c r="A149" t="s">
        <v>1659</v>
      </c>
      <c r="B149" s="11">
        <v>44659</v>
      </c>
      <c r="C149" t="s">
        <v>1660</v>
      </c>
      <c r="D149" t="s">
        <v>6144</v>
      </c>
      <c r="E149">
        <v>4</v>
      </c>
      <c r="F149" t="s">
        <v>1661</v>
      </c>
      <c r="G149" t="s">
        <v>1662</v>
      </c>
      <c r="H149" t="s">
        <v>318</v>
      </c>
      <c r="I149" t="s">
        <v>6194</v>
      </c>
      <c r="J149" t="s">
        <v>6187</v>
      </c>
      <c r="K149">
        <v>0.5</v>
      </c>
      <c r="L149">
        <v>7.29</v>
      </c>
      <c r="M149">
        <v>29.16</v>
      </c>
      <c r="N149" t="s">
        <v>6223</v>
      </c>
      <c r="O149" t="s">
        <v>6227</v>
      </c>
      <c r="P149" t="s">
        <v>6190</v>
      </c>
    </row>
    <row r="150" spans="1:16" x14ac:dyDescent="0.3">
      <c r="A150" t="s">
        <v>1573</v>
      </c>
      <c r="B150" s="11">
        <v>43919</v>
      </c>
      <c r="C150" t="s">
        <v>1574</v>
      </c>
      <c r="D150" t="s">
        <v>6183</v>
      </c>
      <c r="E150">
        <v>6</v>
      </c>
      <c r="F150" t="s">
        <v>1575</v>
      </c>
      <c r="G150" t="s">
        <v>1576</v>
      </c>
      <c r="H150" t="s">
        <v>318</v>
      </c>
      <c r="I150" t="s">
        <v>6194</v>
      </c>
      <c r="J150" t="s">
        <v>6187</v>
      </c>
      <c r="K150">
        <v>1</v>
      </c>
      <c r="L150">
        <v>12.15</v>
      </c>
      <c r="M150">
        <v>72.900000000000006</v>
      </c>
      <c r="N150" t="s">
        <v>6223</v>
      </c>
      <c r="O150" t="s">
        <v>6227</v>
      </c>
      <c r="P150" t="s">
        <v>6190</v>
      </c>
    </row>
    <row r="151" spans="1:16" x14ac:dyDescent="0.3">
      <c r="A151" t="s">
        <v>1498</v>
      </c>
      <c r="B151" s="11">
        <v>43830</v>
      </c>
      <c r="C151" t="s">
        <v>1499</v>
      </c>
      <c r="D151" t="s">
        <v>6154</v>
      </c>
      <c r="E151">
        <v>1</v>
      </c>
      <c r="F151" t="s">
        <v>1500</v>
      </c>
      <c r="G151" t="s">
        <v>6222</v>
      </c>
      <c r="H151" t="s">
        <v>318</v>
      </c>
      <c r="I151" t="s">
        <v>6193</v>
      </c>
      <c r="J151" t="s">
        <v>6187</v>
      </c>
      <c r="K151">
        <v>0.2</v>
      </c>
      <c r="L151">
        <v>2.9849999999999999</v>
      </c>
      <c r="M151">
        <v>2.9849999999999999</v>
      </c>
      <c r="N151" t="s">
        <v>6226</v>
      </c>
      <c r="O151" t="s">
        <v>6227</v>
      </c>
      <c r="P151" t="s">
        <v>6191</v>
      </c>
    </row>
    <row r="152" spans="1:16" x14ac:dyDescent="0.3">
      <c r="A152" t="s">
        <v>1459</v>
      </c>
      <c r="B152" s="11">
        <v>44545</v>
      </c>
      <c r="C152" t="s">
        <v>1460</v>
      </c>
      <c r="D152" t="s">
        <v>6144</v>
      </c>
      <c r="E152">
        <v>3</v>
      </c>
      <c r="F152" t="s">
        <v>1461</v>
      </c>
      <c r="G152" t="s">
        <v>1462</v>
      </c>
      <c r="H152" t="s">
        <v>318</v>
      </c>
      <c r="I152" t="s">
        <v>6194</v>
      </c>
      <c r="J152" t="s">
        <v>6187</v>
      </c>
      <c r="K152">
        <v>0.5</v>
      </c>
      <c r="L152">
        <v>7.29</v>
      </c>
      <c r="M152">
        <v>21.87</v>
      </c>
      <c r="N152" t="s">
        <v>6223</v>
      </c>
      <c r="O152" t="s">
        <v>6227</v>
      </c>
      <c r="P152" t="s">
        <v>6191</v>
      </c>
    </row>
    <row r="153" spans="1:16" x14ac:dyDescent="0.3">
      <c r="A153" t="s">
        <v>1441</v>
      </c>
      <c r="B153" s="11">
        <v>44643</v>
      </c>
      <c r="C153" t="s">
        <v>1442</v>
      </c>
      <c r="D153" t="s">
        <v>6177</v>
      </c>
      <c r="E153">
        <v>2</v>
      </c>
      <c r="F153" t="s">
        <v>1443</v>
      </c>
      <c r="G153" t="s">
        <v>1444</v>
      </c>
      <c r="H153" t="s">
        <v>318</v>
      </c>
      <c r="I153" t="s">
        <v>6192</v>
      </c>
      <c r="J153" t="s">
        <v>6187</v>
      </c>
      <c r="K153">
        <v>1</v>
      </c>
      <c r="L153">
        <v>8.9499999999999993</v>
      </c>
      <c r="M153">
        <v>17.899999999999999</v>
      </c>
      <c r="N153" t="s">
        <v>6225</v>
      </c>
      <c r="O153" t="s">
        <v>6227</v>
      </c>
      <c r="P153" t="s">
        <v>6191</v>
      </c>
    </row>
    <row r="154" spans="1:16" x14ac:dyDescent="0.3">
      <c r="A154" t="s">
        <v>1436</v>
      </c>
      <c r="B154" s="11">
        <v>43484</v>
      </c>
      <c r="C154" t="s">
        <v>1437</v>
      </c>
      <c r="D154" t="s">
        <v>6157</v>
      </c>
      <c r="E154">
        <v>6</v>
      </c>
      <c r="F154" t="s">
        <v>1438</v>
      </c>
      <c r="G154" t="s">
        <v>6222</v>
      </c>
      <c r="H154" t="s">
        <v>318</v>
      </c>
      <c r="I154" t="s">
        <v>6193</v>
      </c>
      <c r="J154" t="s">
        <v>6188</v>
      </c>
      <c r="K154">
        <v>0.5</v>
      </c>
      <c r="L154">
        <v>6.75</v>
      </c>
      <c r="M154">
        <v>40.5</v>
      </c>
      <c r="N154" t="s">
        <v>6226</v>
      </c>
      <c r="O154" t="s">
        <v>6224</v>
      </c>
      <c r="P154" t="s">
        <v>6191</v>
      </c>
    </row>
    <row r="155" spans="1:16" x14ac:dyDescent="0.3">
      <c r="A155" t="s">
        <v>1413</v>
      </c>
      <c r="B155" s="11">
        <v>44182</v>
      </c>
      <c r="C155" t="s">
        <v>1414</v>
      </c>
      <c r="D155" t="s">
        <v>6144</v>
      </c>
      <c r="E155">
        <v>4</v>
      </c>
      <c r="F155" t="s">
        <v>1415</v>
      </c>
      <c r="G155" t="s">
        <v>1416</v>
      </c>
      <c r="H155" t="s">
        <v>318</v>
      </c>
      <c r="I155" t="s">
        <v>6194</v>
      </c>
      <c r="J155" t="s">
        <v>6187</v>
      </c>
      <c r="K155">
        <v>0.5</v>
      </c>
      <c r="L155">
        <v>7.29</v>
      </c>
      <c r="M155">
        <v>29.16</v>
      </c>
      <c r="N155" t="s">
        <v>6223</v>
      </c>
      <c r="O155" t="s">
        <v>6227</v>
      </c>
      <c r="P155" t="s">
        <v>6191</v>
      </c>
    </row>
    <row r="156" spans="1:16" x14ac:dyDescent="0.3">
      <c r="A156" t="s">
        <v>1373</v>
      </c>
      <c r="B156" s="11">
        <v>44374</v>
      </c>
      <c r="C156" t="s">
        <v>1374</v>
      </c>
      <c r="D156" t="s">
        <v>6149</v>
      </c>
      <c r="E156">
        <v>3</v>
      </c>
      <c r="F156" t="s">
        <v>1375</v>
      </c>
      <c r="G156" t="s">
        <v>1376</v>
      </c>
      <c r="H156" t="s">
        <v>318</v>
      </c>
      <c r="I156" t="s">
        <v>6192</v>
      </c>
      <c r="J156" t="s">
        <v>6187</v>
      </c>
      <c r="K156">
        <v>2.5</v>
      </c>
      <c r="L156">
        <v>20.584999999999997</v>
      </c>
      <c r="M156">
        <v>61.754999999999995</v>
      </c>
      <c r="N156" t="s">
        <v>6225</v>
      </c>
      <c r="O156" t="s">
        <v>6227</v>
      </c>
      <c r="P156" t="s">
        <v>6191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80" zoomScaleNormal="80" workbookViewId="0">
      <selection activeCell="P3" sqref="P3"/>
    </sheetView>
  </sheetViews>
  <sheetFormatPr defaultRowHeight="14.4" x14ac:dyDescent="0.3"/>
  <cols>
    <col min="1" max="1" width="16.5546875" bestFit="1" customWidth="1"/>
    <col min="2" max="2" width="11.88671875" style="5" bestFit="1" customWidth="1"/>
    <col min="3" max="3" width="17.44140625" bestFit="1" customWidth="1"/>
    <col min="4" max="4" width="11.33203125" customWidth="1"/>
    <col min="5" max="5" width="9.77734375" customWidth="1"/>
    <col min="6" max="6" width="16" customWidth="1"/>
    <col min="7" max="7" width="24.33203125" customWidth="1"/>
    <col min="8" max="8" width="14.33203125" bestFit="1" customWidth="1"/>
    <col min="9" max="9" width="12.6640625" customWidth="1"/>
    <col min="10" max="10" width="11.6640625" customWidth="1"/>
    <col min="11" max="11" width="5.88671875" bestFit="1" customWidth="1"/>
    <col min="12" max="12" width="10.77734375" customWidth="1"/>
    <col min="13" max="13" width="8.88671875" bestFit="1" customWidth="1"/>
    <col min="14" max="14" width="18.109375" customWidth="1"/>
    <col min="15" max="15" width="17.21875" customWidth="1"/>
    <col min="16" max="16" width="17.77734375" customWidth="1"/>
  </cols>
  <sheetData>
    <row r="1" spans="1:16" x14ac:dyDescent="0.3">
      <c r="A1" s="2" t="s">
        <v>0</v>
      </c>
      <c r="B1" s="4"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4">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INDEX(products!$A$1:$G$49,MATCH($D2,products!$A$1:$A$49,0),MATCH(orders!I$1,products!$A$1:$G$1,0))</f>
        <v>Rob</v>
      </c>
      <c r="J2" t="str">
        <f>INDEX(products!$A$1:$G$49,MATCH($D2,products!$A$1:$A$49,0),MATCH(orders!J$1,products!$A$1:$G$1,0))</f>
        <v>M</v>
      </c>
      <c r="K2" s="6">
        <f>INDEX(products!$A$1:$G$49,MATCH($D2,products!$A$1:$A$49,0),MATCH(orders!K$1,products!$A$1:$G$1,0))</f>
        <v>1</v>
      </c>
      <c r="L2" s="7">
        <f>INDEX(products!$A$1:$G$49,MATCH($D2,products!$A$1:$A$49,0),MATCH(orders!L$1,products!$A$1:$G$1,0))</f>
        <v>9.9499999999999993</v>
      </c>
      <c r="M2" s="7">
        <f>L2*E2</f>
        <v>19.899999999999999</v>
      </c>
      <c r="N2" t="str">
        <f>IF(I2="Rob","Robusta",IF(I2="Exc","Excelsia",IF(I2="Ara","Arabica",IF(I2="Lib","Liberica"))))</f>
        <v>Robusta</v>
      </c>
      <c r="O2" t="str">
        <f>IF(J2="M","Medium",IF(J2="L","Light",IF(J2="D","Dark")))</f>
        <v>Medium</v>
      </c>
      <c r="P2" t="str">
        <f>_xlfn.XLOOKUP(Coffee_order[[#This Row],[Customer ID]],customers!$A$1:$A$1001,customers!$I$1:$I$1001,,0)</f>
        <v>Yes</v>
      </c>
    </row>
    <row r="3" spans="1:16" x14ac:dyDescent="0.3">
      <c r="A3" s="2" t="s">
        <v>490</v>
      </c>
      <c r="B3" s="4">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INDEX(products!$A$1:$G$49,MATCH($D3,products!$A$1:$A$49,0),MATCH(orders!I$1,products!$A$1:$G$1,0))</f>
        <v>Exc</v>
      </c>
      <c r="J3" t="str">
        <f>INDEX(products!$A$1:$G$49,MATCH($D3,products!$A$1:$A$49,0),MATCH(orders!J$1,products!$A$1:$G$1,0))</f>
        <v>M</v>
      </c>
      <c r="K3" s="6">
        <f>INDEX(products!$A$1:$G$49,MATCH($D3,products!$A$1:$A$49,0),MATCH(orders!K$1,products!$A$1:$G$1,0))</f>
        <v>0.5</v>
      </c>
      <c r="L3" s="7">
        <f>INDEX(products!$A$1:$G$49,MATCH($D3,products!$A$1:$A$49,0),MATCH(orders!L$1,products!$A$1:$G$1,0))</f>
        <v>8.25</v>
      </c>
      <c r="M3" s="7">
        <f t="shared" ref="M3:M66" si="0">L3*E3</f>
        <v>41.25</v>
      </c>
      <c r="N3" t="str">
        <f t="shared" ref="N3:N66" si="1">IF(I3="Rob","Robusta",IF(I3="Exc","Excelsia",IF(I3="Ara","Arabica",IF(I3="Lib","Liberica"))))</f>
        <v>Excelsia</v>
      </c>
      <c r="O3" t="str">
        <f t="shared" ref="O3:O66" si="2">IF(J3="M","Medium",IF(J3="L","Light",IF(J3="D","Dark")))</f>
        <v>Medium</v>
      </c>
      <c r="P3" t="str">
        <f>_xlfn.XLOOKUP(Coffee_order[[#This Row],[Customer ID]],customers!$A$1:$A$1001,customers!$I$1:$I$1001,,0)</f>
        <v>Yes</v>
      </c>
    </row>
    <row r="4" spans="1:16" x14ac:dyDescent="0.3">
      <c r="A4" s="2" t="s">
        <v>501</v>
      </c>
      <c r="B4" s="4">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INDEX(products!$A$1:$G$49,MATCH($D4,products!$A$1:$A$49,0),MATCH(orders!I$1,products!$A$1:$G$1,0))</f>
        <v>Ara</v>
      </c>
      <c r="J4" t="str">
        <f>INDEX(products!$A$1:$G$49,MATCH($D4,products!$A$1:$A$49,0),MATCH(orders!J$1,products!$A$1:$G$1,0))</f>
        <v>L</v>
      </c>
      <c r="K4" s="6">
        <f>INDEX(products!$A$1:$G$49,MATCH($D4,products!$A$1:$A$49,0),MATCH(orders!K$1,products!$A$1:$G$1,0))</f>
        <v>1</v>
      </c>
      <c r="L4" s="7">
        <f>INDEX(products!$A$1:$G$49,MATCH($D4,products!$A$1:$A$49,0),MATCH(orders!L$1,products!$A$1:$G$1,0))</f>
        <v>12.95</v>
      </c>
      <c r="M4" s="7">
        <f t="shared" si="0"/>
        <v>12.95</v>
      </c>
      <c r="N4" t="str">
        <f t="shared" si="1"/>
        <v>Arabica</v>
      </c>
      <c r="O4" t="str">
        <f t="shared" si="2"/>
        <v>Light</v>
      </c>
      <c r="P4" t="str">
        <f>_xlfn.XLOOKUP(Coffee_order[[#This Row],[Customer ID]],customers!$A$1:$A$1001,customers!$I$1:$I$1001,,0)</f>
        <v>Yes</v>
      </c>
    </row>
    <row r="5" spans="1:16" x14ac:dyDescent="0.3">
      <c r="A5" s="2" t="s">
        <v>512</v>
      </c>
      <c r="B5" s="4">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INDEX(products!$A$1:$G$49,MATCH($D5,products!$A$1:$A$49,0),MATCH(orders!I$1,products!$A$1:$G$1,0))</f>
        <v>Exc</v>
      </c>
      <c r="J5" t="str">
        <f>INDEX(products!$A$1:$G$49,MATCH($D5,products!$A$1:$A$49,0),MATCH(orders!J$1,products!$A$1:$G$1,0))</f>
        <v>M</v>
      </c>
      <c r="K5" s="6">
        <f>INDEX(products!$A$1:$G$49,MATCH($D5,products!$A$1:$A$49,0),MATCH(orders!K$1,products!$A$1:$G$1,0))</f>
        <v>1</v>
      </c>
      <c r="L5" s="7">
        <f>INDEX(products!$A$1:$G$49,MATCH($D5,products!$A$1:$A$49,0),MATCH(orders!L$1,products!$A$1:$G$1,0))</f>
        <v>13.75</v>
      </c>
      <c r="M5" s="7">
        <f t="shared" si="0"/>
        <v>27.5</v>
      </c>
      <c r="N5" t="str">
        <f t="shared" si="1"/>
        <v>Excelsia</v>
      </c>
      <c r="O5" t="str">
        <f t="shared" si="2"/>
        <v>Medium</v>
      </c>
      <c r="P5" t="str">
        <f>_xlfn.XLOOKUP(Coffee_order[[#This Row],[Customer ID]],customers!$A$1:$A$1001,customers!$I$1:$I$1001,,0)</f>
        <v>No</v>
      </c>
    </row>
    <row r="6" spans="1:16" x14ac:dyDescent="0.3">
      <c r="A6" s="2" t="s">
        <v>512</v>
      </c>
      <c r="B6" s="4">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INDEX(products!$A$1:$G$49,MATCH($D6,products!$A$1:$A$49,0),MATCH(orders!I$1,products!$A$1:$G$1,0))</f>
        <v>Rob</v>
      </c>
      <c r="J6" t="str">
        <f>INDEX(products!$A$1:$G$49,MATCH($D6,products!$A$1:$A$49,0),MATCH(orders!J$1,products!$A$1:$G$1,0))</f>
        <v>L</v>
      </c>
      <c r="K6" s="6">
        <f>INDEX(products!$A$1:$G$49,MATCH($D6,products!$A$1:$A$49,0),MATCH(orders!K$1,products!$A$1:$G$1,0))</f>
        <v>2.5</v>
      </c>
      <c r="L6" s="7">
        <f>INDEX(products!$A$1:$G$49,MATCH($D6,products!$A$1:$A$49,0),MATCH(orders!L$1,products!$A$1:$G$1,0))</f>
        <v>27.484999999999996</v>
      </c>
      <c r="M6" s="7">
        <f t="shared" si="0"/>
        <v>54.969999999999992</v>
      </c>
      <c r="N6" t="str">
        <f t="shared" si="1"/>
        <v>Robusta</v>
      </c>
      <c r="O6" t="str">
        <f t="shared" si="2"/>
        <v>Light</v>
      </c>
      <c r="P6" t="str">
        <f>_xlfn.XLOOKUP(Coffee_order[[#This Row],[Customer ID]],customers!$A$1:$A$1001,customers!$I$1:$I$1001,,0)</f>
        <v>No</v>
      </c>
    </row>
    <row r="7" spans="1:16" x14ac:dyDescent="0.3">
      <c r="A7" s="2" t="s">
        <v>519</v>
      </c>
      <c r="B7" s="4">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INDEX(products!$A$1:$G$49,MATCH($D7,products!$A$1:$A$49,0),MATCH(orders!I$1,products!$A$1:$G$1,0))</f>
        <v>Lib</v>
      </c>
      <c r="J7" t="str">
        <f>INDEX(products!$A$1:$G$49,MATCH($D7,products!$A$1:$A$49,0),MATCH(orders!J$1,products!$A$1:$G$1,0))</f>
        <v>D</v>
      </c>
      <c r="K7" s="6">
        <f>INDEX(products!$A$1:$G$49,MATCH($D7,products!$A$1:$A$49,0),MATCH(orders!K$1,products!$A$1:$G$1,0))</f>
        <v>1</v>
      </c>
      <c r="L7" s="7">
        <f>INDEX(products!$A$1:$G$49,MATCH($D7,products!$A$1:$A$49,0),MATCH(orders!L$1,products!$A$1:$G$1,0))</f>
        <v>12.95</v>
      </c>
      <c r="M7" s="7">
        <f t="shared" si="0"/>
        <v>38.849999999999994</v>
      </c>
      <c r="N7" t="str">
        <f t="shared" si="1"/>
        <v>Liberica</v>
      </c>
      <c r="O7" t="str">
        <f t="shared" si="2"/>
        <v>Dark</v>
      </c>
      <c r="P7" t="str">
        <f>_xlfn.XLOOKUP(Coffee_order[[#This Row],[Customer ID]],customers!$A$1:$A$1001,customers!$I$1:$I$1001,,0)</f>
        <v>No</v>
      </c>
    </row>
    <row r="8" spans="1:16" x14ac:dyDescent="0.3">
      <c r="A8" s="2" t="s">
        <v>524</v>
      </c>
      <c r="B8" s="4">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INDEX(products!$A$1:$G$49,MATCH($D8,products!$A$1:$A$49,0),MATCH(orders!I$1,products!$A$1:$G$1,0))</f>
        <v>Exc</v>
      </c>
      <c r="J8" t="str">
        <f>INDEX(products!$A$1:$G$49,MATCH($D8,products!$A$1:$A$49,0),MATCH(orders!J$1,products!$A$1:$G$1,0))</f>
        <v>D</v>
      </c>
      <c r="K8" s="6">
        <f>INDEX(products!$A$1:$G$49,MATCH($D8,products!$A$1:$A$49,0),MATCH(orders!K$1,products!$A$1:$G$1,0))</f>
        <v>0.5</v>
      </c>
      <c r="L8" s="7">
        <f>INDEX(products!$A$1:$G$49,MATCH($D8,products!$A$1:$A$49,0),MATCH(orders!L$1,products!$A$1:$G$1,0))</f>
        <v>7.29</v>
      </c>
      <c r="M8" s="7">
        <f t="shared" si="0"/>
        <v>21.87</v>
      </c>
      <c r="N8" t="str">
        <f t="shared" si="1"/>
        <v>Excelsia</v>
      </c>
      <c r="O8" t="str">
        <f t="shared" si="2"/>
        <v>Dark</v>
      </c>
      <c r="P8" t="str">
        <f>_xlfn.XLOOKUP(Coffee_order[[#This Row],[Customer ID]],customers!$A$1:$A$1001,customers!$I$1:$I$1001,,0)</f>
        <v>Yes</v>
      </c>
    </row>
    <row r="9" spans="1:16" x14ac:dyDescent="0.3">
      <c r="A9" s="2" t="s">
        <v>530</v>
      </c>
      <c r="B9" s="4">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INDEX(products!$A$1:$G$49,MATCH($D9,products!$A$1:$A$49,0),MATCH(orders!I$1,products!$A$1:$G$1,0))</f>
        <v>Lib</v>
      </c>
      <c r="J9" t="str">
        <f>INDEX(products!$A$1:$G$49,MATCH($D9,products!$A$1:$A$49,0),MATCH(orders!J$1,products!$A$1:$G$1,0))</f>
        <v>L</v>
      </c>
      <c r="K9" s="6">
        <f>INDEX(products!$A$1:$G$49,MATCH($D9,products!$A$1:$A$49,0),MATCH(orders!K$1,products!$A$1:$G$1,0))</f>
        <v>0.2</v>
      </c>
      <c r="L9" s="7">
        <f>INDEX(products!$A$1:$G$49,MATCH($D9,products!$A$1:$A$49,0),MATCH(orders!L$1,products!$A$1:$G$1,0))</f>
        <v>4.7549999999999999</v>
      </c>
      <c r="M9" s="7">
        <f t="shared" si="0"/>
        <v>4.7549999999999999</v>
      </c>
      <c r="N9" t="str">
        <f t="shared" si="1"/>
        <v>Liberica</v>
      </c>
      <c r="O9" t="str">
        <f t="shared" si="2"/>
        <v>Light</v>
      </c>
      <c r="P9" t="str">
        <f>_xlfn.XLOOKUP(Coffee_order[[#This Row],[Customer ID]],customers!$A$1:$A$1001,customers!$I$1:$I$1001,,0)</f>
        <v>Yes</v>
      </c>
    </row>
    <row r="10" spans="1:16" x14ac:dyDescent="0.3">
      <c r="A10" s="2" t="s">
        <v>535</v>
      </c>
      <c r="B10" s="4">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INDEX(products!$A$1:$G$49,MATCH($D10,products!$A$1:$A$49,0),MATCH(orders!I$1,products!$A$1:$G$1,0))</f>
        <v>Rob</v>
      </c>
      <c r="J10" t="str">
        <f>INDEX(products!$A$1:$G$49,MATCH($D10,products!$A$1:$A$49,0),MATCH(orders!J$1,products!$A$1:$G$1,0))</f>
        <v>M</v>
      </c>
      <c r="K10" s="6">
        <f>INDEX(products!$A$1:$G$49,MATCH($D10,products!$A$1:$A$49,0),MATCH(orders!K$1,products!$A$1:$G$1,0))</f>
        <v>0.5</v>
      </c>
      <c r="L10" s="7">
        <f>INDEX(products!$A$1:$G$49,MATCH($D10,products!$A$1:$A$49,0),MATCH(orders!L$1,products!$A$1:$G$1,0))</f>
        <v>5.97</v>
      </c>
      <c r="M10" s="7">
        <f t="shared" si="0"/>
        <v>17.91</v>
      </c>
      <c r="N10" t="str">
        <f t="shared" si="1"/>
        <v>Robusta</v>
      </c>
      <c r="O10" t="str">
        <f t="shared" si="2"/>
        <v>Medium</v>
      </c>
      <c r="P10" t="str">
        <f>_xlfn.XLOOKUP(Coffee_order[[#This Row],[Customer ID]],customers!$A$1:$A$1001,customers!$I$1:$I$1001,,0)</f>
        <v>No</v>
      </c>
    </row>
    <row r="11" spans="1:16" x14ac:dyDescent="0.3">
      <c r="A11" s="2" t="s">
        <v>541</v>
      </c>
      <c r="B11" s="4">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INDEX(products!$A$1:$G$49,MATCH($D11,products!$A$1:$A$49,0),MATCH(orders!I$1,products!$A$1:$G$1,0))</f>
        <v>Rob</v>
      </c>
      <c r="J11" t="str">
        <f>INDEX(products!$A$1:$G$49,MATCH($D11,products!$A$1:$A$49,0),MATCH(orders!J$1,products!$A$1:$G$1,0))</f>
        <v>M</v>
      </c>
      <c r="K11" s="6">
        <f>INDEX(products!$A$1:$G$49,MATCH($D11,products!$A$1:$A$49,0),MATCH(orders!K$1,products!$A$1:$G$1,0))</f>
        <v>0.5</v>
      </c>
      <c r="L11" s="7">
        <f>INDEX(products!$A$1:$G$49,MATCH($D11,products!$A$1:$A$49,0),MATCH(orders!L$1,products!$A$1:$G$1,0))</f>
        <v>5.97</v>
      </c>
      <c r="M11" s="7">
        <f t="shared" si="0"/>
        <v>5.97</v>
      </c>
      <c r="N11" t="str">
        <f t="shared" si="1"/>
        <v>Robusta</v>
      </c>
      <c r="O11" t="str">
        <f t="shared" si="2"/>
        <v>Medium</v>
      </c>
      <c r="P11" t="str">
        <f>_xlfn.XLOOKUP(Coffee_order[[#This Row],[Customer ID]],customers!$A$1:$A$1001,customers!$I$1:$I$1001,,0)</f>
        <v>No</v>
      </c>
    </row>
    <row r="12" spans="1:16" x14ac:dyDescent="0.3">
      <c r="A12" s="2" t="s">
        <v>547</v>
      </c>
      <c r="B12" s="4">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INDEX(products!$A$1:$G$49,MATCH($D12,products!$A$1:$A$49,0),MATCH(orders!I$1,products!$A$1:$G$1,0))</f>
        <v>Ara</v>
      </c>
      <c r="J12" t="str">
        <f>INDEX(products!$A$1:$G$49,MATCH($D12,products!$A$1:$A$49,0),MATCH(orders!J$1,products!$A$1:$G$1,0))</f>
        <v>D</v>
      </c>
      <c r="K12" s="6">
        <f>INDEX(products!$A$1:$G$49,MATCH($D12,products!$A$1:$A$49,0),MATCH(orders!K$1,products!$A$1:$G$1,0))</f>
        <v>1</v>
      </c>
      <c r="L12" s="7">
        <f>INDEX(products!$A$1:$G$49,MATCH($D12,products!$A$1:$A$49,0),MATCH(orders!L$1,products!$A$1:$G$1,0))</f>
        <v>9.9499999999999993</v>
      </c>
      <c r="M12" s="7">
        <f t="shared" si="0"/>
        <v>39.799999999999997</v>
      </c>
      <c r="N12" t="str">
        <f t="shared" si="1"/>
        <v>Arabica</v>
      </c>
      <c r="O12" t="str">
        <f t="shared" si="2"/>
        <v>Dark</v>
      </c>
      <c r="P12" t="str">
        <f>_xlfn.XLOOKUP(Coffee_order[[#This Row],[Customer ID]],customers!$A$1:$A$1001,customers!$I$1:$I$1001,,0)</f>
        <v>No</v>
      </c>
    </row>
    <row r="13" spans="1:16" x14ac:dyDescent="0.3">
      <c r="A13" s="2" t="s">
        <v>553</v>
      </c>
      <c r="B13" s="4">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INDEX(products!$A$1:$G$49,MATCH($D13,products!$A$1:$A$49,0),MATCH(orders!I$1,products!$A$1:$G$1,0))</f>
        <v>Exc</v>
      </c>
      <c r="J13" t="str">
        <f>INDEX(products!$A$1:$G$49,MATCH($D13,products!$A$1:$A$49,0),MATCH(orders!J$1,products!$A$1:$G$1,0))</f>
        <v>L</v>
      </c>
      <c r="K13" s="6">
        <f>INDEX(products!$A$1:$G$49,MATCH($D13,products!$A$1:$A$49,0),MATCH(orders!K$1,products!$A$1:$G$1,0))</f>
        <v>2.5</v>
      </c>
      <c r="L13" s="7">
        <f>INDEX(products!$A$1:$G$49,MATCH($D13,products!$A$1:$A$49,0),MATCH(orders!L$1,products!$A$1:$G$1,0))</f>
        <v>34.154999999999994</v>
      </c>
      <c r="M13" s="7">
        <f t="shared" si="0"/>
        <v>170.77499999999998</v>
      </c>
      <c r="N13" t="str">
        <f t="shared" si="1"/>
        <v>Excelsia</v>
      </c>
      <c r="O13" t="str">
        <f t="shared" si="2"/>
        <v>Light</v>
      </c>
      <c r="P13" t="str">
        <f>_xlfn.XLOOKUP(Coffee_order[[#This Row],[Customer ID]],customers!$A$1:$A$1001,customers!$I$1:$I$1001,,0)</f>
        <v>Yes</v>
      </c>
    </row>
    <row r="14" spans="1:16" x14ac:dyDescent="0.3">
      <c r="A14" s="2" t="s">
        <v>559</v>
      </c>
      <c r="B14" s="4">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INDEX(products!$A$1:$G$49,MATCH($D14,products!$A$1:$A$49,0),MATCH(orders!I$1,products!$A$1:$G$1,0))</f>
        <v>Rob</v>
      </c>
      <c r="J14" t="str">
        <f>INDEX(products!$A$1:$G$49,MATCH($D14,products!$A$1:$A$49,0),MATCH(orders!J$1,products!$A$1:$G$1,0))</f>
        <v>M</v>
      </c>
      <c r="K14" s="6">
        <f>INDEX(products!$A$1:$G$49,MATCH($D14,products!$A$1:$A$49,0),MATCH(orders!K$1,products!$A$1:$G$1,0))</f>
        <v>1</v>
      </c>
      <c r="L14" s="7">
        <f>INDEX(products!$A$1:$G$49,MATCH($D14,products!$A$1:$A$49,0),MATCH(orders!L$1,products!$A$1:$G$1,0))</f>
        <v>9.9499999999999993</v>
      </c>
      <c r="M14" s="7">
        <f t="shared" si="0"/>
        <v>49.75</v>
      </c>
      <c r="N14" t="str">
        <f t="shared" si="1"/>
        <v>Robusta</v>
      </c>
      <c r="O14" t="str">
        <f t="shared" si="2"/>
        <v>Medium</v>
      </c>
      <c r="P14" t="str">
        <f>_xlfn.XLOOKUP(Coffee_order[[#This Row],[Customer ID]],customers!$A$1:$A$1001,customers!$I$1:$I$1001,,0)</f>
        <v>No</v>
      </c>
    </row>
    <row r="15" spans="1:16" x14ac:dyDescent="0.3">
      <c r="A15" s="2" t="s">
        <v>565</v>
      </c>
      <c r="B15" s="4">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INDEX(products!$A$1:$G$49,MATCH($D15,products!$A$1:$A$49,0),MATCH(orders!I$1,products!$A$1:$G$1,0))</f>
        <v>Rob</v>
      </c>
      <c r="J15" t="str">
        <f>INDEX(products!$A$1:$G$49,MATCH($D15,products!$A$1:$A$49,0),MATCH(orders!J$1,products!$A$1:$G$1,0))</f>
        <v>D</v>
      </c>
      <c r="K15" s="6">
        <f>INDEX(products!$A$1:$G$49,MATCH($D15,products!$A$1:$A$49,0),MATCH(orders!K$1,products!$A$1:$G$1,0))</f>
        <v>2.5</v>
      </c>
      <c r="L15" s="7">
        <f>INDEX(products!$A$1:$G$49,MATCH($D15,products!$A$1:$A$49,0),MATCH(orders!L$1,products!$A$1:$G$1,0))</f>
        <v>20.584999999999997</v>
      </c>
      <c r="M15" s="7">
        <f t="shared" si="0"/>
        <v>41.169999999999995</v>
      </c>
      <c r="N15" t="str">
        <f t="shared" si="1"/>
        <v>Robusta</v>
      </c>
      <c r="O15" t="str">
        <f t="shared" si="2"/>
        <v>Dark</v>
      </c>
      <c r="P15" t="str">
        <f>_xlfn.XLOOKUP(Coffee_order[[#This Row],[Customer ID]],customers!$A$1:$A$1001,customers!$I$1:$I$1001,,0)</f>
        <v>No</v>
      </c>
    </row>
    <row r="16" spans="1:16" x14ac:dyDescent="0.3">
      <c r="A16" s="2" t="s">
        <v>570</v>
      </c>
      <c r="B16" s="4">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INDEX(products!$A$1:$G$49,MATCH($D16,products!$A$1:$A$49,0),MATCH(orders!I$1,products!$A$1:$G$1,0))</f>
        <v>Lib</v>
      </c>
      <c r="J16" t="str">
        <f>INDEX(products!$A$1:$G$49,MATCH($D16,products!$A$1:$A$49,0),MATCH(orders!J$1,products!$A$1:$G$1,0))</f>
        <v>D</v>
      </c>
      <c r="K16" s="6">
        <f>INDEX(products!$A$1:$G$49,MATCH($D16,products!$A$1:$A$49,0),MATCH(orders!K$1,products!$A$1:$G$1,0))</f>
        <v>0.2</v>
      </c>
      <c r="L16" s="7">
        <f>INDEX(products!$A$1:$G$49,MATCH($D16,products!$A$1:$A$49,0),MATCH(orders!L$1,products!$A$1:$G$1,0))</f>
        <v>3.8849999999999998</v>
      </c>
      <c r="M16" s="7">
        <f t="shared" si="0"/>
        <v>11.654999999999999</v>
      </c>
      <c r="N16" t="str">
        <f t="shared" si="1"/>
        <v>Liberica</v>
      </c>
      <c r="O16" t="str">
        <f t="shared" si="2"/>
        <v>Dark</v>
      </c>
      <c r="P16" t="str">
        <f>_xlfn.XLOOKUP(Coffee_order[[#This Row],[Customer ID]],customers!$A$1:$A$1001,customers!$I$1:$I$1001,,0)</f>
        <v>Yes</v>
      </c>
    </row>
    <row r="17" spans="1:16" x14ac:dyDescent="0.3">
      <c r="A17" s="2" t="s">
        <v>576</v>
      </c>
      <c r="B17" s="4">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INDEX(products!$A$1:$G$49,MATCH($D17,products!$A$1:$A$49,0),MATCH(orders!I$1,products!$A$1:$G$1,0))</f>
        <v>Rob</v>
      </c>
      <c r="J17" t="str">
        <f>INDEX(products!$A$1:$G$49,MATCH($D17,products!$A$1:$A$49,0),MATCH(orders!J$1,products!$A$1:$G$1,0))</f>
        <v>M</v>
      </c>
      <c r="K17" s="6">
        <f>INDEX(products!$A$1:$G$49,MATCH($D17,products!$A$1:$A$49,0),MATCH(orders!K$1,products!$A$1:$G$1,0))</f>
        <v>2.5</v>
      </c>
      <c r="L17" s="7">
        <f>INDEX(products!$A$1:$G$49,MATCH($D17,products!$A$1:$A$49,0),MATCH(orders!L$1,products!$A$1:$G$1,0))</f>
        <v>22.884999999999998</v>
      </c>
      <c r="M17" s="7">
        <f t="shared" si="0"/>
        <v>114.42499999999998</v>
      </c>
      <c r="N17" t="str">
        <f t="shared" si="1"/>
        <v>Robusta</v>
      </c>
      <c r="O17" t="str">
        <f t="shared" si="2"/>
        <v>Medium</v>
      </c>
      <c r="P17" t="str">
        <f>_xlfn.XLOOKUP(Coffee_order[[#This Row],[Customer ID]],customers!$A$1:$A$1001,customers!$I$1:$I$1001,,0)</f>
        <v>No</v>
      </c>
    </row>
    <row r="18" spans="1:16" x14ac:dyDescent="0.3">
      <c r="A18" s="2" t="s">
        <v>581</v>
      </c>
      <c r="B18" s="4">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INDEX(products!$A$1:$G$49,MATCH($D18,products!$A$1:$A$49,0),MATCH(orders!I$1,products!$A$1:$G$1,0))</f>
        <v>Ara</v>
      </c>
      <c r="J18" t="str">
        <f>INDEX(products!$A$1:$G$49,MATCH($D18,products!$A$1:$A$49,0),MATCH(orders!J$1,products!$A$1:$G$1,0))</f>
        <v>M</v>
      </c>
      <c r="K18" s="6">
        <f>INDEX(products!$A$1:$G$49,MATCH($D18,products!$A$1:$A$49,0),MATCH(orders!K$1,products!$A$1:$G$1,0))</f>
        <v>0.2</v>
      </c>
      <c r="L18" s="7">
        <f>INDEX(products!$A$1:$G$49,MATCH($D18,products!$A$1:$A$49,0),MATCH(orders!L$1,products!$A$1:$G$1,0))</f>
        <v>3.375</v>
      </c>
      <c r="M18" s="7">
        <f t="shared" si="0"/>
        <v>20.25</v>
      </c>
      <c r="N18" t="str">
        <f t="shared" si="1"/>
        <v>Arabica</v>
      </c>
      <c r="O18" t="str">
        <f t="shared" si="2"/>
        <v>Medium</v>
      </c>
      <c r="P18" t="str">
        <f>_xlfn.XLOOKUP(Coffee_order[[#This Row],[Customer ID]],customers!$A$1:$A$1001,customers!$I$1:$I$1001,,0)</f>
        <v>No</v>
      </c>
    </row>
    <row r="19" spans="1:16" x14ac:dyDescent="0.3">
      <c r="A19" s="2" t="s">
        <v>587</v>
      </c>
      <c r="B19" s="4">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INDEX(products!$A$1:$G$49,MATCH($D19,products!$A$1:$A$49,0),MATCH(orders!I$1,products!$A$1:$G$1,0))</f>
        <v>Ara</v>
      </c>
      <c r="J19" t="str">
        <f>INDEX(products!$A$1:$G$49,MATCH($D19,products!$A$1:$A$49,0),MATCH(orders!J$1,products!$A$1:$G$1,0))</f>
        <v>L</v>
      </c>
      <c r="K19" s="6">
        <f>INDEX(products!$A$1:$G$49,MATCH($D19,products!$A$1:$A$49,0),MATCH(orders!K$1,products!$A$1:$G$1,0))</f>
        <v>1</v>
      </c>
      <c r="L19" s="7">
        <f>INDEX(products!$A$1:$G$49,MATCH($D19,products!$A$1:$A$49,0),MATCH(orders!L$1,products!$A$1:$G$1,0))</f>
        <v>12.95</v>
      </c>
      <c r="M19" s="7">
        <f t="shared" si="0"/>
        <v>77.699999999999989</v>
      </c>
      <c r="N19" t="str">
        <f t="shared" si="1"/>
        <v>Arabica</v>
      </c>
      <c r="O19" t="str">
        <f t="shared" si="2"/>
        <v>Light</v>
      </c>
      <c r="P19" t="str">
        <f>_xlfn.XLOOKUP(Coffee_order[[#This Row],[Customer ID]],customers!$A$1:$A$1001,customers!$I$1:$I$1001,,0)</f>
        <v>No</v>
      </c>
    </row>
    <row r="20" spans="1:16" x14ac:dyDescent="0.3">
      <c r="A20" s="2" t="s">
        <v>593</v>
      </c>
      <c r="B20" s="4">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INDEX(products!$A$1:$G$49,MATCH($D20,products!$A$1:$A$49,0),MATCH(orders!I$1,products!$A$1:$G$1,0))</f>
        <v>Rob</v>
      </c>
      <c r="J20" t="str">
        <f>INDEX(products!$A$1:$G$49,MATCH($D20,products!$A$1:$A$49,0),MATCH(orders!J$1,products!$A$1:$G$1,0))</f>
        <v>D</v>
      </c>
      <c r="K20" s="6">
        <f>INDEX(products!$A$1:$G$49,MATCH($D20,products!$A$1:$A$49,0),MATCH(orders!K$1,products!$A$1:$G$1,0))</f>
        <v>2.5</v>
      </c>
      <c r="L20" s="7">
        <f>INDEX(products!$A$1:$G$49,MATCH($D20,products!$A$1:$A$49,0),MATCH(orders!L$1,products!$A$1:$G$1,0))</f>
        <v>20.584999999999997</v>
      </c>
      <c r="M20" s="7">
        <f t="shared" si="0"/>
        <v>82.339999999999989</v>
      </c>
      <c r="N20" t="str">
        <f t="shared" si="1"/>
        <v>Robusta</v>
      </c>
      <c r="O20" t="str">
        <f t="shared" si="2"/>
        <v>Dark</v>
      </c>
      <c r="P20" t="str">
        <f>_xlfn.XLOOKUP(Coffee_order[[#This Row],[Customer ID]],customers!$A$1:$A$1001,customers!$I$1:$I$1001,,0)</f>
        <v>Yes</v>
      </c>
    </row>
    <row r="21" spans="1:16" x14ac:dyDescent="0.3">
      <c r="A21" s="2" t="s">
        <v>598</v>
      </c>
      <c r="B21" s="4">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INDEX(products!$A$1:$G$49,MATCH($D21,products!$A$1:$A$49,0),MATCH(orders!I$1,products!$A$1:$G$1,0))</f>
        <v>Ara</v>
      </c>
      <c r="J21" t="str">
        <f>INDEX(products!$A$1:$G$49,MATCH($D21,products!$A$1:$A$49,0),MATCH(orders!J$1,products!$A$1:$G$1,0))</f>
        <v>M</v>
      </c>
      <c r="K21" s="6">
        <f>INDEX(products!$A$1:$G$49,MATCH($D21,products!$A$1:$A$49,0),MATCH(orders!K$1,products!$A$1:$G$1,0))</f>
        <v>0.2</v>
      </c>
      <c r="L21" s="7">
        <f>INDEX(products!$A$1:$G$49,MATCH($D21,products!$A$1:$A$49,0),MATCH(orders!L$1,products!$A$1:$G$1,0))</f>
        <v>3.375</v>
      </c>
      <c r="M21" s="7">
        <f t="shared" si="0"/>
        <v>16.875</v>
      </c>
      <c r="N21" t="str">
        <f t="shared" si="1"/>
        <v>Arabica</v>
      </c>
      <c r="O21" t="str">
        <f t="shared" si="2"/>
        <v>Medium</v>
      </c>
      <c r="P21" t="str">
        <f>_xlfn.XLOOKUP(Coffee_order[[#This Row],[Customer ID]],customers!$A$1:$A$1001,customers!$I$1:$I$1001,,0)</f>
        <v>Yes</v>
      </c>
    </row>
    <row r="22" spans="1:16" x14ac:dyDescent="0.3">
      <c r="A22" s="2" t="s">
        <v>598</v>
      </c>
      <c r="B22" s="4">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INDEX(products!$A$1:$G$49,MATCH($D22,products!$A$1:$A$49,0),MATCH(orders!I$1,products!$A$1:$G$1,0))</f>
        <v>Exc</v>
      </c>
      <c r="J22" t="str">
        <f>INDEX(products!$A$1:$G$49,MATCH($D22,products!$A$1:$A$49,0),MATCH(orders!J$1,products!$A$1:$G$1,0))</f>
        <v>D</v>
      </c>
      <c r="K22" s="6">
        <f>INDEX(products!$A$1:$G$49,MATCH($D22,products!$A$1:$A$49,0),MATCH(orders!K$1,products!$A$1:$G$1,0))</f>
        <v>0.2</v>
      </c>
      <c r="L22" s="7">
        <f>INDEX(products!$A$1:$G$49,MATCH($D22,products!$A$1:$A$49,0),MATCH(orders!L$1,products!$A$1:$G$1,0))</f>
        <v>3.645</v>
      </c>
      <c r="M22" s="7">
        <f t="shared" si="0"/>
        <v>14.58</v>
      </c>
      <c r="N22" t="str">
        <f t="shared" si="1"/>
        <v>Excelsia</v>
      </c>
      <c r="O22" t="str">
        <f t="shared" si="2"/>
        <v>Dark</v>
      </c>
      <c r="P22" t="str">
        <f>_xlfn.XLOOKUP(Coffee_order[[#This Row],[Customer ID]],customers!$A$1:$A$1001,customers!$I$1:$I$1001,,0)</f>
        <v>Yes</v>
      </c>
    </row>
    <row r="23" spans="1:16" x14ac:dyDescent="0.3">
      <c r="A23" s="2" t="s">
        <v>608</v>
      </c>
      <c r="B23" s="4">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INDEX(products!$A$1:$G$49,MATCH($D23,products!$A$1:$A$49,0),MATCH(orders!I$1,products!$A$1:$G$1,0))</f>
        <v>Ara</v>
      </c>
      <c r="J23" t="str">
        <f>INDEX(products!$A$1:$G$49,MATCH($D23,products!$A$1:$A$49,0),MATCH(orders!J$1,products!$A$1:$G$1,0))</f>
        <v>D</v>
      </c>
      <c r="K23" s="6">
        <f>INDEX(products!$A$1:$G$49,MATCH($D23,products!$A$1:$A$49,0),MATCH(orders!K$1,products!$A$1:$G$1,0))</f>
        <v>0.2</v>
      </c>
      <c r="L23" s="7">
        <f>INDEX(products!$A$1:$G$49,MATCH($D23,products!$A$1:$A$49,0),MATCH(orders!L$1,products!$A$1:$G$1,0))</f>
        <v>2.9849999999999999</v>
      </c>
      <c r="M23" s="7">
        <f t="shared" si="0"/>
        <v>17.91</v>
      </c>
      <c r="N23" t="str">
        <f t="shared" si="1"/>
        <v>Arabica</v>
      </c>
      <c r="O23" t="str">
        <f t="shared" si="2"/>
        <v>Dark</v>
      </c>
      <c r="P23" t="str">
        <f>_xlfn.XLOOKUP(Coffee_order[[#This Row],[Customer ID]],customers!$A$1:$A$1001,customers!$I$1:$I$1001,,0)</f>
        <v>No</v>
      </c>
    </row>
    <row r="24" spans="1:16" x14ac:dyDescent="0.3">
      <c r="A24" s="2" t="s">
        <v>614</v>
      </c>
      <c r="B24" s="4">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INDEX(products!$A$1:$G$49,MATCH($D24,products!$A$1:$A$49,0),MATCH(orders!I$1,products!$A$1:$G$1,0))</f>
        <v>Rob</v>
      </c>
      <c r="J24" t="str">
        <f>INDEX(products!$A$1:$G$49,MATCH($D24,products!$A$1:$A$49,0),MATCH(orders!J$1,products!$A$1:$G$1,0))</f>
        <v>M</v>
      </c>
      <c r="K24" s="6">
        <f>INDEX(products!$A$1:$G$49,MATCH($D24,products!$A$1:$A$49,0),MATCH(orders!K$1,products!$A$1:$G$1,0))</f>
        <v>2.5</v>
      </c>
      <c r="L24" s="7">
        <f>INDEX(products!$A$1:$G$49,MATCH($D24,products!$A$1:$A$49,0),MATCH(orders!L$1,products!$A$1:$G$1,0))</f>
        <v>22.884999999999998</v>
      </c>
      <c r="M24" s="7">
        <f t="shared" si="0"/>
        <v>91.539999999999992</v>
      </c>
      <c r="N24" t="str">
        <f t="shared" si="1"/>
        <v>Robusta</v>
      </c>
      <c r="O24" t="str">
        <f t="shared" si="2"/>
        <v>Medium</v>
      </c>
      <c r="P24" t="str">
        <f>_xlfn.XLOOKUP(Coffee_order[[#This Row],[Customer ID]],customers!$A$1:$A$1001,customers!$I$1:$I$1001,,0)</f>
        <v>Yes</v>
      </c>
    </row>
    <row r="25" spans="1:16" x14ac:dyDescent="0.3">
      <c r="A25" s="2" t="s">
        <v>620</v>
      </c>
      <c r="B25" s="4">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INDEX(products!$A$1:$G$49,MATCH($D25,products!$A$1:$A$49,0),MATCH(orders!I$1,products!$A$1:$G$1,0))</f>
        <v>Ara</v>
      </c>
      <c r="J25" t="str">
        <f>INDEX(products!$A$1:$G$49,MATCH($D25,products!$A$1:$A$49,0),MATCH(orders!J$1,products!$A$1:$G$1,0))</f>
        <v>D</v>
      </c>
      <c r="K25" s="6">
        <f>INDEX(products!$A$1:$G$49,MATCH($D25,products!$A$1:$A$49,0),MATCH(orders!K$1,products!$A$1:$G$1,0))</f>
        <v>0.2</v>
      </c>
      <c r="L25" s="7">
        <f>INDEX(products!$A$1:$G$49,MATCH($D25,products!$A$1:$A$49,0),MATCH(orders!L$1,products!$A$1:$G$1,0))</f>
        <v>2.9849999999999999</v>
      </c>
      <c r="M25" s="7">
        <f t="shared" si="0"/>
        <v>11.94</v>
      </c>
      <c r="N25" t="str">
        <f t="shared" si="1"/>
        <v>Arabica</v>
      </c>
      <c r="O25" t="str">
        <f t="shared" si="2"/>
        <v>Dark</v>
      </c>
      <c r="P25" t="str">
        <f>_xlfn.XLOOKUP(Coffee_order[[#This Row],[Customer ID]],customers!$A$1:$A$1001,customers!$I$1:$I$1001,,0)</f>
        <v>Yes</v>
      </c>
    </row>
    <row r="26" spans="1:16" x14ac:dyDescent="0.3">
      <c r="A26" s="2" t="s">
        <v>626</v>
      </c>
      <c r="B26" s="4">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INDEX(products!$A$1:$G$49,MATCH($D26,products!$A$1:$A$49,0),MATCH(orders!I$1,products!$A$1:$G$1,0))</f>
        <v>Ara</v>
      </c>
      <c r="J26" t="str">
        <f>INDEX(products!$A$1:$G$49,MATCH($D26,products!$A$1:$A$49,0),MATCH(orders!J$1,products!$A$1:$G$1,0))</f>
        <v>M</v>
      </c>
      <c r="K26" s="6">
        <f>INDEX(products!$A$1:$G$49,MATCH($D26,products!$A$1:$A$49,0),MATCH(orders!K$1,products!$A$1:$G$1,0))</f>
        <v>1</v>
      </c>
      <c r="L26" s="7">
        <f>INDEX(products!$A$1:$G$49,MATCH($D26,products!$A$1:$A$49,0),MATCH(orders!L$1,products!$A$1:$G$1,0))</f>
        <v>11.25</v>
      </c>
      <c r="M26" s="7">
        <f t="shared" si="0"/>
        <v>11.25</v>
      </c>
      <c r="N26" t="str">
        <f t="shared" si="1"/>
        <v>Arabica</v>
      </c>
      <c r="O26" t="str">
        <f t="shared" si="2"/>
        <v>Medium</v>
      </c>
      <c r="P26" t="str">
        <f>_xlfn.XLOOKUP(Coffee_order[[#This Row],[Customer ID]],customers!$A$1:$A$1001,customers!$I$1:$I$1001,,0)</f>
        <v>No</v>
      </c>
    </row>
    <row r="27" spans="1:16" x14ac:dyDescent="0.3">
      <c r="A27" s="2" t="s">
        <v>632</v>
      </c>
      <c r="B27" s="4">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INDEX(products!$A$1:$G$49,MATCH($D27,products!$A$1:$A$49,0),MATCH(orders!I$1,products!$A$1:$G$1,0))</f>
        <v>Exc</v>
      </c>
      <c r="J27" t="str">
        <f>INDEX(products!$A$1:$G$49,MATCH($D27,products!$A$1:$A$49,0),MATCH(orders!J$1,products!$A$1:$G$1,0))</f>
        <v>M</v>
      </c>
      <c r="K27" s="6">
        <f>INDEX(products!$A$1:$G$49,MATCH($D27,products!$A$1:$A$49,0),MATCH(orders!K$1,products!$A$1:$G$1,0))</f>
        <v>0.2</v>
      </c>
      <c r="L27" s="7">
        <f>INDEX(products!$A$1:$G$49,MATCH($D27,products!$A$1:$A$49,0),MATCH(orders!L$1,products!$A$1:$G$1,0))</f>
        <v>4.125</v>
      </c>
      <c r="M27" s="7">
        <f t="shared" si="0"/>
        <v>12.375</v>
      </c>
      <c r="N27" t="str">
        <f t="shared" si="1"/>
        <v>Excelsia</v>
      </c>
      <c r="O27" t="str">
        <f t="shared" si="2"/>
        <v>Medium</v>
      </c>
      <c r="P27" t="str">
        <f>_xlfn.XLOOKUP(Coffee_order[[#This Row],[Customer ID]],customers!$A$1:$A$1001,customers!$I$1:$I$1001,,0)</f>
        <v>Yes</v>
      </c>
    </row>
    <row r="28" spans="1:16" x14ac:dyDescent="0.3">
      <c r="A28" s="2" t="s">
        <v>637</v>
      </c>
      <c r="B28" s="4">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INDEX(products!$A$1:$G$49,MATCH($D28,products!$A$1:$A$49,0),MATCH(orders!I$1,products!$A$1:$G$1,0))</f>
        <v>Ara</v>
      </c>
      <c r="J28" t="str">
        <f>INDEX(products!$A$1:$G$49,MATCH($D28,products!$A$1:$A$49,0),MATCH(orders!J$1,products!$A$1:$G$1,0))</f>
        <v>M</v>
      </c>
      <c r="K28" s="6">
        <f>INDEX(products!$A$1:$G$49,MATCH($D28,products!$A$1:$A$49,0),MATCH(orders!K$1,products!$A$1:$G$1,0))</f>
        <v>0.5</v>
      </c>
      <c r="L28" s="7">
        <f>INDEX(products!$A$1:$G$49,MATCH($D28,products!$A$1:$A$49,0),MATCH(orders!L$1,products!$A$1:$G$1,0))</f>
        <v>6.75</v>
      </c>
      <c r="M28" s="7">
        <f t="shared" si="0"/>
        <v>27</v>
      </c>
      <c r="N28" t="str">
        <f t="shared" si="1"/>
        <v>Arabica</v>
      </c>
      <c r="O28" t="str">
        <f t="shared" si="2"/>
        <v>Medium</v>
      </c>
      <c r="P28" t="str">
        <f>_xlfn.XLOOKUP(Coffee_order[[#This Row],[Customer ID]],customers!$A$1:$A$1001,customers!$I$1:$I$1001,,0)</f>
        <v>Yes</v>
      </c>
    </row>
    <row r="29" spans="1:16" x14ac:dyDescent="0.3">
      <c r="A29" s="2" t="s">
        <v>643</v>
      </c>
      <c r="B29" s="4">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INDEX(products!$A$1:$G$49,MATCH($D29,products!$A$1:$A$49,0),MATCH(orders!I$1,products!$A$1:$G$1,0))</f>
        <v>Ara</v>
      </c>
      <c r="J29" t="str">
        <f>INDEX(products!$A$1:$G$49,MATCH($D29,products!$A$1:$A$49,0),MATCH(orders!J$1,products!$A$1:$G$1,0))</f>
        <v>M</v>
      </c>
      <c r="K29" s="6">
        <f>INDEX(products!$A$1:$G$49,MATCH($D29,products!$A$1:$A$49,0),MATCH(orders!K$1,products!$A$1:$G$1,0))</f>
        <v>0.2</v>
      </c>
      <c r="L29" s="7">
        <f>INDEX(products!$A$1:$G$49,MATCH($D29,products!$A$1:$A$49,0),MATCH(orders!L$1,products!$A$1:$G$1,0))</f>
        <v>3.375</v>
      </c>
      <c r="M29" s="7">
        <f t="shared" si="0"/>
        <v>16.875</v>
      </c>
      <c r="N29" t="str">
        <f t="shared" si="1"/>
        <v>Arabica</v>
      </c>
      <c r="O29" t="str">
        <f t="shared" si="2"/>
        <v>Medium</v>
      </c>
      <c r="P29" t="str">
        <f>_xlfn.XLOOKUP(Coffee_order[[#This Row],[Customer ID]],customers!$A$1:$A$1001,customers!$I$1:$I$1001,,0)</f>
        <v>No</v>
      </c>
    </row>
    <row r="30" spans="1:16" x14ac:dyDescent="0.3">
      <c r="A30" s="2" t="s">
        <v>649</v>
      </c>
      <c r="B30" s="4">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INDEX(products!$A$1:$G$49,MATCH($D30,products!$A$1:$A$49,0),MATCH(orders!I$1,products!$A$1:$G$1,0))</f>
        <v>Ara</v>
      </c>
      <c r="J30" t="str">
        <f>INDEX(products!$A$1:$G$49,MATCH($D30,products!$A$1:$A$49,0),MATCH(orders!J$1,products!$A$1:$G$1,0))</f>
        <v>D</v>
      </c>
      <c r="K30" s="6">
        <f>INDEX(products!$A$1:$G$49,MATCH($D30,products!$A$1:$A$49,0),MATCH(orders!K$1,products!$A$1:$G$1,0))</f>
        <v>0.5</v>
      </c>
      <c r="L30" s="7">
        <f>INDEX(products!$A$1:$G$49,MATCH($D30,products!$A$1:$A$49,0),MATCH(orders!L$1,products!$A$1:$G$1,0))</f>
        <v>5.97</v>
      </c>
      <c r="M30" s="7">
        <f t="shared" si="0"/>
        <v>17.91</v>
      </c>
      <c r="N30" t="str">
        <f t="shared" si="1"/>
        <v>Arabica</v>
      </c>
      <c r="O30" t="str">
        <f t="shared" si="2"/>
        <v>Dark</v>
      </c>
      <c r="P30" t="str">
        <f>_xlfn.XLOOKUP(Coffee_order[[#This Row],[Customer ID]],customers!$A$1:$A$1001,customers!$I$1:$I$1001,,0)</f>
        <v>No</v>
      </c>
    </row>
    <row r="31" spans="1:16" x14ac:dyDescent="0.3">
      <c r="A31" s="2" t="s">
        <v>655</v>
      </c>
      <c r="B31" s="4">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INDEX(products!$A$1:$G$49,MATCH($D31,products!$A$1:$A$49,0),MATCH(orders!I$1,products!$A$1:$G$1,0))</f>
        <v>Ara</v>
      </c>
      <c r="J31" t="str">
        <f>INDEX(products!$A$1:$G$49,MATCH($D31,products!$A$1:$A$49,0),MATCH(orders!J$1,products!$A$1:$G$1,0))</f>
        <v>D</v>
      </c>
      <c r="K31" s="6">
        <f>INDEX(products!$A$1:$G$49,MATCH($D31,products!$A$1:$A$49,0),MATCH(orders!K$1,products!$A$1:$G$1,0))</f>
        <v>1</v>
      </c>
      <c r="L31" s="7">
        <f>INDEX(products!$A$1:$G$49,MATCH($D31,products!$A$1:$A$49,0),MATCH(orders!L$1,products!$A$1:$G$1,0))</f>
        <v>9.9499999999999993</v>
      </c>
      <c r="M31" s="7">
        <f t="shared" si="0"/>
        <v>39.799999999999997</v>
      </c>
      <c r="N31" t="str">
        <f t="shared" si="1"/>
        <v>Arabica</v>
      </c>
      <c r="O31" t="str">
        <f t="shared" si="2"/>
        <v>Dark</v>
      </c>
      <c r="P31" t="str">
        <f>_xlfn.XLOOKUP(Coffee_order[[#This Row],[Customer ID]],customers!$A$1:$A$1001,customers!$I$1:$I$1001,,0)</f>
        <v>Yes</v>
      </c>
    </row>
    <row r="32" spans="1:16" x14ac:dyDescent="0.3">
      <c r="A32" s="2" t="s">
        <v>661</v>
      </c>
      <c r="B32" s="4">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INDEX(products!$A$1:$G$49,MATCH($D32,products!$A$1:$A$49,0),MATCH(orders!I$1,products!$A$1:$G$1,0))</f>
        <v>Lib</v>
      </c>
      <c r="J32" t="str">
        <f>INDEX(products!$A$1:$G$49,MATCH($D32,products!$A$1:$A$49,0),MATCH(orders!J$1,products!$A$1:$G$1,0))</f>
        <v>M</v>
      </c>
      <c r="K32" s="6">
        <f>INDEX(products!$A$1:$G$49,MATCH($D32,products!$A$1:$A$49,0),MATCH(orders!K$1,products!$A$1:$G$1,0))</f>
        <v>0.2</v>
      </c>
      <c r="L32" s="7">
        <f>INDEX(products!$A$1:$G$49,MATCH($D32,products!$A$1:$A$49,0),MATCH(orders!L$1,products!$A$1:$G$1,0))</f>
        <v>4.3650000000000002</v>
      </c>
      <c r="M32" s="7">
        <f t="shared" si="0"/>
        <v>21.825000000000003</v>
      </c>
      <c r="N32" t="str">
        <f t="shared" si="1"/>
        <v>Liberica</v>
      </c>
      <c r="O32" t="str">
        <f t="shared" si="2"/>
        <v>Medium</v>
      </c>
      <c r="P32" t="str">
        <f>_xlfn.XLOOKUP(Coffee_order[[#This Row],[Customer ID]],customers!$A$1:$A$1001,customers!$I$1:$I$1001,,0)</f>
        <v>No</v>
      </c>
    </row>
    <row r="33" spans="1:16" x14ac:dyDescent="0.3">
      <c r="A33" s="2" t="s">
        <v>661</v>
      </c>
      <c r="B33" s="4">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INDEX(products!$A$1:$G$49,MATCH($D33,products!$A$1:$A$49,0),MATCH(orders!I$1,products!$A$1:$G$1,0))</f>
        <v>Ara</v>
      </c>
      <c r="J33" t="str">
        <f>INDEX(products!$A$1:$G$49,MATCH($D33,products!$A$1:$A$49,0),MATCH(orders!J$1,products!$A$1:$G$1,0))</f>
        <v>D</v>
      </c>
      <c r="K33" s="6">
        <f>INDEX(products!$A$1:$G$49,MATCH($D33,products!$A$1:$A$49,0),MATCH(orders!K$1,products!$A$1:$G$1,0))</f>
        <v>0.5</v>
      </c>
      <c r="L33" s="7">
        <f>INDEX(products!$A$1:$G$49,MATCH($D33,products!$A$1:$A$49,0),MATCH(orders!L$1,products!$A$1:$G$1,0))</f>
        <v>5.97</v>
      </c>
      <c r="M33" s="7">
        <f t="shared" si="0"/>
        <v>35.82</v>
      </c>
      <c r="N33" t="str">
        <f t="shared" si="1"/>
        <v>Arabica</v>
      </c>
      <c r="O33" t="str">
        <f t="shared" si="2"/>
        <v>Dark</v>
      </c>
      <c r="P33" t="str">
        <f>_xlfn.XLOOKUP(Coffee_order[[#This Row],[Customer ID]],customers!$A$1:$A$1001,customers!$I$1:$I$1001,,0)</f>
        <v>No</v>
      </c>
    </row>
    <row r="34" spans="1:16" x14ac:dyDescent="0.3">
      <c r="A34" s="2" t="s">
        <v>661</v>
      </c>
      <c r="B34" s="4">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INDEX(products!$A$1:$G$49,MATCH($D34,products!$A$1:$A$49,0),MATCH(orders!I$1,products!$A$1:$G$1,0))</f>
        <v>Lib</v>
      </c>
      <c r="J34" t="str">
        <f>INDEX(products!$A$1:$G$49,MATCH($D34,products!$A$1:$A$49,0),MATCH(orders!J$1,products!$A$1:$G$1,0))</f>
        <v>M</v>
      </c>
      <c r="K34" s="6">
        <f>INDEX(products!$A$1:$G$49,MATCH($D34,products!$A$1:$A$49,0),MATCH(orders!K$1,products!$A$1:$G$1,0))</f>
        <v>0.5</v>
      </c>
      <c r="L34" s="7">
        <f>INDEX(products!$A$1:$G$49,MATCH($D34,products!$A$1:$A$49,0),MATCH(orders!L$1,products!$A$1:$G$1,0))</f>
        <v>8.73</v>
      </c>
      <c r="M34" s="7">
        <f t="shared" si="0"/>
        <v>52.38</v>
      </c>
      <c r="N34" t="str">
        <f t="shared" si="1"/>
        <v>Liberica</v>
      </c>
      <c r="O34" t="str">
        <f t="shared" si="2"/>
        <v>Medium</v>
      </c>
      <c r="P34" t="str">
        <f>_xlfn.XLOOKUP(Coffee_order[[#This Row],[Customer ID]],customers!$A$1:$A$1001,customers!$I$1:$I$1001,,0)</f>
        <v>No</v>
      </c>
    </row>
    <row r="35" spans="1:16" x14ac:dyDescent="0.3">
      <c r="A35" s="2" t="s">
        <v>676</v>
      </c>
      <c r="B35" s="4">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INDEX(products!$A$1:$G$49,MATCH($D35,products!$A$1:$A$49,0),MATCH(orders!I$1,products!$A$1:$G$1,0))</f>
        <v>Lib</v>
      </c>
      <c r="J35" t="str">
        <f>INDEX(products!$A$1:$G$49,MATCH($D35,products!$A$1:$A$49,0),MATCH(orders!J$1,products!$A$1:$G$1,0))</f>
        <v>L</v>
      </c>
      <c r="K35" s="6">
        <f>INDEX(products!$A$1:$G$49,MATCH($D35,products!$A$1:$A$49,0),MATCH(orders!K$1,products!$A$1:$G$1,0))</f>
        <v>0.2</v>
      </c>
      <c r="L35" s="7">
        <f>INDEX(products!$A$1:$G$49,MATCH($D35,products!$A$1:$A$49,0),MATCH(orders!L$1,products!$A$1:$G$1,0))</f>
        <v>4.7549999999999999</v>
      </c>
      <c r="M35" s="7">
        <f t="shared" si="0"/>
        <v>23.774999999999999</v>
      </c>
      <c r="N35" t="str">
        <f t="shared" si="1"/>
        <v>Liberica</v>
      </c>
      <c r="O35" t="str">
        <f t="shared" si="2"/>
        <v>Light</v>
      </c>
      <c r="P35" t="str">
        <f>_xlfn.XLOOKUP(Coffee_order[[#This Row],[Customer ID]],customers!$A$1:$A$1001,customers!$I$1:$I$1001,,0)</f>
        <v>No</v>
      </c>
    </row>
    <row r="36" spans="1:16" x14ac:dyDescent="0.3">
      <c r="A36" s="2" t="s">
        <v>681</v>
      </c>
      <c r="B36" s="4">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INDEX(products!$A$1:$G$49,MATCH($D36,products!$A$1:$A$49,0),MATCH(orders!I$1,products!$A$1:$G$1,0))</f>
        <v>Lib</v>
      </c>
      <c r="J36" t="str">
        <f>INDEX(products!$A$1:$G$49,MATCH($D36,products!$A$1:$A$49,0),MATCH(orders!J$1,products!$A$1:$G$1,0))</f>
        <v>L</v>
      </c>
      <c r="K36" s="6">
        <f>INDEX(products!$A$1:$G$49,MATCH($D36,products!$A$1:$A$49,0),MATCH(orders!K$1,products!$A$1:$G$1,0))</f>
        <v>0.5</v>
      </c>
      <c r="L36" s="7">
        <f>INDEX(products!$A$1:$G$49,MATCH($D36,products!$A$1:$A$49,0),MATCH(orders!L$1,products!$A$1:$G$1,0))</f>
        <v>9.51</v>
      </c>
      <c r="M36" s="7">
        <f t="shared" si="0"/>
        <v>57.06</v>
      </c>
      <c r="N36" t="str">
        <f t="shared" si="1"/>
        <v>Liberica</v>
      </c>
      <c r="O36" t="str">
        <f t="shared" si="2"/>
        <v>Light</v>
      </c>
      <c r="P36" t="str">
        <f>_xlfn.XLOOKUP(Coffee_order[[#This Row],[Customer ID]],customers!$A$1:$A$1001,customers!$I$1:$I$1001,,0)</f>
        <v>Yes</v>
      </c>
    </row>
    <row r="37" spans="1:16" x14ac:dyDescent="0.3">
      <c r="A37" s="2" t="s">
        <v>687</v>
      </c>
      <c r="B37" s="4">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INDEX(products!$A$1:$G$49,MATCH($D37,products!$A$1:$A$49,0),MATCH(orders!I$1,products!$A$1:$G$1,0))</f>
        <v>Ara</v>
      </c>
      <c r="J37" t="str">
        <f>INDEX(products!$A$1:$G$49,MATCH($D37,products!$A$1:$A$49,0),MATCH(orders!J$1,products!$A$1:$G$1,0))</f>
        <v>D</v>
      </c>
      <c r="K37" s="6">
        <f>INDEX(products!$A$1:$G$49,MATCH($D37,products!$A$1:$A$49,0),MATCH(orders!K$1,products!$A$1:$G$1,0))</f>
        <v>0.5</v>
      </c>
      <c r="L37" s="7">
        <f>INDEX(products!$A$1:$G$49,MATCH($D37,products!$A$1:$A$49,0),MATCH(orders!L$1,products!$A$1:$G$1,0))</f>
        <v>5.97</v>
      </c>
      <c r="M37" s="7">
        <f t="shared" si="0"/>
        <v>35.82</v>
      </c>
      <c r="N37" t="str">
        <f t="shared" si="1"/>
        <v>Arabica</v>
      </c>
      <c r="O37" t="str">
        <f t="shared" si="2"/>
        <v>Dark</v>
      </c>
      <c r="P37" t="str">
        <f>_xlfn.XLOOKUP(Coffee_order[[#This Row],[Customer ID]],customers!$A$1:$A$1001,customers!$I$1:$I$1001,,0)</f>
        <v>No</v>
      </c>
    </row>
    <row r="38" spans="1:16" x14ac:dyDescent="0.3">
      <c r="A38" s="2" t="s">
        <v>693</v>
      </c>
      <c r="B38" s="4">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INDEX(products!$A$1:$G$49,MATCH($D38,products!$A$1:$A$49,0),MATCH(orders!I$1,products!$A$1:$G$1,0))</f>
        <v>Lib</v>
      </c>
      <c r="J38" t="str">
        <f>INDEX(products!$A$1:$G$49,MATCH($D38,products!$A$1:$A$49,0),MATCH(orders!J$1,products!$A$1:$G$1,0))</f>
        <v>M</v>
      </c>
      <c r="K38" s="6">
        <f>INDEX(products!$A$1:$G$49,MATCH($D38,products!$A$1:$A$49,0),MATCH(orders!K$1,products!$A$1:$G$1,0))</f>
        <v>0.2</v>
      </c>
      <c r="L38" s="7">
        <f>INDEX(products!$A$1:$G$49,MATCH($D38,products!$A$1:$A$49,0),MATCH(orders!L$1,products!$A$1:$G$1,0))</f>
        <v>4.3650000000000002</v>
      </c>
      <c r="M38" s="7">
        <f t="shared" si="0"/>
        <v>8.73</v>
      </c>
      <c r="N38" t="str">
        <f t="shared" si="1"/>
        <v>Liberica</v>
      </c>
      <c r="O38" t="str">
        <f t="shared" si="2"/>
        <v>Medium</v>
      </c>
      <c r="P38" t="str">
        <f>_xlfn.XLOOKUP(Coffee_order[[#This Row],[Customer ID]],customers!$A$1:$A$1001,customers!$I$1:$I$1001,,0)</f>
        <v>No</v>
      </c>
    </row>
    <row r="39" spans="1:16" x14ac:dyDescent="0.3">
      <c r="A39" s="2" t="s">
        <v>699</v>
      </c>
      <c r="B39" s="4">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INDEX(products!$A$1:$G$49,MATCH($D39,products!$A$1:$A$49,0),MATCH(orders!I$1,products!$A$1:$G$1,0))</f>
        <v>Lib</v>
      </c>
      <c r="J39" t="str">
        <f>INDEX(products!$A$1:$G$49,MATCH($D39,products!$A$1:$A$49,0),MATCH(orders!J$1,products!$A$1:$G$1,0))</f>
        <v>L</v>
      </c>
      <c r="K39" s="6">
        <f>INDEX(products!$A$1:$G$49,MATCH($D39,products!$A$1:$A$49,0),MATCH(orders!K$1,products!$A$1:$G$1,0))</f>
        <v>0.5</v>
      </c>
      <c r="L39" s="7">
        <f>INDEX(products!$A$1:$G$49,MATCH($D39,products!$A$1:$A$49,0),MATCH(orders!L$1,products!$A$1:$G$1,0))</f>
        <v>9.51</v>
      </c>
      <c r="M39" s="7">
        <f t="shared" si="0"/>
        <v>28.53</v>
      </c>
      <c r="N39" t="str">
        <f t="shared" si="1"/>
        <v>Liberica</v>
      </c>
      <c r="O39" t="str">
        <f t="shared" si="2"/>
        <v>Light</v>
      </c>
      <c r="P39" t="str">
        <f>_xlfn.XLOOKUP(Coffee_order[[#This Row],[Customer ID]],customers!$A$1:$A$1001,customers!$I$1:$I$1001,,0)</f>
        <v>No</v>
      </c>
    </row>
    <row r="40" spans="1:16" x14ac:dyDescent="0.3">
      <c r="A40" s="2" t="s">
        <v>705</v>
      </c>
      <c r="B40" s="4">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INDEX(products!$A$1:$G$49,MATCH($D40,products!$A$1:$A$49,0),MATCH(orders!I$1,products!$A$1:$G$1,0))</f>
        <v>Rob</v>
      </c>
      <c r="J40" t="str">
        <f>INDEX(products!$A$1:$G$49,MATCH($D40,products!$A$1:$A$49,0),MATCH(orders!J$1,products!$A$1:$G$1,0))</f>
        <v>M</v>
      </c>
      <c r="K40" s="6">
        <f>INDEX(products!$A$1:$G$49,MATCH($D40,products!$A$1:$A$49,0),MATCH(orders!K$1,products!$A$1:$G$1,0))</f>
        <v>2.5</v>
      </c>
      <c r="L40" s="7">
        <f>INDEX(products!$A$1:$G$49,MATCH($D40,products!$A$1:$A$49,0),MATCH(orders!L$1,products!$A$1:$G$1,0))</f>
        <v>22.884999999999998</v>
      </c>
      <c r="M40" s="7">
        <f t="shared" si="0"/>
        <v>114.42499999999998</v>
      </c>
      <c r="N40" t="str">
        <f t="shared" si="1"/>
        <v>Robusta</v>
      </c>
      <c r="O40" t="str">
        <f t="shared" si="2"/>
        <v>Medium</v>
      </c>
      <c r="P40" t="str">
        <f>_xlfn.XLOOKUP(Coffee_order[[#This Row],[Customer ID]],customers!$A$1:$A$1001,customers!$I$1:$I$1001,,0)</f>
        <v>No</v>
      </c>
    </row>
    <row r="41" spans="1:16" x14ac:dyDescent="0.3">
      <c r="A41" s="2" t="s">
        <v>711</v>
      </c>
      <c r="B41" s="4">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INDEX(products!$A$1:$G$49,MATCH($D41,products!$A$1:$A$49,0),MATCH(orders!I$1,products!$A$1:$G$1,0))</f>
        <v>Rob</v>
      </c>
      <c r="J41" t="str">
        <f>INDEX(products!$A$1:$G$49,MATCH($D41,products!$A$1:$A$49,0),MATCH(orders!J$1,products!$A$1:$G$1,0))</f>
        <v>M</v>
      </c>
      <c r="K41" s="6">
        <f>INDEX(products!$A$1:$G$49,MATCH($D41,products!$A$1:$A$49,0),MATCH(orders!K$1,products!$A$1:$G$1,0))</f>
        <v>1</v>
      </c>
      <c r="L41" s="7">
        <f>INDEX(products!$A$1:$G$49,MATCH($D41,products!$A$1:$A$49,0),MATCH(orders!L$1,products!$A$1:$G$1,0))</f>
        <v>9.9499999999999993</v>
      </c>
      <c r="M41" s="7">
        <f t="shared" si="0"/>
        <v>59.699999999999996</v>
      </c>
      <c r="N41" t="str">
        <f t="shared" si="1"/>
        <v>Robusta</v>
      </c>
      <c r="O41" t="str">
        <f t="shared" si="2"/>
        <v>Medium</v>
      </c>
      <c r="P41" t="str">
        <f>_xlfn.XLOOKUP(Coffee_order[[#This Row],[Customer ID]],customers!$A$1:$A$1001,customers!$I$1:$I$1001,,0)</f>
        <v>Yes</v>
      </c>
    </row>
    <row r="42" spans="1:16" x14ac:dyDescent="0.3">
      <c r="A42" s="2" t="s">
        <v>715</v>
      </c>
      <c r="B42" s="4">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INDEX(products!$A$1:$G$49,MATCH($D42,products!$A$1:$A$49,0),MATCH(orders!I$1,products!$A$1:$G$1,0))</f>
        <v>Lib</v>
      </c>
      <c r="J42" t="str">
        <f>INDEX(products!$A$1:$G$49,MATCH($D42,products!$A$1:$A$49,0),MATCH(orders!J$1,products!$A$1:$G$1,0))</f>
        <v>M</v>
      </c>
      <c r="K42" s="6">
        <f>INDEX(products!$A$1:$G$49,MATCH($D42,products!$A$1:$A$49,0),MATCH(orders!K$1,products!$A$1:$G$1,0))</f>
        <v>1</v>
      </c>
      <c r="L42" s="7">
        <f>INDEX(products!$A$1:$G$49,MATCH($D42,products!$A$1:$A$49,0),MATCH(orders!L$1,products!$A$1:$G$1,0))</f>
        <v>14.55</v>
      </c>
      <c r="M42" s="7">
        <f t="shared" si="0"/>
        <v>43.650000000000006</v>
      </c>
      <c r="N42" t="str">
        <f t="shared" si="1"/>
        <v>Liberica</v>
      </c>
      <c r="O42" t="str">
        <f t="shared" si="2"/>
        <v>Medium</v>
      </c>
      <c r="P42" t="str">
        <f>_xlfn.XLOOKUP(Coffee_order[[#This Row],[Customer ID]],customers!$A$1:$A$1001,customers!$I$1:$I$1001,,0)</f>
        <v>No</v>
      </c>
    </row>
    <row r="43" spans="1:16" x14ac:dyDescent="0.3">
      <c r="A43" s="2" t="s">
        <v>720</v>
      </c>
      <c r="B43" s="4">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INDEX(products!$A$1:$G$49,MATCH($D43,products!$A$1:$A$49,0),MATCH(orders!I$1,products!$A$1:$G$1,0))</f>
        <v>Exc</v>
      </c>
      <c r="J43" t="str">
        <f>INDEX(products!$A$1:$G$49,MATCH($D43,products!$A$1:$A$49,0),MATCH(orders!J$1,products!$A$1:$G$1,0))</f>
        <v>D</v>
      </c>
      <c r="K43" s="6">
        <f>INDEX(products!$A$1:$G$49,MATCH($D43,products!$A$1:$A$49,0),MATCH(orders!K$1,products!$A$1:$G$1,0))</f>
        <v>0.2</v>
      </c>
      <c r="L43" s="7">
        <f>INDEX(products!$A$1:$G$49,MATCH($D43,products!$A$1:$A$49,0),MATCH(orders!L$1,products!$A$1:$G$1,0))</f>
        <v>3.645</v>
      </c>
      <c r="M43" s="7">
        <f t="shared" si="0"/>
        <v>7.29</v>
      </c>
      <c r="N43" t="str">
        <f t="shared" si="1"/>
        <v>Excelsia</v>
      </c>
      <c r="O43" t="str">
        <f t="shared" si="2"/>
        <v>Dark</v>
      </c>
      <c r="P43" t="str">
        <f>_xlfn.XLOOKUP(Coffee_order[[#This Row],[Customer ID]],customers!$A$1:$A$1001,customers!$I$1:$I$1001,,0)</f>
        <v>Yes</v>
      </c>
    </row>
    <row r="44" spans="1:16" x14ac:dyDescent="0.3">
      <c r="A44" s="2" t="s">
        <v>726</v>
      </c>
      <c r="B44" s="4">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INDEX(products!$A$1:$G$49,MATCH($D44,products!$A$1:$A$49,0),MATCH(orders!I$1,products!$A$1:$G$1,0))</f>
        <v>Rob</v>
      </c>
      <c r="J44" t="str">
        <f>INDEX(products!$A$1:$G$49,MATCH($D44,products!$A$1:$A$49,0),MATCH(orders!J$1,products!$A$1:$G$1,0))</f>
        <v>D</v>
      </c>
      <c r="K44" s="6">
        <f>INDEX(products!$A$1:$G$49,MATCH($D44,products!$A$1:$A$49,0),MATCH(orders!K$1,products!$A$1:$G$1,0))</f>
        <v>0.2</v>
      </c>
      <c r="L44" s="7">
        <f>INDEX(products!$A$1:$G$49,MATCH($D44,products!$A$1:$A$49,0),MATCH(orders!L$1,products!$A$1:$G$1,0))</f>
        <v>2.6849999999999996</v>
      </c>
      <c r="M44" s="7">
        <f t="shared" si="0"/>
        <v>8.0549999999999997</v>
      </c>
      <c r="N44" t="str">
        <f t="shared" si="1"/>
        <v>Robusta</v>
      </c>
      <c r="O44" t="str">
        <f t="shared" si="2"/>
        <v>Dark</v>
      </c>
      <c r="P44" t="str">
        <f>_xlfn.XLOOKUP(Coffee_order[[#This Row],[Customer ID]],customers!$A$1:$A$1001,customers!$I$1:$I$1001,,0)</f>
        <v>Yes</v>
      </c>
    </row>
    <row r="45" spans="1:16" x14ac:dyDescent="0.3">
      <c r="A45" s="2" t="s">
        <v>733</v>
      </c>
      <c r="B45" s="4">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INDEX(products!$A$1:$G$49,MATCH($D45,products!$A$1:$A$49,0),MATCH(orders!I$1,products!$A$1:$G$1,0))</f>
        <v>Lib</v>
      </c>
      <c r="J45" t="str">
        <f>INDEX(products!$A$1:$G$49,MATCH($D45,products!$A$1:$A$49,0),MATCH(orders!J$1,products!$A$1:$G$1,0))</f>
        <v>L</v>
      </c>
      <c r="K45" s="6">
        <f>INDEX(products!$A$1:$G$49,MATCH($D45,products!$A$1:$A$49,0),MATCH(orders!K$1,products!$A$1:$G$1,0))</f>
        <v>2.5</v>
      </c>
      <c r="L45" s="7">
        <f>INDEX(products!$A$1:$G$49,MATCH($D45,products!$A$1:$A$49,0),MATCH(orders!L$1,products!$A$1:$G$1,0))</f>
        <v>36.454999999999998</v>
      </c>
      <c r="M45" s="7">
        <f t="shared" si="0"/>
        <v>72.91</v>
      </c>
      <c r="N45" t="str">
        <f t="shared" si="1"/>
        <v>Liberica</v>
      </c>
      <c r="O45" t="str">
        <f t="shared" si="2"/>
        <v>Light</v>
      </c>
      <c r="P45" t="str">
        <f>_xlfn.XLOOKUP(Coffee_order[[#This Row],[Customer ID]],customers!$A$1:$A$1001,customers!$I$1:$I$1001,,0)</f>
        <v>No</v>
      </c>
    </row>
    <row r="46" spans="1:16" x14ac:dyDescent="0.3">
      <c r="A46" s="2" t="s">
        <v>738</v>
      </c>
      <c r="B46" s="4">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INDEX(products!$A$1:$G$49,MATCH($D46,products!$A$1:$A$49,0),MATCH(orders!I$1,products!$A$1:$G$1,0))</f>
        <v>Exc</v>
      </c>
      <c r="J46" t="str">
        <f>INDEX(products!$A$1:$G$49,MATCH($D46,products!$A$1:$A$49,0),MATCH(orders!J$1,products!$A$1:$G$1,0))</f>
        <v>M</v>
      </c>
      <c r="K46" s="6">
        <f>INDEX(products!$A$1:$G$49,MATCH($D46,products!$A$1:$A$49,0),MATCH(orders!K$1,products!$A$1:$G$1,0))</f>
        <v>0.5</v>
      </c>
      <c r="L46" s="7">
        <f>INDEX(products!$A$1:$G$49,MATCH($D46,products!$A$1:$A$49,0),MATCH(orders!L$1,products!$A$1:$G$1,0))</f>
        <v>8.25</v>
      </c>
      <c r="M46" s="7">
        <f t="shared" si="0"/>
        <v>16.5</v>
      </c>
      <c r="N46" t="str">
        <f t="shared" si="1"/>
        <v>Excelsia</v>
      </c>
      <c r="O46" t="str">
        <f t="shared" si="2"/>
        <v>Medium</v>
      </c>
      <c r="P46" t="str">
        <f>_xlfn.XLOOKUP(Coffee_order[[#This Row],[Customer ID]],customers!$A$1:$A$1001,customers!$I$1:$I$1001,,0)</f>
        <v>Yes</v>
      </c>
    </row>
    <row r="47" spans="1:16" x14ac:dyDescent="0.3">
      <c r="A47" s="2" t="s">
        <v>744</v>
      </c>
      <c r="B47" s="4">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INDEX(products!$A$1:$G$49,MATCH($D47,products!$A$1:$A$49,0),MATCH(orders!I$1,products!$A$1:$G$1,0))</f>
        <v>Lib</v>
      </c>
      <c r="J47" t="str">
        <f>INDEX(products!$A$1:$G$49,MATCH($D47,products!$A$1:$A$49,0),MATCH(orders!J$1,products!$A$1:$G$1,0))</f>
        <v>D</v>
      </c>
      <c r="K47" s="6">
        <f>INDEX(products!$A$1:$G$49,MATCH($D47,products!$A$1:$A$49,0),MATCH(orders!K$1,products!$A$1:$G$1,0))</f>
        <v>2.5</v>
      </c>
      <c r="L47" s="7">
        <f>INDEX(products!$A$1:$G$49,MATCH($D47,products!$A$1:$A$49,0),MATCH(orders!L$1,products!$A$1:$G$1,0))</f>
        <v>29.784999999999997</v>
      </c>
      <c r="M47" s="7">
        <f t="shared" si="0"/>
        <v>178.70999999999998</v>
      </c>
      <c r="N47" t="str">
        <f t="shared" si="1"/>
        <v>Liberica</v>
      </c>
      <c r="O47" t="str">
        <f t="shared" si="2"/>
        <v>Dark</v>
      </c>
      <c r="P47" t="str">
        <f>_xlfn.XLOOKUP(Coffee_order[[#This Row],[Customer ID]],customers!$A$1:$A$1001,customers!$I$1:$I$1001,,0)</f>
        <v>No</v>
      </c>
    </row>
    <row r="48" spans="1:16" x14ac:dyDescent="0.3">
      <c r="A48" s="2" t="s">
        <v>750</v>
      </c>
      <c r="B48" s="4">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INDEX(products!$A$1:$G$49,MATCH($D48,products!$A$1:$A$49,0),MATCH(orders!I$1,products!$A$1:$G$1,0))</f>
        <v>Exc</v>
      </c>
      <c r="J48" t="str">
        <f>INDEX(products!$A$1:$G$49,MATCH($D48,products!$A$1:$A$49,0),MATCH(orders!J$1,products!$A$1:$G$1,0))</f>
        <v>M</v>
      </c>
      <c r="K48" s="6">
        <f>INDEX(products!$A$1:$G$49,MATCH($D48,products!$A$1:$A$49,0),MATCH(orders!K$1,products!$A$1:$G$1,0))</f>
        <v>2.5</v>
      </c>
      <c r="L48" s="7">
        <f>INDEX(products!$A$1:$G$49,MATCH($D48,products!$A$1:$A$49,0),MATCH(orders!L$1,products!$A$1:$G$1,0))</f>
        <v>31.624999999999996</v>
      </c>
      <c r="M48" s="7">
        <f t="shared" si="0"/>
        <v>63.249999999999993</v>
      </c>
      <c r="N48" t="str">
        <f t="shared" si="1"/>
        <v>Excelsia</v>
      </c>
      <c r="O48" t="str">
        <f t="shared" si="2"/>
        <v>Medium</v>
      </c>
      <c r="P48" t="str">
        <f>_xlfn.XLOOKUP(Coffee_order[[#This Row],[Customer ID]],customers!$A$1:$A$1001,customers!$I$1:$I$1001,,0)</f>
        <v>Yes</v>
      </c>
    </row>
    <row r="49" spans="1:16" x14ac:dyDescent="0.3">
      <c r="A49" s="2" t="s">
        <v>755</v>
      </c>
      <c r="B49" s="4">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INDEX(products!$A$1:$G$49,MATCH($D49,products!$A$1:$A$49,0),MATCH(orders!I$1,products!$A$1:$G$1,0))</f>
        <v>Ara</v>
      </c>
      <c r="J49" t="str">
        <f>INDEX(products!$A$1:$G$49,MATCH($D49,products!$A$1:$A$49,0),MATCH(orders!J$1,products!$A$1:$G$1,0))</f>
        <v>L</v>
      </c>
      <c r="K49" s="6">
        <f>INDEX(products!$A$1:$G$49,MATCH($D49,products!$A$1:$A$49,0),MATCH(orders!K$1,products!$A$1:$G$1,0))</f>
        <v>0.2</v>
      </c>
      <c r="L49" s="7">
        <f>INDEX(products!$A$1:$G$49,MATCH($D49,products!$A$1:$A$49,0),MATCH(orders!L$1,products!$A$1:$G$1,0))</f>
        <v>3.8849999999999998</v>
      </c>
      <c r="M49" s="7">
        <f t="shared" si="0"/>
        <v>7.77</v>
      </c>
      <c r="N49" t="str">
        <f t="shared" si="1"/>
        <v>Arabica</v>
      </c>
      <c r="O49" t="str">
        <f t="shared" si="2"/>
        <v>Light</v>
      </c>
      <c r="P49" t="str">
        <f>_xlfn.XLOOKUP(Coffee_order[[#This Row],[Customer ID]],customers!$A$1:$A$1001,customers!$I$1:$I$1001,,0)</f>
        <v>Yes</v>
      </c>
    </row>
    <row r="50" spans="1:16" x14ac:dyDescent="0.3">
      <c r="A50" s="2" t="s">
        <v>761</v>
      </c>
      <c r="B50" s="4">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INDEX(products!$A$1:$G$49,MATCH($D50,products!$A$1:$A$49,0),MATCH(orders!I$1,products!$A$1:$G$1,0))</f>
        <v>Ara</v>
      </c>
      <c r="J50" t="str">
        <f>INDEX(products!$A$1:$G$49,MATCH($D50,products!$A$1:$A$49,0),MATCH(orders!J$1,products!$A$1:$G$1,0))</f>
        <v>D</v>
      </c>
      <c r="K50" s="6">
        <f>INDEX(products!$A$1:$G$49,MATCH($D50,products!$A$1:$A$49,0),MATCH(orders!K$1,products!$A$1:$G$1,0))</f>
        <v>2.5</v>
      </c>
      <c r="L50" s="7">
        <f>INDEX(products!$A$1:$G$49,MATCH($D50,products!$A$1:$A$49,0),MATCH(orders!L$1,products!$A$1:$G$1,0))</f>
        <v>22.884999999999998</v>
      </c>
      <c r="M50" s="7">
        <f t="shared" si="0"/>
        <v>91.539999999999992</v>
      </c>
      <c r="N50" t="str">
        <f t="shared" si="1"/>
        <v>Arabica</v>
      </c>
      <c r="O50" t="str">
        <f t="shared" si="2"/>
        <v>Dark</v>
      </c>
      <c r="P50" t="str">
        <f>_xlfn.XLOOKUP(Coffee_order[[#This Row],[Customer ID]],customers!$A$1:$A$1001,customers!$I$1:$I$1001,,0)</f>
        <v>No</v>
      </c>
    </row>
    <row r="51" spans="1:16" x14ac:dyDescent="0.3">
      <c r="A51" s="2" t="s">
        <v>766</v>
      </c>
      <c r="B51" s="4">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INDEX(products!$A$1:$G$49,MATCH($D51,products!$A$1:$A$49,0),MATCH(orders!I$1,products!$A$1:$G$1,0))</f>
        <v>Ara</v>
      </c>
      <c r="J51" t="str">
        <f>INDEX(products!$A$1:$G$49,MATCH($D51,products!$A$1:$A$49,0),MATCH(orders!J$1,products!$A$1:$G$1,0))</f>
        <v>L</v>
      </c>
      <c r="K51" s="6">
        <f>INDEX(products!$A$1:$G$49,MATCH($D51,products!$A$1:$A$49,0),MATCH(orders!K$1,products!$A$1:$G$1,0))</f>
        <v>1</v>
      </c>
      <c r="L51" s="7">
        <f>INDEX(products!$A$1:$G$49,MATCH($D51,products!$A$1:$A$49,0),MATCH(orders!L$1,products!$A$1:$G$1,0))</f>
        <v>12.95</v>
      </c>
      <c r="M51" s="7">
        <f t="shared" si="0"/>
        <v>38.849999999999994</v>
      </c>
      <c r="N51" t="str">
        <f t="shared" si="1"/>
        <v>Arabica</v>
      </c>
      <c r="O51" t="str">
        <f t="shared" si="2"/>
        <v>Light</v>
      </c>
      <c r="P51" t="str">
        <f>_xlfn.XLOOKUP(Coffee_order[[#This Row],[Customer ID]],customers!$A$1:$A$1001,customers!$I$1:$I$1001,,0)</f>
        <v>No</v>
      </c>
    </row>
    <row r="52" spans="1:16" x14ac:dyDescent="0.3">
      <c r="A52" s="2" t="s">
        <v>772</v>
      </c>
      <c r="B52" s="4">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INDEX(products!$A$1:$G$49,MATCH($D52,products!$A$1:$A$49,0),MATCH(orders!I$1,products!$A$1:$G$1,0))</f>
        <v>Lib</v>
      </c>
      <c r="J52" t="str">
        <f>INDEX(products!$A$1:$G$49,MATCH($D52,products!$A$1:$A$49,0),MATCH(orders!J$1,products!$A$1:$G$1,0))</f>
        <v>D</v>
      </c>
      <c r="K52" s="6">
        <f>INDEX(products!$A$1:$G$49,MATCH($D52,products!$A$1:$A$49,0),MATCH(orders!K$1,products!$A$1:$G$1,0))</f>
        <v>0.5</v>
      </c>
      <c r="L52" s="7">
        <f>INDEX(products!$A$1:$G$49,MATCH($D52,products!$A$1:$A$49,0),MATCH(orders!L$1,products!$A$1:$G$1,0))</f>
        <v>7.77</v>
      </c>
      <c r="M52" s="7">
        <f t="shared" si="0"/>
        <v>15.54</v>
      </c>
      <c r="N52" t="str">
        <f t="shared" si="1"/>
        <v>Liberica</v>
      </c>
      <c r="O52" t="str">
        <f t="shared" si="2"/>
        <v>Dark</v>
      </c>
      <c r="P52" t="str">
        <f>_xlfn.XLOOKUP(Coffee_order[[#This Row],[Customer ID]],customers!$A$1:$A$1001,customers!$I$1:$I$1001,,0)</f>
        <v>No</v>
      </c>
    </row>
    <row r="53" spans="1:16" x14ac:dyDescent="0.3">
      <c r="A53" s="2" t="s">
        <v>778</v>
      </c>
      <c r="B53" s="4">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INDEX(products!$A$1:$G$49,MATCH($D53,products!$A$1:$A$49,0),MATCH(orders!I$1,products!$A$1:$G$1,0))</f>
        <v>Lib</v>
      </c>
      <c r="J53" t="str">
        <f>INDEX(products!$A$1:$G$49,MATCH($D53,products!$A$1:$A$49,0),MATCH(orders!J$1,products!$A$1:$G$1,0))</f>
        <v>L</v>
      </c>
      <c r="K53" s="6">
        <f>INDEX(products!$A$1:$G$49,MATCH($D53,products!$A$1:$A$49,0),MATCH(orders!K$1,products!$A$1:$G$1,0))</f>
        <v>2.5</v>
      </c>
      <c r="L53" s="7">
        <f>INDEX(products!$A$1:$G$49,MATCH($D53,products!$A$1:$A$49,0),MATCH(orders!L$1,products!$A$1:$G$1,0))</f>
        <v>36.454999999999998</v>
      </c>
      <c r="M53" s="7">
        <f t="shared" si="0"/>
        <v>145.82</v>
      </c>
      <c r="N53" t="str">
        <f t="shared" si="1"/>
        <v>Liberica</v>
      </c>
      <c r="O53" t="str">
        <f t="shared" si="2"/>
        <v>Light</v>
      </c>
      <c r="P53" t="str">
        <f>_xlfn.XLOOKUP(Coffee_order[[#This Row],[Customer ID]],customers!$A$1:$A$1001,customers!$I$1:$I$1001,,0)</f>
        <v>Yes</v>
      </c>
    </row>
    <row r="54" spans="1:16" x14ac:dyDescent="0.3">
      <c r="A54" s="2" t="s">
        <v>784</v>
      </c>
      <c r="B54" s="4">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INDEX(products!$A$1:$G$49,MATCH($D54,products!$A$1:$A$49,0),MATCH(orders!I$1,products!$A$1:$G$1,0))</f>
        <v>Rob</v>
      </c>
      <c r="J54" t="str">
        <f>INDEX(products!$A$1:$G$49,MATCH($D54,products!$A$1:$A$49,0),MATCH(orders!J$1,products!$A$1:$G$1,0))</f>
        <v>M</v>
      </c>
      <c r="K54" s="6">
        <f>INDEX(products!$A$1:$G$49,MATCH($D54,products!$A$1:$A$49,0),MATCH(orders!K$1,products!$A$1:$G$1,0))</f>
        <v>0.5</v>
      </c>
      <c r="L54" s="7">
        <f>INDEX(products!$A$1:$G$49,MATCH($D54,products!$A$1:$A$49,0),MATCH(orders!L$1,products!$A$1:$G$1,0))</f>
        <v>5.97</v>
      </c>
      <c r="M54" s="7">
        <f t="shared" si="0"/>
        <v>29.849999999999998</v>
      </c>
      <c r="N54" t="str">
        <f t="shared" si="1"/>
        <v>Robusta</v>
      </c>
      <c r="O54" t="str">
        <f t="shared" si="2"/>
        <v>Medium</v>
      </c>
      <c r="P54" t="str">
        <f>_xlfn.XLOOKUP(Coffee_order[[#This Row],[Customer ID]],customers!$A$1:$A$1001,customers!$I$1:$I$1001,,0)</f>
        <v>No</v>
      </c>
    </row>
    <row r="55" spans="1:16" x14ac:dyDescent="0.3">
      <c r="A55" s="2" t="s">
        <v>784</v>
      </c>
      <c r="B55" s="4">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INDEX(products!$A$1:$G$49,MATCH($D55,products!$A$1:$A$49,0),MATCH(orders!I$1,products!$A$1:$G$1,0))</f>
        <v>Lib</v>
      </c>
      <c r="J55" t="str">
        <f>INDEX(products!$A$1:$G$49,MATCH($D55,products!$A$1:$A$49,0),MATCH(orders!J$1,products!$A$1:$G$1,0))</f>
        <v>L</v>
      </c>
      <c r="K55" s="6">
        <f>INDEX(products!$A$1:$G$49,MATCH($D55,products!$A$1:$A$49,0),MATCH(orders!K$1,products!$A$1:$G$1,0))</f>
        <v>2.5</v>
      </c>
      <c r="L55" s="7">
        <f>INDEX(products!$A$1:$G$49,MATCH($D55,products!$A$1:$A$49,0),MATCH(orders!L$1,products!$A$1:$G$1,0))</f>
        <v>36.454999999999998</v>
      </c>
      <c r="M55" s="7">
        <f t="shared" si="0"/>
        <v>72.91</v>
      </c>
      <c r="N55" t="str">
        <f t="shared" si="1"/>
        <v>Liberica</v>
      </c>
      <c r="O55" t="str">
        <f t="shared" si="2"/>
        <v>Light</v>
      </c>
      <c r="P55" t="str">
        <f>_xlfn.XLOOKUP(Coffee_order[[#This Row],[Customer ID]],customers!$A$1:$A$1001,customers!$I$1:$I$1001,,0)</f>
        <v>No</v>
      </c>
    </row>
    <row r="56" spans="1:16" x14ac:dyDescent="0.3">
      <c r="A56" s="2" t="s">
        <v>794</v>
      </c>
      <c r="B56" s="4">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INDEX(products!$A$1:$G$49,MATCH($D56,products!$A$1:$A$49,0),MATCH(orders!I$1,products!$A$1:$G$1,0))</f>
        <v>Lib</v>
      </c>
      <c r="J56" t="str">
        <f>INDEX(products!$A$1:$G$49,MATCH($D56,products!$A$1:$A$49,0),MATCH(orders!J$1,products!$A$1:$G$1,0))</f>
        <v>M</v>
      </c>
      <c r="K56" s="6">
        <f>INDEX(products!$A$1:$G$49,MATCH($D56,products!$A$1:$A$49,0),MATCH(orders!K$1,products!$A$1:$G$1,0))</f>
        <v>1</v>
      </c>
      <c r="L56" s="7">
        <f>INDEX(products!$A$1:$G$49,MATCH($D56,products!$A$1:$A$49,0),MATCH(orders!L$1,products!$A$1:$G$1,0))</f>
        <v>14.55</v>
      </c>
      <c r="M56" s="7">
        <f t="shared" si="0"/>
        <v>72.75</v>
      </c>
      <c r="N56" t="str">
        <f t="shared" si="1"/>
        <v>Liberica</v>
      </c>
      <c r="O56" t="str">
        <f t="shared" si="2"/>
        <v>Medium</v>
      </c>
      <c r="P56" t="str">
        <f>_xlfn.XLOOKUP(Coffee_order[[#This Row],[Customer ID]],customers!$A$1:$A$1001,customers!$I$1:$I$1001,,0)</f>
        <v>No</v>
      </c>
    </row>
    <row r="57" spans="1:16" x14ac:dyDescent="0.3">
      <c r="A57" s="2" t="s">
        <v>800</v>
      </c>
      <c r="B57" s="4">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INDEX(products!$A$1:$G$49,MATCH($D57,products!$A$1:$A$49,0),MATCH(orders!I$1,products!$A$1:$G$1,0))</f>
        <v>Lib</v>
      </c>
      <c r="J57" t="str">
        <f>INDEX(products!$A$1:$G$49,MATCH($D57,products!$A$1:$A$49,0),MATCH(orders!J$1,products!$A$1:$G$1,0))</f>
        <v>L</v>
      </c>
      <c r="K57" s="6">
        <f>INDEX(products!$A$1:$G$49,MATCH($D57,products!$A$1:$A$49,0),MATCH(orders!K$1,products!$A$1:$G$1,0))</f>
        <v>1</v>
      </c>
      <c r="L57" s="7">
        <f>INDEX(products!$A$1:$G$49,MATCH($D57,products!$A$1:$A$49,0),MATCH(orders!L$1,products!$A$1:$G$1,0))</f>
        <v>15.85</v>
      </c>
      <c r="M57" s="7">
        <f t="shared" si="0"/>
        <v>47.55</v>
      </c>
      <c r="N57" t="str">
        <f t="shared" si="1"/>
        <v>Liberica</v>
      </c>
      <c r="O57" t="str">
        <f t="shared" si="2"/>
        <v>Light</v>
      </c>
      <c r="P57" t="str">
        <f>_xlfn.XLOOKUP(Coffee_order[[#This Row],[Customer ID]],customers!$A$1:$A$1001,customers!$I$1:$I$1001,,0)</f>
        <v>No</v>
      </c>
    </row>
    <row r="58" spans="1:16" x14ac:dyDescent="0.3">
      <c r="A58" s="2" t="s">
        <v>805</v>
      </c>
      <c r="B58" s="4">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INDEX(products!$A$1:$G$49,MATCH($D58,products!$A$1:$A$49,0),MATCH(orders!I$1,products!$A$1:$G$1,0))</f>
        <v>Exc</v>
      </c>
      <c r="J58" t="str">
        <f>INDEX(products!$A$1:$G$49,MATCH($D58,products!$A$1:$A$49,0),MATCH(orders!J$1,products!$A$1:$G$1,0))</f>
        <v>D</v>
      </c>
      <c r="K58" s="6">
        <f>INDEX(products!$A$1:$G$49,MATCH($D58,products!$A$1:$A$49,0),MATCH(orders!K$1,products!$A$1:$G$1,0))</f>
        <v>0.2</v>
      </c>
      <c r="L58" s="7">
        <f>INDEX(products!$A$1:$G$49,MATCH($D58,products!$A$1:$A$49,0),MATCH(orders!L$1,products!$A$1:$G$1,0))</f>
        <v>3.645</v>
      </c>
      <c r="M58" s="7">
        <f t="shared" si="0"/>
        <v>10.935</v>
      </c>
      <c r="N58" t="str">
        <f t="shared" si="1"/>
        <v>Excelsia</v>
      </c>
      <c r="O58" t="str">
        <f t="shared" si="2"/>
        <v>Dark</v>
      </c>
      <c r="P58" t="str">
        <f>_xlfn.XLOOKUP(Coffee_order[[#This Row],[Customer ID]],customers!$A$1:$A$1001,customers!$I$1:$I$1001,,0)</f>
        <v>Yes</v>
      </c>
    </row>
    <row r="59" spans="1:16" x14ac:dyDescent="0.3">
      <c r="A59" s="2" t="s">
        <v>811</v>
      </c>
      <c r="B59" s="4">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INDEX(products!$A$1:$G$49,MATCH($D59,products!$A$1:$A$49,0),MATCH(orders!I$1,products!$A$1:$G$1,0))</f>
        <v>Exc</v>
      </c>
      <c r="J59" t="str">
        <f>INDEX(products!$A$1:$G$49,MATCH($D59,products!$A$1:$A$49,0),MATCH(orders!J$1,products!$A$1:$G$1,0))</f>
        <v>L</v>
      </c>
      <c r="K59" s="6">
        <f>INDEX(products!$A$1:$G$49,MATCH($D59,products!$A$1:$A$49,0),MATCH(orders!K$1,products!$A$1:$G$1,0))</f>
        <v>1</v>
      </c>
      <c r="L59" s="7">
        <f>INDEX(products!$A$1:$G$49,MATCH($D59,products!$A$1:$A$49,0),MATCH(orders!L$1,products!$A$1:$G$1,0))</f>
        <v>14.85</v>
      </c>
      <c r="M59" s="7">
        <f t="shared" si="0"/>
        <v>59.4</v>
      </c>
      <c r="N59" t="str">
        <f t="shared" si="1"/>
        <v>Excelsia</v>
      </c>
      <c r="O59" t="str">
        <f t="shared" si="2"/>
        <v>Light</v>
      </c>
      <c r="P59" t="str">
        <f>_xlfn.XLOOKUP(Coffee_order[[#This Row],[Customer ID]],customers!$A$1:$A$1001,customers!$I$1:$I$1001,,0)</f>
        <v>No</v>
      </c>
    </row>
    <row r="60" spans="1:16" x14ac:dyDescent="0.3">
      <c r="A60" s="2" t="s">
        <v>817</v>
      </c>
      <c r="B60" s="4">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INDEX(products!$A$1:$G$49,MATCH($D60,products!$A$1:$A$49,0),MATCH(orders!I$1,products!$A$1:$G$1,0))</f>
        <v>Lib</v>
      </c>
      <c r="J60" t="str">
        <f>INDEX(products!$A$1:$G$49,MATCH($D60,products!$A$1:$A$49,0),MATCH(orders!J$1,products!$A$1:$G$1,0))</f>
        <v>D</v>
      </c>
      <c r="K60" s="6">
        <f>INDEX(products!$A$1:$G$49,MATCH($D60,products!$A$1:$A$49,0),MATCH(orders!K$1,products!$A$1:$G$1,0))</f>
        <v>2.5</v>
      </c>
      <c r="L60" s="7">
        <f>INDEX(products!$A$1:$G$49,MATCH($D60,products!$A$1:$A$49,0),MATCH(orders!L$1,products!$A$1:$G$1,0))</f>
        <v>29.784999999999997</v>
      </c>
      <c r="M60" s="7">
        <f t="shared" si="0"/>
        <v>89.35499999999999</v>
      </c>
      <c r="N60" t="str">
        <f t="shared" si="1"/>
        <v>Liberica</v>
      </c>
      <c r="O60" t="str">
        <f t="shared" si="2"/>
        <v>Dark</v>
      </c>
      <c r="P60" t="str">
        <f>_xlfn.XLOOKUP(Coffee_order[[#This Row],[Customer ID]],customers!$A$1:$A$1001,customers!$I$1:$I$1001,,0)</f>
        <v>Yes</v>
      </c>
    </row>
    <row r="61" spans="1:16" x14ac:dyDescent="0.3">
      <c r="A61" s="2" t="s">
        <v>822</v>
      </c>
      <c r="B61" s="4">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INDEX(products!$A$1:$G$49,MATCH($D61,products!$A$1:$A$49,0),MATCH(orders!I$1,products!$A$1:$G$1,0))</f>
        <v>Lib</v>
      </c>
      <c r="J61" t="str">
        <f>INDEX(products!$A$1:$G$49,MATCH($D61,products!$A$1:$A$49,0),MATCH(orders!J$1,products!$A$1:$G$1,0))</f>
        <v>M</v>
      </c>
      <c r="K61" s="6">
        <f>INDEX(products!$A$1:$G$49,MATCH($D61,products!$A$1:$A$49,0),MATCH(orders!K$1,products!$A$1:$G$1,0))</f>
        <v>0.5</v>
      </c>
      <c r="L61" s="7">
        <f>INDEX(products!$A$1:$G$49,MATCH($D61,products!$A$1:$A$49,0),MATCH(orders!L$1,products!$A$1:$G$1,0))</f>
        <v>8.73</v>
      </c>
      <c r="M61" s="7">
        <f t="shared" si="0"/>
        <v>26.19</v>
      </c>
      <c r="N61" t="str">
        <f t="shared" si="1"/>
        <v>Liberica</v>
      </c>
      <c r="O61" t="str">
        <f t="shared" si="2"/>
        <v>Medium</v>
      </c>
      <c r="P61" t="str">
        <f>_xlfn.XLOOKUP(Coffee_order[[#This Row],[Customer ID]],customers!$A$1:$A$1001,customers!$I$1:$I$1001,,0)</f>
        <v>Yes</v>
      </c>
    </row>
    <row r="62" spans="1:16" x14ac:dyDescent="0.3">
      <c r="A62" s="2" t="s">
        <v>827</v>
      </c>
      <c r="B62" s="4">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INDEX(products!$A$1:$G$49,MATCH($D62,products!$A$1:$A$49,0),MATCH(orders!I$1,products!$A$1:$G$1,0))</f>
        <v>Ara</v>
      </c>
      <c r="J62" t="str">
        <f>INDEX(products!$A$1:$G$49,MATCH($D62,products!$A$1:$A$49,0),MATCH(orders!J$1,products!$A$1:$G$1,0))</f>
        <v>D</v>
      </c>
      <c r="K62" s="6">
        <f>INDEX(products!$A$1:$G$49,MATCH($D62,products!$A$1:$A$49,0),MATCH(orders!K$1,products!$A$1:$G$1,0))</f>
        <v>2.5</v>
      </c>
      <c r="L62" s="7">
        <f>INDEX(products!$A$1:$G$49,MATCH($D62,products!$A$1:$A$49,0),MATCH(orders!L$1,products!$A$1:$G$1,0))</f>
        <v>22.884999999999998</v>
      </c>
      <c r="M62" s="7">
        <f t="shared" si="0"/>
        <v>114.42499999999998</v>
      </c>
      <c r="N62" t="str">
        <f t="shared" si="1"/>
        <v>Arabica</v>
      </c>
      <c r="O62" t="str">
        <f t="shared" si="2"/>
        <v>Dark</v>
      </c>
      <c r="P62" t="str">
        <f>_xlfn.XLOOKUP(Coffee_order[[#This Row],[Customer ID]],customers!$A$1:$A$1001,customers!$I$1:$I$1001,,0)</f>
        <v>No</v>
      </c>
    </row>
    <row r="63" spans="1:16" x14ac:dyDescent="0.3">
      <c r="A63" s="2" t="s">
        <v>833</v>
      </c>
      <c r="B63" s="4">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INDEX(products!$A$1:$G$49,MATCH($D63,products!$A$1:$A$49,0),MATCH(orders!I$1,products!$A$1:$G$1,0))</f>
        <v>Rob</v>
      </c>
      <c r="J63" t="str">
        <f>INDEX(products!$A$1:$G$49,MATCH($D63,products!$A$1:$A$49,0),MATCH(orders!J$1,products!$A$1:$G$1,0))</f>
        <v>D</v>
      </c>
      <c r="K63" s="6">
        <f>INDEX(products!$A$1:$G$49,MATCH($D63,products!$A$1:$A$49,0),MATCH(orders!K$1,products!$A$1:$G$1,0))</f>
        <v>0.5</v>
      </c>
      <c r="L63" s="7">
        <f>INDEX(products!$A$1:$G$49,MATCH($D63,products!$A$1:$A$49,0),MATCH(orders!L$1,products!$A$1:$G$1,0))</f>
        <v>5.3699999999999992</v>
      </c>
      <c r="M63" s="7">
        <f t="shared" si="0"/>
        <v>26.849999999999994</v>
      </c>
      <c r="N63" t="str">
        <f t="shared" si="1"/>
        <v>Robusta</v>
      </c>
      <c r="O63" t="str">
        <f t="shared" si="2"/>
        <v>Dark</v>
      </c>
      <c r="P63" t="str">
        <f>_xlfn.XLOOKUP(Coffee_order[[#This Row],[Customer ID]],customers!$A$1:$A$1001,customers!$I$1:$I$1001,,0)</f>
        <v>Yes</v>
      </c>
    </row>
    <row r="64" spans="1:16" x14ac:dyDescent="0.3">
      <c r="A64" s="2" t="s">
        <v>838</v>
      </c>
      <c r="B64" s="4">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INDEX(products!$A$1:$G$49,MATCH($D64,products!$A$1:$A$49,0),MATCH(orders!I$1,products!$A$1:$G$1,0))</f>
        <v>Lib</v>
      </c>
      <c r="J64" t="str">
        <f>INDEX(products!$A$1:$G$49,MATCH($D64,products!$A$1:$A$49,0),MATCH(orders!J$1,products!$A$1:$G$1,0))</f>
        <v>L</v>
      </c>
      <c r="K64" s="6">
        <f>INDEX(products!$A$1:$G$49,MATCH($D64,products!$A$1:$A$49,0),MATCH(orders!K$1,products!$A$1:$G$1,0))</f>
        <v>0.2</v>
      </c>
      <c r="L64" s="7">
        <f>INDEX(products!$A$1:$G$49,MATCH($D64,products!$A$1:$A$49,0),MATCH(orders!L$1,products!$A$1:$G$1,0))</f>
        <v>4.7549999999999999</v>
      </c>
      <c r="M64" s="7">
        <f t="shared" si="0"/>
        <v>23.774999999999999</v>
      </c>
      <c r="N64" t="str">
        <f t="shared" si="1"/>
        <v>Liberica</v>
      </c>
      <c r="O64" t="str">
        <f t="shared" si="2"/>
        <v>Light</v>
      </c>
      <c r="P64" t="str">
        <f>_xlfn.XLOOKUP(Coffee_order[[#This Row],[Customer ID]],customers!$A$1:$A$1001,customers!$I$1:$I$1001,,0)</f>
        <v>Yes</v>
      </c>
    </row>
    <row r="65" spans="1:16" x14ac:dyDescent="0.3">
      <c r="A65" s="2" t="s">
        <v>843</v>
      </c>
      <c r="B65" s="4">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INDEX(products!$A$1:$G$49,MATCH($D65,products!$A$1:$A$49,0),MATCH(orders!I$1,products!$A$1:$G$1,0))</f>
        <v>Ara</v>
      </c>
      <c r="J65" t="str">
        <f>INDEX(products!$A$1:$G$49,MATCH($D65,products!$A$1:$A$49,0),MATCH(orders!J$1,products!$A$1:$G$1,0))</f>
        <v>M</v>
      </c>
      <c r="K65" s="6">
        <f>INDEX(products!$A$1:$G$49,MATCH($D65,products!$A$1:$A$49,0),MATCH(orders!K$1,products!$A$1:$G$1,0))</f>
        <v>0.5</v>
      </c>
      <c r="L65" s="7">
        <f>INDEX(products!$A$1:$G$49,MATCH($D65,products!$A$1:$A$49,0),MATCH(orders!L$1,products!$A$1:$G$1,0))</f>
        <v>6.75</v>
      </c>
      <c r="M65" s="7">
        <f t="shared" si="0"/>
        <v>6.75</v>
      </c>
      <c r="N65" t="str">
        <f t="shared" si="1"/>
        <v>Arabica</v>
      </c>
      <c r="O65" t="str">
        <f t="shared" si="2"/>
        <v>Medium</v>
      </c>
      <c r="P65" t="str">
        <f>_xlfn.XLOOKUP(Coffee_order[[#This Row],[Customer ID]],customers!$A$1:$A$1001,customers!$I$1:$I$1001,,0)</f>
        <v>No</v>
      </c>
    </row>
    <row r="66" spans="1:16" x14ac:dyDescent="0.3">
      <c r="A66" s="2" t="s">
        <v>849</v>
      </c>
      <c r="B66" s="4">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INDEX(products!$A$1:$G$49,MATCH($D66,products!$A$1:$A$49,0),MATCH(orders!I$1,products!$A$1:$G$1,0))</f>
        <v>Rob</v>
      </c>
      <c r="J66" t="str">
        <f>INDEX(products!$A$1:$G$49,MATCH($D66,products!$A$1:$A$49,0),MATCH(orders!J$1,products!$A$1:$G$1,0))</f>
        <v>M</v>
      </c>
      <c r="K66" s="6">
        <f>INDEX(products!$A$1:$G$49,MATCH($D66,products!$A$1:$A$49,0),MATCH(orders!K$1,products!$A$1:$G$1,0))</f>
        <v>0.5</v>
      </c>
      <c r="L66" s="7">
        <f>INDEX(products!$A$1:$G$49,MATCH($D66,products!$A$1:$A$49,0),MATCH(orders!L$1,products!$A$1:$G$1,0))</f>
        <v>5.97</v>
      </c>
      <c r="M66" s="7">
        <f t="shared" si="0"/>
        <v>35.82</v>
      </c>
      <c r="N66" t="str">
        <f t="shared" si="1"/>
        <v>Robusta</v>
      </c>
      <c r="O66" t="str">
        <f t="shared" si="2"/>
        <v>Medium</v>
      </c>
      <c r="P66" t="str">
        <f>_xlfn.XLOOKUP(Coffee_order[[#This Row],[Customer ID]],customers!$A$1:$A$1001,customers!$I$1:$I$1001,,0)</f>
        <v>Yes</v>
      </c>
    </row>
    <row r="67" spans="1:16" x14ac:dyDescent="0.3">
      <c r="A67" s="2" t="s">
        <v>854</v>
      </c>
      <c r="B67" s="4">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INDEX(products!$A$1:$G$49,MATCH($D67,products!$A$1:$A$49,0),MATCH(orders!I$1,products!$A$1:$G$1,0))</f>
        <v>Rob</v>
      </c>
      <c r="J67" t="str">
        <f>INDEX(products!$A$1:$G$49,MATCH($D67,products!$A$1:$A$49,0),MATCH(orders!J$1,products!$A$1:$G$1,0))</f>
        <v>D</v>
      </c>
      <c r="K67" s="6">
        <f>INDEX(products!$A$1:$G$49,MATCH($D67,products!$A$1:$A$49,0),MATCH(orders!K$1,products!$A$1:$G$1,0))</f>
        <v>2.5</v>
      </c>
      <c r="L67" s="7">
        <f>INDEX(products!$A$1:$G$49,MATCH($D67,products!$A$1:$A$49,0),MATCH(orders!L$1,products!$A$1:$G$1,0))</f>
        <v>20.584999999999997</v>
      </c>
      <c r="M67" s="7">
        <f t="shared" ref="M67:M130" si="3">L67*E67</f>
        <v>82.339999999999989</v>
      </c>
      <c r="N67" t="str">
        <f t="shared" ref="N67:N130" si="4">IF(I67="Rob","Robusta",IF(I67="Exc","Excelsia",IF(I67="Ara","Arabica",IF(I67="Lib","Liberica"))))</f>
        <v>Robusta</v>
      </c>
      <c r="O67" t="str">
        <f t="shared" ref="O67:O130" si="5">IF(J67="M","Medium",IF(J67="L","Light",IF(J67="D","Dark")))</f>
        <v>Dark</v>
      </c>
      <c r="P67" t="str">
        <f>_xlfn.XLOOKUP(Coffee_order[[#This Row],[Customer ID]],customers!$A$1:$A$1001,customers!$I$1:$I$1001,,0)</f>
        <v>Yes</v>
      </c>
    </row>
    <row r="68" spans="1:16" x14ac:dyDescent="0.3">
      <c r="A68" s="2" t="s">
        <v>860</v>
      </c>
      <c r="B68" s="4">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INDEX(products!$A$1:$G$49,MATCH($D68,products!$A$1:$A$49,0),MATCH(orders!I$1,products!$A$1:$G$1,0))</f>
        <v>Rob</v>
      </c>
      <c r="J68" t="str">
        <f>INDEX(products!$A$1:$G$49,MATCH($D68,products!$A$1:$A$49,0),MATCH(orders!J$1,products!$A$1:$G$1,0))</f>
        <v>L</v>
      </c>
      <c r="K68" s="6">
        <f>INDEX(products!$A$1:$G$49,MATCH($D68,products!$A$1:$A$49,0),MATCH(orders!K$1,products!$A$1:$G$1,0))</f>
        <v>0.5</v>
      </c>
      <c r="L68" s="7">
        <f>INDEX(products!$A$1:$G$49,MATCH($D68,products!$A$1:$A$49,0),MATCH(orders!L$1,products!$A$1:$G$1,0))</f>
        <v>7.169999999999999</v>
      </c>
      <c r="M68" s="7">
        <f t="shared" si="3"/>
        <v>7.169999999999999</v>
      </c>
      <c r="N68" t="str">
        <f t="shared" si="4"/>
        <v>Robusta</v>
      </c>
      <c r="O68" t="str">
        <f t="shared" si="5"/>
        <v>Light</v>
      </c>
      <c r="P68" t="str">
        <f>_xlfn.XLOOKUP(Coffee_order[[#This Row],[Customer ID]],customers!$A$1:$A$1001,customers!$I$1:$I$1001,,0)</f>
        <v>Yes</v>
      </c>
    </row>
    <row r="69" spans="1:16" x14ac:dyDescent="0.3">
      <c r="A69" s="2" t="s">
        <v>866</v>
      </c>
      <c r="B69" s="4">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INDEX(products!$A$1:$G$49,MATCH($D69,products!$A$1:$A$49,0),MATCH(orders!I$1,products!$A$1:$G$1,0))</f>
        <v>Lib</v>
      </c>
      <c r="J69" t="str">
        <f>INDEX(products!$A$1:$G$49,MATCH($D69,products!$A$1:$A$49,0),MATCH(orders!J$1,products!$A$1:$G$1,0))</f>
        <v>L</v>
      </c>
      <c r="K69" s="6">
        <f>INDEX(products!$A$1:$G$49,MATCH($D69,products!$A$1:$A$49,0),MATCH(orders!K$1,products!$A$1:$G$1,0))</f>
        <v>0.2</v>
      </c>
      <c r="L69" s="7">
        <f>INDEX(products!$A$1:$G$49,MATCH($D69,products!$A$1:$A$49,0),MATCH(orders!L$1,products!$A$1:$G$1,0))</f>
        <v>4.7549999999999999</v>
      </c>
      <c r="M69" s="7">
        <f t="shared" si="3"/>
        <v>9.51</v>
      </c>
      <c r="N69" t="str">
        <f t="shared" si="4"/>
        <v>Liberica</v>
      </c>
      <c r="O69" t="str">
        <f t="shared" si="5"/>
        <v>Light</v>
      </c>
      <c r="P69" t="str">
        <f>_xlfn.XLOOKUP(Coffee_order[[#This Row],[Customer ID]],customers!$A$1:$A$1001,customers!$I$1:$I$1001,,0)</f>
        <v>No</v>
      </c>
    </row>
    <row r="70" spans="1:16" x14ac:dyDescent="0.3">
      <c r="A70" s="2" t="s">
        <v>872</v>
      </c>
      <c r="B70" s="4">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INDEX(products!$A$1:$G$49,MATCH($D70,products!$A$1:$A$49,0),MATCH(orders!I$1,products!$A$1:$G$1,0))</f>
        <v>Rob</v>
      </c>
      <c r="J70" t="str">
        <f>INDEX(products!$A$1:$G$49,MATCH($D70,products!$A$1:$A$49,0),MATCH(orders!J$1,products!$A$1:$G$1,0))</f>
        <v>M</v>
      </c>
      <c r="K70" s="6">
        <f>INDEX(products!$A$1:$G$49,MATCH($D70,products!$A$1:$A$49,0),MATCH(orders!K$1,products!$A$1:$G$1,0))</f>
        <v>0.2</v>
      </c>
      <c r="L70" s="7">
        <f>INDEX(products!$A$1:$G$49,MATCH($D70,products!$A$1:$A$49,0),MATCH(orders!L$1,products!$A$1:$G$1,0))</f>
        <v>2.9849999999999999</v>
      </c>
      <c r="M70" s="7">
        <f t="shared" si="3"/>
        <v>2.9849999999999999</v>
      </c>
      <c r="N70" t="str">
        <f t="shared" si="4"/>
        <v>Robusta</v>
      </c>
      <c r="O70" t="str">
        <f t="shared" si="5"/>
        <v>Medium</v>
      </c>
      <c r="P70" t="str">
        <f>_xlfn.XLOOKUP(Coffee_order[[#This Row],[Customer ID]],customers!$A$1:$A$1001,customers!$I$1:$I$1001,,0)</f>
        <v>No</v>
      </c>
    </row>
    <row r="71" spans="1:16" x14ac:dyDescent="0.3">
      <c r="A71" s="2" t="s">
        <v>878</v>
      </c>
      <c r="B71" s="4">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INDEX(products!$A$1:$G$49,MATCH($D71,products!$A$1:$A$49,0),MATCH(orders!I$1,products!$A$1:$G$1,0))</f>
        <v>Rob</v>
      </c>
      <c r="J71" t="str">
        <f>INDEX(products!$A$1:$G$49,MATCH($D71,products!$A$1:$A$49,0),MATCH(orders!J$1,products!$A$1:$G$1,0))</f>
        <v>M</v>
      </c>
      <c r="K71" s="6">
        <f>INDEX(products!$A$1:$G$49,MATCH($D71,products!$A$1:$A$49,0),MATCH(orders!K$1,products!$A$1:$G$1,0))</f>
        <v>1</v>
      </c>
      <c r="L71" s="7">
        <f>INDEX(products!$A$1:$G$49,MATCH($D71,products!$A$1:$A$49,0),MATCH(orders!L$1,products!$A$1:$G$1,0))</f>
        <v>9.9499999999999993</v>
      </c>
      <c r="M71" s="7">
        <f t="shared" si="3"/>
        <v>59.699999999999996</v>
      </c>
      <c r="N71" t="str">
        <f t="shared" si="4"/>
        <v>Robusta</v>
      </c>
      <c r="O71" t="str">
        <f t="shared" si="5"/>
        <v>Medium</v>
      </c>
      <c r="P71" t="str">
        <f>_xlfn.XLOOKUP(Coffee_order[[#This Row],[Customer ID]],customers!$A$1:$A$1001,customers!$I$1:$I$1001,,0)</f>
        <v>Yes</v>
      </c>
    </row>
    <row r="72" spans="1:16" x14ac:dyDescent="0.3">
      <c r="A72" s="2" t="s">
        <v>885</v>
      </c>
      <c r="B72" s="4">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INDEX(products!$A$1:$G$49,MATCH($D72,products!$A$1:$A$49,0),MATCH(orders!I$1,products!$A$1:$G$1,0))</f>
        <v>Exc</v>
      </c>
      <c r="J72" t="str">
        <f>INDEX(products!$A$1:$G$49,MATCH($D72,products!$A$1:$A$49,0),MATCH(orders!J$1,products!$A$1:$G$1,0))</f>
        <v>L</v>
      </c>
      <c r="K72" s="6">
        <f>INDEX(products!$A$1:$G$49,MATCH($D72,products!$A$1:$A$49,0),MATCH(orders!K$1,products!$A$1:$G$1,0))</f>
        <v>2.5</v>
      </c>
      <c r="L72" s="7">
        <f>INDEX(products!$A$1:$G$49,MATCH($D72,products!$A$1:$A$49,0),MATCH(orders!L$1,products!$A$1:$G$1,0))</f>
        <v>34.154999999999994</v>
      </c>
      <c r="M72" s="7">
        <f t="shared" si="3"/>
        <v>136.61999999999998</v>
      </c>
      <c r="N72" t="str">
        <f t="shared" si="4"/>
        <v>Excelsia</v>
      </c>
      <c r="O72" t="str">
        <f t="shared" si="5"/>
        <v>Light</v>
      </c>
      <c r="P72" t="str">
        <f>_xlfn.XLOOKUP(Coffee_order[[#This Row],[Customer ID]],customers!$A$1:$A$1001,customers!$I$1:$I$1001,,0)</f>
        <v>No</v>
      </c>
    </row>
    <row r="73" spans="1:16" x14ac:dyDescent="0.3">
      <c r="A73" s="2" t="s">
        <v>891</v>
      </c>
      <c r="B73" s="4">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INDEX(products!$A$1:$G$49,MATCH($D73,products!$A$1:$A$49,0),MATCH(orders!I$1,products!$A$1:$G$1,0))</f>
        <v>Lib</v>
      </c>
      <c r="J73" t="str">
        <f>INDEX(products!$A$1:$G$49,MATCH($D73,products!$A$1:$A$49,0),MATCH(orders!J$1,products!$A$1:$G$1,0))</f>
        <v>L</v>
      </c>
      <c r="K73" s="6">
        <f>INDEX(products!$A$1:$G$49,MATCH($D73,products!$A$1:$A$49,0),MATCH(orders!K$1,products!$A$1:$G$1,0))</f>
        <v>0.2</v>
      </c>
      <c r="L73" s="7">
        <f>INDEX(products!$A$1:$G$49,MATCH($D73,products!$A$1:$A$49,0),MATCH(orders!L$1,products!$A$1:$G$1,0))</f>
        <v>4.7549999999999999</v>
      </c>
      <c r="M73" s="7">
        <f t="shared" si="3"/>
        <v>9.51</v>
      </c>
      <c r="N73" t="str">
        <f t="shared" si="4"/>
        <v>Liberica</v>
      </c>
      <c r="O73" t="str">
        <f t="shared" si="5"/>
        <v>Light</v>
      </c>
      <c r="P73" t="str">
        <f>_xlfn.XLOOKUP(Coffee_order[[#This Row],[Customer ID]],customers!$A$1:$A$1001,customers!$I$1:$I$1001,,0)</f>
        <v>No</v>
      </c>
    </row>
    <row r="74" spans="1:16" x14ac:dyDescent="0.3">
      <c r="A74" s="2" t="s">
        <v>897</v>
      </c>
      <c r="B74" s="4">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INDEX(products!$A$1:$G$49,MATCH($D74,products!$A$1:$A$49,0),MATCH(orders!I$1,products!$A$1:$G$1,0))</f>
        <v>Ara</v>
      </c>
      <c r="J74" t="str">
        <f>INDEX(products!$A$1:$G$49,MATCH($D74,products!$A$1:$A$49,0),MATCH(orders!J$1,products!$A$1:$G$1,0))</f>
        <v>M</v>
      </c>
      <c r="K74" s="6">
        <f>INDEX(products!$A$1:$G$49,MATCH($D74,products!$A$1:$A$49,0),MATCH(orders!K$1,products!$A$1:$G$1,0))</f>
        <v>2.5</v>
      </c>
      <c r="L74" s="7">
        <f>INDEX(products!$A$1:$G$49,MATCH($D74,products!$A$1:$A$49,0),MATCH(orders!L$1,products!$A$1:$G$1,0))</f>
        <v>25.874999999999996</v>
      </c>
      <c r="M74" s="7">
        <f t="shared" si="3"/>
        <v>77.624999999999986</v>
      </c>
      <c r="N74" t="str">
        <f t="shared" si="4"/>
        <v>Arabica</v>
      </c>
      <c r="O74" t="str">
        <f t="shared" si="5"/>
        <v>Medium</v>
      </c>
      <c r="P74" t="str">
        <f>_xlfn.XLOOKUP(Coffee_order[[#This Row],[Customer ID]],customers!$A$1:$A$1001,customers!$I$1:$I$1001,,0)</f>
        <v>No</v>
      </c>
    </row>
    <row r="75" spans="1:16" x14ac:dyDescent="0.3">
      <c r="A75" s="2" t="s">
        <v>902</v>
      </c>
      <c r="B75" s="4">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INDEX(products!$A$1:$G$49,MATCH($D75,products!$A$1:$A$49,0),MATCH(orders!I$1,products!$A$1:$G$1,0))</f>
        <v>Lib</v>
      </c>
      <c r="J75" t="str">
        <f>INDEX(products!$A$1:$G$49,MATCH($D75,products!$A$1:$A$49,0),MATCH(orders!J$1,products!$A$1:$G$1,0))</f>
        <v>M</v>
      </c>
      <c r="K75" s="6">
        <f>INDEX(products!$A$1:$G$49,MATCH($D75,products!$A$1:$A$49,0),MATCH(orders!K$1,products!$A$1:$G$1,0))</f>
        <v>0.2</v>
      </c>
      <c r="L75" s="7">
        <f>INDEX(products!$A$1:$G$49,MATCH($D75,products!$A$1:$A$49,0),MATCH(orders!L$1,products!$A$1:$G$1,0))</f>
        <v>4.3650000000000002</v>
      </c>
      <c r="M75" s="7">
        <f t="shared" si="3"/>
        <v>21.825000000000003</v>
      </c>
      <c r="N75" t="str">
        <f t="shared" si="4"/>
        <v>Liberica</v>
      </c>
      <c r="O75" t="str">
        <f t="shared" si="5"/>
        <v>Medium</v>
      </c>
      <c r="P75" t="str">
        <f>_xlfn.XLOOKUP(Coffee_order[[#This Row],[Customer ID]],customers!$A$1:$A$1001,customers!$I$1:$I$1001,,0)</f>
        <v>Yes</v>
      </c>
    </row>
    <row r="76" spans="1:16" x14ac:dyDescent="0.3">
      <c r="A76" s="2" t="s">
        <v>907</v>
      </c>
      <c r="B76" s="4">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INDEX(products!$A$1:$G$49,MATCH($D76,products!$A$1:$A$49,0),MATCH(orders!I$1,products!$A$1:$G$1,0))</f>
        <v>Exc</v>
      </c>
      <c r="J76" t="str">
        <f>INDEX(products!$A$1:$G$49,MATCH($D76,products!$A$1:$A$49,0),MATCH(orders!J$1,products!$A$1:$G$1,0))</f>
        <v>L</v>
      </c>
      <c r="K76" s="6">
        <f>INDEX(products!$A$1:$G$49,MATCH($D76,products!$A$1:$A$49,0),MATCH(orders!K$1,products!$A$1:$G$1,0))</f>
        <v>0.5</v>
      </c>
      <c r="L76" s="7">
        <f>INDEX(products!$A$1:$G$49,MATCH($D76,products!$A$1:$A$49,0),MATCH(orders!L$1,products!$A$1:$G$1,0))</f>
        <v>8.91</v>
      </c>
      <c r="M76" s="7">
        <f t="shared" si="3"/>
        <v>17.82</v>
      </c>
      <c r="N76" t="str">
        <f t="shared" si="4"/>
        <v>Excelsia</v>
      </c>
      <c r="O76" t="str">
        <f t="shared" si="5"/>
        <v>Light</v>
      </c>
      <c r="P76" t="str">
        <f>_xlfn.XLOOKUP(Coffee_order[[#This Row],[Customer ID]],customers!$A$1:$A$1001,customers!$I$1:$I$1001,,0)</f>
        <v>Yes</v>
      </c>
    </row>
    <row r="77" spans="1:16" x14ac:dyDescent="0.3">
      <c r="A77" s="2" t="s">
        <v>913</v>
      </c>
      <c r="B77" s="4">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INDEX(products!$A$1:$G$49,MATCH($D77,products!$A$1:$A$49,0),MATCH(orders!I$1,products!$A$1:$G$1,0))</f>
        <v>Rob</v>
      </c>
      <c r="J77" t="str">
        <f>INDEX(products!$A$1:$G$49,MATCH($D77,products!$A$1:$A$49,0),MATCH(orders!J$1,products!$A$1:$G$1,0))</f>
        <v>D</v>
      </c>
      <c r="K77" s="6">
        <f>INDEX(products!$A$1:$G$49,MATCH($D77,products!$A$1:$A$49,0),MATCH(orders!K$1,products!$A$1:$G$1,0))</f>
        <v>1</v>
      </c>
      <c r="L77" s="7">
        <f>INDEX(products!$A$1:$G$49,MATCH($D77,products!$A$1:$A$49,0),MATCH(orders!L$1,products!$A$1:$G$1,0))</f>
        <v>8.9499999999999993</v>
      </c>
      <c r="M77" s="7">
        <f t="shared" si="3"/>
        <v>53.699999999999996</v>
      </c>
      <c r="N77" t="str">
        <f t="shared" si="4"/>
        <v>Robusta</v>
      </c>
      <c r="O77" t="str">
        <f t="shared" si="5"/>
        <v>Dark</v>
      </c>
      <c r="P77" t="str">
        <f>_xlfn.XLOOKUP(Coffee_order[[#This Row],[Customer ID]],customers!$A$1:$A$1001,customers!$I$1:$I$1001,,0)</f>
        <v>Yes</v>
      </c>
    </row>
    <row r="78" spans="1:16" x14ac:dyDescent="0.3">
      <c r="A78" s="2" t="s">
        <v>919</v>
      </c>
      <c r="B78" s="4">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INDEX(products!$A$1:$G$49,MATCH($D78,products!$A$1:$A$49,0),MATCH(orders!I$1,products!$A$1:$G$1,0))</f>
        <v>Rob</v>
      </c>
      <c r="J78" t="str">
        <f>INDEX(products!$A$1:$G$49,MATCH($D78,products!$A$1:$A$49,0),MATCH(orders!J$1,products!$A$1:$G$1,0))</f>
        <v>L</v>
      </c>
      <c r="K78" s="6">
        <f>INDEX(products!$A$1:$G$49,MATCH($D78,products!$A$1:$A$49,0),MATCH(orders!K$1,products!$A$1:$G$1,0))</f>
        <v>0.2</v>
      </c>
      <c r="L78" s="7">
        <f>INDEX(products!$A$1:$G$49,MATCH($D78,products!$A$1:$A$49,0),MATCH(orders!L$1,products!$A$1:$G$1,0))</f>
        <v>3.5849999999999995</v>
      </c>
      <c r="M78" s="7">
        <f t="shared" si="3"/>
        <v>3.5849999999999995</v>
      </c>
      <c r="N78" t="str">
        <f t="shared" si="4"/>
        <v>Robusta</v>
      </c>
      <c r="O78" t="str">
        <f t="shared" si="5"/>
        <v>Light</v>
      </c>
      <c r="P78" t="str">
        <f>_xlfn.XLOOKUP(Coffee_order[[#This Row],[Customer ID]],customers!$A$1:$A$1001,customers!$I$1:$I$1001,,0)</f>
        <v>Yes</v>
      </c>
    </row>
    <row r="79" spans="1:16" x14ac:dyDescent="0.3">
      <c r="A79" s="2" t="s">
        <v>924</v>
      </c>
      <c r="B79" s="4">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INDEX(products!$A$1:$G$49,MATCH($D79,products!$A$1:$A$49,0),MATCH(orders!I$1,products!$A$1:$G$1,0))</f>
        <v>Exc</v>
      </c>
      <c r="J79" t="str">
        <f>INDEX(products!$A$1:$G$49,MATCH($D79,products!$A$1:$A$49,0),MATCH(orders!J$1,products!$A$1:$G$1,0))</f>
        <v>D</v>
      </c>
      <c r="K79" s="6">
        <f>INDEX(products!$A$1:$G$49,MATCH($D79,products!$A$1:$A$49,0),MATCH(orders!K$1,products!$A$1:$G$1,0))</f>
        <v>0.2</v>
      </c>
      <c r="L79" s="7">
        <f>INDEX(products!$A$1:$G$49,MATCH($D79,products!$A$1:$A$49,0),MATCH(orders!L$1,products!$A$1:$G$1,0))</f>
        <v>3.645</v>
      </c>
      <c r="M79" s="7">
        <f t="shared" si="3"/>
        <v>7.29</v>
      </c>
      <c r="N79" t="str">
        <f t="shared" si="4"/>
        <v>Excelsia</v>
      </c>
      <c r="O79" t="str">
        <f t="shared" si="5"/>
        <v>Dark</v>
      </c>
      <c r="P79" t="str">
        <f>_xlfn.XLOOKUP(Coffee_order[[#This Row],[Customer ID]],customers!$A$1:$A$1001,customers!$I$1:$I$1001,,0)</f>
        <v>No</v>
      </c>
    </row>
    <row r="80" spans="1:16" x14ac:dyDescent="0.3">
      <c r="A80" s="2" t="s">
        <v>930</v>
      </c>
      <c r="B80" s="4">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INDEX(products!$A$1:$G$49,MATCH($D80,products!$A$1:$A$49,0),MATCH(orders!I$1,products!$A$1:$G$1,0))</f>
        <v>Ara</v>
      </c>
      <c r="J80" t="str">
        <f>INDEX(products!$A$1:$G$49,MATCH($D80,products!$A$1:$A$49,0),MATCH(orders!J$1,products!$A$1:$G$1,0))</f>
        <v>M</v>
      </c>
      <c r="K80" s="6">
        <f>INDEX(products!$A$1:$G$49,MATCH($D80,products!$A$1:$A$49,0),MATCH(orders!K$1,products!$A$1:$G$1,0))</f>
        <v>0.5</v>
      </c>
      <c r="L80" s="7">
        <f>INDEX(products!$A$1:$G$49,MATCH($D80,products!$A$1:$A$49,0),MATCH(orders!L$1,products!$A$1:$G$1,0))</f>
        <v>6.75</v>
      </c>
      <c r="M80" s="7">
        <f t="shared" si="3"/>
        <v>40.5</v>
      </c>
      <c r="N80" t="str">
        <f t="shared" si="4"/>
        <v>Arabica</v>
      </c>
      <c r="O80" t="str">
        <f t="shared" si="5"/>
        <v>Medium</v>
      </c>
      <c r="P80" t="str">
        <f>_xlfn.XLOOKUP(Coffee_order[[#This Row],[Customer ID]],customers!$A$1:$A$1001,customers!$I$1:$I$1001,,0)</f>
        <v>Yes</v>
      </c>
    </row>
    <row r="81" spans="1:16" x14ac:dyDescent="0.3">
      <c r="A81" s="2" t="s">
        <v>936</v>
      </c>
      <c r="B81" s="4">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INDEX(products!$A$1:$G$49,MATCH($D81,products!$A$1:$A$49,0),MATCH(orders!I$1,products!$A$1:$G$1,0))</f>
        <v>Rob</v>
      </c>
      <c r="J81" t="str">
        <f>INDEX(products!$A$1:$G$49,MATCH($D81,products!$A$1:$A$49,0),MATCH(orders!J$1,products!$A$1:$G$1,0))</f>
        <v>L</v>
      </c>
      <c r="K81" s="6">
        <f>INDEX(products!$A$1:$G$49,MATCH($D81,products!$A$1:$A$49,0),MATCH(orders!K$1,products!$A$1:$G$1,0))</f>
        <v>1</v>
      </c>
      <c r="L81" s="7">
        <f>INDEX(products!$A$1:$G$49,MATCH($D81,products!$A$1:$A$49,0),MATCH(orders!L$1,products!$A$1:$G$1,0))</f>
        <v>11.95</v>
      </c>
      <c r="M81" s="7">
        <f t="shared" si="3"/>
        <v>47.8</v>
      </c>
      <c r="N81" t="str">
        <f t="shared" si="4"/>
        <v>Robusta</v>
      </c>
      <c r="O81" t="str">
        <f t="shared" si="5"/>
        <v>Light</v>
      </c>
      <c r="P81" t="str">
        <f>_xlfn.XLOOKUP(Coffee_order[[#This Row],[Customer ID]],customers!$A$1:$A$1001,customers!$I$1:$I$1001,,0)</f>
        <v>No</v>
      </c>
    </row>
    <row r="82" spans="1:16" x14ac:dyDescent="0.3">
      <c r="A82" s="2" t="s">
        <v>942</v>
      </c>
      <c r="B82" s="4">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INDEX(products!$A$1:$G$49,MATCH($D82,products!$A$1:$A$49,0),MATCH(orders!I$1,products!$A$1:$G$1,0))</f>
        <v>Ara</v>
      </c>
      <c r="J82" t="str">
        <f>INDEX(products!$A$1:$G$49,MATCH($D82,products!$A$1:$A$49,0),MATCH(orders!J$1,products!$A$1:$G$1,0))</f>
        <v>L</v>
      </c>
      <c r="K82" s="6">
        <f>INDEX(products!$A$1:$G$49,MATCH($D82,products!$A$1:$A$49,0),MATCH(orders!K$1,products!$A$1:$G$1,0))</f>
        <v>0.5</v>
      </c>
      <c r="L82" s="7">
        <f>INDEX(products!$A$1:$G$49,MATCH($D82,products!$A$1:$A$49,0),MATCH(orders!L$1,products!$A$1:$G$1,0))</f>
        <v>7.77</v>
      </c>
      <c r="M82" s="7">
        <f t="shared" si="3"/>
        <v>38.849999999999994</v>
      </c>
      <c r="N82" t="str">
        <f t="shared" si="4"/>
        <v>Arabica</v>
      </c>
      <c r="O82" t="str">
        <f t="shared" si="5"/>
        <v>Light</v>
      </c>
      <c r="P82" t="str">
        <f>_xlfn.XLOOKUP(Coffee_order[[#This Row],[Customer ID]],customers!$A$1:$A$1001,customers!$I$1:$I$1001,,0)</f>
        <v>Yes</v>
      </c>
    </row>
    <row r="83" spans="1:16" x14ac:dyDescent="0.3">
      <c r="A83" s="2" t="s">
        <v>948</v>
      </c>
      <c r="B83" s="4">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INDEX(products!$A$1:$G$49,MATCH($D83,products!$A$1:$A$49,0),MATCH(orders!I$1,products!$A$1:$G$1,0))</f>
        <v>Lib</v>
      </c>
      <c r="J83" t="str">
        <f>INDEX(products!$A$1:$G$49,MATCH($D83,products!$A$1:$A$49,0),MATCH(orders!J$1,products!$A$1:$G$1,0))</f>
        <v>L</v>
      </c>
      <c r="K83" s="6">
        <f>INDEX(products!$A$1:$G$49,MATCH($D83,products!$A$1:$A$49,0),MATCH(orders!K$1,products!$A$1:$G$1,0))</f>
        <v>2.5</v>
      </c>
      <c r="L83" s="7">
        <f>INDEX(products!$A$1:$G$49,MATCH($D83,products!$A$1:$A$49,0),MATCH(orders!L$1,products!$A$1:$G$1,0))</f>
        <v>36.454999999999998</v>
      </c>
      <c r="M83" s="7">
        <f t="shared" si="3"/>
        <v>109.36499999999999</v>
      </c>
      <c r="N83" t="str">
        <f t="shared" si="4"/>
        <v>Liberica</v>
      </c>
      <c r="O83" t="str">
        <f t="shared" si="5"/>
        <v>Light</v>
      </c>
      <c r="P83" t="str">
        <f>_xlfn.XLOOKUP(Coffee_order[[#This Row],[Customer ID]],customers!$A$1:$A$1001,customers!$I$1:$I$1001,,0)</f>
        <v>Yes</v>
      </c>
    </row>
    <row r="84" spans="1:16" x14ac:dyDescent="0.3">
      <c r="A84" s="2" t="s">
        <v>954</v>
      </c>
      <c r="B84" s="4">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INDEX(products!$A$1:$G$49,MATCH($D84,products!$A$1:$A$49,0),MATCH(orders!I$1,products!$A$1:$G$1,0))</f>
        <v>Lib</v>
      </c>
      <c r="J84" t="str">
        <f>INDEX(products!$A$1:$G$49,MATCH($D84,products!$A$1:$A$49,0),MATCH(orders!J$1,products!$A$1:$G$1,0))</f>
        <v>M</v>
      </c>
      <c r="K84" s="6">
        <f>INDEX(products!$A$1:$G$49,MATCH($D84,products!$A$1:$A$49,0),MATCH(orders!K$1,products!$A$1:$G$1,0))</f>
        <v>2.5</v>
      </c>
      <c r="L84" s="7">
        <f>INDEX(products!$A$1:$G$49,MATCH($D84,products!$A$1:$A$49,0),MATCH(orders!L$1,products!$A$1:$G$1,0))</f>
        <v>33.464999999999996</v>
      </c>
      <c r="M84" s="7">
        <f t="shared" si="3"/>
        <v>100.39499999999998</v>
      </c>
      <c r="N84" t="str">
        <f t="shared" si="4"/>
        <v>Liberica</v>
      </c>
      <c r="O84" t="str">
        <f t="shared" si="5"/>
        <v>Medium</v>
      </c>
      <c r="P84" t="str">
        <f>_xlfn.XLOOKUP(Coffee_order[[#This Row],[Customer ID]],customers!$A$1:$A$1001,customers!$I$1:$I$1001,,0)</f>
        <v>Yes</v>
      </c>
    </row>
    <row r="85" spans="1:16" x14ac:dyDescent="0.3">
      <c r="A85" s="2" t="s">
        <v>960</v>
      </c>
      <c r="B85" s="4">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INDEX(products!$A$1:$G$49,MATCH($D85,products!$A$1:$A$49,0),MATCH(orders!I$1,products!$A$1:$G$1,0))</f>
        <v>Rob</v>
      </c>
      <c r="J85" t="str">
        <f>INDEX(products!$A$1:$G$49,MATCH($D85,products!$A$1:$A$49,0),MATCH(orders!J$1,products!$A$1:$G$1,0))</f>
        <v>D</v>
      </c>
      <c r="K85" s="6">
        <f>INDEX(products!$A$1:$G$49,MATCH($D85,products!$A$1:$A$49,0),MATCH(orders!K$1,products!$A$1:$G$1,0))</f>
        <v>2.5</v>
      </c>
      <c r="L85" s="7">
        <f>INDEX(products!$A$1:$G$49,MATCH($D85,products!$A$1:$A$49,0),MATCH(orders!L$1,products!$A$1:$G$1,0))</f>
        <v>20.584999999999997</v>
      </c>
      <c r="M85" s="7">
        <f t="shared" si="3"/>
        <v>82.339999999999989</v>
      </c>
      <c r="N85" t="str">
        <f t="shared" si="4"/>
        <v>Robusta</v>
      </c>
      <c r="O85" t="str">
        <f t="shared" si="5"/>
        <v>Dark</v>
      </c>
      <c r="P85" t="str">
        <f>_xlfn.XLOOKUP(Coffee_order[[#This Row],[Customer ID]],customers!$A$1:$A$1001,customers!$I$1:$I$1001,,0)</f>
        <v>Yes</v>
      </c>
    </row>
    <row r="86" spans="1:16" x14ac:dyDescent="0.3">
      <c r="A86" s="2" t="s">
        <v>965</v>
      </c>
      <c r="B86" s="4">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INDEX(products!$A$1:$G$49,MATCH($D86,products!$A$1:$A$49,0),MATCH(orders!I$1,products!$A$1:$G$1,0))</f>
        <v>Lib</v>
      </c>
      <c r="J86" t="str">
        <f>INDEX(products!$A$1:$G$49,MATCH($D86,products!$A$1:$A$49,0),MATCH(orders!J$1,products!$A$1:$G$1,0))</f>
        <v>L</v>
      </c>
      <c r="K86" s="6">
        <f>INDEX(products!$A$1:$G$49,MATCH($D86,products!$A$1:$A$49,0),MATCH(orders!K$1,products!$A$1:$G$1,0))</f>
        <v>0.5</v>
      </c>
      <c r="L86" s="7">
        <f>INDEX(products!$A$1:$G$49,MATCH($D86,products!$A$1:$A$49,0),MATCH(orders!L$1,products!$A$1:$G$1,0))</f>
        <v>9.51</v>
      </c>
      <c r="M86" s="7">
        <f t="shared" si="3"/>
        <v>9.51</v>
      </c>
      <c r="N86" t="str">
        <f t="shared" si="4"/>
        <v>Liberica</v>
      </c>
      <c r="O86" t="str">
        <f t="shared" si="5"/>
        <v>Light</v>
      </c>
      <c r="P86" t="str">
        <f>_xlfn.XLOOKUP(Coffee_order[[#This Row],[Customer ID]],customers!$A$1:$A$1001,customers!$I$1:$I$1001,,0)</f>
        <v>No</v>
      </c>
    </row>
    <row r="87" spans="1:16" x14ac:dyDescent="0.3">
      <c r="A87" s="2" t="s">
        <v>971</v>
      </c>
      <c r="B87" s="4">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INDEX(products!$A$1:$G$49,MATCH($D87,products!$A$1:$A$49,0),MATCH(orders!I$1,products!$A$1:$G$1,0))</f>
        <v>Ara</v>
      </c>
      <c r="J87" t="str">
        <f>INDEX(products!$A$1:$G$49,MATCH($D87,products!$A$1:$A$49,0),MATCH(orders!J$1,products!$A$1:$G$1,0))</f>
        <v>L</v>
      </c>
      <c r="K87" s="6">
        <f>INDEX(products!$A$1:$G$49,MATCH($D87,products!$A$1:$A$49,0),MATCH(orders!K$1,products!$A$1:$G$1,0))</f>
        <v>2.5</v>
      </c>
      <c r="L87" s="7">
        <f>INDEX(products!$A$1:$G$49,MATCH($D87,products!$A$1:$A$49,0),MATCH(orders!L$1,products!$A$1:$G$1,0))</f>
        <v>29.784999999999997</v>
      </c>
      <c r="M87" s="7">
        <f t="shared" si="3"/>
        <v>89.35499999999999</v>
      </c>
      <c r="N87" t="str">
        <f t="shared" si="4"/>
        <v>Arabica</v>
      </c>
      <c r="O87" t="str">
        <f t="shared" si="5"/>
        <v>Light</v>
      </c>
      <c r="P87" t="str">
        <f>_xlfn.XLOOKUP(Coffee_order[[#This Row],[Customer ID]],customers!$A$1:$A$1001,customers!$I$1:$I$1001,,0)</f>
        <v>No</v>
      </c>
    </row>
    <row r="88" spans="1:16" x14ac:dyDescent="0.3">
      <c r="A88" s="2" t="s">
        <v>971</v>
      </c>
      <c r="B88" s="4">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INDEX(products!$A$1:$G$49,MATCH($D88,products!$A$1:$A$49,0),MATCH(orders!I$1,products!$A$1:$G$1,0))</f>
        <v>Ara</v>
      </c>
      <c r="J88" t="str">
        <f>INDEX(products!$A$1:$G$49,MATCH($D88,products!$A$1:$A$49,0),MATCH(orders!J$1,products!$A$1:$G$1,0))</f>
        <v>D</v>
      </c>
      <c r="K88" s="6">
        <f>INDEX(products!$A$1:$G$49,MATCH($D88,products!$A$1:$A$49,0),MATCH(orders!K$1,products!$A$1:$G$1,0))</f>
        <v>0.2</v>
      </c>
      <c r="L88" s="7">
        <f>INDEX(products!$A$1:$G$49,MATCH($D88,products!$A$1:$A$49,0),MATCH(orders!L$1,products!$A$1:$G$1,0))</f>
        <v>2.9849999999999999</v>
      </c>
      <c r="M88" s="7">
        <f t="shared" si="3"/>
        <v>11.94</v>
      </c>
      <c r="N88" t="str">
        <f t="shared" si="4"/>
        <v>Arabica</v>
      </c>
      <c r="O88" t="str">
        <f t="shared" si="5"/>
        <v>Dark</v>
      </c>
      <c r="P88" t="str">
        <f>_xlfn.XLOOKUP(Coffee_order[[#This Row],[Customer ID]],customers!$A$1:$A$1001,customers!$I$1:$I$1001,,0)</f>
        <v>No</v>
      </c>
    </row>
    <row r="89" spans="1:16" x14ac:dyDescent="0.3">
      <c r="A89" s="2" t="s">
        <v>980</v>
      </c>
      <c r="B89" s="4">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INDEX(products!$A$1:$G$49,MATCH($D89,products!$A$1:$A$49,0),MATCH(orders!I$1,products!$A$1:$G$1,0))</f>
        <v>Ara</v>
      </c>
      <c r="J89" t="str">
        <f>INDEX(products!$A$1:$G$49,MATCH($D89,products!$A$1:$A$49,0),MATCH(orders!J$1,products!$A$1:$G$1,0))</f>
        <v>M</v>
      </c>
      <c r="K89" s="6">
        <f>INDEX(products!$A$1:$G$49,MATCH($D89,products!$A$1:$A$49,0),MATCH(orders!K$1,products!$A$1:$G$1,0))</f>
        <v>1</v>
      </c>
      <c r="L89" s="7">
        <f>INDEX(products!$A$1:$G$49,MATCH($D89,products!$A$1:$A$49,0),MATCH(orders!L$1,products!$A$1:$G$1,0))</f>
        <v>11.25</v>
      </c>
      <c r="M89" s="7">
        <f t="shared" si="3"/>
        <v>33.75</v>
      </c>
      <c r="N89" t="str">
        <f t="shared" si="4"/>
        <v>Arabica</v>
      </c>
      <c r="O89" t="str">
        <f t="shared" si="5"/>
        <v>Medium</v>
      </c>
      <c r="P89" t="str">
        <f>_xlfn.XLOOKUP(Coffee_order[[#This Row],[Customer ID]],customers!$A$1:$A$1001,customers!$I$1:$I$1001,,0)</f>
        <v>No</v>
      </c>
    </row>
    <row r="90" spans="1:16" x14ac:dyDescent="0.3">
      <c r="A90" s="2" t="s">
        <v>985</v>
      </c>
      <c r="B90" s="4">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INDEX(products!$A$1:$G$49,MATCH($D90,products!$A$1:$A$49,0),MATCH(orders!I$1,products!$A$1:$G$1,0))</f>
        <v>Rob</v>
      </c>
      <c r="J90" t="str">
        <f>INDEX(products!$A$1:$G$49,MATCH($D90,products!$A$1:$A$49,0),MATCH(orders!J$1,products!$A$1:$G$1,0))</f>
        <v>L</v>
      </c>
      <c r="K90" s="6">
        <f>INDEX(products!$A$1:$G$49,MATCH($D90,products!$A$1:$A$49,0),MATCH(orders!K$1,products!$A$1:$G$1,0))</f>
        <v>1</v>
      </c>
      <c r="L90" s="7">
        <f>INDEX(products!$A$1:$G$49,MATCH($D90,products!$A$1:$A$49,0),MATCH(orders!L$1,products!$A$1:$G$1,0))</f>
        <v>11.95</v>
      </c>
      <c r="M90" s="7">
        <f t="shared" si="3"/>
        <v>35.849999999999994</v>
      </c>
      <c r="N90" t="str">
        <f t="shared" si="4"/>
        <v>Robusta</v>
      </c>
      <c r="O90" t="str">
        <f t="shared" si="5"/>
        <v>Light</v>
      </c>
      <c r="P90" t="str">
        <f>_xlfn.XLOOKUP(Coffee_order[[#This Row],[Customer ID]],customers!$A$1:$A$1001,customers!$I$1:$I$1001,,0)</f>
        <v>No</v>
      </c>
    </row>
    <row r="91" spans="1:16" x14ac:dyDescent="0.3">
      <c r="A91" s="2" t="s">
        <v>990</v>
      </c>
      <c r="B91" s="4">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INDEX(products!$A$1:$G$49,MATCH($D91,products!$A$1:$A$49,0),MATCH(orders!I$1,products!$A$1:$G$1,0))</f>
        <v>Ara</v>
      </c>
      <c r="J91" t="str">
        <f>INDEX(products!$A$1:$G$49,MATCH($D91,products!$A$1:$A$49,0),MATCH(orders!J$1,products!$A$1:$G$1,0))</f>
        <v>L</v>
      </c>
      <c r="K91" s="6">
        <f>INDEX(products!$A$1:$G$49,MATCH($D91,products!$A$1:$A$49,0),MATCH(orders!K$1,products!$A$1:$G$1,0))</f>
        <v>1</v>
      </c>
      <c r="L91" s="7">
        <f>INDEX(products!$A$1:$G$49,MATCH($D91,products!$A$1:$A$49,0),MATCH(orders!L$1,products!$A$1:$G$1,0))</f>
        <v>12.95</v>
      </c>
      <c r="M91" s="7">
        <f t="shared" si="3"/>
        <v>77.699999999999989</v>
      </c>
      <c r="N91" t="str">
        <f t="shared" si="4"/>
        <v>Arabica</v>
      </c>
      <c r="O91" t="str">
        <f t="shared" si="5"/>
        <v>Light</v>
      </c>
      <c r="P91" t="str">
        <f>_xlfn.XLOOKUP(Coffee_order[[#This Row],[Customer ID]],customers!$A$1:$A$1001,customers!$I$1:$I$1001,,0)</f>
        <v>No</v>
      </c>
    </row>
    <row r="92" spans="1:16" x14ac:dyDescent="0.3">
      <c r="A92" s="2" t="s">
        <v>996</v>
      </c>
      <c r="B92" s="4">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INDEX(products!$A$1:$G$49,MATCH($D92,products!$A$1:$A$49,0),MATCH(orders!I$1,products!$A$1:$G$1,0))</f>
        <v>Ara</v>
      </c>
      <c r="J92" t="str">
        <f>INDEX(products!$A$1:$G$49,MATCH($D92,products!$A$1:$A$49,0),MATCH(orders!J$1,products!$A$1:$G$1,0))</f>
        <v>L</v>
      </c>
      <c r="K92" s="6">
        <f>INDEX(products!$A$1:$G$49,MATCH($D92,products!$A$1:$A$49,0),MATCH(orders!K$1,products!$A$1:$G$1,0))</f>
        <v>1</v>
      </c>
      <c r="L92" s="7">
        <f>INDEX(products!$A$1:$G$49,MATCH($D92,products!$A$1:$A$49,0),MATCH(orders!L$1,products!$A$1:$G$1,0))</f>
        <v>12.95</v>
      </c>
      <c r="M92" s="7">
        <f t="shared" si="3"/>
        <v>51.8</v>
      </c>
      <c r="N92" t="str">
        <f t="shared" si="4"/>
        <v>Arabica</v>
      </c>
      <c r="O92" t="str">
        <f t="shared" si="5"/>
        <v>Light</v>
      </c>
      <c r="P92" t="str">
        <f>_xlfn.XLOOKUP(Coffee_order[[#This Row],[Customer ID]],customers!$A$1:$A$1001,customers!$I$1:$I$1001,,0)</f>
        <v>Yes</v>
      </c>
    </row>
    <row r="93" spans="1:16" x14ac:dyDescent="0.3">
      <c r="A93" s="2" t="s">
        <v>1001</v>
      </c>
      <c r="B93" s="4">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INDEX(products!$A$1:$G$49,MATCH($D93,products!$A$1:$A$49,0),MATCH(orders!I$1,products!$A$1:$G$1,0))</f>
        <v>Ara</v>
      </c>
      <c r="J93" t="str">
        <f>INDEX(products!$A$1:$G$49,MATCH($D93,products!$A$1:$A$49,0),MATCH(orders!J$1,products!$A$1:$G$1,0))</f>
        <v>M</v>
      </c>
      <c r="K93" s="6">
        <f>INDEX(products!$A$1:$G$49,MATCH($D93,products!$A$1:$A$49,0),MATCH(orders!K$1,products!$A$1:$G$1,0))</f>
        <v>2.5</v>
      </c>
      <c r="L93" s="7">
        <f>INDEX(products!$A$1:$G$49,MATCH($D93,products!$A$1:$A$49,0),MATCH(orders!L$1,products!$A$1:$G$1,0))</f>
        <v>25.874999999999996</v>
      </c>
      <c r="M93" s="7">
        <f t="shared" si="3"/>
        <v>103.49999999999999</v>
      </c>
      <c r="N93" t="str">
        <f t="shared" si="4"/>
        <v>Arabica</v>
      </c>
      <c r="O93" t="str">
        <f t="shared" si="5"/>
        <v>Medium</v>
      </c>
      <c r="P93" t="str">
        <f>_xlfn.XLOOKUP(Coffee_order[[#This Row],[Customer ID]],customers!$A$1:$A$1001,customers!$I$1:$I$1001,,0)</f>
        <v>No</v>
      </c>
    </row>
    <row r="94" spans="1:16" x14ac:dyDescent="0.3">
      <c r="A94" s="2" t="s">
        <v>1007</v>
      </c>
      <c r="B94" s="4">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INDEX(products!$A$1:$G$49,MATCH($D94,products!$A$1:$A$49,0),MATCH(orders!I$1,products!$A$1:$G$1,0))</f>
        <v>Exc</v>
      </c>
      <c r="J94" t="str">
        <f>INDEX(products!$A$1:$G$49,MATCH($D94,products!$A$1:$A$49,0),MATCH(orders!J$1,products!$A$1:$G$1,0))</f>
        <v>L</v>
      </c>
      <c r="K94" s="6">
        <f>INDEX(products!$A$1:$G$49,MATCH($D94,products!$A$1:$A$49,0),MATCH(orders!K$1,products!$A$1:$G$1,0))</f>
        <v>1</v>
      </c>
      <c r="L94" s="7">
        <f>INDEX(products!$A$1:$G$49,MATCH($D94,products!$A$1:$A$49,0),MATCH(orders!L$1,products!$A$1:$G$1,0))</f>
        <v>14.85</v>
      </c>
      <c r="M94" s="7">
        <f t="shared" si="3"/>
        <v>44.55</v>
      </c>
      <c r="N94" t="str">
        <f t="shared" si="4"/>
        <v>Excelsia</v>
      </c>
      <c r="O94" t="str">
        <f t="shared" si="5"/>
        <v>Light</v>
      </c>
      <c r="P94" t="str">
        <f>_xlfn.XLOOKUP(Coffee_order[[#This Row],[Customer ID]],customers!$A$1:$A$1001,customers!$I$1:$I$1001,,0)</f>
        <v>Yes</v>
      </c>
    </row>
    <row r="95" spans="1:16" x14ac:dyDescent="0.3">
      <c r="A95" s="2" t="s">
        <v>1012</v>
      </c>
      <c r="B95" s="4">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INDEX(products!$A$1:$G$49,MATCH($D95,products!$A$1:$A$49,0),MATCH(orders!I$1,products!$A$1:$G$1,0))</f>
        <v>Exc</v>
      </c>
      <c r="J95" t="str">
        <f>INDEX(products!$A$1:$G$49,MATCH($D95,products!$A$1:$A$49,0),MATCH(orders!J$1,products!$A$1:$G$1,0))</f>
        <v>L</v>
      </c>
      <c r="K95" s="6">
        <f>INDEX(products!$A$1:$G$49,MATCH($D95,products!$A$1:$A$49,0),MATCH(orders!K$1,products!$A$1:$G$1,0))</f>
        <v>0.5</v>
      </c>
      <c r="L95" s="7">
        <f>INDEX(products!$A$1:$G$49,MATCH($D95,products!$A$1:$A$49,0),MATCH(orders!L$1,products!$A$1:$G$1,0))</f>
        <v>8.91</v>
      </c>
      <c r="M95" s="7">
        <f t="shared" si="3"/>
        <v>35.64</v>
      </c>
      <c r="N95" t="str">
        <f t="shared" si="4"/>
        <v>Excelsia</v>
      </c>
      <c r="O95" t="str">
        <f t="shared" si="5"/>
        <v>Light</v>
      </c>
      <c r="P95" t="str">
        <f>_xlfn.XLOOKUP(Coffee_order[[#This Row],[Customer ID]],customers!$A$1:$A$1001,customers!$I$1:$I$1001,,0)</f>
        <v>Yes</v>
      </c>
    </row>
    <row r="96" spans="1:16" x14ac:dyDescent="0.3">
      <c r="A96" s="2" t="s">
        <v>1018</v>
      </c>
      <c r="B96" s="4">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INDEX(products!$A$1:$G$49,MATCH($D96,products!$A$1:$A$49,0),MATCH(orders!I$1,products!$A$1:$G$1,0))</f>
        <v>Ara</v>
      </c>
      <c r="J96" t="str">
        <f>INDEX(products!$A$1:$G$49,MATCH($D96,products!$A$1:$A$49,0),MATCH(orders!J$1,products!$A$1:$G$1,0))</f>
        <v>D</v>
      </c>
      <c r="K96" s="6">
        <f>INDEX(products!$A$1:$G$49,MATCH($D96,products!$A$1:$A$49,0),MATCH(orders!K$1,products!$A$1:$G$1,0))</f>
        <v>0.2</v>
      </c>
      <c r="L96" s="7">
        <f>INDEX(products!$A$1:$G$49,MATCH($D96,products!$A$1:$A$49,0),MATCH(orders!L$1,products!$A$1:$G$1,0))</f>
        <v>2.9849999999999999</v>
      </c>
      <c r="M96" s="7">
        <f t="shared" si="3"/>
        <v>17.91</v>
      </c>
      <c r="N96" t="str">
        <f t="shared" si="4"/>
        <v>Arabica</v>
      </c>
      <c r="O96" t="str">
        <f t="shared" si="5"/>
        <v>Dark</v>
      </c>
      <c r="P96" t="str">
        <f>_xlfn.XLOOKUP(Coffee_order[[#This Row],[Customer ID]],customers!$A$1:$A$1001,customers!$I$1:$I$1001,,0)</f>
        <v>Yes</v>
      </c>
    </row>
    <row r="97" spans="1:16" x14ac:dyDescent="0.3">
      <c r="A97" s="2" t="s">
        <v>1022</v>
      </c>
      <c r="B97" s="4">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INDEX(products!$A$1:$G$49,MATCH($D97,products!$A$1:$A$49,0),MATCH(orders!I$1,products!$A$1:$G$1,0))</f>
        <v>Ara</v>
      </c>
      <c r="J97" t="str">
        <f>INDEX(products!$A$1:$G$49,MATCH($D97,products!$A$1:$A$49,0),MATCH(orders!J$1,products!$A$1:$G$1,0))</f>
        <v>M</v>
      </c>
      <c r="K97" s="6">
        <f>INDEX(products!$A$1:$G$49,MATCH($D97,products!$A$1:$A$49,0),MATCH(orders!K$1,products!$A$1:$G$1,0))</f>
        <v>2.5</v>
      </c>
      <c r="L97" s="7">
        <f>INDEX(products!$A$1:$G$49,MATCH($D97,products!$A$1:$A$49,0),MATCH(orders!L$1,products!$A$1:$G$1,0))</f>
        <v>25.874999999999996</v>
      </c>
      <c r="M97" s="7">
        <f t="shared" si="3"/>
        <v>155.24999999999997</v>
      </c>
      <c r="N97" t="str">
        <f t="shared" si="4"/>
        <v>Arabica</v>
      </c>
      <c r="O97" t="str">
        <f t="shared" si="5"/>
        <v>Medium</v>
      </c>
      <c r="P97" t="str">
        <f>_xlfn.XLOOKUP(Coffee_order[[#This Row],[Customer ID]],customers!$A$1:$A$1001,customers!$I$1:$I$1001,,0)</f>
        <v>No</v>
      </c>
    </row>
    <row r="98" spans="1:16" x14ac:dyDescent="0.3">
      <c r="A98" s="2" t="s">
        <v>1027</v>
      </c>
      <c r="B98" s="4">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INDEX(products!$A$1:$G$49,MATCH($D98,products!$A$1:$A$49,0),MATCH(orders!I$1,products!$A$1:$G$1,0))</f>
        <v>Ara</v>
      </c>
      <c r="J98" t="str">
        <f>INDEX(products!$A$1:$G$49,MATCH($D98,products!$A$1:$A$49,0),MATCH(orders!J$1,products!$A$1:$G$1,0))</f>
        <v>D</v>
      </c>
      <c r="K98" s="6">
        <f>INDEX(products!$A$1:$G$49,MATCH($D98,products!$A$1:$A$49,0),MATCH(orders!K$1,products!$A$1:$G$1,0))</f>
        <v>0.2</v>
      </c>
      <c r="L98" s="7">
        <f>INDEX(products!$A$1:$G$49,MATCH($D98,products!$A$1:$A$49,0),MATCH(orders!L$1,products!$A$1:$G$1,0))</f>
        <v>2.9849999999999999</v>
      </c>
      <c r="M98" s="7">
        <f t="shared" si="3"/>
        <v>5.97</v>
      </c>
      <c r="N98" t="str">
        <f t="shared" si="4"/>
        <v>Arabica</v>
      </c>
      <c r="O98" t="str">
        <f t="shared" si="5"/>
        <v>Dark</v>
      </c>
      <c r="P98" t="str">
        <f>_xlfn.XLOOKUP(Coffee_order[[#This Row],[Customer ID]],customers!$A$1:$A$1001,customers!$I$1:$I$1001,,0)</f>
        <v>No</v>
      </c>
    </row>
    <row r="99" spans="1:16" x14ac:dyDescent="0.3">
      <c r="A99" s="2" t="s">
        <v>1032</v>
      </c>
      <c r="B99" s="4">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INDEX(products!$A$1:$G$49,MATCH($D99,products!$A$1:$A$49,0),MATCH(orders!I$1,products!$A$1:$G$1,0))</f>
        <v>Ara</v>
      </c>
      <c r="J99" t="str">
        <f>INDEX(products!$A$1:$G$49,MATCH($D99,products!$A$1:$A$49,0),MATCH(orders!J$1,products!$A$1:$G$1,0))</f>
        <v>M</v>
      </c>
      <c r="K99" s="6">
        <f>INDEX(products!$A$1:$G$49,MATCH($D99,products!$A$1:$A$49,0),MATCH(orders!K$1,products!$A$1:$G$1,0))</f>
        <v>0.5</v>
      </c>
      <c r="L99" s="7">
        <f>INDEX(products!$A$1:$G$49,MATCH($D99,products!$A$1:$A$49,0),MATCH(orders!L$1,products!$A$1:$G$1,0))</f>
        <v>6.75</v>
      </c>
      <c r="M99" s="7">
        <f t="shared" si="3"/>
        <v>13.5</v>
      </c>
      <c r="N99" t="str">
        <f t="shared" si="4"/>
        <v>Arabica</v>
      </c>
      <c r="O99" t="str">
        <f t="shared" si="5"/>
        <v>Medium</v>
      </c>
      <c r="P99" t="str">
        <f>_xlfn.XLOOKUP(Coffee_order[[#This Row],[Customer ID]],customers!$A$1:$A$1001,customers!$I$1:$I$1001,,0)</f>
        <v>No</v>
      </c>
    </row>
    <row r="100" spans="1:16" x14ac:dyDescent="0.3">
      <c r="A100" s="2" t="s">
        <v>1038</v>
      </c>
      <c r="B100" s="4">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INDEX(products!$A$1:$G$49,MATCH($D100,products!$A$1:$A$49,0),MATCH(orders!I$1,products!$A$1:$G$1,0))</f>
        <v>Ara</v>
      </c>
      <c r="J100" t="str">
        <f>INDEX(products!$A$1:$G$49,MATCH($D100,products!$A$1:$A$49,0),MATCH(orders!J$1,products!$A$1:$G$1,0))</f>
        <v>D</v>
      </c>
      <c r="K100" s="6">
        <f>INDEX(products!$A$1:$G$49,MATCH($D100,products!$A$1:$A$49,0),MATCH(orders!K$1,products!$A$1:$G$1,0))</f>
        <v>0.2</v>
      </c>
      <c r="L100" s="7">
        <f>INDEX(products!$A$1:$G$49,MATCH($D100,products!$A$1:$A$49,0),MATCH(orders!L$1,products!$A$1:$G$1,0))</f>
        <v>2.9849999999999999</v>
      </c>
      <c r="M100" s="7">
        <f t="shared" si="3"/>
        <v>2.9849999999999999</v>
      </c>
      <c r="N100" t="str">
        <f t="shared" si="4"/>
        <v>Arabica</v>
      </c>
      <c r="O100" t="str">
        <f t="shared" si="5"/>
        <v>Dark</v>
      </c>
      <c r="P100" t="str">
        <f>_xlfn.XLOOKUP(Coffee_order[[#This Row],[Customer ID]],customers!$A$1:$A$1001,customers!$I$1:$I$1001,,0)</f>
        <v>No</v>
      </c>
    </row>
    <row r="101" spans="1:16" x14ac:dyDescent="0.3">
      <c r="A101" s="2" t="s">
        <v>1043</v>
      </c>
      <c r="B101" s="4">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INDEX(products!$A$1:$G$49,MATCH($D101,products!$A$1:$A$49,0),MATCH(orders!I$1,products!$A$1:$G$1,0))</f>
        <v>Lib</v>
      </c>
      <c r="J101" t="str">
        <f>INDEX(products!$A$1:$G$49,MATCH($D101,products!$A$1:$A$49,0),MATCH(orders!J$1,products!$A$1:$G$1,0))</f>
        <v>M</v>
      </c>
      <c r="K101" s="6">
        <f>INDEX(products!$A$1:$G$49,MATCH($D101,products!$A$1:$A$49,0),MATCH(orders!K$1,products!$A$1:$G$1,0))</f>
        <v>0.2</v>
      </c>
      <c r="L101" s="7">
        <f>INDEX(products!$A$1:$G$49,MATCH($D101,products!$A$1:$A$49,0),MATCH(orders!L$1,products!$A$1:$G$1,0))</f>
        <v>4.3650000000000002</v>
      </c>
      <c r="M101" s="7">
        <f t="shared" si="3"/>
        <v>13.095000000000001</v>
      </c>
      <c r="N101" t="str">
        <f t="shared" si="4"/>
        <v>Liberica</v>
      </c>
      <c r="O101" t="str">
        <f t="shared" si="5"/>
        <v>Medium</v>
      </c>
      <c r="P101" t="str">
        <f>_xlfn.XLOOKUP(Coffee_order[[#This Row],[Customer ID]],customers!$A$1:$A$1001,customers!$I$1:$I$1001,,0)</f>
        <v>Yes</v>
      </c>
    </row>
    <row r="102" spans="1:16" x14ac:dyDescent="0.3">
      <c r="A102" s="2" t="s">
        <v>1048</v>
      </c>
      <c r="B102" s="4">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INDEX(products!$A$1:$G$49,MATCH($D102,products!$A$1:$A$49,0),MATCH(orders!I$1,products!$A$1:$G$1,0))</f>
        <v>Ara</v>
      </c>
      <c r="J102" t="str">
        <f>INDEX(products!$A$1:$G$49,MATCH($D102,products!$A$1:$A$49,0),MATCH(orders!J$1,products!$A$1:$G$1,0))</f>
        <v>L</v>
      </c>
      <c r="K102" s="6">
        <f>INDEX(products!$A$1:$G$49,MATCH($D102,products!$A$1:$A$49,0),MATCH(orders!K$1,products!$A$1:$G$1,0))</f>
        <v>0.2</v>
      </c>
      <c r="L102" s="7">
        <f>INDEX(products!$A$1:$G$49,MATCH($D102,products!$A$1:$A$49,0),MATCH(orders!L$1,products!$A$1:$G$1,0))</f>
        <v>3.8849999999999998</v>
      </c>
      <c r="M102" s="7">
        <f t="shared" si="3"/>
        <v>7.77</v>
      </c>
      <c r="N102" t="str">
        <f t="shared" si="4"/>
        <v>Arabica</v>
      </c>
      <c r="O102" t="str">
        <f t="shared" si="5"/>
        <v>Light</v>
      </c>
      <c r="P102" t="str">
        <f>_xlfn.XLOOKUP(Coffee_order[[#This Row],[Customer ID]],customers!$A$1:$A$1001,customers!$I$1:$I$1001,,0)</f>
        <v>Yes</v>
      </c>
    </row>
    <row r="103" spans="1:16" x14ac:dyDescent="0.3">
      <c r="A103" s="2" t="s">
        <v>1053</v>
      </c>
      <c r="B103" s="4">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INDEX(products!$A$1:$G$49,MATCH($D103,products!$A$1:$A$49,0),MATCH(orders!I$1,products!$A$1:$G$1,0))</f>
        <v>Lib</v>
      </c>
      <c r="J103" t="str">
        <f>INDEX(products!$A$1:$G$49,MATCH($D103,products!$A$1:$A$49,0),MATCH(orders!J$1,products!$A$1:$G$1,0))</f>
        <v>D</v>
      </c>
      <c r="K103" s="6">
        <f>INDEX(products!$A$1:$G$49,MATCH($D103,products!$A$1:$A$49,0),MATCH(orders!K$1,products!$A$1:$G$1,0))</f>
        <v>2.5</v>
      </c>
      <c r="L103" s="7">
        <f>INDEX(products!$A$1:$G$49,MATCH($D103,products!$A$1:$A$49,0),MATCH(orders!L$1,products!$A$1:$G$1,0))</f>
        <v>29.784999999999997</v>
      </c>
      <c r="M103" s="7">
        <f t="shared" si="3"/>
        <v>148.92499999999998</v>
      </c>
      <c r="N103" t="str">
        <f t="shared" si="4"/>
        <v>Liberica</v>
      </c>
      <c r="O103" t="str">
        <f t="shared" si="5"/>
        <v>Dark</v>
      </c>
      <c r="P103" t="str">
        <f>_xlfn.XLOOKUP(Coffee_order[[#This Row],[Customer ID]],customers!$A$1:$A$1001,customers!$I$1:$I$1001,,0)</f>
        <v>Yes</v>
      </c>
    </row>
    <row r="104" spans="1:16" x14ac:dyDescent="0.3">
      <c r="A104" s="2" t="s">
        <v>1059</v>
      </c>
      <c r="B104" s="4">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INDEX(products!$A$1:$G$49,MATCH($D104,products!$A$1:$A$49,0),MATCH(orders!I$1,products!$A$1:$G$1,0))</f>
        <v>Lib</v>
      </c>
      <c r="J104" t="str">
        <f>INDEX(products!$A$1:$G$49,MATCH($D104,products!$A$1:$A$49,0),MATCH(orders!J$1,products!$A$1:$G$1,0))</f>
        <v>D</v>
      </c>
      <c r="K104" s="6">
        <f>INDEX(products!$A$1:$G$49,MATCH($D104,products!$A$1:$A$49,0),MATCH(orders!K$1,products!$A$1:$G$1,0))</f>
        <v>1</v>
      </c>
      <c r="L104" s="7">
        <f>INDEX(products!$A$1:$G$49,MATCH($D104,products!$A$1:$A$49,0),MATCH(orders!L$1,products!$A$1:$G$1,0))</f>
        <v>12.95</v>
      </c>
      <c r="M104" s="7">
        <f t="shared" si="3"/>
        <v>38.849999999999994</v>
      </c>
      <c r="N104" t="str">
        <f t="shared" si="4"/>
        <v>Liberica</v>
      </c>
      <c r="O104" t="str">
        <f t="shared" si="5"/>
        <v>Dark</v>
      </c>
      <c r="P104" t="str">
        <f>_xlfn.XLOOKUP(Coffee_order[[#This Row],[Customer ID]],customers!$A$1:$A$1001,customers!$I$1:$I$1001,,0)</f>
        <v>Yes</v>
      </c>
    </row>
    <row r="105" spans="1:16" x14ac:dyDescent="0.3">
      <c r="A105" s="2" t="s">
        <v>1065</v>
      </c>
      <c r="B105" s="4">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INDEX(products!$A$1:$G$49,MATCH($D105,products!$A$1:$A$49,0),MATCH(orders!I$1,products!$A$1:$G$1,0))</f>
        <v>Rob</v>
      </c>
      <c r="J105" t="str">
        <f>INDEX(products!$A$1:$G$49,MATCH($D105,products!$A$1:$A$49,0),MATCH(orders!J$1,products!$A$1:$G$1,0))</f>
        <v>M</v>
      </c>
      <c r="K105" s="6">
        <f>INDEX(products!$A$1:$G$49,MATCH($D105,products!$A$1:$A$49,0),MATCH(orders!K$1,products!$A$1:$G$1,0))</f>
        <v>0.2</v>
      </c>
      <c r="L105" s="7">
        <f>INDEX(products!$A$1:$G$49,MATCH($D105,products!$A$1:$A$49,0),MATCH(orders!L$1,products!$A$1:$G$1,0))</f>
        <v>2.9849999999999999</v>
      </c>
      <c r="M105" s="7">
        <f t="shared" si="3"/>
        <v>11.94</v>
      </c>
      <c r="N105" t="str">
        <f t="shared" si="4"/>
        <v>Robusta</v>
      </c>
      <c r="O105" t="str">
        <f t="shared" si="5"/>
        <v>Medium</v>
      </c>
      <c r="P105" t="str">
        <f>_xlfn.XLOOKUP(Coffee_order[[#This Row],[Customer ID]],customers!$A$1:$A$1001,customers!$I$1:$I$1001,,0)</f>
        <v>No</v>
      </c>
    </row>
    <row r="106" spans="1:16" x14ac:dyDescent="0.3">
      <c r="A106" s="2" t="s">
        <v>1071</v>
      </c>
      <c r="B106" s="4">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INDEX(products!$A$1:$G$49,MATCH($D106,products!$A$1:$A$49,0),MATCH(orders!I$1,products!$A$1:$G$1,0))</f>
        <v>Lib</v>
      </c>
      <c r="J106" t="str">
        <f>INDEX(products!$A$1:$G$49,MATCH($D106,products!$A$1:$A$49,0),MATCH(orders!J$1,products!$A$1:$G$1,0))</f>
        <v>M</v>
      </c>
      <c r="K106" s="6">
        <f>INDEX(products!$A$1:$G$49,MATCH($D106,products!$A$1:$A$49,0),MATCH(orders!K$1,products!$A$1:$G$1,0))</f>
        <v>1</v>
      </c>
      <c r="L106" s="7">
        <f>INDEX(products!$A$1:$G$49,MATCH($D106,products!$A$1:$A$49,0),MATCH(orders!L$1,products!$A$1:$G$1,0))</f>
        <v>14.55</v>
      </c>
      <c r="M106" s="7">
        <f t="shared" si="3"/>
        <v>87.300000000000011</v>
      </c>
      <c r="N106" t="str">
        <f t="shared" si="4"/>
        <v>Liberica</v>
      </c>
      <c r="O106" t="str">
        <f t="shared" si="5"/>
        <v>Medium</v>
      </c>
      <c r="P106" t="str">
        <f>_xlfn.XLOOKUP(Coffee_order[[#This Row],[Customer ID]],customers!$A$1:$A$1001,customers!$I$1:$I$1001,,0)</f>
        <v>No</v>
      </c>
    </row>
    <row r="107" spans="1:16" x14ac:dyDescent="0.3">
      <c r="A107" s="2" t="s">
        <v>1077</v>
      </c>
      <c r="B107" s="4">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INDEX(products!$A$1:$G$49,MATCH($D107,products!$A$1:$A$49,0),MATCH(orders!I$1,products!$A$1:$G$1,0))</f>
        <v>Ara</v>
      </c>
      <c r="J107" t="str">
        <f>INDEX(products!$A$1:$G$49,MATCH($D107,products!$A$1:$A$49,0),MATCH(orders!J$1,products!$A$1:$G$1,0))</f>
        <v>M</v>
      </c>
      <c r="K107" s="6">
        <f>INDEX(products!$A$1:$G$49,MATCH($D107,products!$A$1:$A$49,0),MATCH(orders!K$1,products!$A$1:$G$1,0))</f>
        <v>0.5</v>
      </c>
      <c r="L107" s="7">
        <f>INDEX(products!$A$1:$G$49,MATCH($D107,products!$A$1:$A$49,0),MATCH(orders!L$1,products!$A$1:$G$1,0))</f>
        <v>6.75</v>
      </c>
      <c r="M107" s="7">
        <f t="shared" si="3"/>
        <v>40.5</v>
      </c>
      <c r="N107" t="str">
        <f t="shared" si="4"/>
        <v>Arabica</v>
      </c>
      <c r="O107" t="str">
        <f t="shared" si="5"/>
        <v>Medium</v>
      </c>
      <c r="P107" t="str">
        <f>_xlfn.XLOOKUP(Coffee_order[[#This Row],[Customer ID]],customers!$A$1:$A$1001,customers!$I$1:$I$1001,,0)</f>
        <v>Yes</v>
      </c>
    </row>
    <row r="108" spans="1:16" x14ac:dyDescent="0.3">
      <c r="A108" s="2" t="s">
        <v>1083</v>
      </c>
      <c r="B108" s="4">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INDEX(products!$A$1:$G$49,MATCH($D108,products!$A$1:$A$49,0),MATCH(orders!I$1,products!$A$1:$G$1,0))</f>
        <v>Exc</v>
      </c>
      <c r="J108" t="str">
        <f>INDEX(products!$A$1:$G$49,MATCH($D108,products!$A$1:$A$49,0),MATCH(orders!J$1,products!$A$1:$G$1,0))</f>
        <v>D</v>
      </c>
      <c r="K108" s="6">
        <f>INDEX(products!$A$1:$G$49,MATCH($D108,products!$A$1:$A$49,0),MATCH(orders!K$1,products!$A$1:$G$1,0))</f>
        <v>1</v>
      </c>
      <c r="L108" s="7">
        <f>INDEX(products!$A$1:$G$49,MATCH($D108,products!$A$1:$A$49,0),MATCH(orders!L$1,products!$A$1:$G$1,0))</f>
        <v>12.15</v>
      </c>
      <c r="M108" s="7">
        <f t="shared" si="3"/>
        <v>24.3</v>
      </c>
      <c r="N108" t="str">
        <f t="shared" si="4"/>
        <v>Excelsia</v>
      </c>
      <c r="O108" t="str">
        <f t="shared" si="5"/>
        <v>Dark</v>
      </c>
      <c r="P108" t="str">
        <f>_xlfn.XLOOKUP(Coffee_order[[#This Row],[Customer ID]],customers!$A$1:$A$1001,customers!$I$1:$I$1001,,0)</f>
        <v>No</v>
      </c>
    </row>
    <row r="109" spans="1:16" x14ac:dyDescent="0.3">
      <c r="A109" s="2" t="s">
        <v>1089</v>
      </c>
      <c r="B109" s="4">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INDEX(products!$A$1:$G$49,MATCH($D109,products!$A$1:$A$49,0),MATCH(orders!I$1,products!$A$1:$G$1,0))</f>
        <v>Rob</v>
      </c>
      <c r="J109" t="str">
        <f>INDEX(products!$A$1:$G$49,MATCH($D109,products!$A$1:$A$49,0),MATCH(orders!J$1,products!$A$1:$G$1,0))</f>
        <v>M</v>
      </c>
      <c r="K109" s="6">
        <f>INDEX(products!$A$1:$G$49,MATCH($D109,products!$A$1:$A$49,0),MATCH(orders!K$1,products!$A$1:$G$1,0))</f>
        <v>0.5</v>
      </c>
      <c r="L109" s="7">
        <f>INDEX(products!$A$1:$G$49,MATCH($D109,products!$A$1:$A$49,0),MATCH(orders!L$1,products!$A$1:$G$1,0))</f>
        <v>5.97</v>
      </c>
      <c r="M109" s="7">
        <f t="shared" si="3"/>
        <v>17.91</v>
      </c>
      <c r="N109" t="str">
        <f t="shared" si="4"/>
        <v>Robusta</v>
      </c>
      <c r="O109" t="str">
        <f t="shared" si="5"/>
        <v>Medium</v>
      </c>
      <c r="P109" t="str">
        <f>_xlfn.XLOOKUP(Coffee_order[[#This Row],[Customer ID]],customers!$A$1:$A$1001,customers!$I$1:$I$1001,,0)</f>
        <v>Yes</v>
      </c>
    </row>
    <row r="110" spans="1:16" x14ac:dyDescent="0.3">
      <c r="A110" s="2" t="s">
        <v>1095</v>
      </c>
      <c r="B110" s="4">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INDEX(products!$A$1:$G$49,MATCH($D110,products!$A$1:$A$49,0),MATCH(orders!I$1,products!$A$1:$G$1,0))</f>
        <v>Ara</v>
      </c>
      <c r="J110" t="str">
        <f>INDEX(products!$A$1:$G$49,MATCH($D110,products!$A$1:$A$49,0),MATCH(orders!J$1,products!$A$1:$G$1,0))</f>
        <v>M</v>
      </c>
      <c r="K110" s="6">
        <f>INDEX(products!$A$1:$G$49,MATCH($D110,products!$A$1:$A$49,0),MATCH(orders!K$1,products!$A$1:$G$1,0))</f>
        <v>0.5</v>
      </c>
      <c r="L110" s="7">
        <f>INDEX(products!$A$1:$G$49,MATCH($D110,products!$A$1:$A$49,0),MATCH(orders!L$1,products!$A$1:$G$1,0))</f>
        <v>6.75</v>
      </c>
      <c r="M110" s="7">
        <f t="shared" si="3"/>
        <v>27</v>
      </c>
      <c r="N110" t="str">
        <f t="shared" si="4"/>
        <v>Arabica</v>
      </c>
      <c r="O110" t="str">
        <f t="shared" si="5"/>
        <v>Medium</v>
      </c>
      <c r="P110" t="str">
        <f>_xlfn.XLOOKUP(Coffee_order[[#This Row],[Customer ID]],customers!$A$1:$A$1001,customers!$I$1:$I$1001,,0)</f>
        <v>No</v>
      </c>
    </row>
    <row r="111" spans="1:16" x14ac:dyDescent="0.3">
      <c r="A111" s="2" t="s">
        <v>1100</v>
      </c>
      <c r="B111" s="4">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INDEX(products!$A$1:$G$49,MATCH($D111,products!$A$1:$A$49,0),MATCH(orders!I$1,products!$A$1:$G$1,0))</f>
        <v>Lib</v>
      </c>
      <c r="J111" t="str">
        <f>INDEX(products!$A$1:$G$49,MATCH($D111,products!$A$1:$A$49,0),MATCH(orders!J$1,products!$A$1:$G$1,0))</f>
        <v>D</v>
      </c>
      <c r="K111" s="6">
        <f>INDEX(products!$A$1:$G$49,MATCH($D111,products!$A$1:$A$49,0),MATCH(orders!K$1,products!$A$1:$G$1,0))</f>
        <v>0.5</v>
      </c>
      <c r="L111" s="7">
        <f>INDEX(products!$A$1:$G$49,MATCH($D111,products!$A$1:$A$49,0),MATCH(orders!L$1,products!$A$1:$G$1,0))</f>
        <v>7.77</v>
      </c>
      <c r="M111" s="7">
        <f t="shared" si="3"/>
        <v>7.77</v>
      </c>
      <c r="N111" t="str">
        <f t="shared" si="4"/>
        <v>Liberica</v>
      </c>
      <c r="O111" t="str">
        <f t="shared" si="5"/>
        <v>Dark</v>
      </c>
      <c r="P111" t="str">
        <f>_xlfn.XLOOKUP(Coffee_order[[#This Row],[Customer ID]],customers!$A$1:$A$1001,customers!$I$1:$I$1001,,0)</f>
        <v>Yes</v>
      </c>
    </row>
    <row r="112" spans="1:16" x14ac:dyDescent="0.3">
      <c r="A112" s="2" t="s">
        <v>1106</v>
      </c>
      <c r="B112" s="4">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INDEX(products!$A$1:$G$49,MATCH($D112,products!$A$1:$A$49,0),MATCH(orders!I$1,products!$A$1:$G$1,0))</f>
        <v>Exc</v>
      </c>
      <c r="J112" t="str">
        <f>INDEX(products!$A$1:$G$49,MATCH($D112,products!$A$1:$A$49,0),MATCH(orders!J$1,products!$A$1:$G$1,0))</f>
        <v>L</v>
      </c>
      <c r="K112" s="6">
        <f>INDEX(products!$A$1:$G$49,MATCH($D112,products!$A$1:$A$49,0),MATCH(orders!K$1,products!$A$1:$G$1,0))</f>
        <v>0.2</v>
      </c>
      <c r="L112" s="7">
        <f>INDEX(products!$A$1:$G$49,MATCH($D112,products!$A$1:$A$49,0),MATCH(orders!L$1,products!$A$1:$G$1,0))</f>
        <v>4.4550000000000001</v>
      </c>
      <c r="M112" s="7">
        <f t="shared" si="3"/>
        <v>13.365</v>
      </c>
      <c r="N112" t="str">
        <f t="shared" si="4"/>
        <v>Excelsia</v>
      </c>
      <c r="O112" t="str">
        <f t="shared" si="5"/>
        <v>Light</v>
      </c>
      <c r="P112" t="str">
        <f>_xlfn.XLOOKUP(Coffee_order[[#This Row],[Customer ID]],customers!$A$1:$A$1001,customers!$I$1:$I$1001,,0)</f>
        <v>Yes</v>
      </c>
    </row>
    <row r="113" spans="1:16" x14ac:dyDescent="0.3">
      <c r="A113" s="2" t="s">
        <v>1112</v>
      </c>
      <c r="B113" s="4">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INDEX(products!$A$1:$G$49,MATCH($D113,products!$A$1:$A$49,0),MATCH(orders!I$1,products!$A$1:$G$1,0))</f>
        <v>Rob</v>
      </c>
      <c r="J113" t="str">
        <f>INDEX(products!$A$1:$G$49,MATCH($D113,products!$A$1:$A$49,0),MATCH(orders!J$1,products!$A$1:$G$1,0))</f>
        <v>D</v>
      </c>
      <c r="K113" s="6">
        <f>INDEX(products!$A$1:$G$49,MATCH($D113,products!$A$1:$A$49,0),MATCH(orders!K$1,products!$A$1:$G$1,0))</f>
        <v>0.5</v>
      </c>
      <c r="L113" s="7">
        <f>INDEX(products!$A$1:$G$49,MATCH($D113,products!$A$1:$A$49,0),MATCH(orders!L$1,products!$A$1:$G$1,0))</f>
        <v>5.3699999999999992</v>
      </c>
      <c r="M113" s="7">
        <f t="shared" si="3"/>
        <v>26.849999999999994</v>
      </c>
      <c r="N113" t="str">
        <f t="shared" si="4"/>
        <v>Robusta</v>
      </c>
      <c r="O113" t="str">
        <f t="shared" si="5"/>
        <v>Dark</v>
      </c>
      <c r="P113" t="str">
        <f>_xlfn.XLOOKUP(Coffee_order[[#This Row],[Customer ID]],customers!$A$1:$A$1001,customers!$I$1:$I$1001,,0)</f>
        <v>No</v>
      </c>
    </row>
    <row r="114" spans="1:16" x14ac:dyDescent="0.3">
      <c r="A114" s="2" t="s">
        <v>1117</v>
      </c>
      <c r="B114" s="4">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INDEX(products!$A$1:$G$49,MATCH($D114,products!$A$1:$A$49,0),MATCH(orders!I$1,products!$A$1:$G$1,0))</f>
        <v>Ara</v>
      </c>
      <c r="J114" t="str">
        <f>INDEX(products!$A$1:$G$49,MATCH($D114,products!$A$1:$A$49,0),MATCH(orders!J$1,products!$A$1:$G$1,0))</f>
        <v>M</v>
      </c>
      <c r="K114" s="6">
        <f>INDEX(products!$A$1:$G$49,MATCH($D114,products!$A$1:$A$49,0),MATCH(orders!K$1,products!$A$1:$G$1,0))</f>
        <v>1</v>
      </c>
      <c r="L114" s="7">
        <f>INDEX(products!$A$1:$G$49,MATCH($D114,products!$A$1:$A$49,0),MATCH(orders!L$1,products!$A$1:$G$1,0))</f>
        <v>11.25</v>
      </c>
      <c r="M114" s="7">
        <f t="shared" si="3"/>
        <v>11.25</v>
      </c>
      <c r="N114" t="str">
        <f t="shared" si="4"/>
        <v>Arabica</v>
      </c>
      <c r="O114" t="str">
        <f t="shared" si="5"/>
        <v>Medium</v>
      </c>
      <c r="P114" t="str">
        <f>_xlfn.XLOOKUP(Coffee_order[[#This Row],[Customer ID]],customers!$A$1:$A$1001,customers!$I$1:$I$1001,,0)</f>
        <v>No</v>
      </c>
    </row>
    <row r="115" spans="1:16" x14ac:dyDescent="0.3">
      <c r="A115" s="2" t="s">
        <v>1123</v>
      </c>
      <c r="B115" s="4">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INDEX(products!$A$1:$G$49,MATCH($D115,products!$A$1:$A$49,0),MATCH(orders!I$1,products!$A$1:$G$1,0))</f>
        <v>Lib</v>
      </c>
      <c r="J115" t="str">
        <f>INDEX(products!$A$1:$G$49,MATCH($D115,products!$A$1:$A$49,0),MATCH(orders!J$1,products!$A$1:$G$1,0))</f>
        <v>M</v>
      </c>
      <c r="K115" s="6">
        <f>INDEX(products!$A$1:$G$49,MATCH($D115,products!$A$1:$A$49,0),MATCH(orders!K$1,products!$A$1:$G$1,0))</f>
        <v>1</v>
      </c>
      <c r="L115" s="7">
        <f>INDEX(products!$A$1:$G$49,MATCH($D115,products!$A$1:$A$49,0),MATCH(orders!L$1,products!$A$1:$G$1,0))</f>
        <v>14.55</v>
      </c>
      <c r="M115" s="7">
        <f t="shared" si="3"/>
        <v>14.55</v>
      </c>
      <c r="N115" t="str">
        <f t="shared" si="4"/>
        <v>Liberica</v>
      </c>
      <c r="O115" t="str">
        <f t="shared" si="5"/>
        <v>Medium</v>
      </c>
      <c r="P115" t="str">
        <f>_xlfn.XLOOKUP(Coffee_order[[#This Row],[Customer ID]],customers!$A$1:$A$1001,customers!$I$1:$I$1001,,0)</f>
        <v>No</v>
      </c>
    </row>
    <row r="116" spans="1:16" x14ac:dyDescent="0.3">
      <c r="A116" s="2" t="s">
        <v>1129</v>
      </c>
      <c r="B116" s="4">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INDEX(products!$A$1:$G$49,MATCH($D116,products!$A$1:$A$49,0),MATCH(orders!I$1,products!$A$1:$G$1,0))</f>
        <v>Rob</v>
      </c>
      <c r="J116" t="str">
        <f>INDEX(products!$A$1:$G$49,MATCH($D116,products!$A$1:$A$49,0),MATCH(orders!J$1,products!$A$1:$G$1,0))</f>
        <v>L</v>
      </c>
      <c r="K116" s="6">
        <f>INDEX(products!$A$1:$G$49,MATCH($D116,products!$A$1:$A$49,0),MATCH(orders!K$1,products!$A$1:$G$1,0))</f>
        <v>0.2</v>
      </c>
      <c r="L116" s="7">
        <f>INDEX(products!$A$1:$G$49,MATCH($D116,products!$A$1:$A$49,0),MATCH(orders!L$1,products!$A$1:$G$1,0))</f>
        <v>3.5849999999999995</v>
      </c>
      <c r="M116" s="7">
        <f t="shared" si="3"/>
        <v>14.339999999999998</v>
      </c>
      <c r="N116" t="str">
        <f t="shared" si="4"/>
        <v>Robusta</v>
      </c>
      <c r="O116" t="str">
        <f t="shared" si="5"/>
        <v>Light</v>
      </c>
      <c r="P116" t="str">
        <f>_xlfn.XLOOKUP(Coffee_order[[#This Row],[Customer ID]],customers!$A$1:$A$1001,customers!$I$1:$I$1001,,0)</f>
        <v>No</v>
      </c>
    </row>
    <row r="117" spans="1:16" x14ac:dyDescent="0.3">
      <c r="A117" s="2" t="s">
        <v>1134</v>
      </c>
      <c r="B117" s="4">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INDEX(products!$A$1:$G$49,MATCH($D117,products!$A$1:$A$49,0),MATCH(orders!I$1,products!$A$1:$G$1,0))</f>
        <v>Lib</v>
      </c>
      <c r="J117" t="str">
        <f>INDEX(products!$A$1:$G$49,MATCH($D117,products!$A$1:$A$49,0),MATCH(orders!J$1,products!$A$1:$G$1,0))</f>
        <v>L</v>
      </c>
      <c r="K117" s="6">
        <f>INDEX(products!$A$1:$G$49,MATCH($D117,products!$A$1:$A$49,0),MATCH(orders!K$1,products!$A$1:$G$1,0))</f>
        <v>1</v>
      </c>
      <c r="L117" s="7">
        <f>INDEX(products!$A$1:$G$49,MATCH($D117,products!$A$1:$A$49,0),MATCH(orders!L$1,products!$A$1:$G$1,0))</f>
        <v>15.85</v>
      </c>
      <c r="M117" s="7">
        <f t="shared" si="3"/>
        <v>15.85</v>
      </c>
      <c r="N117" t="str">
        <f t="shared" si="4"/>
        <v>Liberica</v>
      </c>
      <c r="O117" t="str">
        <f t="shared" si="5"/>
        <v>Light</v>
      </c>
      <c r="P117" t="str">
        <f>_xlfn.XLOOKUP(Coffee_order[[#This Row],[Customer ID]],customers!$A$1:$A$1001,customers!$I$1:$I$1001,,0)</f>
        <v>No</v>
      </c>
    </row>
    <row r="118" spans="1:16" x14ac:dyDescent="0.3">
      <c r="A118" s="2" t="s">
        <v>1140</v>
      </c>
      <c r="B118" s="4">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INDEX(products!$A$1:$G$49,MATCH($D118,products!$A$1:$A$49,0),MATCH(orders!I$1,products!$A$1:$G$1,0))</f>
        <v>Lib</v>
      </c>
      <c r="J118" t="str">
        <f>INDEX(products!$A$1:$G$49,MATCH($D118,products!$A$1:$A$49,0),MATCH(orders!J$1,products!$A$1:$G$1,0))</f>
        <v>L</v>
      </c>
      <c r="K118" s="6">
        <f>INDEX(products!$A$1:$G$49,MATCH($D118,products!$A$1:$A$49,0),MATCH(orders!K$1,products!$A$1:$G$1,0))</f>
        <v>0.2</v>
      </c>
      <c r="L118" s="7">
        <f>INDEX(products!$A$1:$G$49,MATCH($D118,products!$A$1:$A$49,0),MATCH(orders!L$1,products!$A$1:$G$1,0))</f>
        <v>4.7549999999999999</v>
      </c>
      <c r="M118" s="7">
        <f t="shared" si="3"/>
        <v>19.02</v>
      </c>
      <c r="N118" t="str">
        <f t="shared" si="4"/>
        <v>Liberica</v>
      </c>
      <c r="O118" t="str">
        <f t="shared" si="5"/>
        <v>Light</v>
      </c>
      <c r="P118" t="str">
        <f>_xlfn.XLOOKUP(Coffee_order[[#This Row],[Customer ID]],customers!$A$1:$A$1001,customers!$I$1:$I$1001,,0)</f>
        <v>Yes</v>
      </c>
    </row>
    <row r="119" spans="1:16" x14ac:dyDescent="0.3">
      <c r="A119" s="2" t="s">
        <v>1146</v>
      </c>
      <c r="B119" s="4">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INDEX(products!$A$1:$G$49,MATCH($D119,products!$A$1:$A$49,0),MATCH(orders!I$1,products!$A$1:$G$1,0))</f>
        <v>Lib</v>
      </c>
      <c r="J119" t="str">
        <f>INDEX(products!$A$1:$G$49,MATCH($D119,products!$A$1:$A$49,0),MATCH(orders!J$1,products!$A$1:$G$1,0))</f>
        <v>L</v>
      </c>
      <c r="K119" s="6">
        <f>INDEX(products!$A$1:$G$49,MATCH($D119,products!$A$1:$A$49,0),MATCH(orders!K$1,products!$A$1:$G$1,0))</f>
        <v>0.5</v>
      </c>
      <c r="L119" s="7">
        <f>INDEX(products!$A$1:$G$49,MATCH($D119,products!$A$1:$A$49,0),MATCH(orders!L$1,products!$A$1:$G$1,0))</f>
        <v>9.51</v>
      </c>
      <c r="M119" s="7">
        <f t="shared" si="3"/>
        <v>38.04</v>
      </c>
      <c r="N119" t="str">
        <f t="shared" si="4"/>
        <v>Liberica</v>
      </c>
      <c r="O119" t="str">
        <f t="shared" si="5"/>
        <v>Light</v>
      </c>
      <c r="P119" t="str">
        <f>_xlfn.XLOOKUP(Coffee_order[[#This Row],[Customer ID]],customers!$A$1:$A$1001,customers!$I$1:$I$1001,,0)</f>
        <v>No</v>
      </c>
    </row>
    <row r="120" spans="1:16" x14ac:dyDescent="0.3">
      <c r="A120" s="2" t="s">
        <v>1152</v>
      </c>
      <c r="B120" s="4">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INDEX(products!$A$1:$G$49,MATCH($D120,products!$A$1:$A$49,0),MATCH(orders!I$1,products!$A$1:$G$1,0))</f>
        <v>Exc</v>
      </c>
      <c r="J120" t="str">
        <f>INDEX(products!$A$1:$G$49,MATCH($D120,products!$A$1:$A$49,0),MATCH(orders!J$1,products!$A$1:$G$1,0))</f>
        <v>D</v>
      </c>
      <c r="K120" s="6">
        <f>INDEX(products!$A$1:$G$49,MATCH($D120,products!$A$1:$A$49,0),MATCH(orders!K$1,products!$A$1:$G$1,0))</f>
        <v>0.5</v>
      </c>
      <c r="L120" s="7">
        <f>INDEX(products!$A$1:$G$49,MATCH($D120,products!$A$1:$A$49,0),MATCH(orders!L$1,products!$A$1:$G$1,0))</f>
        <v>7.29</v>
      </c>
      <c r="M120" s="7">
        <f t="shared" si="3"/>
        <v>21.87</v>
      </c>
      <c r="N120" t="str">
        <f t="shared" si="4"/>
        <v>Excelsia</v>
      </c>
      <c r="O120" t="str">
        <f t="shared" si="5"/>
        <v>Dark</v>
      </c>
      <c r="P120" t="str">
        <f>_xlfn.XLOOKUP(Coffee_order[[#This Row],[Customer ID]],customers!$A$1:$A$1001,customers!$I$1:$I$1001,,0)</f>
        <v>Yes</v>
      </c>
    </row>
    <row r="121" spans="1:16" x14ac:dyDescent="0.3">
      <c r="A121" s="2" t="s">
        <v>1158</v>
      </c>
      <c r="B121" s="4">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INDEX(products!$A$1:$G$49,MATCH($D121,products!$A$1:$A$49,0),MATCH(orders!I$1,products!$A$1:$G$1,0))</f>
        <v>Exc</v>
      </c>
      <c r="J121" t="str">
        <f>INDEX(products!$A$1:$G$49,MATCH($D121,products!$A$1:$A$49,0),MATCH(orders!J$1,products!$A$1:$G$1,0))</f>
        <v>M</v>
      </c>
      <c r="K121" s="6">
        <f>INDEX(products!$A$1:$G$49,MATCH($D121,products!$A$1:$A$49,0),MATCH(orders!K$1,products!$A$1:$G$1,0))</f>
        <v>0.2</v>
      </c>
      <c r="L121" s="7">
        <f>INDEX(products!$A$1:$G$49,MATCH($D121,products!$A$1:$A$49,0),MATCH(orders!L$1,products!$A$1:$G$1,0))</f>
        <v>4.125</v>
      </c>
      <c r="M121" s="7">
        <f t="shared" si="3"/>
        <v>4.125</v>
      </c>
      <c r="N121" t="str">
        <f t="shared" si="4"/>
        <v>Excelsia</v>
      </c>
      <c r="O121" t="str">
        <f t="shared" si="5"/>
        <v>Medium</v>
      </c>
      <c r="P121" t="str">
        <f>_xlfn.XLOOKUP(Coffee_order[[#This Row],[Customer ID]],customers!$A$1:$A$1001,customers!$I$1:$I$1001,,0)</f>
        <v>No</v>
      </c>
    </row>
    <row r="122" spans="1:16" x14ac:dyDescent="0.3">
      <c r="A122" s="2" t="s">
        <v>1158</v>
      </c>
      <c r="B122" s="4">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INDEX(products!$A$1:$G$49,MATCH($D122,products!$A$1:$A$49,0),MATCH(orders!I$1,products!$A$1:$G$1,0))</f>
        <v>Ara</v>
      </c>
      <c r="J122" t="str">
        <f>INDEX(products!$A$1:$G$49,MATCH($D122,products!$A$1:$A$49,0),MATCH(orders!J$1,products!$A$1:$G$1,0))</f>
        <v>L</v>
      </c>
      <c r="K122" s="6">
        <f>INDEX(products!$A$1:$G$49,MATCH($D122,products!$A$1:$A$49,0),MATCH(orders!K$1,products!$A$1:$G$1,0))</f>
        <v>0.2</v>
      </c>
      <c r="L122" s="7">
        <f>INDEX(products!$A$1:$G$49,MATCH($D122,products!$A$1:$A$49,0),MATCH(orders!L$1,products!$A$1:$G$1,0))</f>
        <v>3.8849999999999998</v>
      </c>
      <c r="M122" s="7">
        <f t="shared" si="3"/>
        <v>3.8849999999999998</v>
      </c>
      <c r="N122" t="str">
        <f t="shared" si="4"/>
        <v>Arabica</v>
      </c>
      <c r="O122" t="str">
        <f t="shared" si="5"/>
        <v>Light</v>
      </c>
      <c r="P122" t="str">
        <f>_xlfn.XLOOKUP(Coffee_order[[#This Row],[Customer ID]],customers!$A$1:$A$1001,customers!$I$1:$I$1001,,0)</f>
        <v>No</v>
      </c>
    </row>
    <row r="123" spans="1:16" x14ac:dyDescent="0.3">
      <c r="A123" s="2" t="s">
        <v>1158</v>
      </c>
      <c r="B123" s="4">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INDEX(products!$A$1:$G$49,MATCH($D123,products!$A$1:$A$49,0),MATCH(orders!I$1,products!$A$1:$G$1,0))</f>
        <v>Exc</v>
      </c>
      <c r="J123" t="str">
        <f>INDEX(products!$A$1:$G$49,MATCH($D123,products!$A$1:$A$49,0),MATCH(orders!J$1,products!$A$1:$G$1,0))</f>
        <v>M</v>
      </c>
      <c r="K123" s="6">
        <f>INDEX(products!$A$1:$G$49,MATCH($D123,products!$A$1:$A$49,0),MATCH(orders!K$1,products!$A$1:$G$1,0))</f>
        <v>1</v>
      </c>
      <c r="L123" s="7">
        <f>INDEX(products!$A$1:$G$49,MATCH($D123,products!$A$1:$A$49,0),MATCH(orders!L$1,products!$A$1:$G$1,0))</f>
        <v>13.75</v>
      </c>
      <c r="M123" s="7">
        <f t="shared" si="3"/>
        <v>68.75</v>
      </c>
      <c r="N123" t="str">
        <f t="shared" si="4"/>
        <v>Excelsia</v>
      </c>
      <c r="O123" t="str">
        <f t="shared" si="5"/>
        <v>Medium</v>
      </c>
      <c r="P123" t="str">
        <f>_xlfn.XLOOKUP(Coffee_order[[#This Row],[Customer ID]],customers!$A$1:$A$1001,customers!$I$1:$I$1001,,0)</f>
        <v>No</v>
      </c>
    </row>
    <row r="124" spans="1:16" x14ac:dyDescent="0.3">
      <c r="A124" s="2" t="s">
        <v>1174</v>
      </c>
      <c r="B124" s="4">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INDEX(products!$A$1:$G$49,MATCH($D124,products!$A$1:$A$49,0),MATCH(orders!I$1,products!$A$1:$G$1,0))</f>
        <v>Ara</v>
      </c>
      <c r="J124" t="str">
        <f>INDEX(products!$A$1:$G$49,MATCH($D124,products!$A$1:$A$49,0),MATCH(orders!J$1,products!$A$1:$G$1,0))</f>
        <v>D</v>
      </c>
      <c r="K124" s="6">
        <f>INDEX(products!$A$1:$G$49,MATCH($D124,products!$A$1:$A$49,0),MATCH(orders!K$1,products!$A$1:$G$1,0))</f>
        <v>0.5</v>
      </c>
      <c r="L124" s="7">
        <f>INDEX(products!$A$1:$G$49,MATCH($D124,products!$A$1:$A$49,0),MATCH(orders!L$1,products!$A$1:$G$1,0))</f>
        <v>5.97</v>
      </c>
      <c r="M124" s="7">
        <f t="shared" si="3"/>
        <v>23.88</v>
      </c>
      <c r="N124" t="str">
        <f t="shared" si="4"/>
        <v>Arabica</v>
      </c>
      <c r="O124" t="str">
        <f t="shared" si="5"/>
        <v>Dark</v>
      </c>
      <c r="P124" t="str">
        <f>_xlfn.XLOOKUP(Coffee_order[[#This Row],[Customer ID]],customers!$A$1:$A$1001,customers!$I$1:$I$1001,,0)</f>
        <v>Yes</v>
      </c>
    </row>
    <row r="125" spans="1:16" x14ac:dyDescent="0.3">
      <c r="A125" s="2" t="s">
        <v>1180</v>
      </c>
      <c r="B125" s="4">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INDEX(products!$A$1:$G$49,MATCH($D125,products!$A$1:$A$49,0),MATCH(orders!I$1,products!$A$1:$G$1,0))</f>
        <v>Lib</v>
      </c>
      <c r="J125" t="str">
        <f>INDEX(products!$A$1:$G$49,MATCH($D125,products!$A$1:$A$49,0),MATCH(orders!J$1,products!$A$1:$G$1,0))</f>
        <v>L</v>
      </c>
      <c r="K125" s="6">
        <f>INDEX(products!$A$1:$G$49,MATCH($D125,products!$A$1:$A$49,0),MATCH(orders!K$1,products!$A$1:$G$1,0))</f>
        <v>2.5</v>
      </c>
      <c r="L125" s="7">
        <f>INDEX(products!$A$1:$G$49,MATCH($D125,products!$A$1:$A$49,0),MATCH(orders!L$1,products!$A$1:$G$1,0))</f>
        <v>36.454999999999998</v>
      </c>
      <c r="M125" s="7">
        <f t="shared" si="3"/>
        <v>145.82</v>
      </c>
      <c r="N125" t="str">
        <f t="shared" si="4"/>
        <v>Liberica</v>
      </c>
      <c r="O125" t="str">
        <f t="shared" si="5"/>
        <v>Light</v>
      </c>
      <c r="P125" t="str">
        <f>_xlfn.XLOOKUP(Coffee_order[[#This Row],[Customer ID]],customers!$A$1:$A$1001,customers!$I$1:$I$1001,,0)</f>
        <v>No</v>
      </c>
    </row>
    <row r="126" spans="1:16" x14ac:dyDescent="0.3">
      <c r="A126" s="2" t="s">
        <v>1186</v>
      </c>
      <c r="B126" s="4">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INDEX(products!$A$1:$G$49,MATCH($D126,products!$A$1:$A$49,0),MATCH(orders!I$1,products!$A$1:$G$1,0))</f>
        <v>Lib</v>
      </c>
      <c r="J126" t="str">
        <f>INDEX(products!$A$1:$G$49,MATCH($D126,products!$A$1:$A$49,0),MATCH(orders!J$1,products!$A$1:$G$1,0))</f>
        <v>M</v>
      </c>
      <c r="K126" s="6">
        <f>INDEX(products!$A$1:$G$49,MATCH($D126,products!$A$1:$A$49,0),MATCH(orders!K$1,products!$A$1:$G$1,0))</f>
        <v>0.2</v>
      </c>
      <c r="L126" s="7">
        <f>INDEX(products!$A$1:$G$49,MATCH($D126,products!$A$1:$A$49,0),MATCH(orders!L$1,products!$A$1:$G$1,0))</f>
        <v>4.3650000000000002</v>
      </c>
      <c r="M126" s="7">
        <f t="shared" si="3"/>
        <v>21.825000000000003</v>
      </c>
      <c r="N126" t="str">
        <f t="shared" si="4"/>
        <v>Liberica</v>
      </c>
      <c r="O126" t="str">
        <f t="shared" si="5"/>
        <v>Medium</v>
      </c>
      <c r="P126" t="str">
        <f>_xlfn.XLOOKUP(Coffee_order[[#This Row],[Customer ID]],customers!$A$1:$A$1001,customers!$I$1:$I$1001,,0)</f>
        <v>Yes</v>
      </c>
    </row>
    <row r="127" spans="1:16" x14ac:dyDescent="0.3">
      <c r="A127" s="2" t="s">
        <v>1192</v>
      </c>
      <c r="B127" s="4">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INDEX(products!$A$1:$G$49,MATCH($D127,products!$A$1:$A$49,0),MATCH(orders!I$1,products!$A$1:$G$1,0))</f>
        <v>Lib</v>
      </c>
      <c r="J127" t="str">
        <f>INDEX(products!$A$1:$G$49,MATCH($D127,products!$A$1:$A$49,0),MATCH(orders!J$1,products!$A$1:$G$1,0))</f>
        <v>M</v>
      </c>
      <c r="K127" s="6">
        <f>INDEX(products!$A$1:$G$49,MATCH($D127,products!$A$1:$A$49,0),MATCH(orders!K$1,products!$A$1:$G$1,0))</f>
        <v>0.5</v>
      </c>
      <c r="L127" s="7">
        <f>INDEX(products!$A$1:$G$49,MATCH($D127,products!$A$1:$A$49,0),MATCH(orders!L$1,products!$A$1:$G$1,0))</f>
        <v>8.73</v>
      </c>
      <c r="M127" s="7">
        <f t="shared" si="3"/>
        <v>26.19</v>
      </c>
      <c r="N127" t="str">
        <f t="shared" si="4"/>
        <v>Liberica</v>
      </c>
      <c r="O127" t="str">
        <f t="shared" si="5"/>
        <v>Medium</v>
      </c>
      <c r="P127" t="str">
        <f>_xlfn.XLOOKUP(Coffee_order[[#This Row],[Customer ID]],customers!$A$1:$A$1001,customers!$I$1:$I$1001,,0)</f>
        <v>Yes</v>
      </c>
    </row>
    <row r="128" spans="1:16" x14ac:dyDescent="0.3">
      <c r="A128" s="2" t="s">
        <v>1198</v>
      </c>
      <c r="B128" s="4">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INDEX(products!$A$1:$G$49,MATCH($D128,products!$A$1:$A$49,0),MATCH(orders!I$1,products!$A$1:$G$1,0))</f>
        <v>Ara</v>
      </c>
      <c r="J128" t="str">
        <f>INDEX(products!$A$1:$G$49,MATCH($D128,products!$A$1:$A$49,0),MATCH(orders!J$1,products!$A$1:$G$1,0))</f>
        <v>M</v>
      </c>
      <c r="K128" s="6">
        <f>INDEX(products!$A$1:$G$49,MATCH($D128,products!$A$1:$A$49,0),MATCH(orders!K$1,products!$A$1:$G$1,0))</f>
        <v>1</v>
      </c>
      <c r="L128" s="7">
        <f>INDEX(products!$A$1:$G$49,MATCH($D128,products!$A$1:$A$49,0),MATCH(orders!L$1,products!$A$1:$G$1,0))</f>
        <v>11.25</v>
      </c>
      <c r="M128" s="7">
        <f t="shared" si="3"/>
        <v>11.25</v>
      </c>
      <c r="N128" t="str">
        <f t="shared" si="4"/>
        <v>Arabica</v>
      </c>
      <c r="O128" t="str">
        <f t="shared" si="5"/>
        <v>Medium</v>
      </c>
      <c r="P128" t="str">
        <f>_xlfn.XLOOKUP(Coffee_order[[#This Row],[Customer ID]],customers!$A$1:$A$1001,customers!$I$1:$I$1001,,0)</f>
        <v>No</v>
      </c>
    </row>
    <row r="129" spans="1:16" x14ac:dyDescent="0.3">
      <c r="A129" s="2" t="s">
        <v>1204</v>
      </c>
      <c r="B129" s="4">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INDEX(products!$A$1:$G$49,MATCH($D129,products!$A$1:$A$49,0),MATCH(orders!I$1,products!$A$1:$G$1,0))</f>
        <v>Lib</v>
      </c>
      <c r="J129" t="str">
        <f>INDEX(products!$A$1:$G$49,MATCH($D129,products!$A$1:$A$49,0),MATCH(orders!J$1,products!$A$1:$G$1,0))</f>
        <v>D</v>
      </c>
      <c r="K129" s="6">
        <f>INDEX(products!$A$1:$G$49,MATCH($D129,products!$A$1:$A$49,0),MATCH(orders!K$1,products!$A$1:$G$1,0))</f>
        <v>1</v>
      </c>
      <c r="L129" s="7">
        <f>INDEX(products!$A$1:$G$49,MATCH($D129,products!$A$1:$A$49,0),MATCH(orders!L$1,products!$A$1:$G$1,0))</f>
        <v>12.95</v>
      </c>
      <c r="M129" s="7">
        <f t="shared" si="3"/>
        <v>77.699999999999989</v>
      </c>
      <c r="N129" t="str">
        <f t="shared" si="4"/>
        <v>Liberica</v>
      </c>
      <c r="O129" t="str">
        <f t="shared" si="5"/>
        <v>Dark</v>
      </c>
      <c r="P129" t="str">
        <f>_xlfn.XLOOKUP(Coffee_order[[#This Row],[Customer ID]],customers!$A$1:$A$1001,customers!$I$1:$I$1001,,0)</f>
        <v>No</v>
      </c>
    </row>
    <row r="130" spans="1:16" x14ac:dyDescent="0.3">
      <c r="A130" s="2" t="s">
        <v>1210</v>
      </c>
      <c r="B130" s="4">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INDEX(products!$A$1:$G$49,MATCH($D130,products!$A$1:$A$49,0),MATCH(orders!I$1,products!$A$1:$G$1,0))</f>
        <v>Ara</v>
      </c>
      <c r="J130" t="str">
        <f>INDEX(products!$A$1:$G$49,MATCH($D130,products!$A$1:$A$49,0),MATCH(orders!J$1,products!$A$1:$G$1,0))</f>
        <v>M</v>
      </c>
      <c r="K130" s="6">
        <f>INDEX(products!$A$1:$G$49,MATCH($D130,products!$A$1:$A$49,0),MATCH(orders!K$1,products!$A$1:$G$1,0))</f>
        <v>0.5</v>
      </c>
      <c r="L130" s="7">
        <f>INDEX(products!$A$1:$G$49,MATCH($D130,products!$A$1:$A$49,0),MATCH(orders!L$1,products!$A$1:$G$1,0))</f>
        <v>6.75</v>
      </c>
      <c r="M130" s="7">
        <f t="shared" si="3"/>
        <v>6.75</v>
      </c>
      <c r="N130" t="str">
        <f t="shared" si="4"/>
        <v>Arabica</v>
      </c>
      <c r="O130" t="str">
        <f t="shared" si="5"/>
        <v>Medium</v>
      </c>
      <c r="P130" t="str">
        <f>_xlfn.XLOOKUP(Coffee_order[[#This Row],[Customer ID]],customers!$A$1:$A$1001,customers!$I$1:$I$1001,,0)</f>
        <v>No</v>
      </c>
    </row>
    <row r="131" spans="1:16" x14ac:dyDescent="0.3">
      <c r="A131" s="2" t="s">
        <v>1216</v>
      </c>
      <c r="B131" s="4">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INDEX(products!$A$1:$G$49,MATCH($D131,products!$A$1:$A$49,0),MATCH(orders!I$1,products!$A$1:$G$1,0))</f>
        <v>Exc</v>
      </c>
      <c r="J131" t="str">
        <f>INDEX(products!$A$1:$G$49,MATCH($D131,products!$A$1:$A$49,0),MATCH(orders!J$1,products!$A$1:$G$1,0))</f>
        <v>D</v>
      </c>
      <c r="K131" s="6">
        <f>INDEX(products!$A$1:$G$49,MATCH($D131,products!$A$1:$A$49,0),MATCH(orders!K$1,products!$A$1:$G$1,0))</f>
        <v>1</v>
      </c>
      <c r="L131" s="7">
        <f>INDEX(products!$A$1:$G$49,MATCH($D131,products!$A$1:$A$49,0),MATCH(orders!L$1,products!$A$1:$G$1,0))</f>
        <v>12.15</v>
      </c>
      <c r="M131" s="7">
        <f t="shared" ref="M131:M194" si="6">L131*E131</f>
        <v>12.15</v>
      </c>
      <c r="N131" t="str">
        <f t="shared" ref="N131:N194" si="7">IF(I131="Rob","Robusta",IF(I131="Exc","Excelsia",IF(I131="Ara","Arabica",IF(I131="Lib","Liberica"))))</f>
        <v>Excelsia</v>
      </c>
      <c r="O131" t="str">
        <f t="shared" ref="O131:O194" si="8">IF(J131="M","Medium",IF(J131="L","Light",IF(J131="D","Dark")))</f>
        <v>Dark</v>
      </c>
      <c r="P131" t="str">
        <f>_xlfn.XLOOKUP(Coffee_order[[#This Row],[Customer ID]],customers!$A$1:$A$1001,customers!$I$1:$I$1001,,0)</f>
        <v>Yes</v>
      </c>
    </row>
    <row r="132" spans="1:16" x14ac:dyDescent="0.3">
      <c r="A132" s="2" t="s">
        <v>1222</v>
      </c>
      <c r="B132" s="4">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INDEX(products!$A$1:$G$49,MATCH($D132,products!$A$1:$A$49,0),MATCH(orders!I$1,products!$A$1:$G$1,0))</f>
        <v>Ara</v>
      </c>
      <c r="J132" t="str">
        <f>INDEX(products!$A$1:$G$49,MATCH($D132,products!$A$1:$A$49,0),MATCH(orders!J$1,products!$A$1:$G$1,0))</f>
        <v>L</v>
      </c>
      <c r="K132" s="6">
        <f>INDEX(products!$A$1:$G$49,MATCH($D132,products!$A$1:$A$49,0),MATCH(orders!K$1,products!$A$1:$G$1,0))</f>
        <v>2.5</v>
      </c>
      <c r="L132" s="7">
        <f>INDEX(products!$A$1:$G$49,MATCH($D132,products!$A$1:$A$49,0),MATCH(orders!L$1,products!$A$1:$G$1,0))</f>
        <v>29.784999999999997</v>
      </c>
      <c r="M132" s="7">
        <f t="shared" si="6"/>
        <v>148.92499999999998</v>
      </c>
      <c r="N132" t="str">
        <f t="shared" si="7"/>
        <v>Arabica</v>
      </c>
      <c r="O132" t="str">
        <f t="shared" si="8"/>
        <v>Light</v>
      </c>
      <c r="P132" t="str">
        <f>_xlfn.XLOOKUP(Coffee_order[[#This Row],[Customer ID]],customers!$A$1:$A$1001,customers!$I$1:$I$1001,,0)</f>
        <v>Yes</v>
      </c>
    </row>
    <row r="133" spans="1:16" x14ac:dyDescent="0.3">
      <c r="A133" s="2" t="s">
        <v>1227</v>
      </c>
      <c r="B133" s="4">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INDEX(products!$A$1:$G$49,MATCH($D133,products!$A$1:$A$49,0),MATCH(orders!I$1,products!$A$1:$G$1,0))</f>
        <v>Exc</v>
      </c>
      <c r="J133" t="str">
        <f>INDEX(products!$A$1:$G$49,MATCH($D133,products!$A$1:$A$49,0),MATCH(orders!J$1,products!$A$1:$G$1,0))</f>
        <v>D</v>
      </c>
      <c r="K133" s="6">
        <f>INDEX(products!$A$1:$G$49,MATCH($D133,products!$A$1:$A$49,0),MATCH(orders!K$1,products!$A$1:$G$1,0))</f>
        <v>0.5</v>
      </c>
      <c r="L133" s="7">
        <f>INDEX(products!$A$1:$G$49,MATCH($D133,products!$A$1:$A$49,0),MATCH(orders!L$1,products!$A$1:$G$1,0))</f>
        <v>7.29</v>
      </c>
      <c r="M133" s="7">
        <f t="shared" si="6"/>
        <v>14.58</v>
      </c>
      <c r="N133" t="str">
        <f t="shared" si="7"/>
        <v>Excelsia</v>
      </c>
      <c r="O133" t="str">
        <f t="shared" si="8"/>
        <v>Dark</v>
      </c>
      <c r="P133" t="str">
        <f>_xlfn.XLOOKUP(Coffee_order[[#This Row],[Customer ID]],customers!$A$1:$A$1001,customers!$I$1:$I$1001,,0)</f>
        <v>Yes</v>
      </c>
    </row>
    <row r="134" spans="1:16" x14ac:dyDescent="0.3">
      <c r="A134" s="2" t="s">
        <v>1233</v>
      </c>
      <c r="B134" s="4">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INDEX(products!$A$1:$G$49,MATCH($D134,products!$A$1:$A$49,0),MATCH(orders!I$1,products!$A$1:$G$1,0))</f>
        <v>Ara</v>
      </c>
      <c r="J134" t="str">
        <f>INDEX(products!$A$1:$G$49,MATCH($D134,products!$A$1:$A$49,0),MATCH(orders!J$1,products!$A$1:$G$1,0))</f>
        <v>L</v>
      </c>
      <c r="K134" s="6">
        <f>INDEX(products!$A$1:$G$49,MATCH($D134,products!$A$1:$A$49,0),MATCH(orders!K$1,products!$A$1:$G$1,0))</f>
        <v>2.5</v>
      </c>
      <c r="L134" s="7">
        <f>INDEX(products!$A$1:$G$49,MATCH($D134,products!$A$1:$A$49,0),MATCH(orders!L$1,products!$A$1:$G$1,0))</f>
        <v>29.784999999999997</v>
      </c>
      <c r="M134" s="7">
        <f t="shared" si="6"/>
        <v>148.92499999999998</v>
      </c>
      <c r="N134" t="str">
        <f t="shared" si="7"/>
        <v>Arabica</v>
      </c>
      <c r="O134" t="str">
        <f t="shared" si="8"/>
        <v>Light</v>
      </c>
      <c r="P134" t="str">
        <f>_xlfn.XLOOKUP(Coffee_order[[#This Row],[Customer ID]],customers!$A$1:$A$1001,customers!$I$1:$I$1001,,0)</f>
        <v>Yes</v>
      </c>
    </row>
    <row r="135" spans="1:16" x14ac:dyDescent="0.3">
      <c r="A135" s="2" t="s">
        <v>1239</v>
      </c>
      <c r="B135" s="4">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INDEX(products!$A$1:$G$49,MATCH($D135,products!$A$1:$A$49,0),MATCH(orders!I$1,products!$A$1:$G$1,0))</f>
        <v>Lib</v>
      </c>
      <c r="J135" t="str">
        <f>INDEX(products!$A$1:$G$49,MATCH($D135,products!$A$1:$A$49,0),MATCH(orders!J$1,products!$A$1:$G$1,0))</f>
        <v>D</v>
      </c>
      <c r="K135" s="6">
        <f>INDEX(products!$A$1:$G$49,MATCH($D135,products!$A$1:$A$49,0),MATCH(orders!K$1,products!$A$1:$G$1,0))</f>
        <v>1</v>
      </c>
      <c r="L135" s="7">
        <f>INDEX(products!$A$1:$G$49,MATCH($D135,products!$A$1:$A$49,0),MATCH(orders!L$1,products!$A$1:$G$1,0))</f>
        <v>12.95</v>
      </c>
      <c r="M135" s="7">
        <f t="shared" si="6"/>
        <v>12.95</v>
      </c>
      <c r="N135" t="str">
        <f t="shared" si="7"/>
        <v>Liberica</v>
      </c>
      <c r="O135" t="str">
        <f t="shared" si="8"/>
        <v>Dark</v>
      </c>
      <c r="P135" t="str">
        <f>_xlfn.XLOOKUP(Coffee_order[[#This Row],[Customer ID]],customers!$A$1:$A$1001,customers!$I$1:$I$1001,,0)</f>
        <v>No</v>
      </c>
    </row>
    <row r="136" spans="1:16" x14ac:dyDescent="0.3">
      <c r="A136" s="2" t="s">
        <v>1245</v>
      </c>
      <c r="B136" s="4">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INDEX(products!$A$1:$G$49,MATCH($D136,products!$A$1:$A$49,0),MATCH(orders!I$1,products!$A$1:$G$1,0))</f>
        <v>Exc</v>
      </c>
      <c r="J136" t="str">
        <f>INDEX(products!$A$1:$G$49,MATCH($D136,products!$A$1:$A$49,0),MATCH(orders!J$1,products!$A$1:$G$1,0))</f>
        <v>M</v>
      </c>
      <c r="K136" s="6">
        <f>INDEX(products!$A$1:$G$49,MATCH($D136,products!$A$1:$A$49,0),MATCH(orders!K$1,products!$A$1:$G$1,0))</f>
        <v>2.5</v>
      </c>
      <c r="L136" s="7">
        <f>INDEX(products!$A$1:$G$49,MATCH($D136,products!$A$1:$A$49,0),MATCH(orders!L$1,products!$A$1:$G$1,0))</f>
        <v>31.624999999999996</v>
      </c>
      <c r="M136" s="7">
        <f t="shared" si="6"/>
        <v>94.874999999999986</v>
      </c>
      <c r="N136" t="str">
        <f t="shared" si="7"/>
        <v>Excelsia</v>
      </c>
      <c r="O136" t="str">
        <f t="shared" si="8"/>
        <v>Medium</v>
      </c>
      <c r="P136" t="str">
        <f>_xlfn.XLOOKUP(Coffee_order[[#This Row],[Customer ID]],customers!$A$1:$A$1001,customers!$I$1:$I$1001,,0)</f>
        <v>Yes</v>
      </c>
    </row>
    <row r="137" spans="1:16" x14ac:dyDescent="0.3">
      <c r="A137" s="2" t="s">
        <v>1249</v>
      </c>
      <c r="B137" s="4">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INDEX(products!$A$1:$G$49,MATCH($D137,products!$A$1:$A$49,0),MATCH(orders!I$1,products!$A$1:$G$1,0))</f>
        <v>Ara</v>
      </c>
      <c r="J137" t="str">
        <f>INDEX(products!$A$1:$G$49,MATCH($D137,products!$A$1:$A$49,0),MATCH(orders!J$1,products!$A$1:$G$1,0))</f>
        <v>L</v>
      </c>
      <c r="K137" s="6">
        <f>INDEX(products!$A$1:$G$49,MATCH($D137,products!$A$1:$A$49,0),MATCH(orders!K$1,products!$A$1:$G$1,0))</f>
        <v>0.5</v>
      </c>
      <c r="L137" s="7">
        <f>INDEX(products!$A$1:$G$49,MATCH($D137,products!$A$1:$A$49,0),MATCH(orders!L$1,products!$A$1:$G$1,0))</f>
        <v>7.77</v>
      </c>
      <c r="M137" s="7">
        <f t="shared" si="6"/>
        <v>38.849999999999994</v>
      </c>
      <c r="N137" t="str">
        <f t="shared" si="7"/>
        <v>Arabica</v>
      </c>
      <c r="O137" t="str">
        <f t="shared" si="8"/>
        <v>Light</v>
      </c>
      <c r="P137" t="str">
        <f>_xlfn.XLOOKUP(Coffee_order[[#This Row],[Customer ID]],customers!$A$1:$A$1001,customers!$I$1:$I$1001,,0)</f>
        <v>Yes</v>
      </c>
    </row>
    <row r="138" spans="1:16" x14ac:dyDescent="0.3">
      <c r="A138" s="2" t="s">
        <v>1255</v>
      </c>
      <c r="B138" s="4">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INDEX(products!$A$1:$G$49,MATCH($D138,products!$A$1:$A$49,0),MATCH(orders!I$1,products!$A$1:$G$1,0))</f>
        <v>Ara</v>
      </c>
      <c r="J138" t="str">
        <f>INDEX(products!$A$1:$G$49,MATCH($D138,products!$A$1:$A$49,0),MATCH(orders!J$1,products!$A$1:$G$1,0))</f>
        <v>D</v>
      </c>
      <c r="K138" s="6">
        <f>INDEX(products!$A$1:$G$49,MATCH($D138,products!$A$1:$A$49,0),MATCH(orders!K$1,products!$A$1:$G$1,0))</f>
        <v>0.2</v>
      </c>
      <c r="L138" s="7">
        <f>INDEX(products!$A$1:$G$49,MATCH($D138,products!$A$1:$A$49,0),MATCH(orders!L$1,products!$A$1:$G$1,0))</f>
        <v>2.9849999999999999</v>
      </c>
      <c r="M138" s="7">
        <f t="shared" si="6"/>
        <v>11.94</v>
      </c>
      <c r="N138" t="str">
        <f t="shared" si="7"/>
        <v>Arabica</v>
      </c>
      <c r="O138" t="str">
        <f t="shared" si="8"/>
        <v>Dark</v>
      </c>
      <c r="P138" t="str">
        <f>_xlfn.XLOOKUP(Coffee_order[[#This Row],[Customer ID]],customers!$A$1:$A$1001,customers!$I$1:$I$1001,,0)</f>
        <v>No</v>
      </c>
    </row>
    <row r="139" spans="1:16" x14ac:dyDescent="0.3">
      <c r="A139" s="2" t="s">
        <v>1261</v>
      </c>
      <c r="B139" s="4">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INDEX(products!$A$1:$G$49,MATCH($D139,products!$A$1:$A$49,0),MATCH(orders!I$1,products!$A$1:$G$1,0))</f>
        <v>Exc</v>
      </c>
      <c r="J139" t="str">
        <f>INDEX(products!$A$1:$G$49,MATCH($D139,products!$A$1:$A$49,0),MATCH(orders!J$1,products!$A$1:$G$1,0))</f>
        <v>L</v>
      </c>
      <c r="K139" s="6">
        <f>INDEX(products!$A$1:$G$49,MATCH($D139,products!$A$1:$A$49,0),MATCH(orders!K$1,products!$A$1:$G$1,0))</f>
        <v>2.5</v>
      </c>
      <c r="L139" s="7">
        <f>INDEX(products!$A$1:$G$49,MATCH($D139,products!$A$1:$A$49,0),MATCH(orders!L$1,products!$A$1:$G$1,0))</f>
        <v>34.154999999999994</v>
      </c>
      <c r="M139" s="7">
        <f t="shared" si="6"/>
        <v>102.46499999999997</v>
      </c>
      <c r="N139" t="str">
        <f t="shared" si="7"/>
        <v>Excelsia</v>
      </c>
      <c r="O139" t="str">
        <f t="shared" si="8"/>
        <v>Light</v>
      </c>
      <c r="P139" t="str">
        <f>_xlfn.XLOOKUP(Coffee_order[[#This Row],[Customer ID]],customers!$A$1:$A$1001,customers!$I$1:$I$1001,,0)</f>
        <v>No</v>
      </c>
    </row>
    <row r="140" spans="1:16" x14ac:dyDescent="0.3">
      <c r="A140" s="2" t="s">
        <v>1266</v>
      </c>
      <c r="B140" s="4">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INDEX(products!$A$1:$G$49,MATCH($D140,products!$A$1:$A$49,0),MATCH(orders!I$1,products!$A$1:$G$1,0))</f>
        <v>Exc</v>
      </c>
      <c r="J140" t="str">
        <f>INDEX(products!$A$1:$G$49,MATCH($D140,products!$A$1:$A$49,0),MATCH(orders!J$1,products!$A$1:$G$1,0))</f>
        <v>D</v>
      </c>
      <c r="K140" s="6">
        <f>INDEX(products!$A$1:$G$49,MATCH($D140,products!$A$1:$A$49,0),MATCH(orders!K$1,products!$A$1:$G$1,0))</f>
        <v>1</v>
      </c>
      <c r="L140" s="7">
        <f>INDEX(products!$A$1:$G$49,MATCH($D140,products!$A$1:$A$49,0),MATCH(orders!L$1,products!$A$1:$G$1,0))</f>
        <v>12.15</v>
      </c>
      <c r="M140" s="7">
        <f t="shared" si="6"/>
        <v>48.6</v>
      </c>
      <c r="N140" t="str">
        <f t="shared" si="7"/>
        <v>Excelsia</v>
      </c>
      <c r="O140" t="str">
        <f t="shared" si="8"/>
        <v>Dark</v>
      </c>
      <c r="P140" t="str">
        <f>_xlfn.XLOOKUP(Coffee_order[[#This Row],[Customer ID]],customers!$A$1:$A$1001,customers!$I$1:$I$1001,,0)</f>
        <v>No</v>
      </c>
    </row>
    <row r="141" spans="1:16" x14ac:dyDescent="0.3">
      <c r="A141" s="2" t="s">
        <v>1271</v>
      </c>
      <c r="B141" s="4">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INDEX(products!$A$1:$G$49,MATCH($D141,products!$A$1:$A$49,0),MATCH(orders!I$1,products!$A$1:$G$1,0))</f>
        <v>Lib</v>
      </c>
      <c r="J141" t="str">
        <f>INDEX(products!$A$1:$G$49,MATCH($D141,products!$A$1:$A$49,0),MATCH(orders!J$1,products!$A$1:$G$1,0))</f>
        <v>D</v>
      </c>
      <c r="K141" s="6">
        <f>INDEX(products!$A$1:$G$49,MATCH($D141,products!$A$1:$A$49,0),MATCH(orders!K$1,products!$A$1:$G$1,0))</f>
        <v>1</v>
      </c>
      <c r="L141" s="7">
        <f>INDEX(products!$A$1:$G$49,MATCH($D141,products!$A$1:$A$49,0),MATCH(orders!L$1,products!$A$1:$G$1,0))</f>
        <v>12.95</v>
      </c>
      <c r="M141" s="7">
        <f t="shared" si="6"/>
        <v>77.699999999999989</v>
      </c>
      <c r="N141" t="str">
        <f t="shared" si="7"/>
        <v>Liberica</v>
      </c>
      <c r="O141" t="str">
        <f t="shared" si="8"/>
        <v>Dark</v>
      </c>
      <c r="P141" t="str">
        <f>_xlfn.XLOOKUP(Coffee_order[[#This Row],[Customer ID]],customers!$A$1:$A$1001,customers!$I$1:$I$1001,,0)</f>
        <v>Yes</v>
      </c>
    </row>
    <row r="142" spans="1:16" x14ac:dyDescent="0.3">
      <c r="A142" s="2" t="s">
        <v>1276</v>
      </c>
      <c r="B142" s="4">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INDEX(products!$A$1:$G$49,MATCH($D142,products!$A$1:$A$49,0),MATCH(orders!I$1,products!$A$1:$G$1,0))</f>
        <v>Lib</v>
      </c>
      <c r="J142" t="str">
        <f>INDEX(products!$A$1:$G$49,MATCH($D142,products!$A$1:$A$49,0),MATCH(orders!J$1,products!$A$1:$G$1,0))</f>
        <v>D</v>
      </c>
      <c r="K142" s="6">
        <f>INDEX(products!$A$1:$G$49,MATCH($D142,products!$A$1:$A$49,0),MATCH(orders!K$1,products!$A$1:$G$1,0))</f>
        <v>2.5</v>
      </c>
      <c r="L142" s="7">
        <f>INDEX(products!$A$1:$G$49,MATCH($D142,products!$A$1:$A$49,0),MATCH(orders!L$1,products!$A$1:$G$1,0))</f>
        <v>29.784999999999997</v>
      </c>
      <c r="M142" s="7">
        <f t="shared" si="6"/>
        <v>29.784999999999997</v>
      </c>
      <c r="N142" t="str">
        <f t="shared" si="7"/>
        <v>Liberica</v>
      </c>
      <c r="O142" t="str">
        <f t="shared" si="8"/>
        <v>Dark</v>
      </c>
      <c r="P142" t="str">
        <f>_xlfn.XLOOKUP(Coffee_order[[#This Row],[Customer ID]],customers!$A$1:$A$1001,customers!$I$1:$I$1001,,0)</f>
        <v>Yes</v>
      </c>
    </row>
    <row r="143" spans="1:16" x14ac:dyDescent="0.3">
      <c r="A143" s="2" t="s">
        <v>1283</v>
      </c>
      <c r="B143" s="4">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INDEX(products!$A$1:$G$49,MATCH($D143,products!$A$1:$A$49,0),MATCH(orders!I$1,products!$A$1:$G$1,0))</f>
        <v>Ara</v>
      </c>
      <c r="J143" t="str">
        <f>INDEX(products!$A$1:$G$49,MATCH($D143,products!$A$1:$A$49,0),MATCH(orders!J$1,products!$A$1:$G$1,0))</f>
        <v>L</v>
      </c>
      <c r="K143" s="6">
        <f>INDEX(products!$A$1:$G$49,MATCH($D143,products!$A$1:$A$49,0),MATCH(orders!K$1,products!$A$1:$G$1,0))</f>
        <v>0.2</v>
      </c>
      <c r="L143" s="7">
        <f>INDEX(products!$A$1:$G$49,MATCH($D143,products!$A$1:$A$49,0),MATCH(orders!L$1,products!$A$1:$G$1,0))</f>
        <v>3.8849999999999998</v>
      </c>
      <c r="M143" s="7">
        <f t="shared" si="6"/>
        <v>15.54</v>
      </c>
      <c r="N143" t="str">
        <f t="shared" si="7"/>
        <v>Arabica</v>
      </c>
      <c r="O143" t="str">
        <f t="shared" si="8"/>
        <v>Light</v>
      </c>
      <c r="P143" t="str">
        <f>_xlfn.XLOOKUP(Coffee_order[[#This Row],[Customer ID]],customers!$A$1:$A$1001,customers!$I$1:$I$1001,,0)</f>
        <v>Yes</v>
      </c>
    </row>
    <row r="144" spans="1:16" x14ac:dyDescent="0.3">
      <c r="A144" s="2" t="s">
        <v>1289</v>
      </c>
      <c r="B144" s="4">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INDEX(products!$A$1:$G$49,MATCH($D144,products!$A$1:$A$49,0),MATCH(orders!I$1,products!$A$1:$G$1,0))</f>
        <v>Exc</v>
      </c>
      <c r="J144" t="str">
        <f>INDEX(products!$A$1:$G$49,MATCH($D144,products!$A$1:$A$49,0),MATCH(orders!J$1,products!$A$1:$G$1,0))</f>
        <v>L</v>
      </c>
      <c r="K144" s="6">
        <f>INDEX(products!$A$1:$G$49,MATCH($D144,products!$A$1:$A$49,0),MATCH(orders!K$1,products!$A$1:$G$1,0))</f>
        <v>2.5</v>
      </c>
      <c r="L144" s="7">
        <f>INDEX(products!$A$1:$G$49,MATCH($D144,products!$A$1:$A$49,0),MATCH(orders!L$1,products!$A$1:$G$1,0))</f>
        <v>34.154999999999994</v>
      </c>
      <c r="M144" s="7">
        <f t="shared" si="6"/>
        <v>136.61999999999998</v>
      </c>
      <c r="N144" t="str">
        <f t="shared" si="7"/>
        <v>Excelsia</v>
      </c>
      <c r="O144" t="str">
        <f t="shared" si="8"/>
        <v>Light</v>
      </c>
      <c r="P144" t="str">
        <f>_xlfn.XLOOKUP(Coffee_order[[#This Row],[Customer ID]],customers!$A$1:$A$1001,customers!$I$1:$I$1001,,0)</f>
        <v>Yes</v>
      </c>
    </row>
    <row r="145" spans="1:16" x14ac:dyDescent="0.3">
      <c r="A145" s="2" t="s">
        <v>1293</v>
      </c>
      <c r="B145" s="4">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INDEX(products!$A$1:$G$49,MATCH($D145,products!$A$1:$A$49,0),MATCH(orders!I$1,products!$A$1:$G$1,0))</f>
        <v>Lib</v>
      </c>
      <c r="J145" t="str">
        <f>INDEX(products!$A$1:$G$49,MATCH($D145,products!$A$1:$A$49,0),MATCH(orders!J$1,products!$A$1:$G$1,0))</f>
        <v>M</v>
      </c>
      <c r="K145" s="6">
        <f>INDEX(products!$A$1:$G$49,MATCH($D145,products!$A$1:$A$49,0),MATCH(orders!K$1,products!$A$1:$G$1,0))</f>
        <v>0.5</v>
      </c>
      <c r="L145" s="7">
        <f>INDEX(products!$A$1:$G$49,MATCH($D145,products!$A$1:$A$49,0),MATCH(orders!L$1,products!$A$1:$G$1,0))</f>
        <v>8.73</v>
      </c>
      <c r="M145" s="7">
        <f t="shared" si="6"/>
        <v>17.46</v>
      </c>
      <c r="N145" t="str">
        <f t="shared" si="7"/>
        <v>Liberica</v>
      </c>
      <c r="O145" t="str">
        <f t="shared" si="8"/>
        <v>Medium</v>
      </c>
      <c r="P145" t="str">
        <f>_xlfn.XLOOKUP(Coffee_order[[#This Row],[Customer ID]],customers!$A$1:$A$1001,customers!$I$1:$I$1001,,0)</f>
        <v>No</v>
      </c>
    </row>
    <row r="146" spans="1:16" x14ac:dyDescent="0.3">
      <c r="A146" s="2" t="s">
        <v>1299</v>
      </c>
      <c r="B146" s="4">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INDEX(products!$A$1:$G$49,MATCH($D146,products!$A$1:$A$49,0),MATCH(orders!I$1,products!$A$1:$G$1,0))</f>
        <v>Exc</v>
      </c>
      <c r="J146" t="str">
        <f>INDEX(products!$A$1:$G$49,MATCH($D146,products!$A$1:$A$49,0),MATCH(orders!J$1,products!$A$1:$G$1,0))</f>
        <v>L</v>
      </c>
      <c r="K146" s="6">
        <f>INDEX(products!$A$1:$G$49,MATCH($D146,products!$A$1:$A$49,0),MATCH(orders!K$1,products!$A$1:$G$1,0))</f>
        <v>2.5</v>
      </c>
      <c r="L146" s="7">
        <f>INDEX(products!$A$1:$G$49,MATCH($D146,products!$A$1:$A$49,0),MATCH(orders!L$1,products!$A$1:$G$1,0))</f>
        <v>34.154999999999994</v>
      </c>
      <c r="M146" s="7">
        <f t="shared" si="6"/>
        <v>68.309999999999988</v>
      </c>
      <c r="N146" t="str">
        <f t="shared" si="7"/>
        <v>Excelsia</v>
      </c>
      <c r="O146" t="str">
        <f t="shared" si="8"/>
        <v>Light</v>
      </c>
      <c r="P146" t="str">
        <f>_xlfn.XLOOKUP(Coffee_order[[#This Row],[Customer ID]],customers!$A$1:$A$1001,customers!$I$1:$I$1001,,0)</f>
        <v>Yes</v>
      </c>
    </row>
    <row r="147" spans="1:16" x14ac:dyDescent="0.3">
      <c r="A147" s="2" t="s">
        <v>1305</v>
      </c>
      <c r="B147" s="4">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INDEX(products!$A$1:$G$49,MATCH($D147,products!$A$1:$A$49,0),MATCH(orders!I$1,products!$A$1:$G$1,0))</f>
        <v>Lib</v>
      </c>
      <c r="J147" t="str">
        <f>INDEX(products!$A$1:$G$49,MATCH($D147,products!$A$1:$A$49,0),MATCH(orders!J$1,products!$A$1:$G$1,0))</f>
        <v>M</v>
      </c>
      <c r="K147" s="6">
        <f>INDEX(products!$A$1:$G$49,MATCH($D147,products!$A$1:$A$49,0),MATCH(orders!K$1,products!$A$1:$G$1,0))</f>
        <v>0.2</v>
      </c>
      <c r="L147" s="7">
        <f>INDEX(products!$A$1:$G$49,MATCH($D147,products!$A$1:$A$49,0),MATCH(orders!L$1,products!$A$1:$G$1,0))</f>
        <v>4.3650000000000002</v>
      </c>
      <c r="M147" s="7">
        <f t="shared" si="6"/>
        <v>17.46</v>
      </c>
      <c r="N147" t="str">
        <f t="shared" si="7"/>
        <v>Liberica</v>
      </c>
      <c r="O147" t="str">
        <f t="shared" si="8"/>
        <v>Medium</v>
      </c>
      <c r="P147" t="str">
        <f>_xlfn.XLOOKUP(Coffee_order[[#This Row],[Customer ID]],customers!$A$1:$A$1001,customers!$I$1:$I$1001,,0)</f>
        <v>No</v>
      </c>
    </row>
    <row r="148" spans="1:16" x14ac:dyDescent="0.3">
      <c r="A148" s="2" t="s">
        <v>1311</v>
      </c>
      <c r="B148" s="4">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INDEX(products!$A$1:$G$49,MATCH($D148,products!$A$1:$A$49,0),MATCH(orders!I$1,products!$A$1:$G$1,0))</f>
        <v>Lib</v>
      </c>
      <c r="J148" t="str">
        <f>INDEX(products!$A$1:$G$49,MATCH($D148,products!$A$1:$A$49,0),MATCH(orders!J$1,products!$A$1:$G$1,0))</f>
        <v>M</v>
      </c>
      <c r="K148" s="6">
        <f>INDEX(products!$A$1:$G$49,MATCH($D148,products!$A$1:$A$49,0),MATCH(orders!K$1,products!$A$1:$G$1,0))</f>
        <v>1</v>
      </c>
      <c r="L148" s="7">
        <f>INDEX(products!$A$1:$G$49,MATCH($D148,products!$A$1:$A$49,0),MATCH(orders!L$1,products!$A$1:$G$1,0))</f>
        <v>14.55</v>
      </c>
      <c r="M148" s="7">
        <f t="shared" si="6"/>
        <v>43.650000000000006</v>
      </c>
      <c r="N148" t="str">
        <f t="shared" si="7"/>
        <v>Liberica</v>
      </c>
      <c r="O148" t="str">
        <f t="shared" si="8"/>
        <v>Medium</v>
      </c>
      <c r="P148" t="str">
        <f>_xlfn.XLOOKUP(Coffee_order[[#This Row],[Customer ID]],customers!$A$1:$A$1001,customers!$I$1:$I$1001,,0)</f>
        <v>No</v>
      </c>
    </row>
    <row r="149" spans="1:16" x14ac:dyDescent="0.3">
      <c r="A149" s="2" t="s">
        <v>1311</v>
      </c>
      <c r="B149" s="4">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INDEX(products!$A$1:$G$49,MATCH($D149,products!$A$1:$A$49,0),MATCH(orders!I$1,products!$A$1:$G$1,0))</f>
        <v>Exc</v>
      </c>
      <c r="J149" t="str">
        <f>INDEX(products!$A$1:$G$49,MATCH($D149,products!$A$1:$A$49,0),MATCH(orders!J$1,products!$A$1:$G$1,0))</f>
        <v>M</v>
      </c>
      <c r="K149" s="6">
        <f>INDEX(products!$A$1:$G$49,MATCH($D149,products!$A$1:$A$49,0),MATCH(orders!K$1,products!$A$1:$G$1,0))</f>
        <v>1</v>
      </c>
      <c r="L149" s="7">
        <f>INDEX(products!$A$1:$G$49,MATCH($D149,products!$A$1:$A$49,0),MATCH(orders!L$1,products!$A$1:$G$1,0))</f>
        <v>13.75</v>
      </c>
      <c r="M149" s="7">
        <f t="shared" si="6"/>
        <v>27.5</v>
      </c>
      <c r="N149" t="str">
        <f t="shared" si="7"/>
        <v>Excelsia</v>
      </c>
      <c r="O149" t="str">
        <f t="shared" si="8"/>
        <v>Medium</v>
      </c>
      <c r="P149" t="str">
        <f>_xlfn.XLOOKUP(Coffee_order[[#This Row],[Customer ID]],customers!$A$1:$A$1001,customers!$I$1:$I$1001,,0)</f>
        <v>No</v>
      </c>
    </row>
    <row r="150" spans="1:16" x14ac:dyDescent="0.3">
      <c r="A150" s="2" t="s">
        <v>1322</v>
      </c>
      <c r="B150" s="4">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INDEX(products!$A$1:$G$49,MATCH($D150,products!$A$1:$A$49,0),MATCH(orders!I$1,products!$A$1:$G$1,0))</f>
        <v>Exc</v>
      </c>
      <c r="J150" t="str">
        <f>INDEX(products!$A$1:$G$49,MATCH($D150,products!$A$1:$A$49,0),MATCH(orders!J$1,products!$A$1:$G$1,0))</f>
        <v>D</v>
      </c>
      <c r="K150" s="6">
        <f>INDEX(products!$A$1:$G$49,MATCH($D150,products!$A$1:$A$49,0),MATCH(orders!K$1,products!$A$1:$G$1,0))</f>
        <v>0.2</v>
      </c>
      <c r="L150" s="7">
        <f>INDEX(products!$A$1:$G$49,MATCH($D150,products!$A$1:$A$49,0),MATCH(orders!L$1,products!$A$1:$G$1,0))</f>
        <v>3.645</v>
      </c>
      <c r="M150" s="7">
        <f t="shared" si="6"/>
        <v>18.225000000000001</v>
      </c>
      <c r="N150" t="str">
        <f t="shared" si="7"/>
        <v>Excelsia</v>
      </c>
      <c r="O150" t="str">
        <f t="shared" si="8"/>
        <v>Dark</v>
      </c>
      <c r="P150" t="str">
        <f>_xlfn.XLOOKUP(Coffee_order[[#This Row],[Customer ID]],customers!$A$1:$A$1001,customers!$I$1:$I$1001,,0)</f>
        <v>Yes</v>
      </c>
    </row>
    <row r="151" spans="1:16" x14ac:dyDescent="0.3">
      <c r="A151" s="2" t="s">
        <v>1328</v>
      </c>
      <c r="B151" s="4">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INDEX(products!$A$1:$G$49,MATCH($D151,products!$A$1:$A$49,0),MATCH(orders!I$1,products!$A$1:$G$1,0))</f>
        <v>Ara</v>
      </c>
      <c r="J151" t="str">
        <f>INDEX(products!$A$1:$G$49,MATCH($D151,products!$A$1:$A$49,0),MATCH(orders!J$1,products!$A$1:$G$1,0))</f>
        <v>M</v>
      </c>
      <c r="K151" s="6">
        <f>INDEX(products!$A$1:$G$49,MATCH($D151,products!$A$1:$A$49,0),MATCH(orders!K$1,products!$A$1:$G$1,0))</f>
        <v>2.5</v>
      </c>
      <c r="L151" s="7">
        <f>INDEX(products!$A$1:$G$49,MATCH($D151,products!$A$1:$A$49,0),MATCH(orders!L$1,products!$A$1:$G$1,0))</f>
        <v>25.874999999999996</v>
      </c>
      <c r="M151" s="7">
        <f t="shared" si="6"/>
        <v>51.749999999999993</v>
      </c>
      <c r="N151" t="str">
        <f t="shared" si="7"/>
        <v>Arabica</v>
      </c>
      <c r="O151" t="str">
        <f t="shared" si="8"/>
        <v>Medium</v>
      </c>
      <c r="P151" t="str">
        <f>_xlfn.XLOOKUP(Coffee_order[[#This Row],[Customer ID]],customers!$A$1:$A$1001,customers!$I$1:$I$1001,,0)</f>
        <v>Yes</v>
      </c>
    </row>
    <row r="152" spans="1:16" x14ac:dyDescent="0.3">
      <c r="A152" s="2" t="s">
        <v>1333</v>
      </c>
      <c r="B152" s="4">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INDEX(products!$A$1:$G$49,MATCH($D152,products!$A$1:$A$49,0),MATCH(orders!I$1,products!$A$1:$G$1,0))</f>
        <v>Lib</v>
      </c>
      <c r="J152" t="str">
        <f>INDEX(products!$A$1:$G$49,MATCH($D152,products!$A$1:$A$49,0),MATCH(orders!J$1,products!$A$1:$G$1,0))</f>
        <v>D</v>
      </c>
      <c r="K152" s="6">
        <f>INDEX(products!$A$1:$G$49,MATCH($D152,products!$A$1:$A$49,0),MATCH(orders!K$1,products!$A$1:$G$1,0))</f>
        <v>1</v>
      </c>
      <c r="L152" s="7">
        <f>INDEX(products!$A$1:$G$49,MATCH($D152,products!$A$1:$A$49,0),MATCH(orders!L$1,products!$A$1:$G$1,0))</f>
        <v>12.95</v>
      </c>
      <c r="M152" s="7">
        <f t="shared" si="6"/>
        <v>12.95</v>
      </c>
      <c r="N152" t="str">
        <f t="shared" si="7"/>
        <v>Liberica</v>
      </c>
      <c r="O152" t="str">
        <f t="shared" si="8"/>
        <v>Dark</v>
      </c>
      <c r="P152" t="str">
        <f>_xlfn.XLOOKUP(Coffee_order[[#This Row],[Customer ID]],customers!$A$1:$A$1001,customers!$I$1:$I$1001,,0)</f>
        <v>Yes</v>
      </c>
    </row>
    <row r="153" spans="1:16" x14ac:dyDescent="0.3">
      <c r="A153" s="2" t="s">
        <v>1339</v>
      </c>
      <c r="B153" s="4">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INDEX(products!$A$1:$G$49,MATCH($D153,products!$A$1:$A$49,0),MATCH(orders!I$1,products!$A$1:$G$1,0))</f>
        <v>Ara</v>
      </c>
      <c r="J153" t="str">
        <f>INDEX(products!$A$1:$G$49,MATCH($D153,products!$A$1:$A$49,0),MATCH(orders!J$1,products!$A$1:$G$1,0))</f>
        <v>M</v>
      </c>
      <c r="K153" s="6">
        <f>INDEX(products!$A$1:$G$49,MATCH($D153,products!$A$1:$A$49,0),MATCH(orders!K$1,products!$A$1:$G$1,0))</f>
        <v>1</v>
      </c>
      <c r="L153" s="7">
        <f>INDEX(products!$A$1:$G$49,MATCH($D153,products!$A$1:$A$49,0),MATCH(orders!L$1,products!$A$1:$G$1,0))</f>
        <v>11.25</v>
      </c>
      <c r="M153" s="7">
        <f t="shared" si="6"/>
        <v>33.75</v>
      </c>
      <c r="N153" t="str">
        <f t="shared" si="7"/>
        <v>Arabica</v>
      </c>
      <c r="O153" t="str">
        <f t="shared" si="8"/>
        <v>Medium</v>
      </c>
      <c r="P153" t="str">
        <f>_xlfn.XLOOKUP(Coffee_order[[#This Row],[Customer ID]],customers!$A$1:$A$1001,customers!$I$1:$I$1001,,0)</f>
        <v>Yes</v>
      </c>
    </row>
    <row r="154" spans="1:16" x14ac:dyDescent="0.3">
      <c r="A154" s="2" t="s">
        <v>1344</v>
      </c>
      <c r="B154" s="4">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INDEX(products!$A$1:$G$49,MATCH($D154,products!$A$1:$A$49,0),MATCH(orders!I$1,products!$A$1:$G$1,0))</f>
        <v>Rob</v>
      </c>
      <c r="J154" t="str">
        <f>INDEX(products!$A$1:$G$49,MATCH($D154,products!$A$1:$A$49,0),MATCH(orders!J$1,products!$A$1:$G$1,0))</f>
        <v>M</v>
      </c>
      <c r="K154" s="6">
        <f>INDEX(products!$A$1:$G$49,MATCH($D154,products!$A$1:$A$49,0),MATCH(orders!K$1,products!$A$1:$G$1,0))</f>
        <v>2.5</v>
      </c>
      <c r="L154" s="7">
        <f>INDEX(products!$A$1:$G$49,MATCH($D154,products!$A$1:$A$49,0),MATCH(orders!L$1,products!$A$1:$G$1,0))</f>
        <v>22.884999999999998</v>
      </c>
      <c r="M154" s="7">
        <f t="shared" si="6"/>
        <v>68.655000000000001</v>
      </c>
      <c r="N154" t="str">
        <f t="shared" si="7"/>
        <v>Robusta</v>
      </c>
      <c r="O154" t="str">
        <f t="shared" si="8"/>
        <v>Medium</v>
      </c>
      <c r="P154" t="str">
        <f>_xlfn.XLOOKUP(Coffee_order[[#This Row],[Customer ID]],customers!$A$1:$A$1001,customers!$I$1:$I$1001,,0)</f>
        <v>Yes</v>
      </c>
    </row>
    <row r="155" spans="1:16" x14ac:dyDescent="0.3">
      <c r="A155" s="2" t="s">
        <v>1350</v>
      </c>
      <c r="B155" s="4">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INDEX(products!$A$1:$G$49,MATCH($D155,products!$A$1:$A$49,0),MATCH(orders!I$1,products!$A$1:$G$1,0))</f>
        <v>Rob</v>
      </c>
      <c r="J155" t="str">
        <f>INDEX(products!$A$1:$G$49,MATCH($D155,products!$A$1:$A$49,0),MATCH(orders!J$1,products!$A$1:$G$1,0))</f>
        <v>D</v>
      </c>
      <c r="K155" s="6">
        <f>INDEX(products!$A$1:$G$49,MATCH($D155,products!$A$1:$A$49,0),MATCH(orders!K$1,products!$A$1:$G$1,0))</f>
        <v>0.2</v>
      </c>
      <c r="L155" s="7">
        <f>INDEX(products!$A$1:$G$49,MATCH($D155,products!$A$1:$A$49,0),MATCH(orders!L$1,products!$A$1:$G$1,0))</f>
        <v>2.6849999999999996</v>
      </c>
      <c r="M155" s="7">
        <f t="shared" si="6"/>
        <v>2.6849999999999996</v>
      </c>
      <c r="N155" t="str">
        <f t="shared" si="7"/>
        <v>Robusta</v>
      </c>
      <c r="O155" t="str">
        <f t="shared" si="8"/>
        <v>Dark</v>
      </c>
      <c r="P155" t="str">
        <f>_xlfn.XLOOKUP(Coffee_order[[#This Row],[Customer ID]],customers!$A$1:$A$1001,customers!$I$1:$I$1001,,0)</f>
        <v>No</v>
      </c>
    </row>
    <row r="156" spans="1:16" x14ac:dyDescent="0.3">
      <c r="A156" s="2" t="s">
        <v>1355</v>
      </c>
      <c r="B156" s="4">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INDEX(products!$A$1:$G$49,MATCH($D156,products!$A$1:$A$49,0),MATCH(orders!I$1,products!$A$1:$G$1,0))</f>
        <v>Ara</v>
      </c>
      <c r="J156" t="str">
        <f>INDEX(products!$A$1:$G$49,MATCH($D156,products!$A$1:$A$49,0),MATCH(orders!J$1,products!$A$1:$G$1,0))</f>
        <v>D</v>
      </c>
      <c r="K156" s="6">
        <f>INDEX(products!$A$1:$G$49,MATCH($D156,products!$A$1:$A$49,0),MATCH(orders!K$1,products!$A$1:$G$1,0))</f>
        <v>2.5</v>
      </c>
      <c r="L156" s="7">
        <f>INDEX(products!$A$1:$G$49,MATCH($D156,products!$A$1:$A$49,0),MATCH(orders!L$1,products!$A$1:$G$1,0))</f>
        <v>22.884999999999998</v>
      </c>
      <c r="M156" s="7">
        <f t="shared" si="6"/>
        <v>114.42499999999998</v>
      </c>
      <c r="N156" t="str">
        <f t="shared" si="7"/>
        <v>Arabica</v>
      </c>
      <c r="O156" t="str">
        <f t="shared" si="8"/>
        <v>Dark</v>
      </c>
      <c r="P156" t="str">
        <f>_xlfn.XLOOKUP(Coffee_order[[#This Row],[Customer ID]],customers!$A$1:$A$1001,customers!$I$1:$I$1001,,0)</f>
        <v>No</v>
      </c>
    </row>
    <row r="157" spans="1:16" x14ac:dyDescent="0.3">
      <c r="A157" s="2" t="s">
        <v>1361</v>
      </c>
      <c r="B157" s="4">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INDEX(products!$A$1:$G$49,MATCH($D157,products!$A$1:$A$49,0),MATCH(orders!I$1,products!$A$1:$G$1,0))</f>
        <v>Ara</v>
      </c>
      <c r="J157" t="str">
        <f>INDEX(products!$A$1:$G$49,MATCH($D157,products!$A$1:$A$49,0),MATCH(orders!J$1,products!$A$1:$G$1,0))</f>
        <v>M</v>
      </c>
      <c r="K157" s="6">
        <f>INDEX(products!$A$1:$G$49,MATCH($D157,products!$A$1:$A$49,0),MATCH(orders!K$1,products!$A$1:$G$1,0))</f>
        <v>2.5</v>
      </c>
      <c r="L157" s="7">
        <f>INDEX(products!$A$1:$G$49,MATCH($D157,products!$A$1:$A$49,0),MATCH(orders!L$1,products!$A$1:$G$1,0))</f>
        <v>25.874999999999996</v>
      </c>
      <c r="M157" s="7">
        <f t="shared" si="6"/>
        <v>155.24999999999997</v>
      </c>
      <c r="N157" t="str">
        <f t="shared" si="7"/>
        <v>Arabica</v>
      </c>
      <c r="O157" t="str">
        <f t="shared" si="8"/>
        <v>Medium</v>
      </c>
      <c r="P157" t="str">
        <f>_xlfn.XLOOKUP(Coffee_order[[#This Row],[Customer ID]],customers!$A$1:$A$1001,customers!$I$1:$I$1001,,0)</f>
        <v>Yes</v>
      </c>
    </row>
    <row r="158" spans="1:16" x14ac:dyDescent="0.3">
      <c r="A158" s="2" t="s">
        <v>1367</v>
      </c>
      <c r="B158" s="4">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INDEX(products!$A$1:$G$49,MATCH($D158,products!$A$1:$A$49,0),MATCH(orders!I$1,products!$A$1:$G$1,0))</f>
        <v>Ara</v>
      </c>
      <c r="J158" t="str">
        <f>INDEX(products!$A$1:$G$49,MATCH($D158,products!$A$1:$A$49,0),MATCH(orders!J$1,products!$A$1:$G$1,0))</f>
        <v>M</v>
      </c>
      <c r="K158" s="6">
        <f>INDEX(products!$A$1:$G$49,MATCH($D158,products!$A$1:$A$49,0),MATCH(orders!K$1,products!$A$1:$G$1,0))</f>
        <v>2.5</v>
      </c>
      <c r="L158" s="7">
        <f>INDEX(products!$A$1:$G$49,MATCH($D158,products!$A$1:$A$49,0),MATCH(orders!L$1,products!$A$1:$G$1,0))</f>
        <v>25.874999999999996</v>
      </c>
      <c r="M158" s="7">
        <f t="shared" si="6"/>
        <v>77.624999999999986</v>
      </c>
      <c r="N158" t="str">
        <f t="shared" si="7"/>
        <v>Arabica</v>
      </c>
      <c r="O158" t="str">
        <f t="shared" si="8"/>
        <v>Medium</v>
      </c>
      <c r="P158" t="str">
        <f>_xlfn.XLOOKUP(Coffee_order[[#This Row],[Customer ID]],customers!$A$1:$A$1001,customers!$I$1:$I$1001,,0)</f>
        <v>Yes</v>
      </c>
    </row>
    <row r="159" spans="1:16" x14ac:dyDescent="0.3">
      <c r="A159" s="2" t="s">
        <v>1373</v>
      </c>
      <c r="B159" s="4">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INDEX(products!$A$1:$G$49,MATCH($D159,products!$A$1:$A$49,0),MATCH(orders!I$1,products!$A$1:$G$1,0))</f>
        <v>Rob</v>
      </c>
      <c r="J159" t="str">
        <f>INDEX(products!$A$1:$G$49,MATCH($D159,products!$A$1:$A$49,0),MATCH(orders!J$1,products!$A$1:$G$1,0))</f>
        <v>D</v>
      </c>
      <c r="K159" s="6">
        <f>INDEX(products!$A$1:$G$49,MATCH($D159,products!$A$1:$A$49,0),MATCH(orders!K$1,products!$A$1:$G$1,0))</f>
        <v>2.5</v>
      </c>
      <c r="L159" s="7">
        <f>INDEX(products!$A$1:$G$49,MATCH($D159,products!$A$1:$A$49,0),MATCH(orders!L$1,products!$A$1:$G$1,0))</f>
        <v>20.584999999999997</v>
      </c>
      <c r="M159" s="7">
        <f t="shared" si="6"/>
        <v>61.754999999999995</v>
      </c>
      <c r="N159" t="str">
        <f t="shared" si="7"/>
        <v>Robusta</v>
      </c>
      <c r="O159" t="str">
        <f t="shared" si="8"/>
        <v>Dark</v>
      </c>
      <c r="P159" t="str">
        <f>_xlfn.XLOOKUP(Coffee_order[[#This Row],[Customer ID]],customers!$A$1:$A$1001,customers!$I$1:$I$1001,,0)</f>
        <v>No</v>
      </c>
    </row>
    <row r="160" spans="1:16" x14ac:dyDescent="0.3">
      <c r="A160" s="2" t="s">
        <v>1379</v>
      </c>
      <c r="B160" s="4">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INDEX(products!$A$1:$G$49,MATCH($D160,products!$A$1:$A$49,0),MATCH(orders!I$1,products!$A$1:$G$1,0))</f>
        <v>Rob</v>
      </c>
      <c r="J160" t="str">
        <f>INDEX(products!$A$1:$G$49,MATCH($D160,products!$A$1:$A$49,0),MATCH(orders!J$1,products!$A$1:$G$1,0))</f>
        <v>D</v>
      </c>
      <c r="K160" s="6">
        <f>INDEX(products!$A$1:$G$49,MATCH($D160,products!$A$1:$A$49,0),MATCH(orders!K$1,products!$A$1:$G$1,0))</f>
        <v>2.5</v>
      </c>
      <c r="L160" s="7">
        <f>INDEX(products!$A$1:$G$49,MATCH($D160,products!$A$1:$A$49,0),MATCH(orders!L$1,products!$A$1:$G$1,0))</f>
        <v>20.584999999999997</v>
      </c>
      <c r="M160" s="7">
        <f t="shared" si="6"/>
        <v>123.50999999999999</v>
      </c>
      <c r="N160" t="str">
        <f t="shared" si="7"/>
        <v>Robusta</v>
      </c>
      <c r="O160" t="str">
        <f t="shared" si="8"/>
        <v>Dark</v>
      </c>
      <c r="P160" t="str">
        <f>_xlfn.XLOOKUP(Coffee_order[[#This Row],[Customer ID]],customers!$A$1:$A$1001,customers!$I$1:$I$1001,,0)</f>
        <v>Yes</v>
      </c>
    </row>
    <row r="161" spans="1:16" x14ac:dyDescent="0.3">
      <c r="A161" s="2" t="s">
        <v>1384</v>
      </c>
      <c r="B161" s="4">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INDEX(products!$A$1:$G$49,MATCH($D161,products!$A$1:$A$49,0),MATCH(orders!I$1,products!$A$1:$G$1,0))</f>
        <v>Lib</v>
      </c>
      <c r="J161" t="str">
        <f>INDEX(products!$A$1:$G$49,MATCH($D161,products!$A$1:$A$49,0),MATCH(orders!J$1,products!$A$1:$G$1,0))</f>
        <v>L</v>
      </c>
      <c r="K161" s="6">
        <f>INDEX(products!$A$1:$G$49,MATCH($D161,products!$A$1:$A$49,0),MATCH(orders!K$1,products!$A$1:$G$1,0))</f>
        <v>2.5</v>
      </c>
      <c r="L161" s="7">
        <f>INDEX(products!$A$1:$G$49,MATCH($D161,products!$A$1:$A$49,0),MATCH(orders!L$1,products!$A$1:$G$1,0))</f>
        <v>36.454999999999998</v>
      </c>
      <c r="M161" s="7">
        <f t="shared" si="6"/>
        <v>218.73</v>
      </c>
      <c r="N161" t="str">
        <f t="shared" si="7"/>
        <v>Liberica</v>
      </c>
      <c r="O161" t="str">
        <f t="shared" si="8"/>
        <v>Light</v>
      </c>
      <c r="P161" t="str">
        <f>_xlfn.XLOOKUP(Coffee_order[[#This Row],[Customer ID]],customers!$A$1:$A$1001,customers!$I$1:$I$1001,,0)</f>
        <v>No</v>
      </c>
    </row>
    <row r="162" spans="1:16" x14ac:dyDescent="0.3">
      <c r="A162" s="2" t="s">
        <v>1389</v>
      </c>
      <c r="B162" s="4">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INDEX(products!$A$1:$G$49,MATCH($D162,products!$A$1:$A$49,0),MATCH(orders!I$1,products!$A$1:$G$1,0))</f>
        <v>Exc</v>
      </c>
      <c r="J162" t="str">
        <f>INDEX(products!$A$1:$G$49,MATCH($D162,products!$A$1:$A$49,0),MATCH(orders!J$1,products!$A$1:$G$1,0))</f>
        <v>M</v>
      </c>
      <c r="K162" s="6">
        <f>INDEX(products!$A$1:$G$49,MATCH($D162,products!$A$1:$A$49,0),MATCH(orders!K$1,products!$A$1:$G$1,0))</f>
        <v>0.5</v>
      </c>
      <c r="L162" s="7">
        <f>INDEX(products!$A$1:$G$49,MATCH($D162,products!$A$1:$A$49,0),MATCH(orders!L$1,products!$A$1:$G$1,0))</f>
        <v>8.25</v>
      </c>
      <c r="M162" s="7">
        <f t="shared" si="6"/>
        <v>33</v>
      </c>
      <c r="N162" t="str">
        <f t="shared" si="7"/>
        <v>Excelsia</v>
      </c>
      <c r="O162" t="str">
        <f t="shared" si="8"/>
        <v>Medium</v>
      </c>
      <c r="P162" t="str">
        <f>_xlfn.XLOOKUP(Coffee_order[[#This Row],[Customer ID]],customers!$A$1:$A$1001,customers!$I$1:$I$1001,,0)</f>
        <v>No</v>
      </c>
    </row>
    <row r="163" spans="1:16" x14ac:dyDescent="0.3">
      <c r="A163" s="2" t="s">
        <v>1395</v>
      </c>
      <c r="B163" s="4">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INDEX(products!$A$1:$G$49,MATCH($D163,products!$A$1:$A$49,0),MATCH(orders!I$1,products!$A$1:$G$1,0))</f>
        <v>Ara</v>
      </c>
      <c r="J163" t="str">
        <f>INDEX(products!$A$1:$G$49,MATCH($D163,products!$A$1:$A$49,0),MATCH(orders!J$1,products!$A$1:$G$1,0))</f>
        <v>L</v>
      </c>
      <c r="K163" s="6">
        <f>INDEX(products!$A$1:$G$49,MATCH($D163,products!$A$1:$A$49,0),MATCH(orders!K$1,products!$A$1:$G$1,0))</f>
        <v>0.5</v>
      </c>
      <c r="L163" s="7">
        <f>INDEX(products!$A$1:$G$49,MATCH($D163,products!$A$1:$A$49,0),MATCH(orders!L$1,products!$A$1:$G$1,0))</f>
        <v>7.77</v>
      </c>
      <c r="M163" s="7">
        <f t="shared" si="6"/>
        <v>23.31</v>
      </c>
      <c r="N163" t="str">
        <f t="shared" si="7"/>
        <v>Arabica</v>
      </c>
      <c r="O163" t="str">
        <f t="shared" si="8"/>
        <v>Light</v>
      </c>
      <c r="P163" t="str">
        <f>_xlfn.XLOOKUP(Coffee_order[[#This Row],[Customer ID]],customers!$A$1:$A$1001,customers!$I$1:$I$1001,,0)</f>
        <v>No</v>
      </c>
    </row>
    <row r="164" spans="1:16" x14ac:dyDescent="0.3">
      <c r="A164" s="2" t="s">
        <v>1401</v>
      </c>
      <c r="B164" s="4">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INDEX(products!$A$1:$G$49,MATCH($D164,products!$A$1:$A$49,0),MATCH(orders!I$1,products!$A$1:$G$1,0))</f>
        <v>Exc</v>
      </c>
      <c r="J164" t="str">
        <f>INDEX(products!$A$1:$G$49,MATCH($D164,products!$A$1:$A$49,0),MATCH(orders!J$1,products!$A$1:$G$1,0))</f>
        <v>D</v>
      </c>
      <c r="K164" s="6">
        <f>INDEX(products!$A$1:$G$49,MATCH($D164,products!$A$1:$A$49,0),MATCH(orders!K$1,products!$A$1:$G$1,0))</f>
        <v>0.5</v>
      </c>
      <c r="L164" s="7">
        <f>INDEX(products!$A$1:$G$49,MATCH($D164,products!$A$1:$A$49,0),MATCH(orders!L$1,products!$A$1:$G$1,0))</f>
        <v>7.29</v>
      </c>
      <c r="M164" s="7">
        <f t="shared" si="6"/>
        <v>21.87</v>
      </c>
      <c r="N164" t="str">
        <f t="shared" si="7"/>
        <v>Excelsia</v>
      </c>
      <c r="O164" t="str">
        <f t="shared" si="8"/>
        <v>Dark</v>
      </c>
      <c r="P164" t="str">
        <f>_xlfn.XLOOKUP(Coffee_order[[#This Row],[Customer ID]],customers!$A$1:$A$1001,customers!$I$1:$I$1001,,0)</f>
        <v>Yes</v>
      </c>
    </row>
    <row r="165" spans="1:16" x14ac:dyDescent="0.3">
      <c r="A165" s="2" t="s">
        <v>1407</v>
      </c>
      <c r="B165" s="4">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INDEX(products!$A$1:$G$49,MATCH($D165,products!$A$1:$A$49,0),MATCH(orders!I$1,products!$A$1:$G$1,0))</f>
        <v>Rob</v>
      </c>
      <c r="J165" t="str">
        <f>INDEX(products!$A$1:$G$49,MATCH($D165,products!$A$1:$A$49,0),MATCH(orders!J$1,products!$A$1:$G$1,0))</f>
        <v>D</v>
      </c>
      <c r="K165" s="6">
        <f>INDEX(products!$A$1:$G$49,MATCH($D165,products!$A$1:$A$49,0),MATCH(orders!K$1,products!$A$1:$G$1,0))</f>
        <v>0.2</v>
      </c>
      <c r="L165" s="7">
        <f>INDEX(products!$A$1:$G$49,MATCH($D165,products!$A$1:$A$49,0),MATCH(orders!L$1,products!$A$1:$G$1,0))</f>
        <v>2.6849999999999996</v>
      </c>
      <c r="M165" s="7">
        <f t="shared" si="6"/>
        <v>16.11</v>
      </c>
      <c r="N165" t="str">
        <f t="shared" si="7"/>
        <v>Robusta</v>
      </c>
      <c r="O165" t="str">
        <f t="shared" si="8"/>
        <v>Dark</v>
      </c>
      <c r="P165" t="str">
        <f>_xlfn.XLOOKUP(Coffee_order[[#This Row],[Customer ID]],customers!$A$1:$A$1001,customers!$I$1:$I$1001,,0)</f>
        <v>No</v>
      </c>
    </row>
    <row r="166" spans="1:16" x14ac:dyDescent="0.3">
      <c r="A166" s="2" t="s">
        <v>1413</v>
      </c>
      <c r="B166" s="4">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INDEX(products!$A$1:$G$49,MATCH($D166,products!$A$1:$A$49,0),MATCH(orders!I$1,products!$A$1:$G$1,0))</f>
        <v>Exc</v>
      </c>
      <c r="J166" t="str">
        <f>INDEX(products!$A$1:$G$49,MATCH($D166,products!$A$1:$A$49,0),MATCH(orders!J$1,products!$A$1:$G$1,0))</f>
        <v>D</v>
      </c>
      <c r="K166" s="6">
        <f>INDEX(products!$A$1:$G$49,MATCH($D166,products!$A$1:$A$49,0),MATCH(orders!K$1,products!$A$1:$G$1,0))</f>
        <v>0.5</v>
      </c>
      <c r="L166" s="7">
        <f>INDEX(products!$A$1:$G$49,MATCH($D166,products!$A$1:$A$49,0),MATCH(orders!L$1,products!$A$1:$G$1,0))</f>
        <v>7.29</v>
      </c>
      <c r="M166" s="7">
        <f t="shared" si="6"/>
        <v>29.16</v>
      </c>
      <c r="N166" t="str">
        <f t="shared" si="7"/>
        <v>Excelsia</v>
      </c>
      <c r="O166" t="str">
        <f t="shared" si="8"/>
        <v>Dark</v>
      </c>
      <c r="P166" t="str">
        <f>_xlfn.XLOOKUP(Coffee_order[[#This Row],[Customer ID]],customers!$A$1:$A$1001,customers!$I$1:$I$1001,,0)</f>
        <v>No</v>
      </c>
    </row>
    <row r="167" spans="1:16" x14ac:dyDescent="0.3">
      <c r="A167" s="2" t="s">
        <v>1420</v>
      </c>
      <c r="B167" s="4">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INDEX(products!$A$1:$G$49,MATCH($D167,products!$A$1:$A$49,0),MATCH(orders!I$1,products!$A$1:$G$1,0))</f>
        <v>Rob</v>
      </c>
      <c r="J167" t="str">
        <f>INDEX(products!$A$1:$G$49,MATCH($D167,products!$A$1:$A$49,0),MATCH(orders!J$1,products!$A$1:$G$1,0))</f>
        <v>D</v>
      </c>
      <c r="K167" s="6">
        <f>INDEX(products!$A$1:$G$49,MATCH($D167,products!$A$1:$A$49,0),MATCH(orders!K$1,products!$A$1:$G$1,0))</f>
        <v>1</v>
      </c>
      <c r="L167" s="7">
        <f>INDEX(products!$A$1:$G$49,MATCH($D167,products!$A$1:$A$49,0),MATCH(orders!L$1,products!$A$1:$G$1,0))</f>
        <v>8.9499999999999993</v>
      </c>
      <c r="M167" s="7">
        <f t="shared" si="6"/>
        <v>53.699999999999996</v>
      </c>
      <c r="N167" t="str">
        <f t="shared" si="7"/>
        <v>Robusta</v>
      </c>
      <c r="O167" t="str">
        <f t="shared" si="8"/>
        <v>Dark</v>
      </c>
      <c r="P167" t="str">
        <f>_xlfn.XLOOKUP(Coffee_order[[#This Row],[Customer ID]],customers!$A$1:$A$1001,customers!$I$1:$I$1001,,0)</f>
        <v>Yes</v>
      </c>
    </row>
    <row r="168" spans="1:16" x14ac:dyDescent="0.3">
      <c r="A168" s="2" t="s">
        <v>1425</v>
      </c>
      <c r="B168" s="4">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INDEX(products!$A$1:$G$49,MATCH($D168,products!$A$1:$A$49,0),MATCH(orders!I$1,products!$A$1:$G$1,0))</f>
        <v>Rob</v>
      </c>
      <c r="J168" t="str">
        <f>INDEX(products!$A$1:$G$49,MATCH($D168,products!$A$1:$A$49,0),MATCH(orders!J$1,products!$A$1:$G$1,0))</f>
        <v>D</v>
      </c>
      <c r="K168" s="6">
        <f>INDEX(products!$A$1:$G$49,MATCH($D168,products!$A$1:$A$49,0),MATCH(orders!K$1,products!$A$1:$G$1,0))</f>
        <v>0.5</v>
      </c>
      <c r="L168" s="7">
        <f>INDEX(products!$A$1:$G$49,MATCH($D168,products!$A$1:$A$49,0),MATCH(orders!L$1,products!$A$1:$G$1,0))</f>
        <v>5.3699999999999992</v>
      </c>
      <c r="M168" s="7">
        <f t="shared" si="6"/>
        <v>26.849999999999994</v>
      </c>
      <c r="N168" t="str">
        <f t="shared" si="7"/>
        <v>Robusta</v>
      </c>
      <c r="O168" t="str">
        <f t="shared" si="8"/>
        <v>Dark</v>
      </c>
      <c r="P168" t="str">
        <f>_xlfn.XLOOKUP(Coffee_order[[#This Row],[Customer ID]],customers!$A$1:$A$1001,customers!$I$1:$I$1001,,0)</f>
        <v>Yes</v>
      </c>
    </row>
    <row r="169" spans="1:16" x14ac:dyDescent="0.3">
      <c r="A169" s="2" t="s">
        <v>1430</v>
      </c>
      <c r="B169" s="4">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INDEX(products!$A$1:$G$49,MATCH($D169,products!$A$1:$A$49,0),MATCH(orders!I$1,products!$A$1:$G$1,0))</f>
        <v>Exc</v>
      </c>
      <c r="J169" t="str">
        <f>INDEX(products!$A$1:$G$49,MATCH($D169,products!$A$1:$A$49,0),MATCH(orders!J$1,products!$A$1:$G$1,0))</f>
        <v>M</v>
      </c>
      <c r="K169" s="6">
        <f>INDEX(products!$A$1:$G$49,MATCH($D169,products!$A$1:$A$49,0),MATCH(orders!K$1,products!$A$1:$G$1,0))</f>
        <v>0.5</v>
      </c>
      <c r="L169" s="7">
        <f>INDEX(products!$A$1:$G$49,MATCH($D169,products!$A$1:$A$49,0),MATCH(orders!L$1,products!$A$1:$G$1,0))</f>
        <v>8.25</v>
      </c>
      <c r="M169" s="7">
        <f t="shared" si="6"/>
        <v>41.25</v>
      </c>
      <c r="N169" t="str">
        <f t="shared" si="7"/>
        <v>Excelsia</v>
      </c>
      <c r="O169" t="str">
        <f t="shared" si="8"/>
        <v>Medium</v>
      </c>
      <c r="P169" t="str">
        <f>_xlfn.XLOOKUP(Coffee_order[[#This Row],[Customer ID]],customers!$A$1:$A$1001,customers!$I$1:$I$1001,,0)</f>
        <v>Yes</v>
      </c>
    </row>
    <row r="170" spans="1:16" x14ac:dyDescent="0.3">
      <c r="A170" s="2" t="s">
        <v>1436</v>
      </c>
      <c r="B170" s="4">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INDEX(products!$A$1:$G$49,MATCH($D170,products!$A$1:$A$49,0),MATCH(orders!I$1,products!$A$1:$G$1,0))</f>
        <v>Ara</v>
      </c>
      <c r="J170" t="str">
        <f>INDEX(products!$A$1:$G$49,MATCH($D170,products!$A$1:$A$49,0),MATCH(orders!J$1,products!$A$1:$G$1,0))</f>
        <v>M</v>
      </c>
      <c r="K170" s="6">
        <f>INDEX(products!$A$1:$G$49,MATCH($D170,products!$A$1:$A$49,0),MATCH(orders!K$1,products!$A$1:$G$1,0))</f>
        <v>0.5</v>
      </c>
      <c r="L170" s="7">
        <f>INDEX(products!$A$1:$G$49,MATCH($D170,products!$A$1:$A$49,0),MATCH(orders!L$1,products!$A$1:$G$1,0))</f>
        <v>6.75</v>
      </c>
      <c r="M170" s="7">
        <f t="shared" si="6"/>
        <v>40.5</v>
      </c>
      <c r="N170" t="str">
        <f t="shared" si="7"/>
        <v>Arabica</v>
      </c>
      <c r="O170" t="str">
        <f t="shared" si="8"/>
        <v>Medium</v>
      </c>
      <c r="P170" t="str">
        <f>_xlfn.XLOOKUP(Coffee_order[[#This Row],[Customer ID]],customers!$A$1:$A$1001,customers!$I$1:$I$1001,,0)</f>
        <v>No</v>
      </c>
    </row>
    <row r="171" spans="1:16" x14ac:dyDescent="0.3">
      <c r="A171" s="2" t="s">
        <v>1441</v>
      </c>
      <c r="B171" s="4">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INDEX(products!$A$1:$G$49,MATCH($D171,products!$A$1:$A$49,0),MATCH(orders!I$1,products!$A$1:$G$1,0))</f>
        <v>Rob</v>
      </c>
      <c r="J171" t="str">
        <f>INDEX(products!$A$1:$G$49,MATCH($D171,products!$A$1:$A$49,0),MATCH(orders!J$1,products!$A$1:$G$1,0))</f>
        <v>D</v>
      </c>
      <c r="K171" s="6">
        <f>INDEX(products!$A$1:$G$49,MATCH($D171,products!$A$1:$A$49,0),MATCH(orders!K$1,products!$A$1:$G$1,0))</f>
        <v>1</v>
      </c>
      <c r="L171" s="7">
        <f>INDEX(products!$A$1:$G$49,MATCH($D171,products!$A$1:$A$49,0),MATCH(orders!L$1,products!$A$1:$G$1,0))</f>
        <v>8.9499999999999993</v>
      </c>
      <c r="M171" s="7">
        <f t="shared" si="6"/>
        <v>17.899999999999999</v>
      </c>
      <c r="N171" t="str">
        <f t="shared" si="7"/>
        <v>Robusta</v>
      </c>
      <c r="O171" t="str">
        <f t="shared" si="8"/>
        <v>Dark</v>
      </c>
      <c r="P171" t="str">
        <f>_xlfn.XLOOKUP(Coffee_order[[#This Row],[Customer ID]],customers!$A$1:$A$1001,customers!$I$1:$I$1001,,0)</f>
        <v>No</v>
      </c>
    </row>
    <row r="172" spans="1:16" x14ac:dyDescent="0.3">
      <c r="A172" s="2" t="s">
        <v>1448</v>
      </c>
      <c r="B172" s="4">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INDEX(products!$A$1:$G$49,MATCH($D172,products!$A$1:$A$49,0),MATCH(orders!I$1,products!$A$1:$G$1,0))</f>
        <v>Exc</v>
      </c>
      <c r="J172" t="str">
        <f>INDEX(products!$A$1:$G$49,MATCH($D172,products!$A$1:$A$49,0),MATCH(orders!J$1,products!$A$1:$G$1,0))</f>
        <v>L</v>
      </c>
      <c r="K172" s="6">
        <f>INDEX(products!$A$1:$G$49,MATCH($D172,products!$A$1:$A$49,0),MATCH(orders!K$1,products!$A$1:$G$1,0))</f>
        <v>2.5</v>
      </c>
      <c r="L172" s="7">
        <f>INDEX(products!$A$1:$G$49,MATCH($D172,products!$A$1:$A$49,0),MATCH(orders!L$1,products!$A$1:$G$1,0))</f>
        <v>34.154999999999994</v>
      </c>
      <c r="M172" s="7">
        <f t="shared" si="6"/>
        <v>68.309999999999988</v>
      </c>
      <c r="N172" t="str">
        <f t="shared" si="7"/>
        <v>Excelsia</v>
      </c>
      <c r="O172" t="str">
        <f t="shared" si="8"/>
        <v>Light</v>
      </c>
      <c r="P172" t="str">
        <f>_xlfn.XLOOKUP(Coffee_order[[#This Row],[Customer ID]],customers!$A$1:$A$1001,customers!$I$1:$I$1001,,0)</f>
        <v>No</v>
      </c>
    </row>
    <row r="173" spans="1:16" x14ac:dyDescent="0.3">
      <c r="A173" s="2" t="s">
        <v>1453</v>
      </c>
      <c r="B173" s="4">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INDEX(products!$A$1:$G$49,MATCH($D173,products!$A$1:$A$49,0),MATCH(orders!I$1,products!$A$1:$G$1,0))</f>
        <v>Exc</v>
      </c>
      <c r="J173" t="str">
        <f>INDEX(products!$A$1:$G$49,MATCH($D173,products!$A$1:$A$49,0),MATCH(orders!J$1,products!$A$1:$G$1,0))</f>
        <v>M</v>
      </c>
      <c r="K173" s="6">
        <f>INDEX(products!$A$1:$G$49,MATCH($D173,products!$A$1:$A$49,0),MATCH(orders!K$1,products!$A$1:$G$1,0))</f>
        <v>2.5</v>
      </c>
      <c r="L173" s="7">
        <f>INDEX(products!$A$1:$G$49,MATCH($D173,products!$A$1:$A$49,0),MATCH(orders!L$1,products!$A$1:$G$1,0))</f>
        <v>31.624999999999996</v>
      </c>
      <c r="M173" s="7">
        <f t="shared" si="6"/>
        <v>63.249999999999993</v>
      </c>
      <c r="N173" t="str">
        <f t="shared" si="7"/>
        <v>Excelsia</v>
      </c>
      <c r="O173" t="str">
        <f t="shared" si="8"/>
        <v>Medium</v>
      </c>
      <c r="P173" t="str">
        <f>_xlfn.XLOOKUP(Coffee_order[[#This Row],[Customer ID]],customers!$A$1:$A$1001,customers!$I$1:$I$1001,,0)</f>
        <v>Yes</v>
      </c>
    </row>
    <row r="174" spans="1:16" x14ac:dyDescent="0.3">
      <c r="A174" s="2" t="s">
        <v>1459</v>
      </c>
      <c r="B174" s="4">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INDEX(products!$A$1:$G$49,MATCH($D174,products!$A$1:$A$49,0),MATCH(orders!I$1,products!$A$1:$G$1,0))</f>
        <v>Exc</v>
      </c>
      <c r="J174" t="str">
        <f>INDEX(products!$A$1:$G$49,MATCH($D174,products!$A$1:$A$49,0),MATCH(orders!J$1,products!$A$1:$G$1,0))</f>
        <v>D</v>
      </c>
      <c r="K174" s="6">
        <f>INDEX(products!$A$1:$G$49,MATCH($D174,products!$A$1:$A$49,0),MATCH(orders!K$1,products!$A$1:$G$1,0))</f>
        <v>0.5</v>
      </c>
      <c r="L174" s="7">
        <f>INDEX(products!$A$1:$G$49,MATCH($D174,products!$A$1:$A$49,0),MATCH(orders!L$1,products!$A$1:$G$1,0))</f>
        <v>7.29</v>
      </c>
      <c r="M174" s="7">
        <f t="shared" si="6"/>
        <v>21.87</v>
      </c>
      <c r="N174" t="str">
        <f t="shared" si="7"/>
        <v>Excelsia</v>
      </c>
      <c r="O174" t="str">
        <f t="shared" si="8"/>
        <v>Dark</v>
      </c>
      <c r="P174" t="str">
        <f>_xlfn.XLOOKUP(Coffee_order[[#This Row],[Customer ID]],customers!$A$1:$A$1001,customers!$I$1:$I$1001,,0)</f>
        <v>No</v>
      </c>
    </row>
    <row r="175" spans="1:16" x14ac:dyDescent="0.3">
      <c r="A175" s="2" t="s">
        <v>1464</v>
      </c>
      <c r="B175" s="4">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INDEX(products!$A$1:$G$49,MATCH($D175,products!$A$1:$A$49,0),MATCH(orders!I$1,products!$A$1:$G$1,0))</f>
        <v>Rob</v>
      </c>
      <c r="J175" t="str">
        <f>INDEX(products!$A$1:$G$49,MATCH($D175,products!$A$1:$A$49,0),MATCH(orders!J$1,products!$A$1:$G$1,0))</f>
        <v>M</v>
      </c>
      <c r="K175" s="6">
        <f>INDEX(products!$A$1:$G$49,MATCH($D175,products!$A$1:$A$49,0),MATCH(orders!K$1,products!$A$1:$G$1,0))</f>
        <v>2.5</v>
      </c>
      <c r="L175" s="7">
        <f>INDEX(products!$A$1:$G$49,MATCH($D175,products!$A$1:$A$49,0),MATCH(orders!L$1,products!$A$1:$G$1,0))</f>
        <v>22.884999999999998</v>
      </c>
      <c r="M175" s="7">
        <f t="shared" si="6"/>
        <v>91.539999999999992</v>
      </c>
      <c r="N175" t="str">
        <f t="shared" si="7"/>
        <v>Robusta</v>
      </c>
      <c r="O175" t="str">
        <f t="shared" si="8"/>
        <v>Medium</v>
      </c>
      <c r="P175" t="str">
        <f>_xlfn.XLOOKUP(Coffee_order[[#This Row],[Customer ID]],customers!$A$1:$A$1001,customers!$I$1:$I$1001,,0)</f>
        <v>No</v>
      </c>
    </row>
    <row r="176" spans="1:16" x14ac:dyDescent="0.3">
      <c r="A176" s="2" t="s">
        <v>1470</v>
      </c>
      <c r="B176" s="4">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INDEX(products!$A$1:$G$49,MATCH($D176,products!$A$1:$A$49,0),MATCH(orders!I$1,products!$A$1:$G$1,0))</f>
        <v>Exc</v>
      </c>
      <c r="J176" t="str">
        <f>INDEX(products!$A$1:$G$49,MATCH($D176,products!$A$1:$A$49,0),MATCH(orders!J$1,products!$A$1:$G$1,0))</f>
        <v>L</v>
      </c>
      <c r="K176" s="6">
        <f>INDEX(products!$A$1:$G$49,MATCH($D176,products!$A$1:$A$49,0),MATCH(orders!K$1,products!$A$1:$G$1,0))</f>
        <v>2.5</v>
      </c>
      <c r="L176" s="7">
        <f>INDEX(products!$A$1:$G$49,MATCH($D176,products!$A$1:$A$49,0),MATCH(orders!L$1,products!$A$1:$G$1,0))</f>
        <v>34.154999999999994</v>
      </c>
      <c r="M176" s="7">
        <f t="shared" si="6"/>
        <v>204.92999999999995</v>
      </c>
      <c r="N176" t="str">
        <f t="shared" si="7"/>
        <v>Excelsia</v>
      </c>
      <c r="O176" t="str">
        <f t="shared" si="8"/>
        <v>Light</v>
      </c>
      <c r="P176" t="str">
        <f>_xlfn.XLOOKUP(Coffee_order[[#This Row],[Customer ID]],customers!$A$1:$A$1001,customers!$I$1:$I$1001,,0)</f>
        <v>Yes</v>
      </c>
    </row>
    <row r="177" spans="1:16" x14ac:dyDescent="0.3">
      <c r="A177" s="2" t="s">
        <v>1475</v>
      </c>
      <c r="B177" s="4">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INDEX(products!$A$1:$G$49,MATCH($D177,products!$A$1:$A$49,0),MATCH(orders!I$1,products!$A$1:$G$1,0))</f>
        <v>Exc</v>
      </c>
      <c r="J177" t="str">
        <f>INDEX(products!$A$1:$G$49,MATCH($D177,products!$A$1:$A$49,0),MATCH(orders!J$1,products!$A$1:$G$1,0))</f>
        <v>M</v>
      </c>
      <c r="K177" s="6">
        <f>INDEX(products!$A$1:$G$49,MATCH($D177,products!$A$1:$A$49,0),MATCH(orders!K$1,products!$A$1:$G$1,0))</f>
        <v>2.5</v>
      </c>
      <c r="L177" s="7">
        <f>INDEX(products!$A$1:$G$49,MATCH($D177,products!$A$1:$A$49,0),MATCH(orders!L$1,products!$A$1:$G$1,0))</f>
        <v>31.624999999999996</v>
      </c>
      <c r="M177" s="7">
        <f t="shared" si="6"/>
        <v>63.249999999999993</v>
      </c>
      <c r="N177" t="str">
        <f t="shared" si="7"/>
        <v>Excelsia</v>
      </c>
      <c r="O177" t="str">
        <f t="shared" si="8"/>
        <v>Medium</v>
      </c>
      <c r="P177" t="str">
        <f>_xlfn.XLOOKUP(Coffee_order[[#This Row],[Customer ID]],customers!$A$1:$A$1001,customers!$I$1:$I$1001,,0)</f>
        <v>Yes</v>
      </c>
    </row>
    <row r="178" spans="1:16" x14ac:dyDescent="0.3">
      <c r="A178" s="2" t="s">
        <v>1481</v>
      </c>
      <c r="B178" s="4">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INDEX(products!$A$1:$G$49,MATCH($D178,products!$A$1:$A$49,0),MATCH(orders!I$1,products!$A$1:$G$1,0))</f>
        <v>Exc</v>
      </c>
      <c r="J178" t="str">
        <f>INDEX(products!$A$1:$G$49,MATCH($D178,products!$A$1:$A$49,0),MATCH(orders!J$1,products!$A$1:$G$1,0))</f>
        <v>L</v>
      </c>
      <c r="K178" s="6">
        <f>INDEX(products!$A$1:$G$49,MATCH($D178,products!$A$1:$A$49,0),MATCH(orders!K$1,products!$A$1:$G$1,0))</f>
        <v>2.5</v>
      </c>
      <c r="L178" s="7">
        <f>INDEX(products!$A$1:$G$49,MATCH($D178,products!$A$1:$A$49,0),MATCH(orders!L$1,products!$A$1:$G$1,0))</f>
        <v>34.154999999999994</v>
      </c>
      <c r="M178" s="7">
        <f t="shared" si="6"/>
        <v>34.154999999999994</v>
      </c>
      <c r="N178" t="str">
        <f t="shared" si="7"/>
        <v>Excelsia</v>
      </c>
      <c r="O178" t="str">
        <f t="shared" si="8"/>
        <v>Light</v>
      </c>
      <c r="P178" t="str">
        <f>_xlfn.XLOOKUP(Coffee_order[[#This Row],[Customer ID]],customers!$A$1:$A$1001,customers!$I$1:$I$1001,,0)</f>
        <v>Yes</v>
      </c>
    </row>
    <row r="179" spans="1:16" x14ac:dyDescent="0.3">
      <c r="A179" s="2" t="s">
        <v>1487</v>
      </c>
      <c r="B179" s="4">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INDEX(products!$A$1:$G$49,MATCH($D179,products!$A$1:$A$49,0),MATCH(orders!I$1,products!$A$1:$G$1,0))</f>
        <v>Rob</v>
      </c>
      <c r="J179" t="str">
        <f>INDEX(products!$A$1:$G$49,MATCH($D179,products!$A$1:$A$49,0),MATCH(orders!J$1,products!$A$1:$G$1,0))</f>
        <v>L</v>
      </c>
      <c r="K179" s="6">
        <f>INDEX(products!$A$1:$G$49,MATCH($D179,products!$A$1:$A$49,0),MATCH(orders!K$1,products!$A$1:$G$1,0))</f>
        <v>2.5</v>
      </c>
      <c r="L179" s="7">
        <f>INDEX(products!$A$1:$G$49,MATCH($D179,products!$A$1:$A$49,0),MATCH(orders!L$1,products!$A$1:$G$1,0))</f>
        <v>27.484999999999996</v>
      </c>
      <c r="M179" s="7">
        <f t="shared" si="6"/>
        <v>109.93999999999998</v>
      </c>
      <c r="N179" t="str">
        <f t="shared" si="7"/>
        <v>Robusta</v>
      </c>
      <c r="O179" t="str">
        <f t="shared" si="8"/>
        <v>Light</v>
      </c>
      <c r="P179" t="str">
        <f>_xlfn.XLOOKUP(Coffee_order[[#This Row],[Customer ID]],customers!$A$1:$A$1001,customers!$I$1:$I$1001,,0)</f>
        <v>Yes</v>
      </c>
    </row>
    <row r="180" spans="1:16" x14ac:dyDescent="0.3">
      <c r="A180" s="2" t="s">
        <v>1492</v>
      </c>
      <c r="B180" s="4">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INDEX(products!$A$1:$G$49,MATCH($D180,products!$A$1:$A$49,0),MATCH(orders!I$1,products!$A$1:$G$1,0))</f>
        <v>Ara</v>
      </c>
      <c r="J180" t="str">
        <f>INDEX(products!$A$1:$G$49,MATCH($D180,products!$A$1:$A$49,0),MATCH(orders!J$1,products!$A$1:$G$1,0))</f>
        <v>L</v>
      </c>
      <c r="K180" s="6">
        <f>INDEX(products!$A$1:$G$49,MATCH($D180,products!$A$1:$A$49,0),MATCH(orders!K$1,products!$A$1:$G$1,0))</f>
        <v>1</v>
      </c>
      <c r="L180" s="7">
        <f>INDEX(products!$A$1:$G$49,MATCH($D180,products!$A$1:$A$49,0),MATCH(orders!L$1,products!$A$1:$G$1,0))</f>
        <v>12.95</v>
      </c>
      <c r="M180" s="7">
        <f t="shared" si="6"/>
        <v>25.9</v>
      </c>
      <c r="N180" t="str">
        <f t="shared" si="7"/>
        <v>Arabica</v>
      </c>
      <c r="O180" t="str">
        <f t="shared" si="8"/>
        <v>Light</v>
      </c>
      <c r="P180" t="str">
        <f>_xlfn.XLOOKUP(Coffee_order[[#This Row],[Customer ID]],customers!$A$1:$A$1001,customers!$I$1:$I$1001,,0)</f>
        <v>No</v>
      </c>
    </row>
    <row r="181" spans="1:16" x14ac:dyDescent="0.3">
      <c r="A181" s="2" t="s">
        <v>1498</v>
      </c>
      <c r="B181" s="4">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INDEX(products!$A$1:$G$49,MATCH($D181,products!$A$1:$A$49,0),MATCH(orders!I$1,products!$A$1:$G$1,0))</f>
        <v>Ara</v>
      </c>
      <c r="J181" t="str">
        <f>INDEX(products!$A$1:$G$49,MATCH($D181,products!$A$1:$A$49,0),MATCH(orders!J$1,products!$A$1:$G$1,0))</f>
        <v>D</v>
      </c>
      <c r="K181" s="6">
        <f>INDEX(products!$A$1:$G$49,MATCH($D181,products!$A$1:$A$49,0),MATCH(orders!K$1,products!$A$1:$G$1,0))</f>
        <v>0.2</v>
      </c>
      <c r="L181" s="7">
        <f>INDEX(products!$A$1:$G$49,MATCH($D181,products!$A$1:$A$49,0),MATCH(orders!L$1,products!$A$1:$G$1,0))</f>
        <v>2.9849999999999999</v>
      </c>
      <c r="M181" s="7">
        <f t="shared" si="6"/>
        <v>2.9849999999999999</v>
      </c>
      <c r="N181" t="str">
        <f t="shared" si="7"/>
        <v>Arabica</v>
      </c>
      <c r="O181" t="str">
        <f t="shared" si="8"/>
        <v>Dark</v>
      </c>
      <c r="P181" t="str">
        <f>_xlfn.XLOOKUP(Coffee_order[[#This Row],[Customer ID]],customers!$A$1:$A$1001,customers!$I$1:$I$1001,,0)</f>
        <v>No</v>
      </c>
    </row>
    <row r="182" spans="1:16" x14ac:dyDescent="0.3">
      <c r="A182" s="2" t="s">
        <v>1503</v>
      </c>
      <c r="B182" s="4">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INDEX(products!$A$1:$G$49,MATCH($D182,products!$A$1:$A$49,0),MATCH(orders!I$1,products!$A$1:$G$1,0))</f>
        <v>Exc</v>
      </c>
      <c r="J182" t="str">
        <f>INDEX(products!$A$1:$G$49,MATCH($D182,products!$A$1:$A$49,0),MATCH(orders!J$1,products!$A$1:$G$1,0))</f>
        <v>L</v>
      </c>
      <c r="K182" s="6">
        <f>INDEX(products!$A$1:$G$49,MATCH($D182,products!$A$1:$A$49,0),MATCH(orders!K$1,products!$A$1:$G$1,0))</f>
        <v>0.2</v>
      </c>
      <c r="L182" s="7">
        <f>INDEX(products!$A$1:$G$49,MATCH($D182,products!$A$1:$A$49,0),MATCH(orders!L$1,products!$A$1:$G$1,0))</f>
        <v>4.4550000000000001</v>
      </c>
      <c r="M182" s="7">
        <f t="shared" si="6"/>
        <v>22.274999999999999</v>
      </c>
      <c r="N182" t="str">
        <f t="shared" si="7"/>
        <v>Excelsia</v>
      </c>
      <c r="O182" t="str">
        <f t="shared" si="8"/>
        <v>Light</v>
      </c>
      <c r="P182" t="str">
        <f>_xlfn.XLOOKUP(Coffee_order[[#This Row],[Customer ID]],customers!$A$1:$A$1001,customers!$I$1:$I$1001,,0)</f>
        <v>No</v>
      </c>
    </row>
    <row r="183" spans="1:16" x14ac:dyDescent="0.3">
      <c r="A183" s="2" t="s">
        <v>1503</v>
      </c>
      <c r="B183" s="4">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INDEX(products!$A$1:$G$49,MATCH($D183,products!$A$1:$A$49,0),MATCH(orders!I$1,products!$A$1:$G$1,0))</f>
        <v>Ara</v>
      </c>
      <c r="J183" t="str">
        <f>INDEX(products!$A$1:$G$49,MATCH($D183,products!$A$1:$A$49,0),MATCH(orders!J$1,products!$A$1:$G$1,0))</f>
        <v>D</v>
      </c>
      <c r="K183" s="6">
        <f>INDEX(products!$A$1:$G$49,MATCH($D183,products!$A$1:$A$49,0),MATCH(orders!K$1,products!$A$1:$G$1,0))</f>
        <v>0.5</v>
      </c>
      <c r="L183" s="7">
        <f>INDEX(products!$A$1:$G$49,MATCH($D183,products!$A$1:$A$49,0),MATCH(orders!L$1,products!$A$1:$G$1,0))</f>
        <v>5.97</v>
      </c>
      <c r="M183" s="7">
        <f t="shared" si="6"/>
        <v>29.849999999999998</v>
      </c>
      <c r="N183" t="str">
        <f t="shared" si="7"/>
        <v>Arabica</v>
      </c>
      <c r="O183" t="str">
        <f t="shared" si="8"/>
        <v>Dark</v>
      </c>
      <c r="P183" t="str">
        <f>_xlfn.XLOOKUP(Coffee_order[[#This Row],[Customer ID]],customers!$A$1:$A$1001,customers!$I$1:$I$1001,,0)</f>
        <v>No</v>
      </c>
    </row>
    <row r="184" spans="1:16" x14ac:dyDescent="0.3">
      <c r="A184" s="2" t="s">
        <v>1514</v>
      </c>
      <c r="B184" s="4">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INDEX(products!$A$1:$G$49,MATCH($D184,products!$A$1:$A$49,0),MATCH(orders!I$1,products!$A$1:$G$1,0))</f>
        <v>Rob</v>
      </c>
      <c r="J184" t="str">
        <f>INDEX(products!$A$1:$G$49,MATCH($D184,products!$A$1:$A$49,0),MATCH(orders!J$1,products!$A$1:$G$1,0))</f>
        <v>D</v>
      </c>
      <c r="K184" s="6">
        <f>INDEX(products!$A$1:$G$49,MATCH($D184,products!$A$1:$A$49,0),MATCH(orders!K$1,products!$A$1:$G$1,0))</f>
        <v>0.5</v>
      </c>
      <c r="L184" s="7">
        <f>INDEX(products!$A$1:$G$49,MATCH($D184,products!$A$1:$A$49,0),MATCH(orders!L$1,products!$A$1:$G$1,0))</f>
        <v>5.3699999999999992</v>
      </c>
      <c r="M184" s="7">
        <f t="shared" si="6"/>
        <v>32.22</v>
      </c>
      <c r="N184" t="str">
        <f t="shared" si="7"/>
        <v>Robusta</v>
      </c>
      <c r="O184" t="str">
        <f t="shared" si="8"/>
        <v>Dark</v>
      </c>
      <c r="P184" t="str">
        <f>_xlfn.XLOOKUP(Coffee_order[[#This Row],[Customer ID]],customers!$A$1:$A$1001,customers!$I$1:$I$1001,,0)</f>
        <v>No</v>
      </c>
    </row>
    <row r="185" spans="1:16" x14ac:dyDescent="0.3">
      <c r="A185" s="2" t="s">
        <v>1520</v>
      </c>
      <c r="B185" s="4">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INDEX(products!$A$1:$G$49,MATCH($D185,products!$A$1:$A$49,0),MATCH(orders!I$1,products!$A$1:$G$1,0))</f>
        <v>Exc</v>
      </c>
      <c r="J185" t="str">
        <f>INDEX(products!$A$1:$G$49,MATCH($D185,products!$A$1:$A$49,0),MATCH(orders!J$1,products!$A$1:$G$1,0))</f>
        <v>M</v>
      </c>
      <c r="K185" s="6">
        <f>INDEX(products!$A$1:$G$49,MATCH($D185,products!$A$1:$A$49,0),MATCH(orders!K$1,products!$A$1:$G$1,0))</f>
        <v>0.2</v>
      </c>
      <c r="L185" s="7">
        <f>INDEX(products!$A$1:$G$49,MATCH($D185,products!$A$1:$A$49,0),MATCH(orders!L$1,products!$A$1:$G$1,0))</f>
        <v>4.125</v>
      </c>
      <c r="M185" s="7">
        <f t="shared" si="6"/>
        <v>8.25</v>
      </c>
      <c r="N185" t="str">
        <f t="shared" si="7"/>
        <v>Excelsia</v>
      </c>
      <c r="O185" t="str">
        <f t="shared" si="8"/>
        <v>Medium</v>
      </c>
      <c r="P185" t="str">
        <f>_xlfn.XLOOKUP(Coffee_order[[#This Row],[Customer ID]],customers!$A$1:$A$1001,customers!$I$1:$I$1001,,0)</f>
        <v>No</v>
      </c>
    </row>
    <row r="186" spans="1:16" x14ac:dyDescent="0.3">
      <c r="A186" s="2" t="s">
        <v>1526</v>
      </c>
      <c r="B186" s="4">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INDEX(products!$A$1:$G$49,MATCH($D186,products!$A$1:$A$49,0),MATCH(orders!I$1,products!$A$1:$G$1,0))</f>
        <v>Ara</v>
      </c>
      <c r="J186" t="str">
        <f>INDEX(products!$A$1:$G$49,MATCH($D186,products!$A$1:$A$49,0),MATCH(orders!J$1,products!$A$1:$G$1,0))</f>
        <v>L</v>
      </c>
      <c r="K186" s="6">
        <f>INDEX(products!$A$1:$G$49,MATCH($D186,products!$A$1:$A$49,0),MATCH(orders!K$1,products!$A$1:$G$1,0))</f>
        <v>0.5</v>
      </c>
      <c r="L186" s="7">
        <f>INDEX(products!$A$1:$G$49,MATCH($D186,products!$A$1:$A$49,0),MATCH(orders!L$1,products!$A$1:$G$1,0))</f>
        <v>7.77</v>
      </c>
      <c r="M186" s="7">
        <f t="shared" si="6"/>
        <v>31.08</v>
      </c>
      <c r="N186" t="str">
        <f t="shared" si="7"/>
        <v>Arabica</v>
      </c>
      <c r="O186" t="str">
        <f t="shared" si="8"/>
        <v>Light</v>
      </c>
      <c r="P186" t="str">
        <f>_xlfn.XLOOKUP(Coffee_order[[#This Row],[Customer ID]],customers!$A$1:$A$1001,customers!$I$1:$I$1001,,0)</f>
        <v>No</v>
      </c>
    </row>
    <row r="187" spans="1:16" x14ac:dyDescent="0.3">
      <c r="A187" s="2" t="s">
        <v>1532</v>
      </c>
      <c r="B187" s="4">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INDEX(products!$A$1:$G$49,MATCH($D187,products!$A$1:$A$49,0),MATCH(orders!I$1,products!$A$1:$G$1,0))</f>
        <v>Exc</v>
      </c>
      <c r="J187" t="str">
        <f>INDEX(products!$A$1:$G$49,MATCH($D187,products!$A$1:$A$49,0),MATCH(orders!J$1,products!$A$1:$G$1,0))</f>
        <v>D</v>
      </c>
      <c r="K187" s="6">
        <f>INDEX(products!$A$1:$G$49,MATCH($D187,products!$A$1:$A$49,0),MATCH(orders!K$1,products!$A$1:$G$1,0))</f>
        <v>0.5</v>
      </c>
      <c r="L187" s="7">
        <f>INDEX(products!$A$1:$G$49,MATCH($D187,products!$A$1:$A$49,0),MATCH(orders!L$1,products!$A$1:$G$1,0))</f>
        <v>7.29</v>
      </c>
      <c r="M187" s="7">
        <f t="shared" si="6"/>
        <v>36.450000000000003</v>
      </c>
      <c r="N187" t="str">
        <f t="shared" si="7"/>
        <v>Excelsia</v>
      </c>
      <c r="O187" t="str">
        <f t="shared" si="8"/>
        <v>Dark</v>
      </c>
      <c r="P187" t="str">
        <f>_xlfn.XLOOKUP(Coffee_order[[#This Row],[Customer ID]],customers!$A$1:$A$1001,customers!$I$1:$I$1001,,0)</f>
        <v>Yes</v>
      </c>
    </row>
    <row r="188" spans="1:16" x14ac:dyDescent="0.3">
      <c r="A188" s="2" t="s">
        <v>1538</v>
      </c>
      <c r="B188" s="4">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INDEX(products!$A$1:$G$49,MATCH($D188,products!$A$1:$A$49,0),MATCH(orders!I$1,products!$A$1:$G$1,0))</f>
        <v>Rob</v>
      </c>
      <c r="J188" t="str">
        <f>INDEX(products!$A$1:$G$49,MATCH($D188,products!$A$1:$A$49,0),MATCH(orders!J$1,products!$A$1:$G$1,0))</f>
        <v>M</v>
      </c>
      <c r="K188" s="6">
        <f>INDEX(products!$A$1:$G$49,MATCH($D188,products!$A$1:$A$49,0),MATCH(orders!K$1,products!$A$1:$G$1,0))</f>
        <v>2.5</v>
      </c>
      <c r="L188" s="7">
        <f>INDEX(products!$A$1:$G$49,MATCH($D188,products!$A$1:$A$49,0),MATCH(orders!L$1,products!$A$1:$G$1,0))</f>
        <v>22.884999999999998</v>
      </c>
      <c r="M188" s="7">
        <f t="shared" si="6"/>
        <v>68.655000000000001</v>
      </c>
      <c r="N188" t="str">
        <f t="shared" si="7"/>
        <v>Robusta</v>
      </c>
      <c r="O188" t="str">
        <f t="shared" si="8"/>
        <v>Medium</v>
      </c>
      <c r="P188" t="str">
        <f>_xlfn.XLOOKUP(Coffee_order[[#This Row],[Customer ID]],customers!$A$1:$A$1001,customers!$I$1:$I$1001,,0)</f>
        <v>No</v>
      </c>
    </row>
    <row r="189" spans="1:16" x14ac:dyDescent="0.3">
      <c r="A189" s="2" t="s">
        <v>1544</v>
      </c>
      <c r="B189" s="4">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INDEX(products!$A$1:$G$49,MATCH($D189,products!$A$1:$A$49,0),MATCH(orders!I$1,products!$A$1:$G$1,0))</f>
        <v>Lib</v>
      </c>
      <c r="J189" t="str">
        <f>INDEX(products!$A$1:$G$49,MATCH($D189,products!$A$1:$A$49,0),MATCH(orders!J$1,products!$A$1:$G$1,0))</f>
        <v>M</v>
      </c>
      <c r="K189" s="6">
        <f>INDEX(products!$A$1:$G$49,MATCH($D189,products!$A$1:$A$49,0),MATCH(orders!K$1,products!$A$1:$G$1,0))</f>
        <v>0.5</v>
      </c>
      <c r="L189" s="7">
        <f>INDEX(products!$A$1:$G$49,MATCH($D189,products!$A$1:$A$49,0),MATCH(orders!L$1,products!$A$1:$G$1,0))</f>
        <v>8.73</v>
      </c>
      <c r="M189" s="7">
        <f t="shared" si="6"/>
        <v>43.650000000000006</v>
      </c>
      <c r="N189" t="str">
        <f t="shared" si="7"/>
        <v>Liberica</v>
      </c>
      <c r="O189" t="str">
        <f t="shared" si="8"/>
        <v>Medium</v>
      </c>
      <c r="P189" t="str">
        <f>_xlfn.XLOOKUP(Coffee_order[[#This Row],[Customer ID]],customers!$A$1:$A$1001,customers!$I$1:$I$1001,,0)</f>
        <v>Yes</v>
      </c>
    </row>
    <row r="190" spans="1:16" x14ac:dyDescent="0.3">
      <c r="A190" s="2" t="s">
        <v>1549</v>
      </c>
      <c r="B190" s="4">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INDEX(products!$A$1:$G$49,MATCH($D190,products!$A$1:$A$49,0),MATCH(orders!I$1,products!$A$1:$G$1,0))</f>
        <v>Exc</v>
      </c>
      <c r="J190" t="str">
        <f>INDEX(products!$A$1:$G$49,MATCH($D190,products!$A$1:$A$49,0),MATCH(orders!J$1,products!$A$1:$G$1,0))</f>
        <v>L</v>
      </c>
      <c r="K190" s="6">
        <f>INDEX(products!$A$1:$G$49,MATCH($D190,products!$A$1:$A$49,0),MATCH(orders!K$1,products!$A$1:$G$1,0))</f>
        <v>0.2</v>
      </c>
      <c r="L190" s="7">
        <f>INDEX(products!$A$1:$G$49,MATCH($D190,products!$A$1:$A$49,0),MATCH(orders!L$1,products!$A$1:$G$1,0))</f>
        <v>4.4550000000000001</v>
      </c>
      <c r="M190" s="7">
        <f t="shared" si="6"/>
        <v>4.4550000000000001</v>
      </c>
      <c r="N190" t="str">
        <f t="shared" si="7"/>
        <v>Excelsia</v>
      </c>
      <c r="O190" t="str">
        <f t="shared" si="8"/>
        <v>Light</v>
      </c>
      <c r="P190" t="str">
        <f>_xlfn.XLOOKUP(Coffee_order[[#This Row],[Customer ID]],customers!$A$1:$A$1001,customers!$I$1:$I$1001,,0)</f>
        <v>Yes</v>
      </c>
    </row>
    <row r="191" spans="1:16" x14ac:dyDescent="0.3">
      <c r="A191" s="2" t="s">
        <v>1555</v>
      </c>
      <c r="B191" s="4">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INDEX(products!$A$1:$G$49,MATCH($D191,products!$A$1:$A$49,0),MATCH(orders!I$1,products!$A$1:$G$1,0))</f>
        <v>Lib</v>
      </c>
      <c r="J191" t="str">
        <f>INDEX(products!$A$1:$G$49,MATCH($D191,products!$A$1:$A$49,0),MATCH(orders!J$1,products!$A$1:$G$1,0))</f>
        <v>M</v>
      </c>
      <c r="K191" s="6">
        <f>INDEX(products!$A$1:$G$49,MATCH($D191,products!$A$1:$A$49,0),MATCH(orders!K$1,products!$A$1:$G$1,0))</f>
        <v>1</v>
      </c>
      <c r="L191" s="7">
        <f>INDEX(products!$A$1:$G$49,MATCH($D191,products!$A$1:$A$49,0),MATCH(orders!L$1,products!$A$1:$G$1,0))</f>
        <v>14.55</v>
      </c>
      <c r="M191" s="7">
        <f t="shared" si="6"/>
        <v>43.650000000000006</v>
      </c>
      <c r="N191" t="str">
        <f t="shared" si="7"/>
        <v>Liberica</v>
      </c>
      <c r="O191" t="str">
        <f t="shared" si="8"/>
        <v>Medium</v>
      </c>
      <c r="P191" t="str">
        <f>_xlfn.XLOOKUP(Coffee_order[[#This Row],[Customer ID]],customers!$A$1:$A$1001,customers!$I$1:$I$1001,,0)</f>
        <v>Yes</v>
      </c>
    </row>
    <row r="192" spans="1:16" x14ac:dyDescent="0.3">
      <c r="A192" s="2" t="s">
        <v>1561</v>
      </c>
      <c r="B192" s="4">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INDEX(products!$A$1:$G$49,MATCH($D192,products!$A$1:$A$49,0),MATCH(orders!I$1,products!$A$1:$G$1,0))</f>
        <v>Lib</v>
      </c>
      <c r="J192" t="str">
        <f>INDEX(products!$A$1:$G$49,MATCH($D192,products!$A$1:$A$49,0),MATCH(orders!J$1,products!$A$1:$G$1,0))</f>
        <v>M</v>
      </c>
      <c r="K192" s="6">
        <f>INDEX(products!$A$1:$G$49,MATCH($D192,products!$A$1:$A$49,0),MATCH(orders!K$1,products!$A$1:$G$1,0))</f>
        <v>2.5</v>
      </c>
      <c r="L192" s="7">
        <f>INDEX(products!$A$1:$G$49,MATCH($D192,products!$A$1:$A$49,0),MATCH(orders!L$1,products!$A$1:$G$1,0))</f>
        <v>33.464999999999996</v>
      </c>
      <c r="M192" s="7">
        <f t="shared" si="6"/>
        <v>33.464999999999996</v>
      </c>
      <c r="N192" t="str">
        <f t="shared" si="7"/>
        <v>Liberica</v>
      </c>
      <c r="O192" t="str">
        <f t="shared" si="8"/>
        <v>Medium</v>
      </c>
      <c r="P192" t="str">
        <f>_xlfn.XLOOKUP(Coffee_order[[#This Row],[Customer ID]],customers!$A$1:$A$1001,customers!$I$1:$I$1001,,0)</f>
        <v>Yes</v>
      </c>
    </row>
    <row r="193" spans="1:16" x14ac:dyDescent="0.3">
      <c r="A193" s="2" t="s">
        <v>1567</v>
      </c>
      <c r="B193" s="4">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INDEX(products!$A$1:$G$49,MATCH($D193,products!$A$1:$A$49,0),MATCH(orders!I$1,products!$A$1:$G$1,0))</f>
        <v>Lib</v>
      </c>
      <c r="J193" t="str">
        <f>INDEX(products!$A$1:$G$49,MATCH($D193,products!$A$1:$A$49,0),MATCH(orders!J$1,products!$A$1:$G$1,0))</f>
        <v>D</v>
      </c>
      <c r="K193" s="6">
        <f>INDEX(products!$A$1:$G$49,MATCH($D193,products!$A$1:$A$49,0),MATCH(orders!K$1,products!$A$1:$G$1,0))</f>
        <v>0.2</v>
      </c>
      <c r="L193" s="7">
        <f>INDEX(products!$A$1:$G$49,MATCH($D193,products!$A$1:$A$49,0),MATCH(orders!L$1,products!$A$1:$G$1,0))</f>
        <v>3.8849999999999998</v>
      </c>
      <c r="M193" s="7">
        <f t="shared" si="6"/>
        <v>19.424999999999997</v>
      </c>
      <c r="N193" t="str">
        <f t="shared" si="7"/>
        <v>Liberica</v>
      </c>
      <c r="O193" t="str">
        <f t="shared" si="8"/>
        <v>Dark</v>
      </c>
      <c r="P193" t="str">
        <f>_xlfn.XLOOKUP(Coffee_order[[#This Row],[Customer ID]],customers!$A$1:$A$1001,customers!$I$1:$I$1001,,0)</f>
        <v>Yes</v>
      </c>
    </row>
    <row r="194" spans="1:16" x14ac:dyDescent="0.3">
      <c r="A194" s="2" t="s">
        <v>1573</v>
      </c>
      <c r="B194" s="4">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INDEX(products!$A$1:$G$49,MATCH($D194,products!$A$1:$A$49,0),MATCH(orders!I$1,products!$A$1:$G$1,0))</f>
        <v>Exc</v>
      </c>
      <c r="J194" t="str">
        <f>INDEX(products!$A$1:$G$49,MATCH($D194,products!$A$1:$A$49,0),MATCH(orders!J$1,products!$A$1:$G$1,0))</f>
        <v>D</v>
      </c>
      <c r="K194" s="6">
        <f>INDEX(products!$A$1:$G$49,MATCH($D194,products!$A$1:$A$49,0),MATCH(orders!K$1,products!$A$1:$G$1,0))</f>
        <v>1</v>
      </c>
      <c r="L194" s="7">
        <f>INDEX(products!$A$1:$G$49,MATCH($D194,products!$A$1:$A$49,0),MATCH(orders!L$1,products!$A$1:$G$1,0))</f>
        <v>12.15</v>
      </c>
      <c r="M194" s="7">
        <f t="shared" si="6"/>
        <v>72.900000000000006</v>
      </c>
      <c r="N194" t="str">
        <f t="shared" si="7"/>
        <v>Excelsia</v>
      </c>
      <c r="O194" t="str">
        <f t="shared" si="8"/>
        <v>Dark</v>
      </c>
      <c r="P194" t="str">
        <f>_xlfn.XLOOKUP(Coffee_order[[#This Row],[Customer ID]],customers!$A$1:$A$1001,customers!$I$1:$I$1001,,0)</f>
        <v>Yes</v>
      </c>
    </row>
    <row r="195" spans="1:16" x14ac:dyDescent="0.3">
      <c r="A195" s="2" t="s">
        <v>1579</v>
      </c>
      <c r="B195" s="4">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INDEX(products!$A$1:$G$49,MATCH($D195,products!$A$1:$A$49,0),MATCH(orders!I$1,products!$A$1:$G$1,0))</f>
        <v>Exc</v>
      </c>
      <c r="J195" t="str">
        <f>INDEX(products!$A$1:$G$49,MATCH($D195,products!$A$1:$A$49,0),MATCH(orders!J$1,products!$A$1:$G$1,0))</f>
        <v>L</v>
      </c>
      <c r="K195" s="6">
        <f>INDEX(products!$A$1:$G$49,MATCH($D195,products!$A$1:$A$49,0),MATCH(orders!K$1,products!$A$1:$G$1,0))</f>
        <v>1</v>
      </c>
      <c r="L195" s="7">
        <f>INDEX(products!$A$1:$G$49,MATCH($D195,products!$A$1:$A$49,0),MATCH(orders!L$1,products!$A$1:$G$1,0))</f>
        <v>14.85</v>
      </c>
      <c r="M195" s="7">
        <f t="shared" ref="M195:M258" si="9">L195*E195</f>
        <v>44.55</v>
      </c>
      <c r="N195" t="str">
        <f t="shared" ref="N195:N258" si="10">IF(I195="Rob","Robusta",IF(I195="Exc","Excelsia",IF(I195="Ara","Arabica",IF(I195="Lib","Liberica"))))</f>
        <v>Excelsia</v>
      </c>
      <c r="O195" t="str">
        <f t="shared" ref="O195:O258" si="11">IF(J195="M","Medium",IF(J195="L","Light",IF(J195="D","Dark")))</f>
        <v>Light</v>
      </c>
      <c r="P195" t="str">
        <f>_xlfn.XLOOKUP(Coffee_order[[#This Row],[Customer ID]],customers!$A$1:$A$1001,customers!$I$1:$I$1001,,0)</f>
        <v>No</v>
      </c>
    </row>
    <row r="196" spans="1:16" x14ac:dyDescent="0.3">
      <c r="A196" s="2" t="s">
        <v>1584</v>
      </c>
      <c r="B196" s="4">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INDEX(products!$A$1:$G$49,MATCH($D196,products!$A$1:$A$49,0),MATCH(orders!I$1,products!$A$1:$G$1,0))</f>
        <v>Exc</v>
      </c>
      <c r="J196" t="str">
        <f>INDEX(products!$A$1:$G$49,MATCH($D196,products!$A$1:$A$49,0),MATCH(orders!J$1,products!$A$1:$G$1,0))</f>
        <v>D</v>
      </c>
      <c r="K196" s="6">
        <f>INDEX(products!$A$1:$G$49,MATCH($D196,products!$A$1:$A$49,0),MATCH(orders!K$1,products!$A$1:$G$1,0))</f>
        <v>0.5</v>
      </c>
      <c r="L196" s="7">
        <f>INDEX(products!$A$1:$G$49,MATCH($D196,products!$A$1:$A$49,0),MATCH(orders!L$1,products!$A$1:$G$1,0))</f>
        <v>7.29</v>
      </c>
      <c r="M196" s="7">
        <f t="shared" si="9"/>
        <v>36.450000000000003</v>
      </c>
      <c r="N196" t="str">
        <f t="shared" si="10"/>
        <v>Excelsia</v>
      </c>
      <c r="O196" t="str">
        <f t="shared" si="11"/>
        <v>Dark</v>
      </c>
      <c r="P196" t="str">
        <f>_xlfn.XLOOKUP(Coffee_order[[#This Row],[Customer ID]],customers!$A$1:$A$1001,customers!$I$1:$I$1001,,0)</f>
        <v>No</v>
      </c>
    </row>
    <row r="197" spans="1:16" x14ac:dyDescent="0.3">
      <c r="A197" s="2" t="s">
        <v>1590</v>
      </c>
      <c r="B197" s="4">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INDEX(products!$A$1:$G$49,MATCH($D197,products!$A$1:$A$49,0),MATCH(orders!I$1,products!$A$1:$G$1,0))</f>
        <v>Ara</v>
      </c>
      <c r="J197" t="str">
        <f>INDEX(products!$A$1:$G$49,MATCH($D197,products!$A$1:$A$49,0),MATCH(orders!J$1,products!$A$1:$G$1,0))</f>
        <v>L</v>
      </c>
      <c r="K197" s="6">
        <f>INDEX(products!$A$1:$G$49,MATCH($D197,products!$A$1:$A$49,0),MATCH(orders!K$1,products!$A$1:$G$1,0))</f>
        <v>1</v>
      </c>
      <c r="L197" s="7">
        <f>INDEX(products!$A$1:$G$49,MATCH($D197,products!$A$1:$A$49,0),MATCH(orders!L$1,products!$A$1:$G$1,0))</f>
        <v>12.95</v>
      </c>
      <c r="M197" s="7">
        <f t="shared" si="9"/>
        <v>38.849999999999994</v>
      </c>
      <c r="N197" t="str">
        <f t="shared" si="10"/>
        <v>Arabica</v>
      </c>
      <c r="O197" t="str">
        <f t="shared" si="11"/>
        <v>Light</v>
      </c>
      <c r="P197" t="str">
        <f>_xlfn.XLOOKUP(Coffee_order[[#This Row],[Customer ID]],customers!$A$1:$A$1001,customers!$I$1:$I$1001,,0)</f>
        <v>No</v>
      </c>
    </row>
    <row r="198" spans="1:16" x14ac:dyDescent="0.3">
      <c r="A198" s="2" t="s">
        <v>1596</v>
      </c>
      <c r="B198" s="4">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INDEX(products!$A$1:$G$49,MATCH($D198,products!$A$1:$A$49,0),MATCH(orders!I$1,products!$A$1:$G$1,0))</f>
        <v>Exc</v>
      </c>
      <c r="J198" t="str">
        <f>INDEX(products!$A$1:$G$49,MATCH($D198,products!$A$1:$A$49,0),MATCH(orders!J$1,products!$A$1:$G$1,0))</f>
        <v>L</v>
      </c>
      <c r="K198" s="6">
        <f>INDEX(products!$A$1:$G$49,MATCH($D198,products!$A$1:$A$49,0),MATCH(orders!K$1,products!$A$1:$G$1,0))</f>
        <v>0.5</v>
      </c>
      <c r="L198" s="7">
        <f>INDEX(products!$A$1:$G$49,MATCH($D198,products!$A$1:$A$49,0),MATCH(orders!L$1,products!$A$1:$G$1,0))</f>
        <v>8.91</v>
      </c>
      <c r="M198" s="7">
        <f t="shared" si="9"/>
        <v>53.46</v>
      </c>
      <c r="N198" t="str">
        <f t="shared" si="10"/>
        <v>Excelsia</v>
      </c>
      <c r="O198" t="str">
        <f t="shared" si="11"/>
        <v>Light</v>
      </c>
      <c r="P198" t="str">
        <f>_xlfn.XLOOKUP(Coffee_order[[#This Row],[Customer ID]],customers!$A$1:$A$1001,customers!$I$1:$I$1001,,0)</f>
        <v>No</v>
      </c>
    </row>
    <row r="199" spans="1:16" x14ac:dyDescent="0.3">
      <c r="A199" s="2" t="s">
        <v>1596</v>
      </c>
      <c r="B199" s="4">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INDEX(products!$A$1:$G$49,MATCH($D199,products!$A$1:$A$49,0),MATCH(orders!I$1,products!$A$1:$G$1,0))</f>
        <v>Lib</v>
      </c>
      <c r="J199" t="str">
        <f>INDEX(products!$A$1:$G$49,MATCH($D199,products!$A$1:$A$49,0),MATCH(orders!J$1,products!$A$1:$G$1,0))</f>
        <v>D</v>
      </c>
      <c r="K199" s="6">
        <f>INDEX(products!$A$1:$G$49,MATCH($D199,products!$A$1:$A$49,0),MATCH(orders!K$1,products!$A$1:$G$1,0))</f>
        <v>2.5</v>
      </c>
      <c r="L199" s="7">
        <f>INDEX(products!$A$1:$G$49,MATCH($D199,products!$A$1:$A$49,0),MATCH(orders!L$1,products!$A$1:$G$1,0))</f>
        <v>29.784999999999997</v>
      </c>
      <c r="M199" s="7">
        <f t="shared" si="9"/>
        <v>59.569999999999993</v>
      </c>
      <c r="N199" t="str">
        <f t="shared" si="10"/>
        <v>Liberica</v>
      </c>
      <c r="O199" t="str">
        <f t="shared" si="11"/>
        <v>Dark</v>
      </c>
      <c r="P199" t="str">
        <f>_xlfn.XLOOKUP(Coffee_order[[#This Row],[Customer ID]],customers!$A$1:$A$1001,customers!$I$1:$I$1001,,0)</f>
        <v>No</v>
      </c>
    </row>
    <row r="200" spans="1:16" x14ac:dyDescent="0.3">
      <c r="A200" s="2" t="s">
        <v>1596</v>
      </c>
      <c r="B200" s="4">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INDEX(products!$A$1:$G$49,MATCH($D200,products!$A$1:$A$49,0),MATCH(orders!I$1,products!$A$1:$G$1,0))</f>
        <v>Lib</v>
      </c>
      <c r="J200" t="str">
        <f>INDEX(products!$A$1:$G$49,MATCH($D200,products!$A$1:$A$49,0),MATCH(orders!J$1,products!$A$1:$G$1,0))</f>
        <v>D</v>
      </c>
      <c r="K200" s="6">
        <f>INDEX(products!$A$1:$G$49,MATCH($D200,products!$A$1:$A$49,0),MATCH(orders!K$1,products!$A$1:$G$1,0))</f>
        <v>2.5</v>
      </c>
      <c r="L200" s="7">
        <f>INDEX(products!$A$1:$G$49,MATCH($D200,products!$A$1:$A$49,0),MATCH(orders!L$1,products!$A$1:$G$1,0))</f>
        <v>29.784999999999997</v>
      </c>
      <c r="M200" s="7">
        <f t="shared" si="9"/>
        <v>89.35499999999999</v>
      </c>
      <c r="N200" t="str">
        <f t="shared" si="10"/>
        <v>Liberica</v>
      </c>
      <c r="O200" t="str">
        <f t="shared" si="11"/>
        <v>Dark</v>
      </c>
      <c r="P200" t="str">
        <f>_xlfn.XLOOKUP(Coffee_order[[#This Row],[Customer ID]],customers!$A$1:$A$1001,customers!$I$1:$I$1001,,0)</f>
        <v>No</v>
      </c>
    </row>
    <row r="201" spans="1:16" x14ac:dyDescent="0.3">
      <c r="A201" s="2" t="s">
        <v>1596</v>
      </c>
      <c r="B201" s="4">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INDEX(products!$A$1:$G$49,MATCH($D201,products!$A$1:$A$49,0),MATCH(orders!I$1,products!$A$1:$G$1,0))</f>
        <v>Lib</v>
      </c>
      <c r="J201" t="str">
        <f>INDEX(products!$A$1:$G$49,MATCH($D201,products!$A$1:$A$49,0),MATCH(orders!J$1,products!$A$1:$G$1,0))</f>
        <v>L</v>
      </c>
      <c r="K201" s="6">
        <f>INDEX(products!$A$1:$G$49,MATCH($D201,products!$A$1:$A$49,0),MATCH(orders!K$1,products!$A$1:$G$1,0))</f>
        <v>0.5</v>
      </c>
      <c r="L201" s="7">
        <f>INDEX(products!$A$1:$G$49,MATCH($D201,products!$A$1:$A$49,0),MATCH(orders!L$1,products!$A$1:$G$1,0))</f>
        <v>9.51</v>
      </c>
      <c r="M201" s="7">
        <f t="shared" si="9"/>
        <v>38.04</v>
      </c>
      <c r="N201" t="str">
        <f t="shared" si="10"/>
        <v>Liberica</v>
      </c>
      <c r="O201" t="str">
        <f t="shared" si="11"/>
        <v>Light</v>
      </c>
      <c r="P201" t="str">
        <f>_xlfn.XLOOKUP(Coffee_order[[#This Row],[Customer ID]],customers!$A$1:$A$1001,customers!$I$1:$I$1001,,0)</f>
        <v>No</v>
      </c>
    </row>
    <row r="202" spans="1:16" x14ac:dyDescent="0.3">
      <c r="A202" s="2" t="s">
        <v>1596</v>
      </c>
      <c r="B202" s="4">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INDEX(products!$A$1:$G$49,MATCH($D202,products!$A$1:$A$49,0),MATCH(orders!I$1,products!$A$1:$G$1,0))</f>
        <v>Exc</v>
      </c>
      <c r="J202" t="str">
        <f>INDEX(products!$A$1:$G$49,MATCH($D202,products!$A$1:$A$49,0),MATCH(orders!J$1,products!$A$1:$G$1,0))</f>
        <v>M</v>
      </c>
      <c r="K202" s="6">
        <f>INDEX(products!$A$1:$G$49,MATCH($D202,products!$A$1:$A$49,0),MATCH(orders!K$1,products!$A$1:$G$1,0))</f>
        <v>1</v>
      </c>
      <c r="L202" s="7">
        <f>INDEX(products!$A$1:$G$49,MATCH($D202,products!$A$1:$A$49,0),MATCH(orders!L$1,products!$A$1:$G$1,0))</f>
        <v>13.75</v>
      </c>
      <c r="M202" s="7">
        <f t="shared" si="9"/>
        <v>41.25</v>
      </c>
      <c r="N202" t="str">
        <f t="shared" si="10"/>
        <v>Excelsia</v>
      </c>
      <c r="O202" t="str">
        <f t="shared" si="11"/>
        <v>Medium</v>
      </c>
      <c r="P202" t="str">
        <f>_xlfn.XLOOKUP(Coffee_order[[#This Row],[Customer ID]],customers!$A$1:$A$1001,customers!$I$1:$I$1001,,0)</f>
        <v>No</v>
      </c>
    </row>
    <row r="203" spans="1:16" x14ac:dyDescent="0.3">
      <c r="A203" s="2" t="s">
        <v>1621</v>
      </c>
      <c r="B203" s="4">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INDEX(products!$A$1:$G$49,MATCH($D203,products!$A$1:$A$49,0),MATCH(orders!I$1,products!$A$1:$G$1,0))</f>
        <v>Lib</v>
      </c>
      <c r="J203" t="str">
        <f>INDEX(products!$A$1:$G$49,MATCH($D203,products!$A$1:$A$49,0),MATCH(orders!J$1,products!$A$1:$G$1,0))</f>
        <v>L</v>
      </c>
      <c r="K203" s="6">
        <f>INDEX(products!$A$1:$G$49,MATCH($D203,products!$A$1:$A$49,0),MATCH(orders!K$1,products!$A$1:$G$1,0))</f>
        <v>0.5</v>
      </c>
      <c r="L203" s="7">
        <f>INDEX(products!$A$1:$G$49,MATCH($D203,products!$A$1:$A$49,0),MATCH(orders!L$1,products!$A$1:$G$1,0))</f>
        <v>9.51</v>
      </c>
      <c r="M203" s="7">
        <f t="shared" si="9"/>
        <v>57.06</v>
      </c>
      <c r="N203" t="str">
        <f t="shared" si="10"/>
        <v>Liberica</v>
      </c>
      <c r="O203" t="str">
        <f t="shared" si="11"/>
        <v>Light</v>
      </c>
      <c r="P203" t="str">
        <f>_xlfn.XLOOKUP(Coffee_order[[#This Row],[Customer ID]],customers!$A$1:$A$1001,customers!$I$1:$I$1001,,0)</f>
        <v>No</v>
      </c>
    </row>
    <row r="204" spans="1:16" x14ac:dyDescent="0.3">
      <c r="A204" s="2" t="s">
        <v>1626</v>
      </c>
      <c r="B204" s="4">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INDEX(products!$A$1:$G$49,MATCH($D204,products!$A$1:$A$49,0),MATCH(orders!I$1,products!$A$1:$G$1,0))</f>
        <v>Lib</v>
      </c>
      <c r="J204" t="str">
        <f>INDEX(products!$A$1:$G$49,MATCH($D204,products!$A$1:$A$49,0),MATCH(orders!J$1,products!$A$1:$G$1,0))</f>
        <v>D</v>
      </c>
      <c r="K204" s="6">
        <f>INDEX(products!$A$1:$G$49,MATCH($D204,products!$A$1:$A$49,0),MATCH(orders!K$1,products!$A$1:$G$1,0))</f>
        <v>2.5</v>
      </c>
      <c r="L204" s="7">
        <f>INDEX(products!$A$1:$G$49,MATCH($D204,products!$A$1:$A$49,0),MATCH(orders!L$1,products!$A$1:$G$1,0))</f>
        <v>29.784999999999997</v>
      </c>
      <c r="M204" s="7">
        <f t="shared" si="9"/>
        <v>178.70999999999998</v>
      </c>
      <c r="N204" t="str">
        <f t="shared" si="10"/>
        <v>Liberica</v>
      </c>
      <c r="O204" t="str">
        <f t="shared" si="11"/>
        <v>Dark</v>
      </c>
      <c r="P204" t="str">
        <f>_xlfn.XLOOKUP(Coffee_order[[#This Row],[Customer ID]],customers!$A$1:$A$1001,customers!$I$1:$I$1001,,0)</f>
        <v>Yes</v>
      </c>
    </row>
    <row r="205" spans="1:16" x14ac:dyDescent="0.3">
      <c r="A205" s="2" t="s">
        <v>1632</v>
      </c>
      <c r="B205" s="4">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INDEX(products!$A$1:$G$49,MATCH($D205,products!$A$1:$A$49,0),MATCH(orders!I$1,products!$A$1:$G$1,0))</f>
        <v>Lib</v>
      </c>
      <c r="J205" t="str">
        <f>INDEX(products!$A$1:$G$49,MATCH($D205,products!$A$1:$A$49,0),MATCH(orders!J$1,products!$A$1:$G$1,0))</f>
        <v>L</v>
      </c>
      <c r="K205" s="6">
        <f>INDEX(products!$A$1:$G$49,MATCH($D205,products!$A$1:$A$49,0),MATCH(orders!K$1,products!$A$1:$G$1,0))</f>
        <v>0.2</v>
      </c>
      <c r="L205" s="7">
        <f>INDEX(products!$A$1:$G$49,MATCH($D205,products!$A$1:$A$49,0),MATCH(orders!L$1,products!$A$1:$G$1,0))</f>
        <v>4.7549999999999999</v>
      </c>
      <c r="M205" s="7">
        <f t="shared" si="9"/>
        <v>4.7549999999999999</v>
      </c>
      <c r="N205" t="str">
        <f t="shared" si="10"/>
        <v>Liberica</v>
      </c>
      <c r="O205" t="str">
        <f t="shared" si="11"/>
        <v>Light</v>
      </c>
      <c r="P205" t="str">
        <f>_xlfn.XLOOKUP(Coffee_order[[#This Row],[Customer ID]],customers!$A$1:$A$1001,customers!$I$1:$I$1001,,0)</f>
        <v>No</v>
      </c>
    </row>
    <row r="206" spans="1:16" x14ac:dyDescent="0.3">
      <c r="A206" s="2" t="s">
        <v>1638</v>
      </c>
      <c r="B206" s="4">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INDEX(products!$A$1:$G$49,MATCH($D206,products!$A$1:$A$49,0),MATCH(orders!I$1,products!$A$1:$G$1,0))</f>
        <v>Exc</v>
      </c>
      <c r="J206" t="str">
        <f>INDEX(products!$A$1:$G$49,MATCH($D206,products!$A$1:$A$49,0),MATCH(orders!J$1,products!$A$1:$G$1,0))</f>
        <v>M</v>
      </c>
      <c r="K206" s="6">
        <f>INDEX(products!$A$1:$G$49,MATCH($D206,products!$A$1:$A$49,0),MATCH(orders!K$1,products!$A$1:$G$1,0))</f>
        <v>1</v>
      </c>
      <c r="L206" s="7">
        <f>INDEX(products!$A$1:$G$49,MATCH($D206,products!$A$1:$A$49,0),MATCH(orders!L$1,products!$A$1:$G$1,0))</f>
        <v>13.75</v>
      </c>
      <c r="M206" s="7">
        <f t="shared" si="9"/>
        <v>82.5</v>
      </c>
      <c r="N206" t="str">
        <f t="shared" si="10"/>
        <v>Excelsia</v>
      </c>
      <c r="O206" t="str">
        <f t="shared" si="11"/>
        <v>Medium</v>
      </c>
      <c r="P206" t="str">
        <f>_xlfn.XLOOKUP(Coffee_order[[#This Row],[Customer ID]],customers!$A$1:$A$1001,customers!$I$1:$I$1001,,0)</f>
        <v>No</v>
      </c>
    </row>
    <row r="207" spans="1:16" x14ac:dyDescent="0.3">
      <c r="A207" s="2" t="s">
        <v>1643</v>
      </c>
      <c r="B207" s="4">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INDEX(products!$A$1:$G$49,MATCH($D207,products!$A$1:$A$49,0),MATCH(orders!I$1,products!$A$1:$G$1,0))</f>
        <v>Rob</v>
      </c>
      <c r="J207" t="str">
        <f>INDEX(products!$A$1:$G$49,MATCH($D207,products!$A$1:$A$49,0),MATCH(orders!J$1,products!$A$1:$G$1,0))</f>
        <v>D</v>
      </c>
      <c r="K207" s="6">
        <f>INDEX(products!$A$1:$G$49,MATCH($D207,products!$A$1:$A$49,0),MATCH(orders!K$1,products!$A$1:$G$1,0))</f>
        <v>0.2</v>
      </c>
      <c r="L207" s="7">
        <f>INDEX(products!$A$1:$G$49,MATCH($D207,products!$A$1:$A$49,0),MATCH(orders!L$1,products!$A$1:$G$1,0))</f>
        <v>2.6849999999999996</v>
      </c>
      <c r="M207" s="7">
        <f t="shared" si="9"/>
        <v>8.0549999999999997</v>
      </c>
      <c r="N207" t="str">
        <f t="shared" si="10"/>
        <v>Robusta</v>
      </c>
      <c r="O207" t="str">
        <f t="shared" si="11"/>
        <v>Dark</v>
      </c>
      <c r="P207" t="str">
        <f>_xlfn.XLOOKUP(Coffee_order[[#This Row],[Customer ID]],customers!$A$1:$A$1001,customers!$I$1:$I$1001,,0)</f>
        <v>Yes</v>
      </c>
    </row>
    <row r="208" spans="1:16" x14ac:dyDescent="0.3">
      <c r="A208" s="2" t="s">
        <v>1648</v>
      </c>
      <c r="B208" s="4">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INDEX(products!$A$1:$G$49,MATCH($D208,products!$A$1:$A$49,0),MATCH(orders!I$1,products!$A$1:$G$1,0))</f>
        <v>Ara</v>
      </c>
      <c r="J208" t="str">
        <f>INDEX(products!$A$1:$G$49,MATCH($D208,products!$A$1:$A$49,0),MATCH(orders!J$1,products!$A$1:$G$1,0))</f>
        <v>M</v>
      </c>
      <c r="K208" s="6">
        <f>INDEX(products!$A$1:$G$49,MATCH($D208,products!$A$1:$A$49,0),MATCH(orders!K$1,products!$A$1:$G$1,0))</f>
        <v>1</v>
      </c>
      <c r="L208" s="7">
        <f>INDEX(products!$A$1:$G$49,MATCH($D208,products!$A$1:$A$49,0),MATCH(orders!L$1,products!$A$1:$G$1,0))</f>
        <v>11.25</v>
      </c>
      <c r="M208" s="7">
        <f t="shared" si="9"/>
        <v>22.5</v>
      </c>
      <c r="N208" t="str">
        <f t="shared" si="10"/>
        <v>Arabica</v>
      </c>
      <c r="O208" t="str">
        <f t="shared" si="11"/>
        <v>Medium</v>
      </c>
      <c r="P208" t="str">
        <f>_xlfn.XLOOKUP(Coffee_order[[#This Row],[Customer ID]],customers!$A$1:$A$1001,customers!$I$1:$I$1001,,0)</f>
        <v>No</v>
      </c>
    </row>
    <row r="209" spans="1:16" x14ac:dyDescent="0.3">
      <c r="A209" s="2" t="s">
        <v>1653</v>
      </c>
      <c r="B209" s="4">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INDEX(products!$A$1:$G$49,MATCH($D209,products!$A$1:$A$49,0),MATCH(orders!I$1,products!$A$1:$G$1,0))</f>
        <v>Ara</v>
      </c>
      <c r="J209" t="str">
        <f>INDEX(products!$A$1:$G$49,MATCH($D209,products!$A$1:$A$49,0),MATCH(orders!J$1,products!$A$1:$G$1,0))</f>
        <v>M</v>
      </c>
      <c r="K209" s="6">
        <f>INDEX(products!$A$1:$G$49,MATCH($D209,products!$A$1:$A$49,0),MATCH(orders!K$1,products!$A$1:$G$1,0))</f>
        <v>0.5</v>
      </c>
      <c r="L209" s="7">
        <f>INDEX(products!$A$1:$G$49,MATCH($D209,products!$A$1:$A$49,0),MATCH(orders!L$1,products!$A$1:$G$1,0))</f>
        <v>6.75</v>
      </c>
      <c r="M209" s="7">
        <f t="shared" si="9"/>
        <v>40.5</v>
      </c>
      <c r="N209" t="str">
        <f t="shared" si="10"/>
        <v>Arabica</v>
      </c>
      <c r="O209" t="str">
        <f t="shared" si="11"/>
        <v>Medium</v>
      </c>
      <c r="P209" t="str">
        <f>_xlfn.XLOOKUP(Coffee_order[[#This Row],[Customer ID]],customers!$A$1:$A$1001,customers!$I$1:$I$1001,,0)</f>
        <v>Yes</v>
      </c>
    </row>
    <row r="210" spans="1:16" x14ac:dyDescent="0.3">
      <c r="A210" s="2" t="s">
        <v>1659</v>
      </c>
      <c r="B210" s="4">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INDEX(products!$A$1:$G$49,MATCH($D210,products!$A$1:$A$49,0),MATCH(orders!I$1,products!$A$1:$G$1,0))</f>
        <v>Exc</v>
      </c>
      <c r="J210" t="str">
        <f>INDEX(products!$A$1:$G$49,MATCH($D210,products!$A$1:$A$49,0),MATCH(orders!J$1,products!$A$1:$G$1,0))</f>
        <v>D</v>
      </c>
      <c r="K210" s="6">
        <f>INDEX(products!$A$1:$G$49,MATCH($D210,products!$A$1:$A$49,0),MATCH(orders!K$1,products!$A$1:$G$1,0))</f>
        <v>0.5</v>
      </c>
      <c r="L210" s="7">
        <f>INDEX(products!$A$1:$G$49,MATCH($D210,products!$A$1:$A$49,0),MATCH(orders!L$1,products!$A$1:$G$1,0))</f>
        <v>7.29</v>
      </c>
      <c r="M210" s="7">
        <f t="shared" si="9"/>
        <v>29.16</v>
      </c>
      <c r="N210" t="str">
        <f t="shared" si="10"/>
        <v>Excelsia</v>
      </c>
      <c r="O210" t="str">
        <f t="shared" si="11"/>
        <v>Dark</v>
      </c>
      <c r="P210" t="str">
        <f>_xlfn.XLOOKUP(Coffee_order[[#This Row],[Customer ID]],customers!$A$1:$A$1001,customers!$I$1:$I$1001,,0)</f>
        <v>Yes</v>
      </c>
    </row>
    <row r="211" spans="1:16" x14ac:dyDescent="0.3">
      <c r="A211" s="2" t="s">
        <v>1665</v>
      </c>
      <c r="B211" s="4">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INDEX(products!$A$1:$G$49,MATCH($D211,products!$A$1:$A$49,0),MATCH(orders!I$1,products!$A$1:$G$1,0))</f>
        <v>Ara</v>
      </c>
      <c r="J211" t="str">
        <f>INDEX(products!$A$1:$G$49,MATCH($D211,products!$A$1:$A$49,0),MATCH(orders!J$1,products!$A$1:$G$1,0))</f>
        <v>M</v>
      </c>
      <c r="K211" s="6">
        <f>INDEX(products!$A$1:$G$49,MATCH($D211,products!$A$1:$A$49,0),MATCH(orders!K$1,products!$A$1:$G$1,0))</f>
        <v>0.5</v>
      </c>
      <c r="L211" s="7">
        <f>INDEX(products!$A$1:$G$49,MATCH($D211,products!$A$1:$A$49,0),MATCH(orders!L$1,products!$A$1:$G$1,0))</f>
        <v>6.75</v>
      </c>
      <c r="M211" s="7">
        <f t="shared" si="9"/>
        <v>6.75</v>
      </c>
      <c r="N211" t="str">
        <f t="shared" si="10"/>
        <v>Arabica</v>
      </c>
      <c r="O211" t="str">
        <f t="shared" si="11"/>
        <v>Medium</v>
      </c>
      <c r="P211" t="str">
        <f>_xlfn.XLOOKUP(Coffee_order[[#This Row],[Customer ID]],customers!$A$1:$A$1001,customers!$I$1:$I$1001,,0)</f>
        <v>No</v>
      </c>
    </row>
    <row r="212" spans="1:16" x14ac:dyDescent="0.3">
      <c r="A212" s="2" t="s">
        <v>1671</v>
      </c>
      <c r="B212" s="4">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INDEX(products!$A$1:$G$49,MATCH($D212,products!$A$1:$A$49,0),MATCH(orders!I$1,products!$A$1:$G$1,0))</f>
        <v>Lib</v>
      </c>
      <c r="J212" t="str">
        <f>INDEX(products!$A$1:$G$49,MATCH($D212,products!$A$1:$A$49,0),MATCH(orders!J$1,products!$A$1:$G$1,0))</f>
        <v>D</v>
      </c>
      <c r="K212" s="6">
        <f>INDEX(products!$A$1:$G$49,MATCH($D212,products!$A$1:$A$49,0),MATCH(orders!K$1,products!$A$1:$G$1,0))</f>
        <v>1</v>
      </c>
      <c r="L212" s="7">
        <f>INDEX(products!$A$1:$G$49,MATCH($D212,products!$A$1:$A$49,0),MATCH(orders!L$1,products!$A$1:$G$1,0))</f>
        <v>12.95</v>
      </c>
      <c r="M212" s="7">
        <f t="shared" si="9"/>
        <v>51.8</v>
      </c>
      <c r="N212" t="str">
        <f t="shared" si="10"/>
        <v>Liberica</v>
      </c>
      <c r="O212" t="str">
        <f t="shared" si="11"/>
        <v>Dark</v>
      </c>
      <c r="P212" t="str">
        <f>_xlfn.XLOOKUP(Coffee_order[[#This Row],[Customer ID]],customers!$A$1:$A$1001,customers!$I$1:$I$1001,,0)</f>
        <v>Yes</v>
      </c>
    </row>
    <row r="213" spans="1:16" x14ac:dyDescent="0.3">
      <c r="A213" s="2" t="s">
        <v>1677</v>
      </c>
      <c r="B213" s="4">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INDEX(products!$A$1:$G$49,MATCH($D213,products!$A$1:$A$49,0),MATCH(orders!I$1,products!$A$1:$G$1,0))</f>
        <v>Exc</v>
      </c>
      <c r="J213" t="str">
        <f>INDEX(products!$A$1:$G$49,MATCH($D213,products!$A$1:$A$49,0),MATCH(orders!J$1,products!$A$1:$G$1,0))</f>
        <v>L</v>
      </c>
      <c r="K213" s="6">
        <f>INDEX(products!$A$1:$G$49,MATCH($D213,products!$A$1:$A$49,0),MATCH(orders!K$1,products!$A$1:$G$1,0))</f>
        <v>0.5</v>
      </c>
      <c r="L213" s="7">
        <f>INDEX(products!$A$1:$G$49,MATCH($D213,products!$A$1:$A$49,0),MATCH(orders!L$1,products!$A$1:$G$1,0))</f>
        <v>8.91</v>
      </c>
      <c r="M213" s="7">
        <f t="shared" si="9"/>
        <v>53.46</v>
      </c>
      <c r="N213" t="str">
        <f t="shared" si="10"/>
        <v>Excelsia</v>
      </c>
      <c r="O213" t="str">
        <f t="shared" si="11"/>
        <v>Light</v>
      </c>
      <c r="P213" t="str">
        <f>_xlfn.XLOOKUP(Coffee_order[[#This Row],[Customer ID]],customers!$A$1:$A$1001,customers!$I$1:$I$1001,,0)</f>
        <v>No</v>
      </c>
    </row>
    <row r="214" spans="1:16" x14ac:dyDescent="0.3">
      <c r="A214" s="2" t="s">
        <v>1682</v>
      </c>
      <c r="B214" s="4">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INDEX(products!$A$1:$G$49,MATCH($D214,products!$A$1:$A$49,0),MATCH(orders!I$1,products!$A$1:$G$1,0))</f>
        <v>Exc</v>
      </c>
      <c r="J214" t="str">
        <f>INDEX(products!$A$1:$G$49,MATCH($D214,products!$A$1:$A$49,0),MATCH(orders!J$1,products!$A$1:$G$1,0))</f>
        <v>D</v>
      </c>
      <c r="K214" s="6">
        <f>INDEX(products!$A$1:$G$49,MATCH($D214,products!$A$1:$A$49,0),MATCH(orders!K$1,products!$A$1:$G$1,0))</f>
        <v>0.2</v>
      </c>
      <c r="L214" s="7">
        <f>INDEX(products!$A$1:$G$49,MATCH($D214,products!$A$1:$A$49,0),MATCH(orders!L$1,products!$A$1:$G$1,0))</f>
        <v>3.645</v>
      </c>
      <c r="M214" s="7">
        <f t="shared" si="9"/>
        <v>14.58</v>
      </c>
      <c r="N214" t="str">
        <f t="shared" si="10"/>
        <v>Excelsia</v>
      </c>
      <c r="O214" t="str">
        <f t="shared" si="11"/>
        <v>Dark</v>
      </c>
      <c r="P214" t="str">
        <f>_xlfn.XLOOKUP(Coffee_order[[#This Row],[Customer ID]],customers!$A$1:$A$1001,customers!$I$1:$I$1001,,0)</f>
        <v>Yes</v>
      </c>
    </row>
    <row r="215" spans="1:16" x14ac:dyDescent="0.3">
      <c r="A215" s="2" t="s">
        <v>1688</v>
      </c>
      <c r="B215" s="4">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INDEX(products!$A$1:$G$49,MATCH($D215,products!$A$1:$A$49,0),MATCH(orders!I$1,products!$A$1:$G$1,0))</f>
        <v>Rob</v>
      </c>
      <c r="J215" t="str">
        <f>INDEX(products!$A$1:$G$49,MATCH($D215,products!$A$1:$A$49,0),MATCH(orders!J$1,products!$A$1:$G$1,0))</f>
        <v>D</v>
      </c>
      <c r="K215" s="6">
        <f>INDEX(products!$A$1:$G$49,MATCH($D215,products!$A$1:$A$49,0),MATCH(orders!K$1,products!$A$1:$G$1,0))</f>
        <v>2.5</v>
      </c>
      <c r="L215" s="7">
        <f>INDEX(products!$A$1:$G$49,MATCH($D215,products!$A$1:$A$49,0),MATCH(orders!L$1,products!$A$1:$G$1,0))</f>
        <v>20.584999999999997</v>
      </c>
      <c r="M215" s="7">
        <f t="shared" si="9"/>
        <v>20.584999999999997</v>
      </c>
      <c r="N215" t="str">
        <f t="shared" si="10"/>
        <v>Robusta</v>
      </c>
      <c r="O215" t="str">
        <f t="shared" si="11"/>
        <v>Dark</v>
      </c>
      <c r="P215" t="str">
        <f>_xlfn.XLOOKUP(Coffee_order[[#This Row],[Customer ID]],customers!$A$1:$A$1001,customers!$I$1:$I$1001,,0)</f>
        <v>No</v>
      </c>
    </row>
    <row r="216" spans="1:16" x14ac:dyDescent="0.3">
      <c r="A216" s="2" t="s">
        <v>1694</v>
      </c>
      <c r="B216" s="4">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INDEX(products!$A$1:$G$49,MATCH($D216,products!$A$1:$A$49,0),MATCH(orders!I$1,products!$A$1:$G$1,0))</f>
        <v>Lib</v>
      </c>
      <c r="J216" t="str">
        <f>INDEX(products!$A$1:$G$49,MATCH($D216,products!$A$1:$A$49,0),MATCH(orders!J$1,products!$A$1:$G$1,0))</f>
        <v>L</v>
      </c>
      <c r="K216" s="6">
        <f>INDEX(products!$A$1:$G$49,MATCH($D216,products!$A$1:$A$49,0),MATCH(orders!K$1,products!$A$1:$G$1,0))</f>
        <v>1</v>
      </c>
      <c r="L216" s="7">
        <f>INDEX(products!$A$1:$G$49,MATCH($D216,products!$A$1:$A$49,0),MATCH(orders!L$1,products!$A$1:$G$1,0))</f>
        <v>15.85</v>
      </c>
      <c r="M216" s="7">
        <f t="shared" si="9"/>
        <v>31.7</v>
      </c>
      <c r="N216" t="str">
        <f t="shared" si="10"/>
        <v>Liberica</v>
      </c>
      <c r="O216" t="str">
        <f t="shared" si="11"/>
        <v>Light</v>
      </c>
      <c r="P216" t="str">
        <f>_xlfn.XLOOKUP(Coffee_order[[#This Row],[Customer ID]],customers!$A$1:$A$1001,customers!$I$1:$I$1001,,0)</f>
        <v>No</v>
      </c>
    </row>
    <row r="217" spans="1:16" x14ac:dyDescent="0.3">
      <c r="A217" s="2" t="s">
        <v>1701</v>
      </c>
      <c r="B217" s="4">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INDEX(products!$A$1:$G$49,MATCH($D217,products!$A$1:$A$49,0),MATCH(orders!I$1,products!$A$1:$G$1,0))</f>
        <v>Lib</v>
      </c>
      <c r="J217" t="str">
        <f>INDEX(products!$A$1:$G$49,MATCH($D217,products!$A$1:$A$49,0),MATCH(orders!J$1,products!$A$1:$G$1,0))</f>
        <v>D</v>
      </c>
      <c r="K217" s="6">
        <f>INDEX(products!$A$1:$G$49,MATCH($D217,products!$A$1:$A$49,0),MATCH(orders!K$1,products!$A$1:$G$1,0))</f>
        <v>0.2</v>
      </c>
      <c r="L217" s="7">
        <f>INDEX(products!$A$1:$G$49,MATCH($D217,products!$A$1:$A$49,0),MATCH(orders!L$1,products!$A$1:$G$1,0))</f>
        <v>3.8849999999999998</v>
      </c>
      <c r="M217" s="7">
        <f t="shared" si="9"/>
        <v>23.31</v>
      </c>
      <c r="N217" t="str">
        <f t="shared" si="10"/>
        <v>Liberica</v>
      </c>
      <c r="O217" t="str">
        <f t="shared" si="11"/>
        <v>Dark</v>
      </c>
      <c r="P217" t="str">
        <f>_xlfn.XLOOKUP(Coffee_order[[#This Row],[Customer ID]],customers!$A$1:$A$1001,customers!$I$1:$I$1001,,0)</f>
        <v>No</v>
      </c>
    </row>
    <row r="218" spans="1:16" x14ac:dyDescent="0.3">
      <c r="A218" s="2" t="s">
        <v>1707</v>
      </c>
      <c r="B218" s="4">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INDEX(products!$A$1:$G$49,MATCH($D218,products!$A$1:$A$49,0),MATCH(orders!I$1,products!$A$1:$G$1,0))</f>
        <v>Lib</v>
      </c>
      <c r="J218" t="str">
        <f>INDEX(products!$A$1:$G$49,MATCH($D218,products!$A$1:$A$49,0),MATCH(orders!J$1,products!$A$1:$G$1,0))</f>
        <v>M</v>
      </c>
      <c r="K218" s="6">
        <f>INDEX(products!$A$1:$G$49,MATCH($D218,products!$A$1:$A$49,0),MATCH(orders!K$1,products!$A$1:$G$1,0))</f>
        <v>1</v>
      </c>
      <c r="L218" s="7">
        <f>INDEX(products!$A$1:$G$49,MATCH($D218,products!$A$1:$A$49,0),MATCH(orders!L$1,products!$A$1:$G$1,0))</f>
        <v>14.55</v>
      </c>
      <c r="M218" s="7">
        <f t="shared" si="9"/>
        <v>58.2</v>
      </c>
      <c r="N218" t="str">
        <f t="shared" si="10"/>
        <v>Liberica</v>
      </c>
      <c r="O218" t="str">
        <f t="shared" si="11"/>
        <v>Medium</v>
      </c>
      <c r="P218" t="str">
        <f>_xlfn.XLOOKUP(Coffee_order[[#This Row],[Customer ID]],customers!$A$1:$A$1001,customers!$I$1:$I$1001,,0)</f>
        <v>Yes</v>
      </c>
    </row>
    <row r="219" spans="1:16" x14ac:dyDescent="0.3">
      <c r="A219" s="2" t="s">
        <v>1713</v>
      </c>
      <c r="B219" s="4">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INDEX(products!$A$1:$G$49,MATCH($D219,products!$A$1:$A$49,0),MATCH(orders!I$1,products!$A$1:$G$1,0))</f>
        <v>Exc</v>
      </c>
      <c r="J219" t="str">
        <f>INDEX(products!$A$1:$G$49,MATCH($D219,products!$A$1:$A$49,0),MATCH(orders!J$1,products!$A$1:$G$1,0))</f>
        <v>L</v>
      </c>
      <c r="K219" s="6">
        <f>INDEX(products!$A$1:$G$49,MATCH($D219,products!$A$1:$A$49,0),MATCH(orders!K$1,products!$A$1:$G$1,0))</f>
        <v>0.5</v>
      </c>
      <c r="L219" s="7">
        <f>INDEX(products!$A$1:$G$49,MATCH($D219,products!$A$1:$A$49,0),MATCH(orders!L$1,products!$A$1:$G$1,0))</f>
        <v>8.91</v>
      </c>
      <c r="M219" s="7">
        <f t="shared" si="9"/>
        <v>35.64</v>
      </c>
      <c r="N219" t="str">
        <f t="shared" si="10"/>
        <v>Excelsia</v>
      </c>
      <c r="O219" t="str">
        <f t="shared" si="11"/>
        <v>Light</v>
      </c>
      <c r="P219" t="str">
        <f>_xlfn.XLOOKUP(Coffee_order[[#This Row],[Customer ID]],customers!$A$1:$A$1001,customers!$I$1:$I$1001,,0)</f>
        <v>No</v>
      </c>
    </row>
    <row r="220" spans="1:16" x14ac:dyDescent="0.3">
      <c r="A220" s="2" t="s">
        <v>1719</v>
      </c>
      <c r="B220" s="4">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INDEX(products!$A$1:$G$49,MATCH($D220,products!$A$1:$A$49,0),MATCH(orders!I$1,products!$A$1:$G$1,0))</f>
        <v>Ara</v>
      </c>
      <c r="J220" t="str">
        <f>INDEX(products!$A$1:$G$49,MATCH($D220,products!$A$1:$A$49,0),MATCH(orders!J$1,products!$A$1:$G$1,0))</f>
        <v>M</v>
      </c>
      <c r="K220" s="6">
        <f>INDEX(products!$A$1:$G$49,MATCH($D220,products!$A$1:$A$49,0),MATCH(orders!K$1,products!$A$1:$G$1,0))</f>
        <v>1</v>
      </c>
      <c r="L220" s="7">
        <f>INDEX(products!$A$1:$G$49,MATCH($D220,products!$A$1:$A$49,0),MATCH(orders!L$1,products!$A$1:$G$1,0))</f>
        <v>11.25</v>
      </c>
      <c r="M220" s="7">
        <f t="shared" si="9"/>
        <v>56.25</v>
      </c>
      <c r="N220" t="str">
        <f t="shared" si="10"/>
        <v>Arabica</v>
      </c>
      <c r="O220" t="str">
        <f t="shared" si="11"/>
        <v>Medium</v>
      </c>
      <c r="P220" t="str">
        <f>_xlfn.XLOOKUP(Coffee_order[[#This Row],[Customer ID]],customers!$A$1:$A$1001,customers!$I$1:$I$1001,,0)</f>
        <v>Yes</v>
      </c>
    </row>
    <row r="221" spans="1:16" x14ac:dyDescent="0.3">
      <c r="A221" s="2" t="s">
        <v>1725</v>
      </c>
      <c r="B221" s="4">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INDEX(products!$A$1:$G$49,MATCH($D221,products!$A$1:$A$49,0),MATCH(orders!I$1,products!$A$1:$G$1,0))</f>
        <v>Rob</v>
      </c>
      <c r="J221" t="str">
        <f>INDEX(products!$A$1:$G$49,MATCH($D221,products!$A$1:$A$49,0),MATCH(orders!J$1,products!$A$1:$G$1,0))</f>
        <v>L</v>
      </c>
      <c r="K221" s="6">
        <f>INDEX(products!$A$1:$G$49,MATCH($D221,products!$A$1:$A$49,0),MATCH(orders!K$1,products!$A$1:$G$1,0))</f>
        <v>0.2</v>
      </c>
      <c r="L221" s="7">
        <f>INDEX(products!$A$1:$G$49,MATCH($D221,products!$A$1:$A$49,0),MATCH(orders!L$1,products!$A$1:$G$1,0))</f>
        <v>3.5849999999999995</v>
      </c>
      <c r="M221" s="7">
        <f t="shared" si="9"/>
        <v>10.754999999999999</v>
      </c>
      <c r="N221" t="str">
        <f t="shared" si="10"/>
        <v>Robusta</v>
      </c>
      <c r="O221" t="str">
        <f t="shared" si="11"/>
        <v>Light</v>
      </c>
      <c r="P221" t="str">
        <f>_xlfn.XLOOKUP(Coffee_order[[#This Row],[Customer ID]],customers!$A$1:$A$1001,customers!$I$1:$I$1001,,0)</f>
        <v>No</v>
      </c>
    </row>
    <row r="222" spans="1:16" x14ac:dyDescent="0.3">
      <c r="A222" s="2" t="s">
        <v>1725</v>
      </c>
      <c r="B222" s="4">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INDEX(products!$A$1:$G$49,MATCH($D222,products!$A$1:$A$49,0),MATCH(orders!I$1,products!$A$1:$G$1,0))</f>
        <v>Rob</v>
      </c>
      <c r="J222" t="str">
        <f>INDEX(products!$A$1:$G$49,MATCH($D222,products!$A$1:$A$49,0),MATCH(orders!J$1,products!$A$1:$G$1,0))</f>
        <v>M</v>
      </c>
      <c r="K222" s="6">
        <f>INDEX(products!$A$1:$G$49,MATCH($D222,products!$A$1:$A$49,0),MATCH(orders!K$1,products!$A$1:$G$1,0))</f>
        <v>0.2</v>
      </c>
      <c r="L222" s="7">
        <f>INDEX(products!$A$1:$G$49,MATCH($D222,products!$A$1:$A$49,0),MATCH(orders!L$1,products!$A$1:$G$1,0))</f>
        <v>2.9849999999999999</v>
      </c>
      <c r="M222" s="7">
        <f t="shared" si="9"/>
        <v>14.924999999999999</v>
      </c>
      <c r="N222" t="str">
        <f t="shared" si="10"/>
        <v>Robusta</v>
      </c>
      <c r="O222" t="str">
        <f t="shared" si="11"/>
        <v>Medium</v>
      </c>
      <c r="P222" t="str">
        <f>_xlfn.XLOOKUP(Coffee_order[[#This Row],[Customer ID]],customers!$A$1:$A$1001,customers!$I$1:$I$1001,,0)</f>
        <v>No</v>
      </c>
    </row>
    <row r="223" spans="1:16" x14ac:dyDescent="0.3">
      <c r="A223" s="2" t="s">
        <v>1736</v>
      </c>
      <c r="B223" s="4">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INDEX(products!$A$1:$G$49,MATCH($D223,products!$A$1:$A$49,0),MATCH(orders!I$1,products!$A$1:$G$1,0))</f>
        <v>Ara</v>
      </c>
      <c r="J223" t="str">
        <f>INDEX(products!$A$1:$G$49,MATCH($D223,products!$A$1:$A$49,0),MATCH(orders!J$1,products!$A$1:$G$1,0))</f>
        <v>L</v>
      </c>
      <c r="K223" s="6">
        <f>INDEX(products!$A$1:$G$49,MATCH($D223,products!$A$1:$A$49,0),MATCH(orders!K$1,products!$A$1:$G$1,0))</f>
        <v>1</v>
      </c>
      <c r="L223" s="7">
        <f>INDEX(products!$A$1:$G$49,MATCH($D223,products!$A$1:$A$49,0),MATCH(orders!L$1,products!$A$1:$G$1,0))</f>
        <v>12.95</v>
      </c>
      <c r="M223" s="7">
        <f t="shared" si="9"/>
        <v>77.699999999999989</v>
      </c>
      <c r="N223" t="str">
        <f t="shared" si="10"/>
        <v>Arabica</v>
      </c>
      <c r="O223" t="str">
        <f t="shared" si="11"/>
        <v>Light</v>
      </c>
      <c r="P223" t="str">
        <f>_xlfn.XLOOKUP(Coffee_order[[#This Row],[Customer ID]],customers!$A$1:$A$1001,customers!$I$1:$I$1001,,0)</f>
        <v>Yes</v>
      </c>
    </row>
    <row r="224" spans="1:16" x14ac:dyDescent="0.3">
      <c r="A224" s="2" t="s">
        <v>1742</v>
      </c>
      <c r="B224" s="4">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INDEX(products!$A$1:$G$49,MATCH($D224,products!$A$1:$A$49,0),MATCH(orders!I$1,products!$A$1:$G$1,0))</f>
        <v>Lib</v>
      </c>
      <c r="J224" t="str">
        <f>INDEX(products!$A$1:$G$49,MATCH($D224,products!$A$1:$A$49,0),MATCH(orders!J$1,products!$A$1:$G$1,0))</f>
        <v>D</v>
      </c>
      <c r="K224" s="6">
        <f>INDEX(products!$A$1:$G$49,MATCH($D224,products!$A$1:$A$49,0),MATCH(orders!K$1,products!$A$1:$G$1,0))</f>
        <v>0.5</v>
      </c>
      <c r="L224" s="7">
        <f>INDEX(products!$A$1:$G$49,MATCH($D224,products!$A$1:$A$49,0),MATCH(orders!L$1,products!$A$1:$G$1,0))</f>
        <v>7.77</v>
      </c>
      <c r="M224" s="7">
        <f t="shared" si="9"/>
        <v>23.31</v>
      </c>
      <c r="N224" t="str">
        <f t="shared" si="10"/>
        <v>Liberica</v>
      </c>
      <c r="O224" t="str">
        <f t="shared" si="11"/>
        <v>Dark</v>
      </c>
      <c r="P224" t="str">
        <f>_xlfn.XLOOKUP(Coffee_order[[#This Row],[Customer ID]],customers!$A$1:$A$1001,customers!$I$1:$I$1001,,0)</f>
        <v>No</v>
      </c>
    </row>
    <row r="225" spans="1:16" x14ac:dyDescent="0.3">
      <c r="A225" s="2" t="s">
        <v>1748</v>
      </c>
      <c r="B225" s="4">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INDEX(products!$A$1:$G$49,MATCH($D225,products!$A$1:$A$49,0),MATCH(orders!I$1,products!$A$1:$G$1,0))</f>
        <v>Exc</v>
      </c>
      <c r="J225" t="str">
        <f>INDEX(products!$A$1:$G$49,MATCH($D225,products!$A$1:$A$49,0),MATCH(orders!J$1,products!$A$1:$G$1,0))</f>
        <v>L</v>
      </c>
      <c r="K225" s="6">
        <f>INDEX(products!$A$1:$G$49,MATCH($D225,products!$A$1:$A$49,0),MATCH(orders!K$1,products!$A$1:$G$1,0))</f>
        <v>1</v>
      </c>
      <c r="L225" s="7">
        <f>INDEX(products!$A$1:$G$49,MATCH($D225,products!$A$1:$A$49,0),MATCH(orders!L$1,products!$A$1:$G$1,0))</f>
        <v>14.85</v>
      </c>
      <c r="M225" s="7">
        <f t="shared" si="9"/>
        <v>59.4</v>
      </c>
      <c r="N225" t="str">
        <f t="shared" si="10"/>
        <v>Excelsia</v>
      </c>
      <c r="O225" t="str">
        <f t="shared" si="11"/>
        <v>Light</v>
      </c>
      <c r="P225" t="str">
        <f>_xlfn.XLOOKUP(Coffee_order[[#This Row],[Customer ID]],customers!$A$1:$A$1001,customers!$I$1:$I$1001,,0)</f>
        <v>Yes</v>
      </c>
    </row>
    <row r="226" spans="1:16" x14ac:dyDescent="0.3">
      <c r="A226" s="2" t="s">
        <v>1753</v>
      </c>
      <c r="B226" s="4">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INDEX(products!$A$1:$G$49,MATCH($D226,products!$A$1:$A$49,0),MATCH(orders!I$1,products!$A$1:$G$1,0))</f>
        <v>Lib</v>
      </c>
      <c r="J226" t="str">
        <f>INDEX(products!$A$1:$G$49,MATCH($D226,products!$A$1:$A$49,0),MATCH(orders!J$1,products!$A$1:$G$1,0))</f>
        <v>D</v>
      </c>
      <c r="K226" s="6">
        <f>INDEX(products!$A$1:$G$49,MATCH($D226,products!$A$1:$A$49,0),MATCH(orders!K$1,products!$A$1:$G$1,0))</f>
        <v>2.5</v>
      </c>
      <c r="L226" s="7">
        <f>INDEX(products!$A$1:$G$49,MATCH($D226,products!$A$1:$A$49,0),MATCH(orders!L$1,products!$A$1:$G$1,0))</f>
        <v>29.784999999999997</v>
      </c>
      <c r="M226" s="7">
        <f t="shared" si="9"/>
        <v>119.13999999999999</v>
      </c>
      <c r="N226" t="str">
        <f t="shared" si="10"/>
        <v>Liberica</v>
      </c>
      <c r="O226" t="str">
        <f t="shared" si="11"/>
        <v>Dark</v>
      </c>
      <c r="P226" t="str">
        <f>_xlfn.XLOOKUP(Coffee_order[[#This Row],[Customer ID]],customers!$A$1:$A$1001,customers!$I$1:$I$1001,,0)</f>
        <v>Yes</v>
      </c>
    </row>
    <row r="227" spans="1:16" x14ac:dyDescent="0.3">
      <c r="A227" s="2" t="s">
        <v>1759</v>
      </c>
      <c r="B227" s="4">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INDEX(products!$A$1:$G$49,MATCH($D227,products!$A$1:$A$49,0),MATCH(orders!I$1,products!$A$1:$G$1,0))</f>
        <v>Rob</v>
      </c>
      <c r="J227" t="str">
        <f>INDEX(products!$A$1:$G$49,MATCH($D227,products!$A$1:$A$49,0),MATCH(orders!J$1,products!$A$1:$G$1,0))</f>
        <v>L</v>
      </c>
      <c r="K227" s="6">
        <f>INDEX(products!$A$1:$G$49,MATCH($D227,products!$A$1:$A$49,0),MATCH(orders!K$1,products!$A$1:$G$1,0))</f>
        <v>0.2</v>
      </c>
      <c r="L227" s="7">
        <f>INDEX(products!$A$1:$G$49,MATCH($D227,products!$A$1:$A$49,0),MATCH(orders!L$1,products!$A$1:$G$1,0))</f>
        <v>3.5849999999999995</v>
      </c>
      <c r="M227" s="7">
        <f t="shared" si="9"/>
        <v>14.339999999999998</v>
      </c>
      <c r="N227" t="str">
        <f t="shared" si="10"/>
        <v>Robusta</v>
      </c>
      <c r="O227" t="str">
        <f t="shared" si="11"/>
        <v>Light</v>
      </c>
      <c r="P227" t="str">
        <f>_xlfn.XLOOKUP(Coffee_order[[#This Row],[Customer ID]],customers!$A$1:$A$1001,customers!$I$1:$I$1001,,0)</f>
        <v>No</v>
      </c>
    </row>
    <row r="228" spans="1:16" x14ac:dyDescent="0.3">
      <c r="A228" s="2" t="s">
        <v>1765</v>
      </c>
      <c r="B228" s="4">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INDEX(products!$A$1:$G$49,MATCH($D228,products!$A$1:$A$49,0),MATCH(orders!I$1,products!$A$1:$G$1,0))</f>
        <v>Ara</v>
      </c>
      <c r="J228" t="str">
        <f>INDEX(products!$A$1:$G$49,MATCH($D228,products!$A$1:$A$49,0),MATCH(orders!J$1,products!$A$1:$G$1,0))</f>
        <v>M</v>
      </c>
      <c r="K228" s="6">
        <f>INDEX(products!$A$1:$G$49,MATCH($D228,products!$A$1:$A$49,0),MATCH(orders!K$1,products!$A$1:$G$1,0))</f>
        <v>2.5</v>
      </c>
      <c r="L228" s="7">
        <f>INDEX(products!$A$1:$G$49,MATCH($D228,products!$A$1:$A$49,0),MATCH(orders!L$1,products!$A$1:$G$1,0))</f>
        <v>25.874999999999996</v>
      </c>
      <c r="M228" s="7">
        <f t="shared" si="9"/>
        <v>129.37499999999997</v>
      </c>
      <c r="N228" t="str">
        <f t="shared" si="10"/>
        <v>Arabica</v>
      </c>
      <c r="O228" t="str">
        <f t="shared" si="11"/>
        <v>Medium</v>
      </c>
      <c r="P228" t="str">
        <f>_xlfn.XLOOKUP(Coffee_order[[#This Row],[Customer ID]],customers!$A$1:$A$1001,customers!$I$1:$I$1001,,0)</f>
        <v>No</v>
      </c>
    </row>
    <row r="229" spans="1:16" x14ac:dyDescent="0.3">
      <c r="A229" s="2" t="s">
        <v>1771</v>
      </c>
      <c r="B229" s="4">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INDEX(products!$A$1:$G$49,MATCH($D229,products!$A$1:$A$49,0),MATCH(orders!I$1,products!$A$1:$G$1,0))</f>
        <v>Rob</v>
      </c>
      <c r="J229" t="str">
        <f>INDEX(products!$A$1:$G$49,MATCH($D229,products!$A$1:$A$49,0),MATCH(orders!J$1,products!$A$1:$G$1,0))</f>
        <v>D</v>
      </c>
      <c r="K229" s="6">
        <f>INDEX(products!$A$1:$G$49,MATCH($D229,products!$A$1:$A$49,0),MATCH(orders!K$1,products!$A$1:$G$1,0))</f>
        <v>0.2</v>
      </c>
      <c r="L229" s="7">
        <f>INDEX(products!$A$1:$G$49,MATCH($D229,products!$A$1:$A$49,0),MATCH(orders!L$1,products!$A$1:$G$1,0))</f>
        <v>2.6849999999999996</v>
      </c>
      <c r="M229" s="7">
        <f t="shared" si="9"/>
        <v>16.11</v>
      </c>
      <c r="N229" t="str">
        <f t="shared" si="10"/>
        <v>Robusta</v>
      </c>
      <c r="O229" t="str">
        <f t="shared" si="11"/>
        <v>Dark</v>
      </c>
      <c r="P229" t="str">
        <f>_xlfn.XLOOKUP(Coffee_order[[#This Row],[Customer ID]],customers!$A$1:$A$1001,customers!$I$1:$I$1001,,0)</f>
        <v>Yes</v>
      </c>
    </row>
    <row r="230" spans="1:16" x14ac:dyDescent="0.3">
      <c r="A230" s="2" t="s">
        <v>1777</v>
      </c>
      <c r="B230" s="4">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INDEX(products!$A$1:$G$49,MATCH($D230,products!$A$1:$A$49,0),MATCH(orders!I$1,products!$A$1:$G$1,0))</f>
        <v>Rob</v>
      </c>
      <c r="J230" t="str">
        <f>INDEX(products!$A$1:$G$49,MATCH($D230,products!$A$1:$A$49,0),MATCH(orders!J$1,products!$A$1:$G$1,0))</f>
        <v>L</v>
      </c>
      <c r="K230" s="6">
        <f>INDEX(products!$A$1:$G$49,MATCH($D230,products!$A$1:$A$49,0),MATCH(orders!K$1,products!$A$1:$G$1,0))</f>
        <v>0.2</v>
      </c>
      <c r="L230" s="7">
        <f>INDEX(products!$A$1:$G$49,MATCH($D230,products!$A$1:$A$49,0),MATCH(orders!L$1,products!$A$1:$G$1,0))</f>
        <v>3.5849999999999995</v>
      </c>
      <c r="M230" s="7">
        <f t="shared" si="9"/>
        <v>17.924999999999997</v>
      </c>
      <c r="N230" t="str">
        <f t="shared" si="10"/>
        <v>Robusta</v>
      </c>
      <c r="O230" t="str">
        <f t="shared" si="11"/>
        <v>Light</v>
      </c>
      <c r="P230" t="str">
        <f>_xlfn.XLOOKUP(Coffee_order[[#This Row],[Customer ID]],customers!$A$1:$A$1001,customers!$I$1:$I$1001,,0)</f>
        <v>No</v>
      </c>
    </row>
    <row r="231" spans="1:16" x14ac:dyDescent="0.3">
      <c r="A231" s="2" t="s">
        <v>1783</v>
      </c>
      <c r="B231" s="4">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INDEX(products!$A$1:$G$49,MATCH($D231,products!$A$1:$A$49,0),MATCH(orders!I$1,products!$A$1:$G$1,0))</f>
        <v>Lib</v>
      </c>
      <c r="J231" t="str">
        <f>INDEX(products!$A$1:$G$49,MATCH($D231,products!$A$1:$A$49,0),MATCH(orders!J$1,products!$A$1:$G$1,0))</f>
        <v>M</v>
      </c>
      <c r="K231" s="6">
        <f>INDEX(products!$A$1:$G$49,MATCH($D231,products!$A$1:$A$49,0),MATCH(orders!K$1,products!$A$1:$G$1,0))</f>
        <v>0.2</v>
      </c>
      <c r="L231" s="7">
        <f>INDEX(products!$A$1:$G$49,MATCH($D231,products!$A$1:$A$49,0),MATCH(orders!L$1,products!$A$1:$G$1,0))</f>
        <v>4.3650000000000002</v>
      </c>
      <c r="M231" s="7">
        <f t="shared" si="9"/>
        <v>8.73</v>
      </c>
      <c r="N231" t="str">
        <f t="shared" si="10"/>
        <v>Liberica</v>
      </c>
      <c r="O231" t="str">
        <f t="shared" si="11"/>
        <v>Medium</v>
      </c>
      <c r="P231" t="str">
        <f>_xlfn.XLOOKUP(Coffee_order[[#This Row],[Customer ID]],customers!$A$1:$A$1001,customers!$I$1:$I$1001,,0)</f>
        <v>No</v>
      </c>
    </row>
    <row r="232" spans="1:16" x14ac:dyDescent="0.3">
      <c r="A232" s="2" t="s">
        <v>1789</v>
      </c>
      <c r="B232" s="4">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INDEX(products!$A$1:$G$49,MATCH($D232,products!$A$1:$A$49,0),MATCH(orders!I$1,products!$A$1:$G$1,0))</f>
        <v>Ara</v>
      </c>
      <c r="J232" t="str">
        <f>INDEX(products!$A$1:$G$49,MATCH($D232,products!$A$1:$A$49,0),MATCH(orders!J$1,products!$A$1:$G$1,0))</f>
        <v>M</v>
      </c>
      <c r="K232" s="6">
        <f>INDEX(products!$A$1:$G$49,MATCH($D232,products!$A$1:$A$49,0),MATCH(orders!K$1,products!$A$1:$G$1,0))</f>
        <v>2.5</v>
      </c>
      <c r="L232" s="7">
        <f>INDEX(products!$A$1:$G$49,MATCH($D232,products!$A$1:$A$49,0),MATCH(orders!L$1,products!$A$1:$G$1,0))</f>
        <v>25.874999999999996</v>
      </c>
      <c r="M232" s="7">
        <f t="shared" si="9"/>
        <v>51.749999999999993</v>
      </c>
      <c r="N232" t="str">
        <f t="shared" si="10"/>
        <v>Arabica</v>
      </c>
      <c r="O232" t="str">
        <f t="shared" si="11"/>
        <v>Medium</v>
      </c>
      <c r="P232" t="str">
        <f>_xlfn.XLOOKUP(Coffee_order[[#This Row],[Customer ID]],customers!$A$1:$A$1001,customers!$I$1:$I$1001,,0)</f>
        <v>No</v>
      </c>
    </row>
    <row r="233" spans="1:16" x14ac:dyDescent="0.3">
      <c r="A233" s="2" t="s">
        <v>1795</v>
      </c>
      <c r="B233" s="4">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INDEX(products!$A$1:$G$49,MATCH($D233,products!$A$1:$A$49,0),MATCH(orders!I$1,products!$A$1:$G$1,0))</f>
        <v>Lib</v>
      </c>
      <c r="J233" t="str">
        <f>INDEX(products!$A$1:$G$49,MATCH($D233,products!$A$1:$A$49,0),MATCH(orders!J$1,products!$A$1:$G$1,0))</f>
        <v>M</v>
      </c>
      <c r="K233" s="6">
        <f>INDEX(products!$A$1:$G$49,MATCH($D233,products!$A$1:$A$49,0),MATCH(orders!K$1,products!$A$1:$G$1,0))</f>
        <v>0.2</v>
      </c>
      <c r="L233" s="7">
        <f>INDEX(products!$A$1:$G$49,MATCH($D233,products!$A$1:$A$49,0),MATCH(orders!L$1,products!$A$1:$G$1,0))</f>
        <v>4.3650000000000002</v>
      </c>
      <c r="M233" s="7">
        <f t="shared" si="9"/>
        <v>8.73</v>
      </c>
      <c r="N233" t="str">
        <f t="shared" si="10"/>
        <v>Liberica</v>
      </c>
      <c r="O233" t="str">
        <f t="shared" si="11"/>
        <v>Medium</v>
      </c>
      <c r="P233" t="str">
        <f>_xlfn.XLOOKUP(Coffee_order[[#This Row],[Customer ID]],customers!$A$1:$A$1001,customers!$I$1:$I$1001,,0)</f>
        <v>Yes</v>
      </c>
    </row>
    <row r="234" spans="1:16" x14ac:dyDescent="0.3">
      <c r="A234" s="2" t="s">
        <v>1800</v>
      </c>
      <c r="B234" s="4">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INDEX(products!$A$1:$G$49,MATCH($D234,products!$A$1:$A$49,0),MATCH(orders!I$1,products!$A$1:$G$1,0))</f>
        <v>Lib</v>
      </c>
      <c r="J234" t="str">
        <f>INDEX(products!$A$1:$G$49,MATCH($D234,products!$A$1:$A$49,0),MATCH(orders!J$1,products!$A$1:$G$1,0))</f>
        <v>L</v>
      </c>
      <c r="K234" s="6">
        <f>INDEX(products!$A$1:$G$49,MATCH($D234,products!$A$1:$A$49,0),MATCH(orders!K$1,products!$A$1:$G$1,0))</f>
        <v>0.2</v>
      </c>
      <c r="L234" s="7">
        <f>INDEX(products!$A$1:$G$49,MATCH($D234,products!$A$1:$A$49,0),MATCH(orders!L$1,products!$A$1:$G$1,0))</f>
        <v>4.7549999999999999</v>
      </c>
      <c r="M234" s="7">
        <f t="shared" si="9"/>
        <v>23.774999999999999</v>
      </c>
      <c r="N234" t="str">
        <f t="shared" si="10"/>
        <v>Liberica</v>
      </c>
      <c r="O234" t="str">
        <f t="shared" si="11"/>
        <v>Light</v>
      </c>
      <c r="P234" t="str">
        <f>_xlfn.XLOOKUP(Coffee_order[[#This Row],[Customer ID]],customers!$A$1:$A$1001,customers!$I$1:$I$1001,,0)</f>
        <v>No</v>
      </c>
    </row>
    <row r="235" spans="1:16" x14ac:dyDescent="0.3">
      <c r="A235" s="2" t="s">
        <v>1806</v>
      </c>
      <c r="B235" s="4">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INDEX(products!$A$1:$G$49,MATCH($D235,products!$A$1:$A$49,0),MATCH(orders!I$1,products!$A$1:$G$1,0))</f>
        <v>Exc</v>
      </c>
      <c r="J235" t="str">
        <f>INDEX(products!$A$1:$G$49,MATCH($D235,products!$A$1:$A$49,0),MATCH(orders!J$1,products!$A$1:$G$1,0))</f>
        <v>M</v>
      </c>
      <c r="K235" s="6">
        <f>INDEX(products!$A$1:$G$49,MATCH($D235,products!$A$1:$A$49,0),MATCH(orders!K$1,products!$A$1:$G$1,0))</f>
        <v>0.2</v>
      </c>
      <c r="L235" s="7">
        <f>INDEX(products!$A$1:$G$49,MATCH($D235,products!$A$1:$A$49,0),MATCH(orders!L$1,products!$A$1:$G$1,0))</f>
        <v>4.125</v>
      </c>
      <c r="M235" s="7">
        <f t="shared" si="9"/>
        <v>20.625</v>
      </c>
      <c r="N235" t="str">
        <f t="shared" si="10"/>
        <v>Excelsia</v>
      </c>
      <c r="O235" t="str">
        <f t="shared" si="11"/>
        <v>Medium</v>
      </c>
      <c r="P235" t="str">
        <f>_xlfn.XLOOKUP(Coffee_order[[#This Row],[Customer ID]],customers!$A$1:$A$1001,customers!$I$1:$I$1001,,0)</f>
        <v>No</v>
      </c>
    </row>
    <row r="236" spans="1:16" x14ac:dyDescent="0.3">
      <c r="A236" s="2" t="s">
        <v>1812</v>
      </c>
      <c r="B236" s="4">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INDEX(products!$A$1:$G$49,MATCH($D236,products!$A$1:$A$49,0),MATCH(orders!I$1,products!$A$1:$G$1,0))</f>
        <v>Lib</v>
      </c>
      <c r="J236" t="str">
        <f>INDEX(products!$A$1:$G$49,MATCH($D236,products!$A$1:$A$49,0),MATCH(orders!J$1,products!$A$1:$G$1,0))</f>
        <v>L</v>
      </c>
      <c r="K236" s="6">
        <f>INDEX(products!$A$1:$G$49,MATCH($D236,products!$A$1:$A$49,0),MATCH(orders!K$1,products!$A$1:$G$1,0))</f>
        <v>2.5</v>
      </c>
      <c r="L236" s="7">
        <f>INDEX(products!$A$1:$G$49,MATCH($D236,products!$A$1:$A$49,0),MATCH(orders!L$1,products!$A$1:$G$1,0))</f>
        <v>36.454999999999998</v>
      </c>
      <c r="M236" s="7">
        <f t="shared" si="9"/>
        <v>36.454999999999998</v>
      </c>
      <c r="N236" t="str">
        <f t="shared" si="10"/>
        <v>Liberica</v>
      </c>
      <c r="O236" t="str">
        <f t="shared" si="11"/>
        <v>Light</v>
      </c>
      <c r="P236" t="str">
        <f>_xlfn.XLOOKUP(Coffee_order[[#This Row],[Customer ID]],customers!$A$1:$A$1001,customers!$I$1:$I$1001,,0)</f>
        <v>No</v>
      </c>
    </row>
    <row r="237" spans="1:16" x14ac:dyDescent="0.3">
      <c r="A237" s="2" t="s">
        <v>1818</v>
      </c>
      <c r="B237" s="4">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INDEX(products!$A$1:$G$49,MATCH($D237,products!$A$1:$A$49,0),MATCH(orders!I$1,products!$A$1:$G$1,0))</f>
        <v>Lib</v>
      </c>
      <c r="J237" t="str">
        <f>INDEX(products!$A$1:$G$49,MATCH($D237,products!$A$1:$A$49,0),MATCH(orders!J$1,products!$A$1:$G$1,0))</f>
        <v>L</v>
      </c>
      <c r="K237" s="6">
        <f>INDEX(products!$A$1:$G$49,MATCH($D237,products!$A$1:$A$49,0),MATCH(orders!K$1,products!$A$1:$G$1,0))</f>
        <v>2.5</v>
      </c>
      <c r="L237" s="7">
        <f>INDEX(products!$A$1:$G$49,MATCH($D237,products!$A$1:$A$49,0),MATCH(orders!L$1,products!$A$1:$G$1,0))</f>
        <v>36.454999999999998</v>
      </c>
      <c r="M237" s="7">
        <f t="shared" si="9"/>
        <v>182.27499999999998</v>
      </c>
      <c r="N237" t="str">
        <f t="shared" si="10"/>
        <v>Liberica</v>
      </c>
      <c r="O237" t="str">
        <f t="shared" si="11"/>
        <v>Light</v>
      </c>
      <c r="P237" t="str">
        <f>_xlfn.XLOOKUP(Coffee_order[[#This Row],[Customer ID]],customers!$A$1:$A$1001,customers!$I$1:$I$1001,,0)</f>
        <v>No</v>
      </c>
    </row>
    <row r="238" spans="1:16" x14ac:dyDescent="0.3">
      <c r="A238" s="2" t="s">
        <v>1822</v>
      </c>
      <c r="B238" s="4">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INDEX(products!$A$1:$G$49,MATCH($D238,products!$A$1:$A$49,0),MATCH(orders!I$1,products!$A$1:$G$1,0))</f>
        <v>Lib</v>
      </c>
      <c r="J238" t="str">
        <f>INDEX(products!$A$1:$G$49,MATCH($D238,products!$A$1:$A$49,0),MATCH(orders!J$1,products!$A$1:$G$1,0))</f>
        <v>D</v>
      </c>
      <c r="K238" s="6">
        <f>INDEX(products!$A$1:$G$49,MATCH($D238,products!$A$1:$A$49,0),MATCH(orders!K$1,products!$A$1:$G$1,0))</f>
        <v>2.5</v>
      </c>
      <c r="L238" s="7">
        <f>INDEX(products!$A$1:$G$49,MATCH($D238,products!$A$1:$A$49,0),MATCH(orders!L$1,products!$A$1:$G$1,0))</f>
        <v>29.784999999999997</v>
      </c>
      <c r="M238" s="7">
        <f t="shared" si="9"/>
        <v>89.35499999999999</v>
      </c>
      <c r="N238" t="str">
        <f t="shared" si="10"/>
        <v>Liberica</v>
      </c>
      <c r="O238" t="str">
        <f t="shared" si="11"/>
        <v>Dark</v>
      </c>
      <c r="P238" t="str">
        <f>_xlfn.XLOOKUP(Coffee_order[[#This Row],[Customer ID]],customers!$A$1:$A$1001,customers!$I$1:$I$1001,,0)</f>
        <v>No</v>
      </c>
    </row>
    <row r="239" spans="1:16" x14ac:dyDescent="0.3">
      <c r="A239" s="2" t="s">
        <v>1828</v>
      </c>
      <c r="B239" s="4">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INDEX(products!$A$1:$G$49,MATCH($D239,products!$A$1:$A$49,0),MATCH(orders!I$1,products!$A$1:$G$1,0))</f>
        <v>Rob</v>
      </c>
      <c r="J239" t="str">
        <f>INDEX(products!$A$1:$G$49,MATCH($D239,products!$A$1:$A$49,0),MATCH(orders!J$1,products!$A$1:$G$1,0))</f>
        <v>L</v>
      </c>
      <c r="K239" s="6">
        <f>INDEX(products!$A$1:$G$49,MATCH($D239,products!$A$1:$A$49,0),MATCH(orders!K$1,products!$A$1:$G$1,0))</f>
        <v>0.2</v>
      </c>
      <c r="L239" s="7">
        <f>INDEX(products!$A$1:$G$49,MATCH($D239,products!$A$1:$A$49,0),MATCH(orders!L$1,products!$A$1:$G$1,0))</f>
        <v>3.5849999999999995</v>
      </c>
      <c r="M239" s="7">
        <f t="shared" si="9"/>
        <v>3.5849999999999995</v>
      </c>
      <c r="N239" t="str">
        <f t="shared" si="10"/>
        <v>Robusta</v>
      </c>
      <c r="O239" t="str">
        <f t="shared" si="11"/>
        <v>Light</v>
      </c>
      <c r="P239" t="str">
        <f>_xlfn.XLOOKUP(Coffee_order[[#This Row],[Customer ID]],customers!$A$1:$A$1001,customers!$I$1:$I$1001,,0)</f>
        <v>Yes</v>
      </c>
    </row>
    <row r="240" spans="1:16" x14ac:dyDescent="0.3">
      <c r="A240" s="2" t="s">
        <v>1833</v>
      </c>
      <c r="B240" s="4">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INDEX(products!$A$1:$G$49,MATCH($D240,products!$A$1:$A$49,0),MATCH(orders!I$1,products!$A$1:$G$1,0))</f>
        <v>Rob</v>
      </c>
      <c r="J240" t="str">
        <f>INDEX(products!$A$1:$G$49,MATCH($D240,products!$A$1:$A$49,0),MATCH(orders!J$1,products!$A$1:$G$1,0))</f>
        <v>M</v>
      </c>
      <c r="K240" s="6">
        <f>INDEX(products!$A$1:$G$49,MATCH($D240,products!$A$1:$A$49,0),MATCH(orders!K$1,products!$A$1:$G$1,0))</f>
        <v>2.5</v>
      </c>
      <c r="L240" s="7">
        <f>INDEX(products!$A$1:$G$49,MATCH($D240,products!$A$1:$A$49,0),MATCH(orders!L$1,products!$A$1:$G$1,0))</f>
        <v>22.884999999999998</v>
      </c>
      <c r="M240" s="7">
        <f t="shared" si="9"/>
        <v>45.769999999999996</v>
      </c>
      <c r="N240" t="str">
        <f t="shared" si="10"/>
        <v>Robusta</v>
      </c>
      <c r="O240" t="str">
        <f t="shared" si="11"/>
        <v>Medium</v>
      </c>
      <c r="P240" t="str">
        <f>_xlfn.XLOOKUP(Coffee_order[[#This Row],[Customer ID]],customers!$A$1:$A$1001,customers!$I$1:$I$1001,,0)</f>
        <v>Yes</v>
      </c>
    </row>
    <row r="241" spans="1:16" x14ac:dyDescent="0.3">
      <c r="A241" s="2" t="s">
        <v>1839</v>
      </c>
      <c r="B241" s="4">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INDEX(products!$A$1:$G$49,MATCH($D241,products!$A$1:$A$49,0),MATCH(orders!I$1,products!$A$1:$G$1,0))</f>
        <v>Exc</v>
      </c>
      <c r="J241" t="str">
        <f>INDEX(products!$A$1:$G$49,MATCH($D241,products!$A$1:$A$49,0),MATCH(orders!J$1,products!$A$1:$G$1,0))</f>
        <v>L</v>
      </c>
      <c r="K241" s="6">
        <f>INDEX(products!$A$1:$G$49,MATCH($D241,products!$A$1:$A$49,0),MATCH(orders!K$1,products!$A$1:$G$1,0))</f>
        <v>1</v>
      </c>
      <c r="L241" s="7">
        <f>INDEX(products!$A$1:$G$49,MATCH($D241,products!$A$1:$A$49,0),MATCH(orders!L$1,products!$A$1:$G$1,0))</f>
        <v>14.85</v>
      </c>
      <c r="M241" s="7">
        <f t="shared" si="9"/>
        <v>59.4</v>
      </c>
      <c r="N241" t="str">
        <f t="shared" si="10"/>
        <v>Excelsia</v>
      </c>
      <c r="O241" t="str">
        <f t="shared" si="11"/>
        <v>Light</v>
      </c>
      <c r="P241" t="str">
        <f>_xlfn.XLOOKUP(Coffee_order[[#This Row],[Customer ID]],customers!$A$1:$A$1001,customers!$I$1:$I$1001,,0)</f>
        <v>No</v>
      </c>
    </row>
    <row r="242" spans="1:16" x14ac:dyDescent="0.3">
      <c r="A242" s="2" t="s">
        <v>1845</v>
      </c>
      <c r="B242" s="4">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INDEX(products!$A$1:$G$49,MATCH($D242,products!$A$1:$A$49,0),MATCH(orders!I$1,products!$A$1:$G$1,0))</f>
        <v>Ara</v>
      </c>
      <c r="J242" t="str">
        <f>INDEX(products!$A$1:$G$49,MATCH($D242,products!$A$1:$A$49,0),MATCH(orders!J$1,products!$A$1:$G$1,0))</f>
        <v>M</v>
      </c>
      <c r="K242" s="6">
        <f>INDEX(products!$A$1:$G$49,MATCH($D242,products!$A$1:$A$49,0),MATCH(orders!K$1,products!$A$1:$G$1,0))</f>
        <v>2.5</v>
      </c>
      <c r="L242" s="7">
        <f>INDEX(products!$A$1:$G$49,MATCH($D242,products!$A$1:$A$49,0),MATCH(orders!L$1,products!$A$1:$G$1,0))</f>
        <v>25.874999999999996</v>
      </c>
      <c r="M242" s="7">
        <f t="shared" si="9"/>
        <v>155.24999999999997</v>
      </c>
      <c r="N242" t="str">
        <f t="shared" si="10"/>
        <v>Arabica</v>
      </c>
      <c r="O242" t="str">
        <f t="shared" si="11"/>
        <v>Medium</v>
      </c>
      <c r="P242" t="str">
        <f>_xlfn.XLOOKUP(Coffee_order[[#This Row],[Customer ID]],customers!$A$1:$A$1001,customers!$I$1:$I$1001,,0)</f>
        <v>Yes</v>
      </c>
    </row>
    <row r="243" spans="1:16" x14ac:dyDescent="0.3">
      <c r="A243" s="2" t="s">
        <v>1849</v>
      </c>
      <c r="B243" s="4">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INDEX(products!$A$1:$G$49,MATCH($D243,products!$A$1:$A$49,0),MATCH(orders!I$1,products!$A$1:$G$1,0))</f>
        <v>Rob</v>
      </c>
      <c r="J243" t="str">
        <f>INDEX(products!$A$1:$G$49,MATCH($D243,products!$A$1:$A$49,0),MATCH(orders!J$1,products!$A$1:$G$1,0))</f>
        <v>M</v>
      </c>
      <c r="K243" s="6">
        <f>INDEX(products!$A$1:$G$49,MATCH($D243,products!$A$1:$A$49,0),MATCH(orders!K$1,products!$A$1:$G$1,0))</f>
        <v>2.5</v>
      </c>
      <c r="L243" s="7">
        <f>INDEX(products!$A$1:$G$49,MATCH($D243,products!$A$1:$A$49,0),MATCH(orders!L$1,products!$A$1:$G$1,0))</f>
        <v>22.884999999999998</v>
      </c>
      <c r="M243" s="7">
        <f t="shared" si="9"/>
        <v>45.769999999999996</v>
      </c>
      <c r="N243" t="str">
        <f t="shared" si="10"/>
        <v>Robusta</v>
      </c>
      <c r="O243" t="str">
        <f t="shared" si="11"/>
        <v>Medium</v>
      </c>
      <c r="P243" t="str">
        <f>_xlfn.XLOOKUP(Coffee_order[[#This Row],[Customer ID]],customers!$A$1:$A$1001,customers!$I$1:$I$1001,,0)</f>
        <v>No</v>
      </c>
    </row>
    <row r="244" spans="1:16" x14ac:dyDescent="0.3">
      <c r="A244" s="2" t="s">
        <v>1854</v>
      </c>
      <c r="B244" s="4">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INDEX(products!$A$1:$G$49,MATCH($D244,products!$A$1:$A$49,0),MATCH(orders!I$1,products!$A$1:$G$1,0))</f>
        <v>Exc</v>
      </c>
      <c r="J244" t="str">
        <f>INDEX(products!$A$1:$G$49,MATCH($D244,products!$A$1:$A$49,0),MATCH(orders!J$1,products!$A$1:$G$1,0))</f>
        <v>D</v>
      </c>
      <c r="K244" s="6">
        <f>INDEX(products!$A$1:$G$49,MATCH($D244,products!$A$1:$A$49,0),MATCH(orders!K$1,products!$A$1:$G$1,0))</f>
        <v>1</v>
      </c>
      <c r="L244" s="7">
        <f>INDEX(products!$A$1:$G$49,MATCH($D244,products!$A$1:$A$49,0),MATCH(orders!L$1,products!$A$1:$G$1,0))</f>
        <v>12.15</v>
      </c>
      <c r="M244" s="7">
        <f t="shared" si="9"/>
        <v>36.450000000000003</v>
      </c>
      <c r="N244" t="str">
        <f t="shared" si="10"/>
        <v>Excelsia</v>
      </c>
      <c r="O244" t="str">
        <f t="shared" si="11"/>
        <v>Dark</v>
      </c>
      <c r="P244" t="str">
        <f>_xlfn.XLOOKUP(Coffee_order[[#This Row],[Customer ID]],customers!$A$1:$A$1001,customers!$I$1:$I$1001,,0)</f>
        <v>Yes</v>
      </c>
    </row>
    <row r="245" spans="1:16" x14ac:dyDescent="0.3">
      <c r="A245" s="2" t="s">
        <v>1860</v>
      </c>
      <c r="B245" s="4">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INDEX(products!$A$1:$G$49,MATCH($D245,products!$A$1:$A$49,0),MATCH(orders!I$1,products!$A$1:$G$1,0))</f>
        <v>Exc</v>
      </c>
      <c r="J245" t="str">
        <f>INDEX(products!$A$1:$G$49,MATCH($D245,products!$A$1:$A$49,0),MATCH(orders!J$1,products!$A$1:$G$1,0))</f>
        <v>D</v>
      </c>
      <c r="K245" s="6">
        <f>INDEX(products!$A$1:$G$49,MATCH($D245,products!$A$1:$A$49,0),MATCH(orders!K$1,products!$A$1:$G$1,0))</f>
        <v>0.5</v>
      </c>
      <c r="L245" s="7">
        <f>INDEX(products!$A$1:$G$49,MATCH($D245,products!$A$1:$A$49,0),MATCH(orders!L$1,products!$A$1:$G$1,0))</f>
        <v>7.29</v>
      </c>
      <c r="M245" s="7">
        <f t="shared" si="9"/>
        <v>29.16</v>
      </c>
      <c r="N245" t="str">
        <f t="shared" si="10"/>
        <v>Excelsia</v>
      </c>
      <c r="O245" t="str">
        <f t="shared" si="11"/>
        <v>Dark</v>
      </c>
      <c r="P245" t="str">
        <f>_xlfn.XLOOKUP(Coffee_order[[#This Row],[Customer ID]],customers!$A$1:$A$1001,customers!$I$1:$I$1001,,0)</f>
        <v>Yes</v>
      </c>
    </row>
    <row r="246" spans="1:16" x14ac:dyDescent="0.3">
      <c r="A246" s="2" t="s">
        <v>1866</v>
      </c>
      <c r="B246" s="4">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INDEX(products!$A$1:$G$49,MATCH($D246,products!$A$1:$A$49,0),MATCH(orders!I$1,products!$A$1:$G$1,0))</f>
        <v>Lib</v>
      </c>
      <c r="J246" t="str">
        <f>INDEX(products!$A$1:$G$49,MATCH($D246,products!$A$1:$A$49,0),MATCH(orders!J$1,products!$A$1:$G$1,0))</f>
        <v>M</v>
      </c>
      <c r="K246" s="6">
        <f>INDEX(products!$A$1:$G$49,MATCH($D246,products!$A$1:$A$49,0),MATCH(orders!K$1,products!$A$1:$G$1,0))</f>
        <v>2.5</v>
      </c>
      <c r="L246" s="7">
        <f>INDEX(products!$A$1:$G$49,MATCH($D246,products!$A$1:$A$49,0),MATCH(orders!L$1,products!$A$1:$G$1,0))</f>
        <v>33.464999999999996</v>
      </c>
      <c r="M246" s="7">
        <f t="shared" si="9"/>
        <v>133.85999999999999</v>
      </c>
      <c r="N246" t="str">
        <f t="shared" si="10"/>
        <v>Liberica</v>
      </c>
      <c r="O246" t="str">
        <f t="shared" si="11"/>
        <v>Medium</v>
      </c>
      <c r="P246" t="str">
        <f>_xlfn.XLOOKUP(Coffee_order[[#This Row],[Customer ID]],customers!$A$1:$A$1001,customers!$I$1:$I$1001,,0)</f>
        <v>No</v>
      </c>
    </row>
    <row r="247" spans="1:16" x14ac:dyDescent="0.3">
      <c r="A247" s="2" t="s">
        <v>1872</v>
      </c>
      <c r="B247" s="4">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INDEX(products!$A$1:$G$49,MATCH($D247,products!$A$1:$A$49,0),MATCH(orders!I$1,products!$A$1:$G$1,0))</f>
        <v>Lib</v>
      </c>
      <c r="J247" t="str">
        <f>INDEX(products!$A$1:$G$49,MATCH($D247,products!$A$1:$A$49,0),MATCH(orders!J$1,products!$A$1:$G$1,0))</f>
        <v>L</v>
      </c>
      <c r="K247" s="6">
        <f>INDEX(products!$A$1:$G$49,MATCH($D247,products!$A$1:$A$49,0),MATCH(orders!K$1,products!$A$1:$G$1,0))</f>
        <v>0.2</v>
      </c>
      <c r="L247" s="7">
        <f>INDEX(products!$A$1:$G$49,MATCH($D247,products!$A$1:$A$49,0),MATCH(orders!L$1,products!$A$1:$G$1,0))</f>
        <v>4.7549999999999999</v>
      </c>
      <c r="M247" s="7">
        <f t="shared" si="9"/>
        <v>23.774999999999999</v>
      </c>
      <c r="N247" t="str">
        <f t="shared" si="10"/>
        <v>Liberica</v>
      </c>
      <c r="O247" t="str">
        <f t="shared" si="11"/>
        <v>Light</v>
      </c>
      <c r="P247" t="str">
        <f>_xlfn.XLOOKUP(Coffee_order[[#This Row],[Customer ID]],customers!$A$1:$A$1001,customers!$I$1:$I$1001,,0)</f>
        <v>Yes</v>
      </c>
    </row>
    <row r="248" spans="1:16" x14ac:dyDescent="0.3">
      <c r="A248" s="2" t="s">
        <v>1878</v>
      </c>
      <c r="B248" s="4">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INDEX(products!$A$1:$G$49,MATCH($D248,products!$A$1:$A$49,0),MATCH(orders!I$1,products!$A$1:$G$1,0))</f>
        <v>Lib</v>
      </c>
      <c r="J248" t="str">
        <f>INDEX(products!$A$1:$G$49,MATCH($D248,products!$A$1:$A$49,0),MATCH(orders!J$1,products!$A$1:$G$1,0))</f>
        <v>D</v>
      </c>
      <c r="K248" s="6">
        <f>INDEX(products!$A$1:$G$49,MATCH($D248,products!$A$1:$A$49,0),MATCH(orders!K$1,products!$A$1:$G$1,0))</f>
        <v>1</v>
      </c>
      <c r="L248" s="7">
        <f>INDEX(products!$A$1:$G$49,MATCH($D248,products!$A$1:$A$49,0),MATCH(orders!L$1,products!$A$1:$G$1,0))</f>
        <v>12.95</v>
      </c>
      <c r="M248" s="7">
        <f t="shared" si="9"/>
        <v>38.849999999999994</v>
      </c>
      <c r="N248" t="str">
        <f t="shared" si="10"/>
        <v>Liberica</v>
      </c>
      <c r="O248" t="str">
        <f t="shared" si="11"/>
        <v>Dark</v>
      </c>
      <c r="P248" t="str">
        <f>_xlfn.XLOOKUP(Coffee_order[[#This Row],[Customer ID]],customers!$A$1:$A$1001,customers!$I$1:$I$1001,,0)</f>
        <v>No</v>
      </c>
    </row>
    <row r="249" spans="1:16" x14ac:dyDescent="0.3">
      <c r="A249" s="2" t="s">
        <v>1884</v>
      </c>
      <c r="B249" s="4">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INDEX(products!$A$1:$G$49,MATCH($D249,products!$A$1:$A$49,0),MATCH(orders!I$1,products!$A$1:$G$1,0))</f>
        <v>Rob</v>
      </c>
      <c r="J249" t="str">
        <f>INDEX(products!$A$1:$G$49,MATCH($D249,products!$A$1:$A$49,0),MATCH(orders!J$1,products!$A$1:$G$1,0))</f>
        <v>L</v>
      </c>
      <c r="K249" s="6">
        <f>INDEX(products!$A$1:$G$49,MATCH($D249,products!$A$1:$A$49,0),MATCH(orders!K$1,products!$A$1:$G$1,0))</f>
        <v>0.2</v>
      </c>
      <c r="L249" s="7">
        <f>INDEX(products!$A$1:$G$49,MATCH($D249,products!$A$1:$A$49,0),MATCH(orders!L$1,products!$A$1:$G$1,0))</f>
        <v>3.5849999999999995</v>
      </c>
      <c r="M249" s="7">
        <f t="shared" si="9"/>
        <v>21.509999999999998</v>
      </c>
      <c r="N249" t="str">
        <f t="shared" si="10"/>
        <v>Robusta</v>
      </c>
      <c r="O249" t="str">
        <f t="shared" si="11"/>
        <v>Light</v>
      </c>
      <c r="P249" t="str">
        <f>_xlfn.XLOOKUP(Coffee_order[[#This Row],[Customer ID]],customers!$A$1:$A$1001,customers!$I$1:$I$1001,,0)</f>
        <v>Yes</v>
      </c>
    </row>
    <row r="250" spans="1:16" x14ac:dyDescent="0.3">
      <c r="A250" s="2" t="s">
        <v>1889</v>
      </c>
      <c r="B250" s="4">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INDEX(products!$A$1:$G$49,MATCH($D250,products!$A$1:$A$49,0),MATCH(orders!I$1,products!$A$1:$G$1,0))</f>
        <v>Ara</v>
      </c>
      <c r="J250" t="str">
        <f>INDEX(products!$A$1:$G$49,MATCH($D250,products!$A$1:$A$49,0),MATCH(orders!J$1,products!$A$1:$G$1,0))</f>
        <v>D</v>
      </c>
      <c r="K250" s="6">
        <f>INDEX(products!$A$1:$G$49,MATCH($D250,products!$A$1:$A$49,0),MATCH(orders!K$1,products!$A$1:$G$1,0))</f>
        <v>1</v>
      </c>
      <c r="L250" s="7">
        <f>INDEX(products!$A$1:$G$49,MATCH($D250,products!$A$1:$A$49,0),MATCH(orders!L$1,products!$A$1:$G$1,0))</f>
        <v>9.9499999999999993</v>
      </c>
      <c r="M250" s="7">
        <f t="shared" si="9"/>
        <v>9.9499999999999993</v>
      </c>
      <c r="N250" t="str">
        <f t="shared" si="10"/>
        <v>Arabica</v>
      </c>
      <c r="O250" t="str">
        <f t="shared" si="11"/>
        <v>Dark</v>
      </c>
      <c r="P250" t="str">
        <f>_xlfn.XLOOKUP(Coffee_order[[#This Row],[Customer ID]],customers!$A$1:$A$1001,customers!$I$1:$I$1001,,0)</f>
        <v>Yes</v>
      </c>
    </row>
    <row r="251" spans="1:16" x14ac:dyDescent="0.3">
      <c r="A251" s="2" t="s">
        <v>1895</v>
      </c>
      <c r="B251" s="4">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INDEX(products!$A$1:$G$49,MATCH($D251,products!$A$1:$A$49,0),MATCH(orders!I$1,products!$A$1:$G$1,0))</f>
        <v>Lib</v>
      </c>
      <c r="J251" t="str">
        <f>INDEX(products!$A$1:$G$49,MATCH($D251,products!$A$1:$A$49,0),MATCH(orders!J$1,products!$A$1:$G$1,0))</f>
        <v>L</v>
      </c>
      <c r="K251" s="6">
        <f>INDEX(products!$A$1:$G$49,MATCH($D251,products!$A$1:$A$49,0),MATCH(orders!K$1,products!$A$1:$G$1,0))</f>
        <v>1</v>
      </c>
      <c r="L251" s="7">
        <f>INDEX(products!$A$1:$G$49,MATCH($D251,products!$A$1:$A$49,0),MATCH(orders!L$1,products!$A$1:$G$1,0))</f>
        <v>15.85</v>
      </c>
      <c r="M251" s="7">
        <f t="shared" si="9"/>
        <v>15.85</v>
      </c>
      <c r="N251" t="str">
        <f t="shared" si="10"/>
        <v>Liberica</v>
      </c>
      <c r="O251" t="str">
        <f t="shared" si="11"/>
        <v>Light</v>
      </c>
      <c r="P251" t="str">
        <f>_xlfn.XLOOKUP(Coffee_order[[#This Row],[Customer ID]],customers!$A$1:$A$1001,customers!$I$1:$I$1001,,0)</f>
        <v>Yes</v>
      </c>
    </row>
    <row r="252" spans="1:16" x14ac:dyDescent="0.3">
      <c r="A252" s="2" t="s">
        <v>1900</v>
      </c>
      <c r="B252" s="4">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INDEX(products!$A$1:$G$49,MATCH($D252,products!$A$1:$A$49,0),MATCH(orders!I$1,products!$A$1:$G$1,0))</f>
        <v>Rob</v>
      </c>
      <c r="J252" t="str">
        <f>INDEX(products!$A$1:$G$49,MATCH($D252,products!$A$1:$A$49,0),MATCH(orders!J$1,products!$A$1:$G$1,0))</f>
        <v>M</v>
      </c>
      <c r="K252" s="6">
        <f>INDEX(products!$A$1:$G$49,MATCH($D252,products!$A$1:$A$49,0),MATCH(orders!K$1,products!$A$1:$G$1,0))</f>
        <v>0.2</v>
      </c>
      <c r="L252" s="7">
        <f>INDEX(products!$A$1:$G$49,MATCH($D252,products!$A$1:$A$49,0),MATCH(orders!L$1,products!$A$1:$G$1,0))</f>
        <v>2.9849999999999999</v>
      </c>
      <c r="M252" s="7">
        <f t="shared" si="9"/>
        <v>2.9849999999999999</v>
      </c>
      <c r="N252" t="str">
        <f t="shared" si="10"/>
        <v>Robusta</v>
      </c>
      <c r="O252" t="str">
        <f t="shared" si="11"/>
        <v>Medium</v>
      </c>
      <c r="P252" t="str">
        <f>_xlfn.XLOOKUP(Coffee_order[[#This Row],[Customer ID]],customers!$A$1:$A$1001,customers!$I$1:$I$1001,,0)</f>
        <v>Yes</v>
      </c>
    </row>
    <row r="253" spans="1:16" x14ac:dyDescent="0.3">
      <c r="A253" s="2" t="s">
        <v>1906</v>
      </c>
      <c r="B253" s="4">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INDEX(products!$A$1:$G$49,MATCH($D253,products!$A$1:$A$49,0),MATCH(orders!I$1,products!$A$1:$G$1,0))</f>
        <v>Exc</v>
      </c>
      <c r="J253" t="str">
        <f>INDEX(products!$A$1:$G$49,MATCH($D253,products!$A$1:$A$49,0),MATCH(orders!J$1,products!$A$1:$G$1,0))</f>
        <v>M</v>
      </c>
      <c r="K253" s="6">
        <f>INDEX(products!$A$1:$G$49,MATCH($D253,products!$A$1:$A$49,0),MATCH(orders!K$1,products!$A$1:$G$1,0))</f>
        <v>1</v>
      </c>
      <c r="L253" s="7">
        <f>INDEX(products!$A$1:$G$49,MATCH($D253,products!$A$1:$A$49,0),MATCH(orders!L$1,products!$A$1:$G$1,0))</f>
        <v>13.75</v>
      </c>
      <c r="M253" s="7">
        <f t="shared" si="9"/>
        <v>68.75</v>
      </c>
      <c r="N253" t="str">
        <f t="shared" si="10"/>
        <v>Excelsia</v>
      </c>
      <c r="O253" t="str">
        <f t="shared" si="11"/>
        <v>Medium</v>
      </c>
      <c r="P253" t="str">
        <f>_xlfn.XLOOKUP(Coffee_order[[#This Row],[Customer ID]],customers!$A$1:$A$1001,customers!$I$1:$I$1001,,0)</f>
        <v>Yes</v>
      </c>
    </row>
    <row r="254" spans="1:16" x14ac:dyDescent="0.3">
      <c r="A254" s="2" t="s">
        <v>1912</v>
      </c>
      <c r="B254" s="4">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INDEX(products!$A$1:$G$49,MATCH($D254,products!$A$1:$A$49,0),MATCH(orders!I$1,products!$A$1:$G$1,0))</f>
        <v>Ara</v>
      </c>
      <c r="J254" t="str">
        <f>INDEX(products!$A$1:$G$49,MATCH($D254,products!$A$1:$A$49,0),MATCH(orders!J$1,products!$A$1:$G$1,0))</f>
        <v>D</v>
      </c>
      <c r="K254" s="6">
        <f>INDEX(products!$A$1:$G$49,MATCH($D254,products!$A$1:$A$49,0),MATCH(orders!K$1,products!$A$1:$G$1,0))</f>
        <v>1</v>
      </c>
      <c r="L254" s="7">
        <f>INDEX(products!$A$1:$G$49,MATCH($D254,products!$A$1:$A$49,0),MATCH(orders!L$1,products!$A$1:$G$1,0))</f>
        <v>9.9499999999999993</v>
      </c>
      <c r="M254" s="7">
        <f t="shared" si="9"/>
        <v>29.849999999999998</v>
      </c>
      <c r="N254" t="str">
        <f t="shared" si="10"/>
        <v>Arabica</v>
      </c>
      <c r="O254" t="str">
        <f t="shared" si="11"/>
        <v>Dark</v>
      </c>
      <c r="P254" t="str">
        <f>_xlfn.XLOOKUP(Coffee_order[[#This Row],[Customer ID]],customers!$A$1:$A$1001,customers!$I$1:$I$1001,,0)</f>
        <v>No</v>
      </c>
    </row>
    <row r="255" spans="1:16" x14ac:dyDescent="0.3">
      <c r="A255" s="2" t="s">
        <v>1917</v>
      </c>
      <c r="B255" s="4">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INDEX(products!$A$1:$G$49,MATCH($D255,products!$A$1:$A$49,0),MATCH(orders!I$1,products!$A$1:$G$1,0))</f>
        <v>Lib</v>
      </c>
      <c r="J255" t="str">
        <f>INDEX(products!$A$1:$G$49,MATCH($D255,products!$A$1:$A$49,0),MATCH(orders!J$1,products!$A$1:$G$1,0))</f>
        <v>M</v>
      </c>
      <c r="K255" s="6">
        <f>INDEX(products!$A$1:$G$49,MATCH($D255,products!$A$1:$A$49,0),MATCH(orders!K$1,products!$A$1:$G$1,0))</f>
        <v>1</v>
      </c>
      <c r="L255" s="7">
        <f>INDEX(products!$A$1:$G$49,MATCH($D255,products!$A$1:$A$49,0),MATCH(orders!L$1,products!$A$1:$G$1,0))</f>
        <v>14.55</v>
      </c>
      <c r="M255" s="7">
        <f t="shared" si="9"/>
        <v>58.2</v>
      </c>
      <c r="N255" t="str">
        <f t="shared" si="10"/>
        <v>Liberica</v>
      </c>
      <c r="O255" t="str">
        <f t="shared" si="11"/>
        <v>Medium</v>
      </c>
      <c r="P255" t="str">
        <f>_xlfn.XLOOKUP(Coffee_order[[#This Row],[Customer ID]],customers!$A$1:$A$1001,customers!$I$1:$I$1001,,0)</f>
        <v>No</v>
      </c>
    </row>
    <row r="256" spans="1:16" x14ac:dyDescent="0.3">
      <c r="A256" s="2" t="s">
        <v>1923</v>
      </c>
      <c r="B256" s="4">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INDEX(products!$A$1:$G$49,MATCH($D256,products!$A$1:$A$49,0),MATCH(orders!I$1,products!$A$1:$G$1,0))</f>
        <v>Rob</v>
      </c>
      <c r="J256" t="str">
        <f>INDEX(products!$A$1:$G$49,MATCH($D256,products!$A$1:$A$49,0),MATCH(orders!J$1,products!$A$1:$G$1,0))</f>
        <v>L</v>
      </c>
      <c r="K256" s="6">
        <f>INDEX(products!$A$1:$G$49,MATCH($D256,products!$A$1:$A$49,0),MATCH(orders!K$1,products!$A$1:$G$1,0))</f>
        <v>0.5</v>
      </c>
      <c r="L256" s="7">
        <f>INDEX(products!$A$1:$G$49,MATCH($D256,products!$A$1:$A$49,0),MATCH(orders!L$1,products!$A$1:$G$1,0))</f>
        <v>7.169999999999999</v>
      </c>
      <c r="M256" s="7">
        <f t="shared" si="9"/>
        <v>28.679999999999996</v>
      </c>
      <c r="N256" t="str">
        <f t="shared" si="10"/>
        <v>Robusta</v>
      </c>
      <c r="O256" t="str">
        <f t="shared" si="11"/>
        <v>Light</v>
      </c>
      <c r="P256" t="str">
        <f>_xlfn.XLOOKUP(Coffee_order[[#This Row],[Customer ID]],customers!$A$1:$A$1001,customers!$I$1:$I$1001,,0)</f>
        <v>No</v>
      </c>
    </row>
    <row r="257" spans="1:16" x14ac:dyDescent="0.3">
      <c r="A257" s="2" t="s">
        <v>1928</v>
      </c>
      <c r="B257" s="4">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INDEX(products!$A$1:$G$49,MATCH($D257,products!$A$1:$A$49,0),MATCH(orders!I$1,products!$A$1:$G$1,0))</f>
        <v>Rob</v>
      </c>
      <c r="J257" t="str">
        <f>INDEX(products!$A$1:$G$49,MATCH($D257,products!$A$1:$A$49,0),MATCH(orders!J$1,products!$A$1:$G$1,0))</f>
        <v>L</v>
      </c>
      <c r="K257" s="6">
        <f>INDEX(products!$A$1:$G$49,MATCH($D257,products!$A$1:$A$49,0),MATCH(orders!K$1,products!$A$1:$G$1,0))</f>
        <v>0.5</v>
      </c>
      <c r="L257" s="7">
        <f>INDEX(products!$A$1:$G$49,MATCH($D257,products!$A$1:$A$49,0),MATCH(orders!L$1,products!$A$1:$G$1,0))</f>
        <v>7.169999999999999</v>
      </c>
      <c r="M257" s="7">
        <f t="shared" si="9"/>
        <v>21.509999999999998</v>
      </c>
      <c r="N257" t="str">
        <f t="shared" si="10"/>
        <v>Robusta</v>
      </c>
      <c r="O257" t="str">
        <f t="shared" si="11"/>
        <v>Light</v>
      </c>
      <c r="P257" t="str">
        <f>_xlfn.XLOOKUP(Coffee_order[[#This Row],[Customer ID]],customers!$A$1:$A$1001,customers!$I$1:$I$1001,,0)</f>
        <v>No</v>
      </c>
    </row>
    <row r="258" spans="1:16" x14ac:dyDescent="0.3">
      <c r="A258" s="2" t="s">
        <v>1934</v>
      </c>
      <c r="B258" s="4">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INDEX(products!$A$1:$G$49,MATCH($D258,products!$A$1:$A$49,0),MATCH(orders!I$1,products!$A$1:$G$1,0))</f>
        <v>Lib</v>
      </c>
      <c r="J258" t="str">
        <f>INDEX(products!$A$1:$G$49,MATCH($D258,products!$A$1:$A$49,0),MATCH(orders!J$1,products!$A$1:$G$1,0))</f>
        <v>M</v>
      </c>
      <c r="K258" s="6">
        <f>INDEX(products!$A$1:$G$49,MATCH($D258,products!$A$1:$A$49,0),MATCH(orders!K$1,products!$A$1:$G$1,0))</f>
        <v>0.5</v>
      </c>
      <c r="L258" s="7">
        <f>INDEX(products!$A$1:$G$49,MATCH($D258,products!$A$1:$A$49,0),MATCH(orders!L$1,products!$A$1:$G$1,0))</f>
        <v>8.73</v>
      </c>
      <c r="M258" s="7">
        <f t="shared" si="9"/>
        <v>17.46</v>
      </c>
      <c r="N258" t="str">
        <f t="shared" si="10"/>
        <v>Liberica</v>
      </c>
      <c r="O258" t="str">
        <f t="shared" si="11"/>
        <v>Medium</v>
      </c>
      <c r="P258" t="str">
        <f>_xlfn.XLOOKUP(Coffee_order[[#This Row],[Customer ID]],customers!$A$1:$A$1001,customers!$I$1:$I$1001,,0)</f>
        <v>Yes</v>
      </c>
    </row>
    <row r="259" spans="1:16" x14ac:dyDescent="0.3">
      <c r="A259" s="2" t="s">
        <v>1940</v>
      </c>
      <c r="B259" s="4">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INDEX(products!$A$1:$G$49,MATCH($D259,products!$A$1:$A$49,0),MATCH(orders!I$1,products!$A$1:$G$1,0))</f>
        <v>Exc</v>
      </c>
      <c r="J259" t="str">
        <f>INDEX(products!$A$1:$G$49,MATCH($D259,products!$A$1:$A$49,0),MATCH(orders!J$1,products!$A$1:$G$1,0))</f>
        <v>D</v>
      </c>
      <c r="K259" s="6">
        <f>INDEX(products!$A$1:$G$49,MATCH($D259,products!$A$1:$A$49,0),MATCH(orders!K$1,products!$A$1:$G$1,0))</f>
        <v>2.5</v>
      </c>
      <c r="L259" s="7">
        <f>INDEX(products!$A$1:$G$49,MATCH($D259,products!$A$1:$A$49,0),MATCH(orders!L$1,products!$A$1:$G$1,0))</f>
        <v>27.945</v>
      </c>
      <c r="M259" s="7">
        <f t="shared" ref="M259:M322" si="12">L259*E259</f>
        <v>27.945</v>
      </c>
      <c r="N259" t="str">
        <f t="shared" ref="N259:N322" si="13">IF(I259="Rob","Robusta",IF(I259="Exc","Excelsia",IF(I259="Ara","Arabica",IF(I259="Lib","Liberica"))))</f>
        <v>Excelsia</v>
      </c>
      <c r="O259" t="str">
        <f t="shared" ref="O259:O322" si="14">IF(J259="M","Medium",IF(J259="L","Light",IF(J259="D","Dark")))</f>
        <v>Dark</v>
      </c>
      <c r="P259" t="str">
        <f>_xlfn.XLOOKUP(Coffee_order[[#This Row],[Customer ID]],customers!$A$1:$A$1001,customers!$I$1:$I$1001,,0)</f>
        <v>Yes</v>
      </c>
    </row>
    <row r="260" spans="1:16" x14ac:dyDescent="0.3">
      <c r="A260" s="2" t="s">
        <v>1946</v>
      </c>
      <c r="B260" s="4">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INDEX(products!$A$1:$G$49,MATCH($D260,products!$A$1:$A$49,0),MATCH(orders!I$1,products!$A$1:$G$1,0))</f>
        <v>Exc</v>
      </c>
      <c r="J260" t="str">
        <f>INDEX(products!$A$1:$G$49,MATCH($D260,products!$A$1:$A$49,0),MATCH(orders!J$1,products!$A$1:$G$1,0))</f>
        <v>D</v>
      </c>
      <c r="K260" s="6">
        <f>INDEX(products!$A$1:$G$49,MATCH($D260,products!$A$1:$A$49,0),MATCH(orders!K$1,products!$A$1:$G$1,0))</f>
        <v>2.5</v>
      </c>
      <c r="L260" s="7">
        <f>INDEX(products!$A$1:$G$49,MATCH($D260,products!$A$1:$A$49,0),MATCH(orders!L$1,products!$A$1:$G$1,0))</f>
        <v>27.945</v>
      </c>
      <c r="M260" s="7">
        <f t="shared" si="12"/>
        <v>139.72499999999999</v>
      </c>
      <c r="N260" t="str">
        <f t="shared" si="13"/>
        <v>Excelsia</v>
      </c>
      <c r="O260" t="str">
        <f t="shared" si="14"/>
        <v>Dark</v>
      </c>
      <c r="P260" t="str">
        <f>_xlfn.XLOOKUP(Coffee_order[[#This Row],[Customer ID]],customers!$A$1:$A$1001,customers!$I$1:$I$1001,,0)</f>
        <v>No</v>
      </c>
    </row>
    <row r="261" spans="1:16" x14ac:dyDescent="0.3">
      <c r="A261" s="2" t="s">
        <v>1952</v>
      </c>
      <c r="B261" s="4">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INDEX(products!$A$1:$G$49,MATCH($D261,products!$A$1:$A$49,0),MATCH(orders!I$1,products!$A$1:$G$1,0))</f>
        <v>Rob</v>
      </c>
      <c r="J261" t="str">
        <f>INDEX(products!$A$1:$G$49,MATCH($D261,products!$A$1:$A$49,0),MATCH(orders!J$1,products!$A$1:$G$1,0))</f>
        <v>M</v>
      </c>
      <c r="K261" s="6">
        <f>INDEX(products!$A$1:$G$49,MATCH($D261,products!$A$1:$A$49,0),MATCH(orders!K$1,products!$A$1:$G$1,0))</f>
        <v>0.2</v>
      </c>
      <c r="L261" s="7">
        <f>INDEX(products!$A$1:$G$49,MATCH($D261,products!$A$1:$A$49,0),MATCH(orders!L$1,products!$A$1:$G$1,0))</f>
        <v>2.9849999999999999</v>
      </c>
      <c r="M261" s="7">
        <f t="shared" si="12"/>
        <v>5.97</v>
      </c>
      <c r="N261" t="str">
        <f t="shared" si="13"/>
        <v>Robusta</v>
      </c>
      <c r="O261" t="str">
        <f t="shared" si="14"/>
        <v>Medium</v>
      </c>
      <c r="P261" t="str">
        <f>_xlfn.XLOOKUP(Coffee_order[[#This Row],[Customer ID]],customers!$A$1:$A$1001,customers!$I$1:$I$1001,,0)</f>
        <v>No</v>
      </c>
    </row>
    <row r="262" spans="1:16" x14ac:dyDescent="0.3">
      <c r="A262" s="2" t="s">
        <v>1958</v>
      </c>
      <c r="B262" s="4">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INDEX(products!$A$1:$G$49,MATCH($D262,products!$A$1:$A$49,0),MATCH(orders!I$1,products!$A$1:$G$1,0))</f>
        <v>Rob</v>
      </c>
      <c r="J262" t="str">
        <f>INDEX(products!$A$1:$G$49,MATCH($D262,products!$A$1:$A$49,0),MATCH(orders!J$1,products!$A$1:$G$1,0))</f>
        <v>L</v>
      </c>
      <c r="K262" s="6">
        <f>INDEX(products!$A$1:$G$49,MATCH($D262,products!$A$1:$A$49,0),MATCH(orders!K$1,products!$A$1:$G$1,0))</f>
        <v>2.5</v>
      </c>
      <c r="L262" s="7">
        <f>INDEX(products!$A$1:$G$49,MATCH($D262,products!$A$1:$A$49,0),MATCH(orders!L$1,products!$A$1:$G$1,0))</f>
        <v>27.484999999999996</v>
      </c>
      <c r="M262" s="7">
        <f t="shared" si="12"/>
        <v>27.484999999999996</v>
      </c>
      <c r="N262" t="str">
        <f t="shared" si="13"/>
        <v>Robusta</v>
      </c>
      <c r="O262" t="str">
        <f t="shared" si="14"/>
        <v>Light</v>
      </c>
      <c r="P262" t="str">
        <f>_xlfn.XLOOKUP(Coffee_order[[#This Row],[Customer ID]],customers!$A$1:$A$1001,customers!$I$1:$I$1001,,0)</f>
        <v>Yes</v>
      </c>
    </row>
    <row r="263" spans="1:16" x14ac:dyDescent="0.3">
      <c r="A263" s="2" t="s">
        <v>1963</v>
      </c>
      <c r="B263" s="4">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INDEX(products!$A$1:$G$49,MATCH($D263,products!$A$1:$A$49,0),MATCH(orders!I$1,products!$A$1:$G$1,0))</f>
        <v>Rob</v>
      </c>
      <c r="J263" t="str">
        <f>INDEX(products!$A$1:$G$49,MATCH($D263,products!$A$1:$A$49,0),MATCH(orders!J$1,products!$A$1:$G$1,0))</f>
        <v>L</v>
      </c>
      <c r="K263" s="6">
        <f>INDEX(products!$A$1:$G$49,MATCH($D263,products!$A$1:$A$49,0),MATCH(orders!K$1,products!$A$1:$G$1,0))</f>
        <v>1</v>
      </c>
      <c r="L263" s="7">
        <f>INDEX(products!$A$1:$G$49,MATCH($D263,products!$A$1:$A$49,0),MATCH(orders!L$1,products!$A$1:$G$1,0))</f>
        <v>11.95</v>
      </c>
      <c r="M263" s="7">
        <f t="shared" si="12"/>
        <v>59.75</v>
      </c>
      <c r="N263" t="str">
        <f t="shared" si="13"/>
        <v>Robusta</v>
      </c>
      <c r="O263" t="str">
        <f t="shared" si="14"/>
        <v>Light</v>
      </c>
      <c r="P263" t="str">
        <f>_xlfn.XLOOKUP(Coffee_order[[#This Row],[Customer ID]],customers!$A$1:$A$1001,customers!$I$1:$I$1001,,0)</f>
        <v>Yes</v>
      </c>
    </row>
    <row r="264" spans="1:16" x14ac:dyDescent="0.3">
      <c r="A264" s="2" t="s">
        <v>1969</v>
      </c>
      <c r="B264" s="4">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INDEX(products!$A$1:$G$49,MATCH($D264,products!$A$1:$A$49,0),MATCH(orders!I$1,products!$A$1:$G$1,0))</f>
        <v>Exc</v>
      </c>
      <c r="J264" t="str">
        <f>INDEX(products!$A$1:$G$49,MATCH($D264,products!$A$1:$A$49,0),MATCH(orders!J$1,products!$A$1:$G$1,0))</f>
        <v>M</v>
      </c>
      <c r="K264" s="6">
        <f>INDEX(products!$A$1:$G$49,MATCH($D264,products!$A$1:$A$49,0),MATCH(orders!K$1,products!$A$1:$G$1,0))</f>
        <v>1</v>
      </c>
      <c r="L264" s="7">
        <f>INDEX(products!$A$1:$G$49,MATCH($D264,products!$A$1:$A$49,0),MATCH(orders!L$1,products!$A$1:$G$1,0))</f>
        <v>13.75</v>
      </c>
      <c r="M264" s="7">
        <f t="shared" si="12"/>
        <v>41.25</v>
      </c>
      <c r="N264" t="str">
        <f t="shared" si="13"/>
        <v>Excelsia</v>
      </c>
      <c r="O264" t="str">
        <f t="shared" si="14"/>
        <v>Medium</v>
      </c>
      <c r="P264" t="str">
        <f>_xlfn.XLOOKUP(Coffee_order[[#This Row],[Customer ID]],customers!$A$1:$A$1001,customers!$I$1:$I$1001,,0)</f>
        <v>No</v>
      </c>
    </row>
    <row r="265" spans="1:16" x14ac:dyDescent="0.3">
      <c r="A265" s="2" t="s">
        <v>1975</v>
      </c>
      <c r="B265" s="4">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INDEX(products!$A$1:$G$49,MATCH($D265,products!$A$1:$A$49,0),MATCH(orders!I$1,products!$A$1:$G$1,0))</f>
        <v>Lib</v>
      </c>
      <c r="J265" t="str">
        <f>INDEX(products!$A$1:$G$49,MATCH($D265,products!$A$1:$A$49,0),MATCH(orders!J$1,products!$A$1:$G$1,0))</f>
        <v>M</v>
      </c>
      <c r="K265" s="6">
        <f>INDEX(products!$A$1:$G$49,MATCH($D265,products!$A$1:$A$49,0),MATCH(orders!K$1,products!$A$1:$G$1,0))</f>
        <v>2.5</v>
      </c>
      <c r="L265" s="7">
        <f>INDEX(products!$A$1:$G$49,MATCH($D265,products!$A$1:$A$49,0),MATCH(orders!L$1,products!$A$1:$G$1,0))</f>
        <v>33.464999999999996</v>
      </c>
      <c r="M265" s="7">
        <f t="shared" si="12"/>
        <v>133.85999999999999</v>
      </c>
      <c r="N265" t="str">
        <f t="shared" si="13"/>
        <v>Liberica</v>
      </c>
      <c r="O265" t="str">
        <f t="shared" si="14"/>
        <v>Medium</v>
      </c>
      <c r="P265" t="str">
        <f>_xlfn.XLOOKUP(Coffee_order[[#This Row],[Customer ID]],customers!$A$1:$A$1001,customers!$I$1:$I$1001,,0)</f>
        <v>No</v>
      </c>
    </row>
    <row r="266" spans="1:16" x14ac:dyDescent="0.3">
      <c r="A266" s="2" t="s">
        <v>1980</v>
      </c>
      <c r="B266" s="4">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INDEX(products!$A$1:$G$49,MATCH($D266,products!$A$1:$A$49,0),MATCH(orders!I$1,products!$A$1:$G$1,0))</f>
        <v>Rob</v>
      </c>
      <c r="J266" t="str">
        <f>INDEX(products!$A$1:$G$49,MATCH($D266,products!$A$1:$A$49,0),MATCH(orders!J$1,products!$A$1:$G$1,0))</f>
        <v>L</v>
      </c>
      <c r="K266" s="6">
        <f>INDEX(products!$A$1:$G$49,MATCH($D266,products!$A$1:$A$49,0),MATCH(orders!K$1,products!$A$1:$G$1,0))</f>
        <v>1</v>
      </c>
      <c r="L266" s="7">
        <f>INDEX(products!$A$1:$G$49,MATCH($D266,products!$A$1:$A$49,0),MATCH(orders!L$1,products!$A$1:$G$1,0))</f>
        <v>11.95</v>
      </c>
      <c r="M266" s="7">
        <f t="shared" si="12"/>
        <v>59.75</v>
      </c>
      <c r="N266" t="str">
        <f t="shared" si="13"/>
        <v>Robusta</v>
      </c>
      <c r="O266" t="str">
        <f t="shared" si="14"/>
        <v>Light</v>
      </c>
      <c r="P266" t="str">
        <f>_xlfn.XLOOKUP(Coffee_order[[#This Row],[Customer ID]],customers!$A$1:$A$1001,customers!$I$1:$I$1001,,0)</f>
        <v>Yes</v>
      </c>
    </row>
    <row r="267" spans="1:16" x14ac:dyDescent="0.3">
      <c r="A267" s="2" t="s">
        <v>1986</v>
      </c>
      <c r="B267" s="4">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INDEX(products!$A$1:$G$49,MATCH($D267,products!$A$1:$A$49,0),MATCH(orders!I$1,products!$A$1:$G$1,0))</f>
        <v>Ara</v>
      </c>
      <c r="J267" t="str">
        <f>INDEX(products!$A$1:$G$49,MATCH($D267,products!$A$1:$A$49,0),MATCH(orders!J$1,products!$A$1:$G$1,0))</f>
        <v>D</v>
      </c>
      <c r="K267" s="6">
        <f>INDEX(products!$A$1:$G$49,MATCH($D267,products!$A$1:$A$49,0),MATCH(orders!K$1,products!$A$1:$G$1,0))</f>
        <v>0.5</v>
      </c>
      <c r="L267" s="7">
        <f>INDEX(products!$A$1:$G$49,MATCH($D267,products!$A$1:$A$49,0),MATCH(orders!L$1,products!$A$1:$G$1,0))</f>
        <v>5.97</v>
      </c>
      <c r="M267" s="7">
        <f t="shared" si="12"/>
        <v>5.97</v>
      </c>
      <c r="N267" t="str">
        <f t="shared" si="13"/>
        <v>Arabica</v>
      </c>
      <c r="O267" t="str">
        <f t="shared" si="14"/>
        <v>Dark</v>
      </c>
      <c r="P267" t="str">
        <f>_xlfn.XLOOKUP(Coffee_order[[#This Row],[Customer ID]],customers!$A$1:$A$1001,customers!$I$1:$I$1001,,0)</f>
        <v>Yes</v>
      </c>
    </row>
    <row r="268" spans="1:16" x14ac:dyDescent="0.3">
      <c r="A268" s="2" t="s">
        <v>1992</v>
      </c>
      <c r="B268" s="4">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INDEX(products!$A$1:$G$49,MATCH($D268,products!$A$1:$A$49,0),MATCH(orders!I$1,products!$A$1:$G$1,0))</f>
        <v>Exc</v>
      </c>
      <c r="J268" t="str">
        <f>INDEX(products!$A$1:$G$49,MATCH($D268,products!$A$1:$A$49,0),MATCH(orders!J$1,products!$A$1:$G$1,0))</f>
        <v>D</v>
      </c>
      <c r="K268" s="6">
        <f>INDEX(products!$A$1:$G$49,MATCH($D268,products!$A$1:$A$49,0),MATCH(orders!K$1,products!$A$1:$G$1,0))</f>
        <v>1</v>
      </c>
      <c r="L268" s="7">
        <f>INDEX(products!$A$1:$G$49,MATCH($D268,products!$A$1:$A$49,0),MATCH(orders!L$1,products!$A$1:$G$1,0))</f>
        <v>12.15</v>
      </c>
      <c r="M268" s="7">
        <f t="shared" si="12"/>
        <v>24.3</v>
      </c>
      <c r="N268" t="str">
        <f t="shared" si="13"/>
        <v>Excelsia</v>
      </c>
      <c r="O268" t="str">
        <f t="shared" si="14"/>
        <v>Dark</v>
      </c>
      <c r="P268" t="str">
        <f>_xlfn.XLOOKUP(Coffee_order[[#This Row],[Customer ID]],customers!$A$1:$A$1001,customers!$I$1:$I$1001,,0)</f>
        <v>No</v>
      </c>
    </row>
    <row r="269" spans="1:16" x14ac:dyDescent="0.3">
      <c r="A269" s="2" t="s">
        <v>1998</v>
      </c>
      <c r="B269" s="4">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INDEX(products!$A$1:$G$49,MATCH($D269,products!$A$1:$A$49,0),MATCH(orders!I$1,products!$A$1:$G$1,0))</f>
        <v>Exc</v>
      </c>
      <c r="J269" t="str">
        <f>INDEX(products!$A$1:$G$49,MATCH($D269,products!$A$1:$A$49,0),MATCH(orders!J$1,products!$A$1:$G$1,0))</f>
        <v>D</v>
      </c>
      <c r="K269" s="6">
        <f>INDEX(products!$A$1:$G$49,MATCH($D269,products!$A$1:$A$49,0),MATCH(orders!K$1,products!$A$1:$G$1,0))</f>
        <v>0.2</v>
      </c>
      <c r="L269" s="7">
        <f>INDEX(products!$A$1:$G$49,MATCH($D269,products!$A$1:$A$49,0),MATCH(orders!L$1,products!$A$1:$G$1,0))</f>
        <v>3.645</v>
      </c>
      <c r="M269" s="7">
        <f t="shared" si="12"/>
        <v>21.87</v>
      </c>
      <c r="N269" t="str">
        <f t="shared" si="13"/>
        <v>Excelsia</v>
      </c>
      <c r="O269" t="str">
        <f t="shared" si="14"/>
        <v>Dark</v>
      </c>
      <c r="P269" t="str">
        <f>_xlfn.XLOOKUP(Coffee_order[[#This Row],[Customer ID]],customers!$A$1:$A$1001,customers!$I$1:$I$1001,,0)</f>
        <v>Yes</v>
      </c>
    </row>
    <row r="270" spans="1:16" x14ac:dyDescent="0.3">
      <c r="A270" s="2" t="s">
        <v>2004</v>
      </c>
      <c r="B270" s="4">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INDEX(products!$A$1:$G$49,MATCH($D270,products!$A$1:$A$49,0),MATCH(orders!I$1,products!$A$1:$G$1,0))</f>
        <v>Ara</v>
      </c>
      <c r="J270" t="str">
        <f>INDEX(products!$A$1:$G$49,MATCH($D270,products!$A$1:$A$49,0),MATCH(orders!J$1,products!$A$1:$G$1,0))</f>
        <v>D</v>
      </c>
      <c r="K270" s="6">
        <f>INDEX(products!$A$1:$G$49,MATCH($D270,products!$A$1:$A$49,0),MATCH(orders!K$1,products!$A$1:$G$1,0))</f>
        <v>1</v>
      </c>
      <c r="L270" s="7">
        <f>INDEX(products!$A$1:$G$49,MATCH($D270,products!$A$1:$A$49,0),MATCH(orders!L$1,products!$A$1:$G$1,0))</f>
        <v>9.9499999999999993</v>
      </c>
      <c r="M270" s="7">
        <f t="shared" si="12"/>
        <v>19.899999999999999</v>
      </c>
      <c r="N270" t="str">
        <f t="shared" si="13"/>
        <v>Arabica</v>
      </c>
      <c r="O270" t="str">
        <f t="shared" si="14"/>
        <v>Dark</v>
      </c>
      <c r="P270" t="str">
        <f>_xlfn.XLOOKUP(Coffee_order[[#This Row],[Customer ID]],customers!$A$1:$A$1001,customers!$I$1:$I$1001,,0)</f>
        <v>Yes</v>
      </c>
    </row>
    <row r="271" spans="1:16" x14ac:dyDescent="0.3">
      <c r="A271" s="2" t="s">
        <v>2009</v>
      </c>
      <c r="B271" s="4">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INDEX(products!$A$1:$G$49,MATCH($D271,products!$A$1:$A$49,0),MATCH(orders!I$1,products!$A$1:$G$1,0))</f>
        <v>Ara</v>
      </c>
      <c r="J271" t="str">
        <f>INDEX(products!$A$1:$G$49,MATCH($D271,products!$A$1:$A$49,0),MATCH(orders!J$1,products!$A$1:$G$1,0))</f>
        <v>D</v>
      </c>
      <c r="K271" s="6">
        <f>INDEX(products!$A$1:$G$49,MATCH($D271,products!$A$1:$A$49,0),MATCH(orders!K$1,products!$A$1:$G$1,0))</f>
        <v>0.2</v>
      </c>
      <c r="L271" s="7">
        <f>INDEX(products!$A$1:$G$49,MATCH($D271,products!$A$1:$A$49,0),MATCH(orders!L$1,products!$A$1:$G$1,0))</f>
        <v>2.9849999999999999</v>
      </c>
      <c r="M271" s="7">
        <f t="shared" si="12"/>
        <v>5.97</v>
      </c>
      <c r="N271" t="str">
        <f t="shared" si="13"/>
        <v>Arabica</v>
      </c>
      <c r="O271" t="str">
        <f t="shared" si="14"/>
        <v>Dark</v>
      </c>
      <c r="P271" t="str">
        <f>_xlfn.XLOOKUP(Coffee_order[[#This Row],[Customer ID]],customers!$A$1:$A$1001,customers!$I$1:$I$1001,,0)</f>
        <v>No</v>
      </c>
    </row>
    <row r="272" spans="1:16" x14ac:dyDescent="0.3">
      <c r="A272" s="2" t="s">
        <v>2015</v>
      </c>
      <c r="B272" s="4">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INDEX(products!$A$1:$G$49,MATCH($D272,products!$A$1:$A$49,0),MATCH(orders!I$1,products!$A$1:$G$1,0))</f>
        <v>Exc</v>
      </c>
      <c r="J272" t="str">
        <f>INDEX(products!$A$1:$G$49,MATCH($D272,products!$A$1:$A$49,0),MATCH(orders!J$1,products!$A$1:$G$1,0))</f>
        <v>D</v>
      </c>
      <c r="K272" s="6">
        <f>INDEX(products!$A$1:$G$49,MATCH($D272,products!$A$1:$A$49,0),MATCH(orders!K$1,products!$A$1:$G$1,0))</f>
        <v>0.5</v>
      </c>
      <c r="L272" s="7">
        <f>INDEX(products!$A$1:$G$49,MATCH($D272,products!$A$1:$A$49,0),MATCH(orders!L$1,products!$A$1:$G$1,0))</f>
        <v>7.29</v>
      </c>
      <c r="M272" s="7">
        <f t="shared" si="12"/>
        <v>7.29</v>
      </c>
      <c r="N272" t="str">
        <f t="shared" si="13"/>
        <v>Excelsia</v>
      </c>
      <c r="O272" t="str">
        <f t="shared" si="14"/>
        <v>Dark</v>
      </c>
      <c r="P272" t="str">
        <f>_xlfn.XLOOKUP(Coffee_order[[#This Row],[Customer ID]],customers!$A$1:$A$1001,customers!$I$1:$I$1001,,0)</f>
        <v>Yes</v>
      </c>
    </row>
    <row r="273" spans="1:16" x14ac:dyDescent="0.3">
      <c r="A273" s="2" t="s">
        <v>2019</v>
      </c>
      <c r="B273" s="4">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INDEX(products!$A$1:$G$49,MATCH($D273,products!$A$1:$A$49,0),MATCH(orders!I$1,products!$A$1:$G$1,0))</f>
        <v>Ara</v>
      </c>
      <c r="J273" t="str">
        <f>INDEX(products!$A$1:$G$49,MATCH($D273,products!$A$1:$A$49,0),MATCH(orders!J$1,products!$A$1:$G$1,0))</f>
        <v>D</v>
      </c>
      <c r="K273" s="6">
        <f>INDEX(products!$A$1:$G$49,MATCH($D273,products!$A$1:$A$49,0),MATCH(orders!K$1,products!$A$1:$G$1,0))</f>
        <v>0.2</v>
      </c>
      <c r="L273" s="7">
        <f>INDEX(products!$A$1:$G$49,MATCH($D273,products!$A$1:$A$49,0),MATCH(orders!L$1,products!$A$1:$G$1,0))</f>
        <v>2.9849999999999999</v>
      </c>
      <c r="M273" s="7">
        <f t="shared" si="12"/>
        <v>11.94</v>
      </c>
      <c r="N273" t="str">
        <f t="shared" si="13"/>
        <v>Arabica</v>
      </c>
      <c r="O273" t="str">
        <f t="shared" si="14"/>
        <v>Dark</v>
      </c>
      <c r="P273" t="str">
        <f>_xlfn.XLOOKUP(Coffee_order[[#This Row],[Customer ID]],customers!$A$1:$A$1001,customers!$I$1:$I$1001,,0)</f>
        <v>Yes</v>
      </c>
    </row>
    <row r="274" spans="1:16" x14ac:dyDescent="0.3">
      <c r="A274" s="2" t="s">
        <v>2025</v>
      </c>
      <c r="B274" s="4">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INDEX(products!$A$1:$G$49,MATCH($D274,products!$A$1:$A$49,0),MATCH(orders!I$1,products!$A$1:$G$1,0))</f>
        <v>Rob</v>
      </c>
      <c r="J274" t="str">
        <f>INDEX(products!$A$1:$G$49,MATCH($D274,products!$A$1:$A$49,0),MATCH(orders!J$1,products!$A$1:$G$1,0))</f>
        <v>L</v>
      </c>
      <c r="K274" s="6">
        <f>INDEX(products!$A$1:$G$49,MATCH($D274,products!$A$1:$A$49,0),MATCH(orders!K$1,products!$A$1:$G$1,0))</f>
        <v>1</v>
      </c>
      <c r="L274" s="7">
        <f>INDEX(products!$A$1:$G$49,MATCH($D274,products!$A$1:$A$49,0),MATCH(orders!L$1,products!$A$1:$G$1,0))</f>
        <v>11.95</v>
      </c>
      <c r="M274" s="7">
        <f t="shared" si="12"/>
        <v>71.699999999999989</v>
      </c>
      <c r="N274" t="str">
        <f t="shared" si="13"/>
        <v>Robusta</v>
      </c>
      <c r="O274" t="str">
        <f t="shared" si="14"/>
        <v>Light</v>
      </c>
      <c r="P274" t="str">
        <f>_xlfn.XLOOKUP(Coffee_order[[#This Row],[Customer ID]],customers!$A$1:$A$1001,customers!$I$1:$I$1001,,0)</f>
        <v>Yes</v>
      </c>
    </row>
    <row r="275" spans="1:16" x14ac:dyDescent="0.3">
      <c r="A275" s="2" t="s">
        <v>2032</v>
      </c>
      <c r="B275" s="4">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INDEX(products!$A$1:$G$49,MATCH($D275,products!$A$1:$A$49,0),MATCH(orders!I$1,products!$A$1:$G$1,0))</f>
        <v>Ara</v>
      </c>
      <c r="J275" t="str">
        <f>INDEX(products!$A$1:$G$49,MATCH($D275,products!$A$1:$A$49,0),MATCH(orders!J$1,products!$A$1:$G$1,0))</f>
        <v>L</v>
      </c>
      <c r="K275" s="6">
        <f>INDEX(products!$A$1:$G$49,MATCH($D275,products!$A$1:$A$49,0),MATCH(orders!K$1,products!$A$1:$G$1,0))</f>
        <v>0.2</v>
      </c>
      <c r="L275" s="7">
        <f>INDEX(products!$A$1:$G$49,MATCH($D275,products!$A$1:$A$49,0),MATCH(orders!L$1,products!$A$1:$G$1,0))</f>
        <v>3.8849999999999998</v>
      </c>
      <c r="M275" s="7">
        <f t="shared" si="12"/>
        <v>7.77</v>
      </c>
      <c r="N275" t="str">
        <f t="shared" si="13"/>
        <v>Arabica</v>
      </c>
      <c r="O275" t="str">
        <f t="shared" si="14"/>
        <v>Light</v>
      </c>
      <c r="P275" t="str">
        <f>_xlfn.XLOOKUP(Coffee_order[[#This Row],[Customer ID]],customers!$A$1:$A$1001,customers!$I$1:$I$1001,,0)</f>
        <v>No</v>
      </c>
    </row>
    <row r="276" spans="1:16" x14ac:dyDescent="0.3">
      <c r="A276" s="2" t="s">
        <v>2038</v>
      </c>
      <c r="B276" s="4">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INDEX(products!$A$1:$G$49,MATCH($D276,products!$A$1:$A$49,0),MATCH(orders!I$1,products!$A$1:$G$1,0))</f>
        <v>Ara</v>
      </c>
      <c r="J276" t="str">
        <f>INDEX(products!$A$1:$G$49,MATCH($D276,products!$A$1:$A$49,0),MATCH(orders!J$1,products!$A$1:$G$1,0))</f>
        <v>M</v>
      </c>
      <c r="K276" s="6">
        <f>INDEX(products!$A$1:$G$49,MATCH($D276,products!$A$1:$A$49,0),MATCH(orders!K$1,products!$A$1:$G$1,0))</f>
        <v>2.5</v>
      </c>
      <c r="L276" s="7">
        <f>INDEX(products!$A$1:$G$49,MATCH($D276,products!$A$1:$A$49,0),MATCH(orders!L$1,products!$A$1:$G$1,0))</f>
        <v>25.874999999999996</v>
      </c>
      <c r="M276" s="7">
        <f t="shared" si="12"/>
        <v>25.874999999999996</v>
      </c>
      <c r="N276" t="str">
        <f t="shared" si="13"/>
        <v>Arabica</v>
      </c>
      <c r="O276" t="str">
        <f t="shared" si="14"/>
        <v>Medium</v>
      </c>
      <c r="P276" t="str">
        <f>_xlfn.XLOOKUP(Coffee_order[[#This Row],[Customer ID]],customers!$A$1:$A$1001,customers!$I$1:$I$1001,,0)</f>
        <v>No</v>
      </c>
    </row>
    <row r="277" spans="1:16" x14ac:dyDescent="0.3">
      <c r="A277" s="2" t="s">
        <v>2044</v>
      </c>
      <c r="B277" s="4">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INDEX(products!$A$1:$G$49,MATCH($D277,products!$A$1:$A$49,0),MATCH(orders!I$1,products!$A$1:$G$1,0))</f>
        <v>Exc</v>
      </c>
      <c r="J277" t="str">
        <f>INDEX(products!$A$1:$G$49,MATCH($D277,products!$A$1:$A$49,0),MATCH(orders!J$1,products!$A$1:$G$1,0))</f>
        <v>L</v>
      </c>
      <c r="K277" s="6">
        <f>INDEX(products!$A$1:$G$49,MATCH($D277,products!$A$1:$A$49,0),MATCH(orders!K$1,products!$A$1:$G$1,0))</f>
        <v>2.5</v>
      </c>
      <c r="L277" s="7">
        <f>INDEX(products!$A$1:$G$49,MATCH($D277,products!$A$1:$A$49,0),MATCH(orders!L$1,products!$A$1:$G$1,0))</f>
        <v>34.154999999999994</v>
      </c>
      <c r="M277" s="7">
        <f t="shared" si="12"/>
        <v>204.92999999999995</v>
      </c>
      <c r="N277" t="str">
        <f t="shared" si="13"/>
        <v>Excelsia</v>
      </c>
      <c r="O277" t="str">
        <f t="shared" si="14"/>
        <v>Light</v>
      </c>
      <c r="P277" t="str">
        <f>_xlfn.XLOOKUP(Coffee_order[[#This Row],[Customer ID]],customers!$A$1:$A$1001,customers!$I$1:$I$1001,,0)</f>
        <v>No</v>
      </c>
    </row>
    <row r="278" spans="1:16" x14ac:dyDescent="0.3">
      <c r="A278" s="2" t="s">
        <v>2050</v>
      </c>
      <c r="B278" s="4">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INDEX(products!$A$1:$G$49,MATCH($D278,products!$A$1:$A$49,0),MATCH(orders!I$1,products!$A$1:$G$1,0))</f>
        <v>Rob</v>
      </c>
      <c r="J278" t="str">
        <f>INDEX(products!$A$1:$G$49,MATCH($D278,products!$A$1:$A$49,0),MATCH(orders!J$1,products!$A$1:$G$1,0))</f>
        <v>L</v>
      </c>
      <c r="K278" s="6">
        <f>INDEX(products!$A$1:$G$49,MATCH($D278,products!$A$1:$A$49,0),MATCH(orders!K$1,products!$A$1:$G$1,0))</f>
        <v>2.5</v>
      </c>
      <c r="L278" s="7">
        <f>INDEX(products!$A$1:$G$49,MATCH($D278,products!$A$1:$A$49,0),MATCH(orders!L$1,products!$A$1:$G$1,0))</f>
        <v>27.484999999999996</v>
      </c>
      <c r="M278" s="7">
        <f t="shared" si="12"/>
        <v>109.93999999999998</v>
      </c>
      <c r="N278" t="str">
        <f t="shared" si="13"/>
        <v>Robusta</v>
      </c>
      <c r="O278" t="str">
        <f t="shared" si="14"/>
        <v>Light</v>
      </c>
      <c r="P278" t="str">
        <f>_xlfn.XLOOKUP(Coffee_order[[#This Row],[Customer ID]],customers!$A$1:$A$1001,customers!$I$1:$I$1001,,0)</f>
        <v>Yes</v>
      </c>
    </row>
    <row r="279" spans="1:16" x14ac:dyDescent="0.3">
      <c r="A279" s="2" t="s">
        <v>2056</v>
      </c>
      <c r="B279" s="4">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INDEX(products!$A$1:$G$49,MATCH($D279,products!$A$1:$A$49,0),MATCH(orders!I$1,products!$A$1:$G$1,0))</f>
        <v>Exc</v>
      </c>
      <c r="J279" t="str">
        <f>INDEX(products!$A$1:$G$49,MATCH($D279,products!$A$1:$A$49,0),MATCH(orders!J$1,products!$A$1:$G$1,0))</f>
        <v>L</v>
      </c>
      <c r="K279" s="6">
        <f>INDEX(products!$A$1:$G$49,MATCH($D279,products!$A$1:$A$49,0),MATCH(orders!K$1,products!$A$1:$G$1,0))</f>
        <v>1</v>
      </c>
      <c r="L279" s="7">
        <f>INDEX(products!$A$1:$G$49,MATCH($D279,products!$A$1:$A$49,0),MATCH(orders!L$1,products!$A$1:$G$1,0))</f>
        <v>14.85</v>
      </c>
      <c r="M279" s="7">
        <f t="shared" si="12"/>
        <v>89.1</v>
      </c>
      <c r="N279" t="str">
        <f t="shared" si="13"/>
        <v>Excelsia</v>
      </c>
      <c r="O279" t="str">
        <f t="shared" si="14"/>
        <v>Light</v>
      </c>
      <c r="P279" t="str">
        <f>_xlfn.XLOOKUP(Coffee_order[[#This Row],[Customer ID]],customers!$A$1:$A$1001,customers!$I$1:$I$1001,,0)</f>
        <v>No</v>
      </c>
    </row>
    <row r="280" spans="1:16" x14ac:dyDescent="0.3">
      <c r="A280" s="2" t="s">
        <v>2062</v>
      </c>
      <c r="B280" s="4">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INDEX(products!$A$1:$G$49,MATCH($D280,products!$A$1:$A$49,0),MATCH(orders!I$1,products!$A$1:$G$1,0))</f>
        <v>Ara</v>
      </c>
      <c r="J280" t="str">
        <f>INDEX(products!$A$1:$G$49,MATCH($D280,products!$A$1:$A$49,0),MATCH(orders!J$1,products!$A$1:$G$1,0))</f>
        <v>L</v>
      </c>
      <c r="K280" s="6">
        <f>INDEX(products!$A$1:$G$49,MATCH($D280,products!$A$1:$A$49,0),MATCH(orders!K$1,products!$A$1:$G$1,0))</f>
        <v>0.2</v>
      </c>
      <c r="L280" s="7">
        <f>INDEX(products!$A$1:$G$49,MATCH($D280,products!$A$1:$A$49,0),MATCH(orders!L$1,products!$A$1:$G$1,0))</f>
        <v>3.8849999999999998</v>
      </c>
      <c r="M280" s="7">
        <f t="shared" si="12"/>
        <v>7.77</v>
      </c>
      <c r="N280" t="str">
        <f t="shared" si="13"/>
        <v>Arabica</v>
      </c>
      <c r="O280" t="str">
        <f t="shared" si="14"/>
        <v>Light</v>
      </c>
      <c r="P280" t="str">
        <f>_xlfn.XLOOKUP(Coffee_order[[#This Row],[Customer ID]],customers!$A$1:$A$1001,customers!$I$1:$I$1001,,0)</f>
        <v>Yes</v>
      </c>
    </row>
    <row r="281" spans="1:16" x14ac:dyDescent="0.3">
      <c r="A281" s="2" t="s">
        <v>2068</v>
      </c>
      <c r="B281" s="4">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INDEX(products!$A$1:$G$49,MATCH($D281,products!$A$1:$A$49,0),MATCH(orders!I$1,products!$A$1:$G$1,0))</f>
        <v>Lib</v>
      </c>
      <c r="J281" t="str">
        <f>INDEX(products!$A$1:$G$49,MATCH($D281,products!$A$1:$A$49,0),MATCH(orders!J$1,products!$A$1:$G$1,0))</f>
        <v>M</v>
      </c>
      <c r="K281" s="6">
        <f>INDEX(products!$A$1:$G$49,MATCH($D281,products!$A$1:$A$49,0),MATCH(orders!K$1,products!$A$1:$G$1,0))</f>
        <v>2.5</v>
      </c>
      <c r="L281" s="7">
        <f>INDEX(products!$A$1:$G$49,MATCH($D281,products!$A$1:$A$49,0),MATCH(orders!L$1,products!$A$1:$G$1,0))</f>
        <v>33.464999999999996</v>
      </c>
      <c r="M281" s="7">
        <f t="shared" si="12"/>
        <v>33.464999999999996</v>
      </c>
      <c r="N281" t="str">
        <f t="shared" si="13"/>
        <v>Liberica</v>
      </c>
      <c r="O281" t="str">
        <f t="shared" si="14"/>
        <v>Medium</v>
      </c>
      <c r="P281" t="str">
        <f>_xlfn.XLOOKUP(Coffee_order[[#This Row],[Customer ID]],customers!$A$1:$A$1001,customers!$I$1:$I$1001,,0)</f>
        <v>Yes</v>
      </c>
    </row>
    <row r="282" spans="1:16" x14ac:dyDescent="0.3">
      <c r="A282" s="2" t="s">
        <v>2074</v>
      </c>
      <c r="B282" s="4">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INDEX(products!$A$1:$G$49,MATCH($D282,products!$A$1:$A$49,0),MATCH(orders!I$1,products!$A$1:$G$1,0))</f>
        <v>Exc</v>
      </c>
      <c r="J282" t="str">
        <f>INDEX(products!$A$1:$G$49,MATCH($D282,products!$A$1:$A$49,0),MATCH(orders!J$1,products!$A$1:$G$1,0))</f>
        <v>M</v>
      </c>
      <c r="K282" s="6">
        <f>INDEX(products!$A$1:$G$49,MATCH($D282,products!$A$1:$A$49,0),MATCH(orders!K$1,products!$A$1:$G$1,0))</f>
        <v>0.5</v>
      </c>
      <c r="L282" s="7">
        <f>INDEX(products!$A$1:$G$49,MATCH($D282,products!$A$1:$A$49,0),MATCH(orders!L$1,products!$A$1:$G$1,0))</f>
        <v>8.25</v>
      </c>
      <c r="M282" s="7">
        <f t="shared" si="12"/>
        <v>41.25</v>
      </c>
      <c r="N282" t="str">
        <f t="shared" si="13"/>
        <v>Excelsia</v>
      </c>
      <c r="O282" t="str">
        <f t="shared" si="14"/>
        <v>Medium</v>
      </c>
      <c r="P282" t="str">
        <f>_xlfn.XLOOKUP(Coffee_order[[#This Row],[Customer ID]],customers!$A$1:$A$1001,customers!$I$1:$I$1001,,0)</f>
        <v>Yes</v>
      </c>
    </row>
    <row r="283" spans="1:16" x14ac:dyDescent="0.3">
      <c r="A283" s="2" t="s">
        <v>2079</v>
      </c>
      <c r="B283" s="4">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INDEX(products!$A$1:$G$49,MATCH($D283,products!$A$1:$A$49,0),MATCH(orders!I$1,products!$A$1:$G$1,0))</f>
        <v>Exc</v>
      </c>
      <c r="J283" t="str">
        <f>INDEX(products!$A$1:$G$49,MATCH($D283,products!$A$1:$A$49,0),MATCH(orders!J$1,products!$A$1:$G$1,0))</f>
        <v>L</v>
      </c>
      <c r="K283" s="6">
        <f>INDEX(products!$A$1:$G$49,MATCH($D283,products!$A$1:$A$49,0),MATCH(orders!K$1,products!$A$1:$G$1,0))</f>
        <v>1</v>
      </c>
      <c r="L283" s="7">
        <f>INDEX(products!$A$1:$G$49,MATCH($D283,products!$A$1:$A$49,0),MATCH(orders!L$1,products!$A$1:$G$1,0))</f>
        <v>14.85</v>
      </c>
      <c r="M283" s="7">
        <f t="shared" si="12"/>
        <v>59.4</v>
      </c>
      <c r="N283" t="str">
        <f t="shared" si="13"/>
        <v>Excelsia</v>
      </c>
      <c r="O283" t="str">
        <f t="shared" si="14"/>
        <v>Light</v>
      </c>
      <c r="P283" t="str">
        <f>_xlfn.XLOOKUP(Coffee_order[[#This Row],[Customer ID]],customers!$A$1:$A$1001,customers!$I$1:$I$1001,,0)</f>
        <v>Yes</v>
      </c>
    </row>
    <row r="284" spans="1:16" x14ac:dyDescent="0.3">
      <c r="A284" s="2" t="s">
        <v>2085</v>
      </c>
      <c r="B284" s="4">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INDEX(products!$A$1:$G$49,MATCH($D284,products!$A$1:$A$49,0),MATCH(orders!I$1,products!$A$1:$G$1,0))</f>
        <v>Ara</v>
      </c>
      <c r="J284" t="str">
        <f>INDEX(products!$A$1:$G$49,MATCH($D284,products!$A$1:$A$49,0),MATCH(orders!J$1,products!$A$1:$G$1,0))</f>
        <v>L</v>
      </c>
      <c r="K284" s="6">
        <f>INDEX(products!$A$1:$G$49,MATCH($D284,products!$A$1:$A$49,0),MATCH(orders!K$1,products!$A$1:$G$1,0))</f>
        <v>0.5</v>
      </c>
      <c r="L284" s="7">
        <f>INDEX(products!$A$1:$G$49,MATCH($D284,products!$A$1:$A$49,0),MATCH(orders!L$1,products!$A$1:$G$1,0))</f>
        <v>7.77</v>
      </c>
      <c r="M284" s="7">
        <f t="shared" si="12"/>
        <v>7.77</v>
      </c>
      <c r="N284" t="str">
        <f t="shared" si="13"/>
        <v>Arabica</v>
      </c>
      <c r="O284" t="str">
        <f t="shared" si="14"/>
        <v>Light</v>
      </c>
      <c r="P284" t="str">
        <f>_xlfn.XLOOKUP(Coffee_order[[#This Row],[Customer ID]],customers!$A$1:$A$1001,customers!$I$1:$I$1001,,0)</f>
        <v>No</v>
      </c>
    </row>
    <row r="285" spans="1:16" x14ac:dyDescent="0.3">
      <c r="A285" s="2" t="s">
        <v>2091</v>
      </c>
      <c r="B285" s="4">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INDEX(products!$A$1:$G$49,MATCH($D285,products!$A$1:$A$49,0),MATCH(orders!I$1,products!$A$1:$G$1,0))</f>
        <v>Rob</v>
      </c>
      <c r="J285" t="str">
        <f>INDEX(products!$A$1:$G$49,MATCH($D285,products!$A$1:$A$49,0),MATCH(orders!J$1,products!$A$1:$G$1,0))</f>
        <v>D</v>
      </c>
      <c r="K285" s="6">
        <f>INDEX(products!$A$1:$G$49,MATCH($D285,products!$A$1:$A$49,0),MATCH(orders!K$1,products!$A$1:$G$1,0))</f>
        <v>0.5</v>
      </c>
      <c r="L285" s="7">
        <f>INDEX(products!$A$1:$G$49,MATCH($D285,products!$A$1:$A$49,0),MATCH(orders!L$1,products!$A$1:$G$1,0))</f>
        <v>5.3699999999999992</v>
      </c>
      <c r="M285" s="7">
        <f t="shared" si="12"/>
        <v>5.3699999999999992</v>
      </c>
      <c r="N285" t="str">
        <f t="shared" si="13"/>
        <v>Robusta</v>
      </c>
      <c r="O285" t="str">
        <f t="shared" si="14"/>
        <v>Dark</v>
      </c>
      <c r="P285" t="str">
        <f>_xlfn.XLOOKUP(Coffee_order[[#This Row],[Customer ID]],customers!$A$1:$A$1001,customers!$I$1:$I$1001,,0)</f>
        <v>Yes</v>
      </c>
    </row>
    <row r="286" spans="1:16" x14ac:dyDescent="0.3">
      <c r="A286" s="2" t="s">
        <v>2097</v>
      </c>
      <c r="B286" s="4">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INDEX(products!$A$1:$G$49,MATCH($D286,products!$A$1:$A$49,0),MATCH(orders!I$1,products!$A$1:$G$1,0))</f>
        <v>Exc</v>
      </c>
      <c r="J286" t="str">
        <f>INDEX(products!$A$1:$G$49,MATCH($D286,products!$A$1:$A$49,0),MATCH(orders!J$1,products!$A$1:$G$1,0))</f>
        <v>M</v>
      </c>
      <c r="K286" s="6">
        <f>INDEX(products!$A$1:$G$49,MATCH($D286,products!$A$1:$A$49,0),MATCH(orders!K$1,products!$A$1:$G$1,0))</f>
        <v>2.5</v>
      </c>
      <c r="L286" s="7">
        <f>INDEX(products!$A$1:$G$49,MATCH($D286,products!$A$1:$A$49,0),MATCH(orders!L$1,products!$A$1:$G$1,0))</f>
        <v>31.624999999999996</v>
      </c>
      <c r="M286" s="7">
        <f t="shared" si="12"/>
        <v>94.874999999999986</v>
      </c>
      <c r="N286" t="str">
        <f t="shared" si="13"/>
        <v>Excelsia</v>
      </c>
      <c r="O286" t="str">
        <f t="shared" si="14"/>
        <v>Medium</v>
      </c>
      <c r="P286" t="str">
        <f>_xlfn.XLOOKUP(Coffee_order[[#This Row],[Customer ID]],customers!$A$1:$A$1001,customers!$I$1:$I$1001,,0)</f>
        <v>No</v>
      </c>
    </row>
    <row r="287" spans="1:16" x14ac:dyDescent="0.3">
      <c r="A287" s="2" t="s">
        <v>2102</v>
      </c>
      <c r="B287" s="4">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INDEX(products!$A$1:$G$49,MATCH($D287,products!$A$1:$A$49,0),MATCH(orders!I$1,products!$A$1:$G$1,0))</f>
        <v>Lib</v>
      </c>
      <c r="J287" t="str">
        <f>INDEX(products!$A$1:$G$49,MATCH($D287,products!$A$1:$A$49,0),MATCH(orders!J$1,products!$A$1:$G$1,0))</f>
        <v>L</v>
      </c>
      <c r="K287" s="6">
        <f>INDEX(products!$A$1:$G$49,MATCH($D287,products!$A$1:$A$49,0),MATCH(orders!K$1,products!$A$1:$G$1,0))</f>
        <v>2.5</v>
      </c>
      <c r="L287" s="7">
        <f>INDEX(products!$A$1:$G$49,MATCH($D287,products!$A$1:$A$49,0),MATCH(orders!L$1,products!$A$1:$G$1,0))</f>
        <v>36.454999999999998</v>
      </c>
      <c r="M287" s="7">
        <f t="shared" si="12"/>
        <v>36.454999999999998</v>
      </c>
      <c r="N287" t="str">
        <f t="shared" si="13"/>
        <v>Liberica</v>
      </c>
      <c r="O287" t="str">
        <f t="shared" si="14"/>
        <v>Light</v>
      </c>
      <c r="P287" t="str">
        <f>_xlfn.XLOOKUP(Coffee_order[[#This Row],[Customer ID]],customers!$A$1:$A$1001,customers!$I$1:$I$1001,,0)</f>
        <v>No</v>
      </c>
    </row>
    <row r="288" spans="1:16" x14ac:dyDescent="0.3">
      <c r="A288" s="2" t="s">
        <v>2107</v>
      </c>
      <c r="B288" s="4">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INDEX(products!$A$1:$G$49,MATCH($D288,products!$A$1:$A$49,0),MATCH(orders!I$1,products!$A$1:$G$1,0))</f>
        <v>Ara</v>
      </c>
      <c r="J288" t="str">
        <f>INDEX(products!$A$1:$G$49,MATCH($D288,products!$A$1:$A$49,0),MATCH(orders!J$1,products!$A$1:$G$1,0))</f>
        <v>M</v>
      </c>
      <c r="K288" s="6">
        <f>INDEX(products!$A$1:$G$49,MATCH($D288,products!$A$1:$A$49,0),MATCH(orders!K$1,products!$A$1:$G$1,0))</f>
        <v>0.2</v>
      </c>
      <c r="L288" s="7">
        <f>INDEX(products!$A$1:$G$49,MATCH($D288,products!$A$1:$A$49,0),MATCH(orders!L$1,products!$A$1:$G$1,0))</f>
        <v>3.375</v>
      </c>
      <c r="M288" s="7">
        <f t="shared" si="12"/>
        <v>13.5</v>
      </c>
      <c r="N288" t="str">
        <f t="shared" si="13"/>
        <v>Arabica</v>
      </c>
      <c r="O288" t="str">
        <f t="shared" si="14"/>
        <v>Medium</v>
      </c>
      <c r="P288" t="str">
        <f>_xlfn.XLOOKUP(Coffee_order[[#This Row],[Customer ID]],customers!$A$1:$A$1001,customers!$I$1:$I$1001,,0)</f>
        <v>Yes</v>
      </c>
    </row>
    <row r="289" spans="1:16" x14ac:dyDescent="0.3">
      <c r="A289" s="2" t="s">
        <v>2112</v>
      </c>
      <c r="B289" s="4">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INDEX(products!$A$1:$G$49,MATCH($D289,products!$A$1:$A$49,0),MATCH(orders!I$1,products!$A$1:$G$1,0))</f>
        <v>Rob</v>
      </c>
      <c r="J289" t="str">
        <f>INDEX(products!$A$1:$G$49,MATCH($D289,products!$A$1:$A$49,0),MATCH(orders!J$1,products!$A$1:$G$1,0))</f>
        <v>L</v>
      </c>
      <c r="K289" s="6">
        <f>INDEX(products!$A$1:$G$49,MATCH($D289,products!$A$1:$A$49,0),MATCH(orders!K$1,products!$A$1:$G$1,0))</f>
        <v>0.2</v>
      </c>
      <c r="L289" s="7">
        <f>INDEX(products!$A$1:$G$49,MATCH($D289,products!$A$1:$A$49,0),MATCH(orders!L$1,products!$A$1:$G$1,0))</f>
        <v>3.5849999999999995</v>
      </c>
      <c r="M289" s="7">
        <f t="shared" si="12"/>
        <v>14.339999999999998</v>
      </c>
      <c r="N289" t="str">
        <f t="shared" si="13"/>
        <v>Robusta</v>
      </c>
      <c r="O289" t="str">
        <f t="shared" si="14"/>
        <v>Light</v>
      </c>
      <c r="P289" t="str">
        <f>_xlfn.XLOOKUP(Coffee_order[[#This Row],[Customer ID]],customers!$A$1:$A$1001,customers!$I$1:$I$1001,,0)</f>
        <v>No</v>
      </c>
    </row>
    <row r="290" spans="1:16" x14ac:dyDescent="0.3">
      <c r="A290" s="2" t="s">
        <v>2118</v>
      </c>
      <c r="B290" s="4">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INDEX(products!$A$1:$G$49,MATCH($D290,products!$A$1:$A$49,0),MATCH(orders!I$1,products!$A$1:$G$1,0))</f>
        <v>Exc</v>
      </c>
      <c r="J290" t="str">
        <f>INDEX(products!$A$1:$G$49,MATCH($D290,products!$A$1:$A$49,0),MATCH(orders!J$1,products!$A$1:$G$1,0))</f>
        <v>M</v>
      </c>
      <c r="K290" s="6">
        <f>INDEX(products!$A$1:$G$49,MATCH($D290,products!$A$1:$A$49,0),MATCH(orders!K$1,products!$A$1:$G$1,0))</f>
        <v>0.5</v>
      </c>
      <c r="L290" s="7">
        <f>INDEX(products!$A$1:$G$49,MATCH($D290,products!$A$1:$A$49,0),MATCH(orders!L$1,products!$A$1:$G$1,0))</f>
        <v>8.25</v>
      </c>
      <c r="M290" s="7">
        <f t="shared" si="12"/>
        <v>8.25</v>
      </c>
      <c r="N290" t="str">
        <f t="shared" si="13"/>
        <v>Excelsia</v>
      </c>
      <c r="O290" t="str">
        <f t="shared" si="14"/>
        <v>Medium</v>
      </c>
      <c r="P290" t="str">
        <f>_xlfn.XLOOKUP(Coffee_order[[#This Row],[Customer ID]],customers!$A$1:$A$1001,customers!$I$1:$I$1001,,0)</f>
        <v>Yes</v>
      </c>
    </row>
    <row r="291" spans="1:16" x14ac:dyDescent="0.3">
      <c r="A291" s="2" t="s">
        <v>2123</v>
      </c>
      <c r="B291" s="4">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INDEX(products!$A$1:$G$49,MATCH($D291,products!$A$1:$A$49,0),MATCH(orders!I$1,products!$A$1:$G$1,0))</f>
        <v>Rob</v>
      </c>
      <c r="J291" t="str">
        <f>INDEX(products!$A$1:$G$49,MATCH($D291,products!$A$1:$A$49,0),MATCH(orders!J$1,products!$A$1:$G$1,0))</f>
        <v>D</v>
      </c>
      <c r="K291" s="6">
        <f>INDEX(products!$A$1:$G$49,MATCH($D291,products!$A$1:$A$49,0),MATCH(orders!K$1,products!$A$1:$G$1,0))</f>
        <v>0.2</v>
      </c>
      <c r="L291" s="7">
        <f>INDEX(products!$A$1:$G$49,MATCH($D291,products!$A$1:$A$49,0),MATCH(orders!L$1,products!$A$1:$G$1,0))</f>
        <v>2.6849999999999996</v>
      </c>
      <c r="M291" s="7">
        <f t="shared" si="12"/>
        <v>13.424999999999997</v>
      </c>
      <c r="N291" t="str">
        <f t="shared" si="13"/>
        <v>Robusta</v>
      </c>
      <c r="O291" t="str">
        <f t="shared" si="14"/>
        <v>Dark</v>
      </c>
      <c r="P291" t="str">
        <f>_xlfn.XLOOKUP(Coffee_order[[#This Row],[Customer ID]],customers!$A$1:$A$1001,customers!$I$1:$I$1001,,0)</f>
        <v>Yes</v>
      </c>
    </row>
    <row r="292" spans="1:16" x14ac:dyDescent="0.3">
      <c r="A292" s="2" t="s">
        <v>2127</v>
      </c>
      <c r="B292" s="4">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INDEX(products!$A$1:$G$49,MATCH($D292,products!$A$1:$A$49,0),MATCH(orders!I$1,products!$A$1:$G$1,0))</f>
        <v>Ara</v>
      </c>
      <c r="J292" t="str">
        <f>INDEX(products!$A$1:$G$49,MATCH($D292,products!$A$1:$A$49,0),MATCH(orders!J$1,products!$A$1:$G$1,0))</f>
        <v>D</v>
      </c>
      <c r="K292" s="6">
        <f>INDEX(products!$A$1:$G$49,MATCH($D292,products!$A$1:$A$49,0),MATCH(orders!K$1,products!$A$1:$G$1,0))</f>
        <v>1</v>
      </c>
      <c r="L292" s="7">
        <f>INDEX(products!$A$1:$G$49,MATCH($D292,products!$A$1:$A$49,0),MATCH(orders!L$1,products!$A$1:$G$1,0))</f>
        <v>9.9499999999999993</v>
      </c>
      <c r="M292" s="7">
        <f t="shared" si="12"/>
        <v>49.75</v>
      </c>
      <c r="N292" t="str">
        <f t="shared" si="13"/>
        <v>Arabica</v>
      </c>
      <c r="O292" t="str">
        <f t="shared" si="14"/>
        <v>Dark</v>
      </c>
      <c r="P292" t="str">
        <f>_xlfn.XLOOKUP(Coffee_order[[#This Row],[Customer ID]],customers!$A$1:$A$1001,customers!$I$1:$I$1001,,0)</f>
        <v>No</v>
      </c>
    </row>
    <row r="293" spans="1:16" x14ac:dyDescent="0.3">
      <c r="A293" s="2" t="s">
        <v>2133</v>
      </c>
      <c r="B293" s="4">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INDEX(products!$A$1:$G$49,MATCH($D293,products!$A$1:$A$49,0),MATCH(orders!I$1,products!$A$1:$G$1,0))</f>
        <v>Exc</v>
      </c>
      <c r="J293" t="str">
        <f>INDEX(products!$A$1:$G$49,MATCH($D293,products!$A$1:$A$49,0),MATCH(orders!J$1,products!$A$1:$G$1,0))</f>
        <v>M</v>
      </c>
      <c r="K293" s="6">
        <f>INDEX(products!$A$1:$G$49,MATCH($D293,products!$A$1:$A$49,0),MATCH(orders!K$1,products!$A$1:$G$1,0))</f>
        <v>0.5</v>
      </c>
      <c r="L293" s="7">
        <f>INDEX(products!$A$1:$G$49,MATCH($D293,products!$A$1:$A$49,0),MATCH(orders!L$1,products!$A$1:$G$1,0))</f>
        <v>8.25</v>
      </c>
      <c r="M293" s="7">
        <f t="shared" si="12"/>
        <v>16.5</v>
      </c>
      <c r="N293" t="str">
        <f t="shared" si="13"/>
        <v>Excelsia</v>
      </c>
      <c r="O293" t="str">
        <f t="shared" si="14"/>
        <v>Medium</v>
      </c>
      <c r="P293" t="str">
        <f>_xlfn.XLOOKUP(Coffee_order[[#This Row],[Customer ID]],customers!$A$1:$A$1001,customers!$I$1:$I$1001,,0)</f>
        <v>No</v>
      </c>
    </row>
    <row r="294" spans="1:16" x14ac:dyDescent="0.3">
      <c r="A294" s="2" t="s">
        <v>2137</v>
      </c>
      <c r="B294" s="4">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INDEX(products!$A$1:$G$49,MATCH($D294,products!$A$1:$A$49,0),MATCH(orders!I$1,products!$A$1:$G$1,0))</f>
        <v>Ara</v>
      </c>
      <c r="J294" t="str">
        <f>INDEX(products!$A$1:$G$49,MATCH($D294,products!$A$1:$A$49,0),MATCH(orders!J$1,products!$A$1:$G$1,0))</f>
        <v>D</v>
      </c>
      <c r="K294" s="6">
        <f>INDEX(products!$A$1:$G$49,MATCH($D294,products!$A$1:$A$49,0),MATCH(orders!K$1,products!$A$1:$G$1,0))</f>
        <v>0.5</v>
      </c>
      <c r="L294" s="7">
        <f>INDEX(products!$A$1:$G$49,MATCH($D294,products!$A$1:$A$49,0),MATCH(orders!L$1,products!$A$1:$G$1,0))</f>
        <v>5.97</v>
      </c>
      <c r="M294" s="7">
        <f t="shared" si="12"/>
        <v>17.91</v>
      </c>
      <c r="N294" t="str">
        <f t="shared" si="13"/>
        <v>Arabica</v>
      </c>
      <c r="O294" t="str">
        <f t="shared" si="14"/>
        <v>Dark</v>
      </c>
      <c r="P294" t="str">
        <f>_xlfn.XLOOKUP(Coffee_order[[#This Row],[Customer ID]],customers!$A$1:$A$1001,customers!$I$1:$I$1001,,0)</f>
        <v>No</v>
      </c>
    </row>
    <row r="295" spans="1:16" x14ac:dyDescent="0.3">
      <c r="A295" s="2" t="s">
        <v>2142</v>
      </c>
      <c r="B295" s="4">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INDEX(products!$A$1:$G$49,MATCH($D295,products!$A$1:$A$49,0),MATCH(orders!I$1,products!$A$1:$G$1,0))</f>
        <v>Ara</v>
      </c>
      <c r="J295" t="str">
        <f>INDEX(products!$A$1:$G$49,MATCH($D295,products!$A$1:$A$49,0),MATCH(orders!J$1,products!$A$1:$G$1,0))</f>
        <v>D</v>
      </c>
      <c r="K295" s="6">
        <f>INDEX(products!$A$1:$G$49,MATCH($D295,products!$A$1:$A$49,0),MATCH(orders!K$1,products!$A$1:$G$1,0))</f>
        <v>0.5</v>
      </c>
      <c r="L295" s="7">
        <f>INDEX(products!$A$1:$G$49,MATCH($D295,products!$A$1:$A$49,0),MATCH(orders!L$1,products!$A$1:$G$1,0))</f>
        <v>5.97</v>
      </c>
      <c r="M295" s="7">
        <f t="shared" si="12"/>
        <v>29.849999999999998</v>
      </c>
      <c r="N295" t="str">
        <f t="shared" si="13"/>
        <v>Arabica</v>
      </c>
      <c r="O295" t="str">
        <f t="shared" si="14"/>
        <v>Dark</v>
      </c>
      <c r="P295" t="str">
        <f>_xlfn.XLOOKUP(Coffee_order[[#This Row],[Customer ID]],customers!$A$1:$A$1001,customers!$I$1:$I$1001,,0)</f>
        <v>No</v>
      </c>
    </row>
    <row r="296" spans="1:16" x14ac:dyDescent="0.3">
      <c r="A296" s="2" t="s">
        <v>2148</v>
      </c>
      <c r="B296" s="4">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INDEX(products!$A$1:$G$49,MATCH($D296,products!$A$1:$A$49,0),MATCH(orders!I$1,products!$A$1:$G$1,0))</f>
        <v>Exc</v>
      </c>
      <c r="J296" t="str">
        <f>INDEX(products!$A$1:$G$49,MATCH($D296,products!$A$1:$A$49,0),MATCH(orders!J$1,products!$A$1:$G$1,0))</f>
        <v>L</v>
      </c>
      <c r="K296" s="6">
        <f>INDEX(products!$A$1:$G$49,MATCH($D296,products!$A$1:$A$49,0),MATCH(orders!K$1,products!$A$1:$G$1,0))</f>
        <v>1</v>
      </c>
      <c r="L296" s="7">
        <f>INDEX(products!$A$1:$G$49,MATCH($D296,products!$A$1:$A$49,0),MATCH(orders!L$1,products!$A$1:$G$1,0))</f>
        <v>14.85</v>
      </c>
      <c r="M296" s="7">
        <f t="shared" si="12"/>
        <v>44.55</v>
      </c>
      <c r="N296" t="str">
        <f t="shared" si="13"/>
        <v>Excelsia</v>
      </c>
      <c r="O296" t="str">
        <f t="shared" si="14"/>
        <v>Light</v>
      </c>
      <c r="P296" t="str">
        <f>_xlfn.XLOOKUP(Coffee_order[[#This Row],[Customer ID]],customers!$A$1:$A$1001,customers!$I$1:$I$1001,,0)</f>
        <v>No</v>
      </c>
    </row>
    <row r="297" spans="1:16" x14ac:dyDescent="0.3">
      <c r="A297" s="2" t="s">
        <v>2153</v>
      </c>
      <c r="B297" s="4">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INDEX(products!$A$1:$G$49,MATCH($D297,products!$A$1:$A$49,0),MATCH(orders!I$1,products!$A$1:$G$1,0))</f>
        <v>Exc</v>
      </c>
      <c r="J297" t="str">
        <f>INDEX(products!$A$1:$G$49,MATCH($D297,products!$A$1:$A$49,0),MATCH(orders!J$1,products!$A$1:$G$1,0))</f>
        <v>M</v>
      </c>
      <c r="K297" s="6">
        <f>INDEX(products!$A$1:$G$49,MATCH($D297,products!$A$1:$A$49,0),MATCH(orders!K$1,products!$A$1:$G$1,0))</f>
        <v>1</v>
      </c>
      <c r="L297" s="7">
        <f>INDEX(products!$A$1:$G$49,MATCH($D297,products!$A$1:$A$49,0),MATCH(orders!L$1,products!$A$1:$G$1,0))</f>
        <v>13.75</v>
      </c>
      <c r="M297" s="7">
        <f t="shared" si="12"/>
        <v>27.5</v>
      </c>
      <c r="N297" t="str">
        <f t="shared" si="13"/>
        <v>Excelsia</v>
      </c>
      <c r="O297" t="str">
        <f t="shared" si="14"/>
        <v>Medium</v>
      </c>
      <c r="P297" t="str">
        <f>_xlfn.XLOOKUP(Coffee_order[[#This Row],[Customer ID]],customers!$A$1:$A$1001,customers!$I$1:$I$1001,,0)</f>
        <v>No</v>
      </c>
    </row>
    <row r="298" spans="1:16" x14ac:dyDescent="0.3">
      <c r="A298" s="2" t="s">
        <v>2157</v>
      </c>
      <c r="B298" s="4">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INDEX(products!$A$1:$G$49,MATCH($D298,products!$A$1:$A$49,0),MATCH(orders!I$1,products!$A$1:$G$1,0))</f>
        <v>Rob</v>
      </c>
      <c r="J298" t="str">
        <f>INDEX(products!$A$1:$G$49,MATCH($D298,products!$A$1:$A$49,0),MATCH(orders!J$1,products!$A$1:$G$1,0))</f>
        <v>M</v>
      </c>
      <c r="K298" s="6">
        <f>INDEX(products!$A$1:$G$49,MATCH($D298,products!$A$1:$A$49,0),MATCH(orders!K$1,products!$A$1:$G$1,0))</f>
        <v>0.5</v>
      </c>
      <c r="L298" s="7">
        <f>INDEX(products!$A$1:$G$49,MATCH($D298,products!$A$1:$A$49,0),MATCH(orders!L$1,products!$A$1:$G$1,0))</f>
        <v>5.97</v>
      </c>
      <c r="M298" s="7">
        <f t="shared" si="12"/>
        <v>35.82</v>
      </c>
      <c r="N298" t="str">
        <f t="shared" si="13"/>
        <v>Robusta</v>
      </c>
      <c r="O298" t="str">
        <f t="shared" si="14"/>
        <v>Medium</v>
      </c>
      <c r="P298" t="str">
        <f>_xlfn.XLOOKUP(Coffee_order[[#This Row],[Customer ID]],customers!$A$1:$A$1001,customers!$I$1:$I$1001,,0)</f>
        <v>Yes</v>
      </c>
    </row>
    <row r="299" spans="1:16" x14ac:dyDescent="0.3">
      <c r="A299" s="2" t="s">
        <v>2163</v>
      </c>
      <c r="B299" s="4">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INDEX(products!$A$1:$G$49,MATCH($D299,products!$A$1:$A$49,0),MATCH(orders!I$1,products!$A$1:$G$1,0))</f>
        <v>Rob</v>
      </c>
      <c r="J299" t="str">
        <f>INDEX(products!$A$1:$G$49,MATCH($D299,products!$A$1:$A$49,0),MATCH(orders!J$1,products!$A$1:$G$1,0))</f>
        <v>D</v>
      </c>
      <c r="K299" s="6">
        <f>INDEX(products!$A$1:$G$49,MATCH($D299,products!$A$1:$A$49,0),MATCH(orders!K$1,products!$A$1:$G$1,0))</f>
        <v>0.5</v>
      </c>
      <c r="L299" s="7">
        <f>INDEX(products!$A$1:$G$49,MATCH($D299,products!$A$1:$A$49,0),MATCH(orders!L$1,products!$A$1:$G$1,0))</f>
        <v>5.3699999999999992</v>
      </c>
      <c r="M299" s="7">
        <f t="shared" si="12"/>
        <v>16.11</v>
      </c>
      <c r="N299" t="str">
        <f t="shared" si="13"/>
        <v>Robusta</v>
      </c>
      <c r="O299" t="str">
        <f t="shared" si="14"/>
        <v>Dark</v>
      </c>
      <c r="P299" t="str">
        <f>_xlfn.XLOOKUP(Coffee_order[[#This Row],[Customer ID]],customers!$A$1:$A$1001,customers!$I$1:$I$1001,,0)</f>
        <v>Yes</v>
      </c>
    </row>
    <row r="300" spans="1:16" x14ac:dyDescent="0.3">
      <c r="A300" s="2" t="s">
        <v>2169</v>
      </c>
      <c r="B300" s="4">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INDEX(products!$A$1:$G$49,MATCH($D300,products!$A$1:$A$49,0),MATCH(orders!I$1,products!$A$1:$G$1,0))</f>
        <v>Exc</v>
      </c>
      <c r="J300" t="str">
        <f>INDEX(products!$A$1:$G$49,MATCH($D300,products!$A$1:$A$49,0),MATCH(orders!J$1,products!$A$1:$G$1,0))</f>
        <v>L</v>
      </c>
      <c r="K300" s="6">
        <f>INDEX(products!$A$1:$G$49,MATCH($D300,products!$A$1:$A$49,0),MATCH(orders!K$1,products!$A$1:$G$1,0))</f>
        <v>0.2</v>
      </c>
      <c r="L300" s="7">
        <f>INDEX(products!$A$1:$G$49,MATCH($D300,products!$A$1:$A$49,0),MATCH(orders!L$1,products!$A$1:$G$1,0))</f>
        <v>4.4550000000000001</v>
      </c>
      <c r="M300" s="7">
        <f t="shared" si="12"/>
        <v>26.73</v>
      </c>
      <c r="N300" t="str">
        <f t="shared" si="13"/>
        <v>Excelsia</v>
      </c>
      <c r="O300" t="str">
        <f t="shared" si="14"/>
        <v>Light</v>
      </c>
      <c r="P300" t="str">
        <f>_xlfn.XLOOKUP(Coffee_order[[#This Row],[Customer ID]],customers!$A$1:$A$1001,customers!$I$1:$I$1001,,0)</f>
        <v>Yes</v>
      </c>
    </row>
    <row r="301" spans="1:16" x14ac:dyDescent="0.3">
      <c r="A301" s="2" t="s">
        <v>2175</v>
      </c>
      <c r="B301" s="4">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INDEX(products!$A$1:$G$49,MATCH($D301,products!$A$1:$A$49,0),MATCH(orders!I$1,products!$A$1:$G$1,0))</f>
        <v>Exc</v>
      </c>
      <c r="J301" t="str">
        <f>INDEX(products!$A$1:$G$49,MATCH($D301,products!$A$1:$A$49,0),MATCH(orders!J$1,products!$A$1:$G$1,0))</f>
        <v>L</v>
      </c>
      <c r="K301" s="6">
        <f>INDEX(products!$A$1:$G$49,MATCH($D301,products!$A$1:$A$49,0),MATCH(orders!K$1,products!$A$1:$G$1,0))</f>
        <v>2.5</v>
      </c>
      <c r="L301" s="7">
        <f>INDEX(products!$A$1:$G$49,MATCH($D301,products!$A$1:$A$49,0),MATCH(orders!L$1,products!$A$1:$G$1,0))</f>
        <v>34.154999999999994</v>
      </c>
      <c r="M301" s="7">
        <f t="shared" si="12"/>
        <v>204.92999999999995</v>
      </c>
      <c r="N301" t="str">
        <f t="shared" si="13"/>
        <v>Excelsia</v>
      </c>
      <c r="O301" t="str">
        <f t="shared" si="14"/>
        <v>Light</v>
      </c>
      <c r="P301" t="str">
        <f>_xlfn.XLOOKUP(Coffee_order[[#This Row],[Customer ID]],customers!$A$1:$A$1001,customers!$I$1:$I$1001,,0)</f>
        <v>Yes</v>
      </c>
    </row>
    <row r="302" spans="1:16" x14ac:dyDescent="0.3">
      <c r="A302" s="2" t="s">
        <v>2181</v>
      </c>
      <c r="B302" s="4">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INDEX(products!$A$1:$G$49,MATCH($D302,products!$A$1:$A$49,0),MATCH(orders!I$1,products!$A$1:$G$1,0))</f>
        <v>Ara</v>
      </c>
      <c r="J302" t="str">
        <f>INDEX(products!$A$1:$G$49,MATCH($D302,products!$A$1:$A$49,0),MATCH(orders!J$1,products!$A$1:$G$1,0))</f>
        <v>L</v>
      </c>
      <c r="K302" s="6">
        <f>INDEX(products!$A$1:$G$49,MATCH($D302,products!$A$1:$A$49,0),MATCH(orders!K$1,products!$A$1:$G$1,0))</f>
        <v>1</v>
      </c>
      <c r="L302" s="7">
        <f>INDEX(products!$A$1:$G$49,MATCH($D302,products!$A$1:$A$49,0),MATCH(orders!L$1,products!$A$1:$G$1,0))</f>
        <v>12.95</v>
      </c>
      <c r="M302" s="7">
        <f t="shared" si="12"/>
        <v>38.849999999999994</v>
      </c>
      <c r="N302" t="str">
        <f t="shared" si="13"/>
        <v>Arabica</v>
      </c>
      <c r="O302" t="str">
        <f t="shared" si="14"/>
        <v>Light</v>
      </c>
      <c r="P302" t="str">
        <f>_xlfn.XLOOKUP(Coffee_order[[#This Row],[Customer ID]],customers!$A$1:$A$1001,customers!$I$1:$I$1001,,0)</f>
        <v>Yes</v>
      </c>
    </row>
    <row r="303" spans="1:16" x14ac:dyDescent="0.3">
      <c r="A303" s="2" t="s">
        <v>2187</v>
      </c>
      <c r="B303" s="4">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INDEX(products!$A$1:$G$49,MATCH($D303,products!$A$1:$A$49,0),MATCH(orders!I$1,products!$A$1:$G$1,0))</f>
        <v>Lib</v>
      </c>
      <c r="J303" t="str">
        <f>INDEX(products!$A$1:$G$49,MATCH($D303,products!$A$1:$A$49,0),MATCH(orders!J$1,products!$A$1:$G$1,0))</f>
        <v>D</v>
      </c>
      <c r="K303" s="6">
        <f>INDEX(products!$A$1:$G$49,MATCH($D303,products!$A$1:$A$49,0),MATCH(orders!K$1,products!$A$1:$G$1,0))</f>
        <v>0.2</v>
      </c>
      <c r="L303" s="7">
        <f>INDEX(products!$A$1:$G$49,MATCH($D303,products!$A$1:$A$49,0),MATCH(orders!L$1,products!$A$1:$G$1,0))</f>
        <v>3.8849999999999998</v>
      </c>
      <c r="M303" s="7">
        <f t="shared" si="12"/>
        <v>15.54</v>
      </c>
      <c r="N303" t="str">
        <f t="shared" si="13"/>
        <v>Liberica</v>
      </c>
      <c r="O303" t="str">
        <f t="shared" si="14"/>
        <v>Dark</v>
      </c>
      <c r="P303" t="str">
        <f>_xlfn.XLOOKUP(Coffee_order[[#This Row],[Customer ID]],customers!$A$1:$A$1001,customers!$I$1:$I$1001,,0)</f>
        <v>Yes</v>
      </c>
    </row>
    <row r="304" spans="1:16" x14ac:dyDescent="0.3">
      <c r="A304" s="2" t="s">
        <v>2193</v>
      </c>
      <c r="B304" s="4">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INDEX(products!$A$1:$G$49,MATCH($D304,products!$A$1:$A$49,0),MATCH(orders!I$1,products!$A$1:$G$1,0))</f>
        <v>Ara</v>
      </c>
      <c r="J304" t="str">
        <f>INDEX(products!$A$1:$G$49,MATCH($D304,products!$A$1:$A$49,0),MATCH(orders!J$1,products!$A$1:$G$1,0))</f>
        <v>M</v>
      </c>
      <c r="K304" s="6">
        <f>INDEX(products!$A$1:$G$49,MATCH($D304,products!$A$1:$A$49,0),MATCH(orders!K$1,products!$A$1:$G$1,0))</f>
        <v>0.5</v>
      </c>
      <c r="L304" s="7">
        <f>INDEX(products!$A$1:$G$49,MATCH($D304,products!$A$1:$A$49,0),MATCH(orders!L$1,products!$A$1:$G$1,0))</f>
        <v>6.75</v>
      </c>
      <c r="M304" s="7">
        <f t="shared" si="12"/>
        <v>6.75</v>
      </c>
      <c r="N304" t="str">
        <f t="shared" si="13"/>
        <v>Arabica</v>
      </c>
      <c r="O304" t="str">
        <f t="shared" si="14"/>
        <v>Medium</v>
      </c>
      <c r="P304" t="str">
        <f>_xlfn.XLOOKUP(Coffee_order[[#This Row],[Customer ID]],customers!$A$1:$A$1001,customers!$I$1:$I$1001,,0)</f>
        <v>No</v>
      </c>
    </row>
    <row r="305" spans="1:16" x14ac:dyDescent="0.3">
      <c r="A305" s="2" t="s">
        <v>2199</v>
      </c>
      <c r="B305" s="4">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INDEX(products!$A$1:$G$49,MATCH($D305,products!$A$1:$A$49,0),MATCH(orders!I$1,products!$A$1:$G$1,0))</f>
        <v>Exc</v>
      </c>
      <c r="J305" t="str">
        <f>INDEX(products!$A$1:$G$49,MATCH($D305,products!$A$1:$A$49,0),MATCH(orders!J$1,products!$A$1:$G$1,0))</f>
        <v>D</v>
      </c>
      <c r="K305" s="6">
        <f>INDEX(products!$A$1:$G$49,MATCH($D305,products!$A$1:$A$49,0),MATCH(orders!K$1,products!$A$1:$G$1,0))</f>
        <v>2.5</v>
      </c>
      <c r="L305" s="7">
        <f>INDEX(products!$A$1:$G$49,MATCH($D305,products!$A$1:$A$49,0),MATCH(orders!L$1,products!$A$1:$G$1,0))</f>
        <v>27.945</v>
      </c>
      <c r="M305" s="7">
        <f t="shared" si="12"/>
        <v>111.78</v>
      </c>
      <c r="N305" t="str">
        <f t="shared" si="13"/>
        <v>Excelsia</v>
      </c>
      <c r="O305" t="str">
        <f t="shared" si="14"/>
        <v>Dark</v>
      </c>
      <c r="P305" t="str">
        <f>_xlfn.XLOOKUP(Coffee_order[[#This Row],[Customer ID]],customers!$A$1:$A$1001,customers!$I$1:$I$1001,,0)</f>
        <v>Yes</v>
      </c>
    </row>
    <row r="306" spans="1:16" x14ac:dyDescent="0.3">
      <c r="A306" s="2" t="s">
        <v>2204</v>
      </c>
      <c r="B306" s="4">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INDEX(products!$A$1:$G$49,MATCH($D306,products!$A$1:$A$49,0),MATCH(orders!I$1,products!$A$1:$G$1,0))</f>
        <v>Ara</v>
      </c>
      <c r="J306" t="str">
        <f>INDEX(products!$A$1:$G$49,MATCH($D306,products!$A$1:$A$49,0),MATCH(orders!J$1,products!$A$1:$G$1,0))</f>
        <v>L</v>
      </c>
      <c r="K306" s="6">
        <f>INDEX(products!$A$1:$G$49,MATCH($D306,products!$A$1:$A$49,0),MATCH(orders!K$1,products!$A$1:$G$1,0))</f>
        <v>0.2</v>
      </c>
      <c r="L306" s="7">
        <f>INDEX(products!$A$1:$G$49,MATCH($D306,products!$A$1:$A$49,0),MATCH(orders!L$1,products!$A$1:$G$1,0))</f>
        <v>3.8849999999999998</v>
      </c>
      <c r="M306" s="7">
        <f t="shared" si="12"/>
        <v>3.8849999999999998</v>
      </c>
      <c r="N306" t="str">
        <f t="shared" si="13"/>
        <v>Arabica</v>
      </c>
      <c r="O306" t="str">
        <f t="shared" si="14"/>
        <v>Light</v>
      </c>
      <c r="P306" t="str">
        <f>_xlfn.XLOOKUP(Coffee_order[[#This Row],[Customer ID]],customers!$A$1:$A$1001,customers!$I$1:$I$1001,,0)</f>
        <v>Yes</v>
      </c>
    </row>
    <row r="307" spans="1:16" x14ac:dyDescent="0.3">
      <c r="A307" s="2" t="s">
        <v>2209</v>
      </c>
      <c r="B307" s="4">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INDEX(products!$A$1:$G$49,MATCH($D307,products!$A$1:$A$49,0),MATCH(orders!I$1,products!$A$1:$G$1,0))</f>
        <v>Lib</v>
      </c>
      <c r="J307" t="str">
        <f>INDEX(products!$A$1:$G$49,MATCH($D307,products!$A$1:$A$49,0),MATCH(orders!J$1,products!$A$1:$G$1,0))</f>
        <v>M</v>
      </c>
      <c r="K307" s="6">
        <f>INDEX(products!$A$1:$G$49,MATCH($D307,products!$A$1:$A$49,0),MATCH(orders!K$1,products!$A$1:$G$1,0))</f>
        <v>0.2</v>
      </c>
      <c r="L307" s="7">
        <f>INDEX(products!$A$1:$G$49,MATCH($D307,products!$A$1:$A$49,0),MATCH(orders!L$1,products!$A$1:$G$1,0))</f>
        <v>4.3650000000000002</v>
      </c>
      <c r="M307" s="7">
        <f t="shared" si="12"/>
        <v>21.825000000000003</v>
      </c>
      <c r="N307" t="str">
        <f t="shared" si="13"/>
        <v>Liberica</v>
      </c>
      <c r="O307" t="str">
        <f t="shared" si="14"/>
        <v>Medium</v>
      </c>
      <c r="P307" t="str">
        <f>_xlfn.XLOOKUP(Coffee_order[[#This Row],[Customer ID]],customers!$A$1:$A$1001,customers!$I$1:$I$1001,,0)</f>
        <v>No</v>
      </c>
    </row>
    <row r="308" spans="1:16" x14ac:dyDescent="0.3">
      <c r="A308" s="2" t="s">
        <v>2215</v>
      </c>
      <c r="B308" s="4">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INDEX(products!$A$1:$G$49,MATCH($D308,products!$A$1:$A$49,0),MATCH(orders!I$1,products!$A$1:$G$1,0))</f>
        <v>Rob</v>
      </c>
      <c r="J308" t="str">
        <f>INDEX(products!$A$1:$G$49,MATCH($D308,products!$A$1:$A$49,0),MATCH(orders!J$1,products!$A$1:$G$1,0))</f>
        <v>M</v>
      </c>
      <c r="K308" s="6">
        <f>INDEX(products!$A$1:$G$49,MATCH($D308,products!$A$1:$A$49,0),MATCH(orders!K$1,products!$A$1:$G$1,0))</f>
        <v>0.2</v>
      </c>
      <c r="L308" s="7">
        <f>INDEX(products!$A$1:$G$49,MATCH($D308,products!$A$1:$A$49,0),MATCH(orders!L$1,products!$A$1:$G$1,0))</f>
        <v>2.9849999999999999</v>
      </c>
      <c r="M308" s="7">
        <f t="shared" si="12"/>
        <v>14.924999999999999</v>
      </c>
      <c r="N308" t="str">
        <f t="shared" si="13"/>
        <v>Robusta</v>
      </c>
      <c r="O308" t="str">
        <f t="shared" si="14"/>
        <v>Medium</v>
      </c>
      <c r="P308" t="str">
        <f>_xlfn.XLOOKUP(Coffee_order[[#This Row],[Customer ID]],customers!$A$1:$A$1001,customers!$I$1:$I$1001,,0)</f>
        <v>No</v>
      </c>
    </row>
    <row r="309" spans="1:16" x14ac:dyDescent="0.3">
      <c r="A309" s="2" t="s">
        <v>2221</v>
      </c>
      <c r="B309" s="4">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INDEX(products!$A$1:$G$49,MATCH($D309,products!$A$1:$A$49,0),MATCH(orders!I$1,products!$A$1:$G$1,0))</f>
        <v>Ara</v>
      </c>
      <c r="J309" t="str">
        <f>INDEX(products!$A$1:$G$49,MATCH($D309,products!$A$1:$A$49,0),MATCH(orders!J$1,products!$A$1:$G$1,0))</f>
        <v>M</v>
      </c>
      <c r="K309" s="6">
        <f>INDEX(products!$A$1:$G$49,MATCH($D309,products!$A$1:$A$49,0),MATCH(orders!K$1,products!$A$1:$G$1,0))</f>
        <v>1</v>
      </c>
      <c r="L309" s="7">
        <f>INDEX(products!$A$1:$G$49,MATCH($D309,products!$A$1:$A$49,0),MATCH(orders!L$1,products!$A$1:$G$1,0))</f>
        <v>11.25</v>
      </c>
      <c r="M309" s="7">
        <f t="shared" si="12"/>
        <v>33.75</v>
      </c>
      <c r="N309" t="str">
        <f t="shared" si="13"/>
        <v>Arabica</v>
      </c>
      <c r="O309" t="str">
        <f t="shared" si="14"/>
        <v>Medium</v>
      </c>
      <c r="P309" t="str">
        <f>_xlfn.XLOOKUP(Coffee_order[[#This Row],[Customer ID]],customers!$A$1:$A$1001,customers!$I$1:$I$1001,,0)</f>
        <v>Yes</v>
      </c>
    </row>
    <row r="310" spans="1:16" x14ac:dyDescent="0.3">
      <c r="A310" s="2" t="s">
        <v>2227</v>
      </c>
      <c r="B310" s="4">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INDEX(products!$A$1:$G$49,MATCH($D310,products!$A$1:$A$49,0),MATCH(orders!I$1,products!$A$1:$G$1,0))</f>
        <v>Ara</v>
      </c>
      <c r="J310" t="str">
        <f>INDEX(products!$A$1:$G$49,MATCH($D310,products!$A$1:$A$49,0),MATCH(orders!J$1,products!$A$1:$G$1,0))</f>
        <v>M</v>
      </c>
      <c r="K310" s="6">
        <f>INDEX(products!$A$1:$G$49,MATCH($D310,products!$A$1:$A$49,0),MATCH(orders!K$1,products!$A$1:$G$1,0))</f>
        <v>1</v>
      </c>
      <c r="L310" s="7">
        <f>INDEX(products!$A$1:$G$49,MATCH($D310,products!$A$1:$A$49,0),MATCH(orders!L$1,products!$A$1:$G$1,0))</f>
        <v>11.25</v>
      </c>
      <c r="M310" s="7">
        <f t="shared" si="12"/>
        <v>33.75</v>
      </c>
      <c r="N310" t="str">
        <f t="shared" si="13"/>
        <v>Arabica</v>
      </c>
      <c r="O310" t="str">
        <f t="shared" si="14"/>
        <v>Medium</v>
      </c>
      <c r="P310" t="str">
        <f>_xlfn.XLOOKUP(Coffee_order[[#This Row],[Customer ID]],customers!$A$1:$A$1001,customers!$I$1:$I$1001,,0)</f>
        <v>No</v>
      </c>
    </row>
    <row r="311" spans="1:16" x14ac:dyDescent="0.3">
      <c r="A311" s="2" t="s">
        <v>2232</v>
      </c>
      <c r="B311" s="4">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INDEX(products!$A$1:$G$49,MATCH($D311,products!$A$1:$A$49,0),MATCH(orders!I$1,products!$A$1:$G$1,0))</f>
        <v>Lib</v>
      </c>
      <c r="J311" t="str">
        <f>INDEX(products!$A$1:$G$49,MATCH($D311,products!$A$1:$A$49,0),MATCH(orders!J$1,products!$A$1:$G$1,0))</f>
        <v>M</v>
      </c>
      <c r="K311" s="6">
        <f>INDEX(products!$A$1:$G$49,MATCH($D311,products!$A$1:$A$49,0),MATCH(orders!K$1,products!$A$1:$G$1,0))</f>
        <v>0.2</v>
      </c>
      <c r="L311" s="7">
        <f>INDEX(products!$A$1:$G$49,MATCH($D311,products!$A$1:$A$49,0),MATCH(orders!L$1,products!$A$1:$G$1,0))</f>
        <v>4.3650000000000002</v>
      </c>
      <c r="M311" s="7">
        <f t="shared" si="12"/>
        <v>26.19</v>
      </c>
      <c r="N311" t="str">
        <f t="shared" si="13"/>
        <v>Liberica</v>
      </c>
      <c r="O311" t="str">
        <f t="shared" si="14"/>
        <v>Medium</v>
      </c>
      <c r="P311" t="str">
        <f>_xlfn.XLOOKUP(Coffee_order[[#This Row],[Customer ID]],customers!$A$1:$A$1001,customers!$I$1:$I$1001,,0)</f>
        <v>Yes</v>
      </c>
    </row>
    <row r="312" spans="1:16" x14ac:dyDescent="0.3">
      <c r="A312" s="2" t="s">
        <v>2238</v>
      </c>
      <c r="B312" s="4">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INDEX(products!$A$1:$G$49,MATCH($D312,products!$A$1:$A$49,0),MATCH(orders!I$1,products!$A$1:$G$1,0))</f>
        <v>Exc</v>
      </c>
      <c r="J312" t="str">
        <f>INDEX(products!$A$1:$G$49,MATCH($D312,products!$A$1:$A$49,0),MATCH(orders!J$1,products!$A$1:$G$1,0))</f>
        <v>L</v>
      </c>
      <c r="K312" s="6">
        <f>INDEX(products!$A$1:$G$49,MATCH($D312,products!$A$1:$A$49,0),MATCH(orders!K$1,products!$A$1:$G$1,0))</f>
        <v>1</v>
      </c>
      <c r="L312" s="7">
        <f>INDEX(products!$A$1:$G$49,MATCH($D312,products!$A$1:$A$49,0),MATCH(orders!L$1,products!$A$1:$G$1,0))</f>
        <v>14.85</v>
      </c>
      <c r="M312" s="7">
        <f t="shared" si="12"/>
        <v>14.85</v>
      </c>
      <c r="N312" t="str">
        <f t="shared" si="13"/>
        <v>Excelsia</v>
      </c>
      <c r="O312" t="str">
        <f t="shared" si="14"/>
        <v>Light</v>
      </c>
      <c r="P312" t="str">
        <f>_xlfn.XLOOKUP(Coffee_order[[#This Row],[Customer ID]],customers!$A$1:$A$1001,customers!$I$1:$I$1001,,0)</f>
        <v>No</v>
      </c>
    </row>
    <row r="313" spans="1:16" x14ac:dyDescent="0.3">
      <c r="A313" s="2" t="s">
        <v>2244</v>
      </c>
      <c r="B313" s="4">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INDEX(products!$A$1:$G$49,MATCH($D313,products!$A$1:$A$49,0),MATCH(orders!I$1,products!$A$1:$G$1,0))</f>
        <v>Exc</v>
      </c>
      <c r="J313" t="str">
        <f>INDEX(products!$A$1:$G$49,MATCH($D313,products!$A$1:$A$49,0),MATCH(orders!J$1,products!$A$1:$G$1,0))</f>
        <v>M</v>
      </c>
      <c r="K313" s="6">
        <f>INDEX(products!$A$1:$G$49,MATCH($D313,products!$A$1:$A$49,0),MATCH(orders!K$1,products!$A$1:$G$1,0))</f>
        <v>2.5</v>
      </c>
      <c r="L313" s="7">
        <f>INDEX(products!$A$1:$G$49,MATCH($D313,products!$A$1:$A$49,0),MATCH(orders!L$1,products!$A$1:$G$1,0))</f>
        <v>31.624999999999996</v>
      </c>
      <c r="M313" s="7">
        <f t="shared" si="12"/>
        <v>189.74999999999997</v>
      </c>
      <c r="N313" t="str">
        <f t="shared" si="13"/>
        <v>Excelsia</v>
      </c>
      <c r="O313" t="str">
        <f t="shared" si="14"/>
        <v>Medium</v>
      </c>
      <c r="P313" t="str">
        <f>_xlfn.XLOOKUP(Coffee_order[[#This Row],[Customer ID]],customers!$A$1:$A$1001,customers!$I$1:$I$1001,,0)</f>
        <v>Yes</v>
      </c>
    </row>
    <row r="314" spans="1:16" x14ac:dyDescent="0.3">
      <c r="A314" s="2" t="s">
        <v>2250</v>
      </c>
      <c r="B314" s="4">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INDEX(products!$A$1:$G$49,MATCH($D314,products!$A$1:$A$49,0),MATCH(orders!I$1,products!$A$1:$G$1,0))</f>
        <v>Rob</v>
      </c>
      <c r="J314" t="str">
        <f>INDEX(products!$A$1:$G$49,MATCH($D314,products!$A$1:$A$49,0),MATCH(orders!J$1,products!$A$1:$G$1,0))</f>
        <v>M</v>
      </c>
      <c r="K314" s="6">
        <f>INDEX(products!$A$1:$G$49,MATCH($D314,products!$A$1:$A$49,0),MATCH(orders!K$1,products!$A$1:$G$1,0))</f>
        <v>0.5</v>
      </c>
      <c r="L314" s="7">
        <f>INDEX(products!$A$1:$G$49,MATCH($D314,products!$A$1:$A$49,0),MATCH(orders!L$1,products!$A$1:$G$1,0))</f>
        <v>5.97</v>
      </c>
      <c r="M314" s="7">
        <f t="shared" si="12"/>
        <v>5.97</v>
      </c>
      <c r="N314" t="str">
        <f t="shared" si="13"/>
        <v>Robusta</v>
      </c>
      <c r="O314" t="str">
        <f t="shared" si="14"/>
        <v>Medium</v>
      </c>
      <c r="P314" t="str">
        <f>_xlfn.XLOOKUP(Coffee_order[[#This Row],[Customer ID]],customers!$A$1:$A$1001,customers!$I$1:$I$1001,,0)</f>
        <v>Yes</v>
      </c>
    </row>
    <row r="315" spans="1:16" x14ac:dyDescent="0.3">
      <c r="A315" s="2" t="s">
        <v>2256</v>
      </c>
      <c r="B315" s="4">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INDEX(products!$A$1:$G$49,MATCH($D315,products!$A$1:$A$49,0),MATCH(orders!I$1,products!$A$1:$G$1,0))</f>
        <v>Rob</v>
      </c>
      <c r="J315" t="str">
        <f>INDEX(products!$A$1:$G$49,MATCH($D315,products!$A$1:$A$49,0),MATCH(orders!J$1,products!$A$1:$G$1,0))</f>
        <v>M</v>
      </c>
      <c r="K315" s="6">
        <f>INDEX(products!$A$1:$G$49,MATCH($D315,products!$A$1:$A$49,0),MATCH(orders!K$1,products!$A$1:$G$1,0))</f>
        <v>1</v>
      </c>
      <c r="L315" s="7">
        <f>INDEX(products!$A$1:$G$49,MATCH($D315,products!$A$1:$A$49,0),MATCH(orders!L$1,products!$A$1:$G$1,0))</f>
        <v>9.9499999999999993</v>
      </c>
      <c r="M315" s="7">
        <f t="shared" si="12"/>
        <v>29.849999999999998</v>
      </c>
      <c r="N315" t="str">
        <f t="shared" si="13"/>
        <v>Robusta</v>
      </c>
      <c r="O315" t="str">
        <f t="shared" si="14"/>
        <v>Medium</v>
      </c>
      <c r="P315" t="str">
        <f>_xlfn.XLOOKUP(Coffee_order[[#This Row],[Customer ID]],customers!$A$1:$A$1001,customers!$I$1:$I$1001,,0)</f>
        <v>Yes</v>
      </c>
    </row>
    <row r="316" spans="1:16" x14ac:dyDescent="0.3">
      <c r="A316" s="2" t="s">
        <v>2262</v>
      </c>
      <c r="B316" s="4">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INDEX(products!$A$1:$G$49,MATCH($D316,products!$A$1:$A$49,0),MATCH(orders!I$1,products!$A$1:$G$1,0))</f>
        <v>Rob</v>
      </c>
      <c r="J316" t="str">
        <f>INDEX(products!$A$1:$G$49,MATCH($D316,products!$A$1:$A$49,0),MATCH(orders!J$1,products!$A$1:$G$1,0))</f>
        <v>D</v>
      </c>
      <c r="K316" s="6">
        <f>INDEX(products!$A$1:$G$49,MATCH($D316,products!$A$1:$A$49,0),MATCH(orders!K$1,products!$A$1:$G$1,0))</f>
        <v>1</v>
      </c>
      <c r="L316" s="7">
        <f>INDEX(products!$A$1:$G$49,MATCH($D316,products!$A$1:$A$49,0),MATCH(orders!L$1,products!$A$1:$G$1,0))</f>
        <v>8.9499999999999993</v>
      </c>
      <c r="M316" s="7">
        <f t="shared" si="12"/>
        <v>44.75</v>
      </c>
      <c r="N316" t="str">
        <f t="shared" si="13"/>
        <v>Robusta</v>
      </c>
      <c r="O316" t="str">
        <f t="shared" si="14"/>
        <v>Dark</v>
      </c>
      <c r="P316" t="str">
        <f>_xlfn.XLOOKUP(Coffee_order[[#This Row],[Customer ID]],customers!$A$1:$A$1001,customers!$I$1:$I$1001,,0)</f>
        <v>No</v>
      </c>
    </row>
    <row r="317" spans="1:16" x14ac:dyDescent="0.3">
      <c r="A317" s="2" t="s">
        <v>2267</v>
      </c>
      <c r="B317" s="4">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INDEX(products!$A$1:$G$49,MATCH($D317,products!$A$1:$A$49,0),MATCH(orders!I$1,products!$A$1:$G$1,0))</f>
        <v>Exc</v>
      </c>
      <c r="J317" t="str">
        <f>INDEX(products!$A$1:$G$49,MATCH($D317,products!$A$1:$A$49,0),MATCH(orders!J$1,products!$A$1:$G$1,0))</f>
        <v>L</v>
      </c>
      <c r="K317" s="6">
        <f>INDEX(products!$A$1:$G$49,MATCH($D317,products!$A$1:$A$49,0),MATCH(orders!K$1,products!$A$1:$G$1,0))</f>
        <v>2.5</v>
      </c>
      <c r="L317" s="7">
        <f>INDEX(products!$A$1:$G$49,MATCH($D317,products!$A$1:$A$49,0),MATCH(orders!L$1,products!$A$1:$G$1,0))</f>
        <v>34.154999999999994</v>
      </c>
      <c r="M317" s="7">
        <f t="shared" si="12"/>
        <v>34.154999999999994</v>
      </c>
      <c r="N317" t="str">
        <f t="shared" si="13"/>
        <v>Excelsia</v>
      </c>
      <c r="O317" t="str">
        <f t="shared" si="14"/>
        <v>Light</v>
      </c>
      <c r="P317" t="str">
        <f>_xlfn.XLOOKUP(Coffee_order[[#This Row],[Customer ID]],customers!$A$1:$A$1001,customers!$I$1:$I$1001,,0)</f>
        <v>Yes</v>
      </c>
    </row>
    <row r="318" spans="1:16" x14ac:dyDescent="0.3">
      <c r="A318" s="2" t="s">
        <v>2273</v>
      </c>
      <c r="B318" s="4">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INDEX(products!$A$1:$G$49,MATCH($D318,products!$A$1:$A$49,0),MATCH(orders!I$1,products!$A$1:$G$1,0))</f>
        <v>Exc</v>
      </c>
      <c r="J318" t="str">
        <f>INDEX(products!$A$1:$G$49,MATCH($D318,products!$A$1:$A$49,0),MATCH(orders!J$1,products!$A$1:$G$1,0))</f>
        <v>L</v>
      </c>
      <c r="K318" s="6">
        <f>INDEX(products!$A$1:$G$49,MATCH($D318,products!$A$1:$A$49,0),MATCH(orders!K$1,products!$A$1:$G$1,0))</f>
        <v>2.5</v>
      </c>
      <c r="L318" s="7">
        <f>INDEX(products!$A$1:$G$49,MATCH($D318,products!$A$1:$A$49,0),MATCH(orders!L$1,products!$A$1:$G$1,0))</f>
        <v>34.154999999999994</v>
      </c>
      <c r="M318" s="7">
        <f t="shared" si="12"/>
        <v>204.92999999999995</v>
      </c>
      <c r="N318" t="str">
        <f t="shared" si="13"/>
        <v>Excelsia</v>
      </c>
      <c r="O318" t="str">
        <f t="shared" si="14"/>
        <v>Light</v>
      </c>
      <c r="P318" t="str">
        <f>_xlfn.XLOOKUP(Coffee_order[[#This Row],[Customer ID]],customers!$A$1:$A$1001,customers!$I$1:$I$1001,,0)</f>
        <v>No</v>
      </c>
    </row>
    <row r="319" spans="1:16" x14ac:dyDescent="0.3">
      <c r="A319" s="2" t="s">
        <v>2279</v>
      </c>
      <c r="B319" s="4">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INDEX(products!$A$1:$G$49,MATCH($D319,products!$A$1:$A$49,0),MATCH(orders!I$1,products!$A$1:$G$1,0))</f>
        <v>Exc</v>
      </c>
      <c r="J319" t="str">
        <f>INDEX(products!$A$1:$G$49,MATCH($D319,products!$A$1:$A$49,0),MATCH(orders!J$1,products!$A$1:$G$1,0))</f>
        <v>D</v>
      </c>
      <c r="K319" s="6">
        <f>INDEX(products!$A$1:$G$49,MATCH($D319,products!$A$1:$A$49,0),MATCH(orders!K$1,products!$A$1:$G$1,0))</f>
        <v>0.5</v>
      </c>
      <c r="L319" s="7">
        <f>INDEX(products!$A$1:$G$49,MATCH($D319,products!$A$1:$A$49,0),MATCH(orders!L$1,products!$A$1:$G$1,0))</f>
        <v>7.29</v>
      </c>
      <c r="M319" s="7">
        <f t="shared" si="12"/>
        <v>21.87</v>
      </c>
      <c r="N319" t="str">
        <f t="shared" si="13"/>
        <v>Excelsia</v>
      </c>
      <c r="O319" t="str">
        <f t="shared" si="14"/>
        <v>Dark</v>
      </c>
      <c r="P319" t="str">
        <f>_xlfn.XLOOKUP(Coffee_order[[#This Row],[Customer ID]],customers!$A$1:$A$1001,customers!$I$1:$I$1001,,0)</f>
        <v>No</v>
      </c>
    </row>
    <row r="320" spans="1:16" x14ac:dyDescent="0.3">
      <c r="A320" s="2" t="s">
        <v>2285</v>
      </c>
      <c r="B320" s="4">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INDEX(products!$A$1:$G$49,MATCH($D320,products!$A$1:$A$49,0),MATCH(orders!I$1,products!$A$1:$G$1,0))</f>
        <v>Ara</v>
      </c>
      <c r="J320" t="str">
        <f>INDEX(products!$A$1:$G$49,MATCH($D320,products!$A$1:$A$49,0),MATCH(orders!J$1,products!$A$1:$G$1,0))</f>
        <v>M</v>
      </c>
      <c r="K320" s="6">
        <f>INDEX(products!$A$1:$G$49,MATCH($D320,products!$A$1:$A$49,0),MATCH(orders!K$1,products!$A$1:$G$1,0))</f>
        <v>2.5</v>
      </c>
      <c r="L320" s="7">
        <f>INDEX(products!$A$1:$G$49,MATCH($D320,products!$A$1:$A$49,0),MATCH(orders!L$1,products!$A$1:$G$1,0))</f>
        <v>25.874999999999996</v>
      </c>
      <c r="M320" s="7">
        <f t="shared" si="12"/>
        <v>51.749999999999993</v>
      </c>
      <c r="N320" t="str">
        <f t="shared" si="13"/>
        <v>Arabica</v>
      </c>
      <c r="O320" t="str">
        <f t="shared" si="14"/>
        <v>Medium</v>
      </c>
      <c r="P320" t="str">
        <f>_xlfn.XLOOKUP(Coffee_order[[#This Row],[Customer ID]],customers!$A$1:$A$1001,customers!$I$1:$I$1001,,0)</f>
        <v>Yes</v>
      </c>
    </row>
    <row r="321" spans="1:16" x14ac:dyDescent="0.3">
      <c r="A321" s="2" t="s">
        <v>2291</v>
      </c>
      <c r="B321" s="4">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INDEX(products!$A$1:$G$49,MATCH($D321,products!$A$1:$A$49,0),MATCH(orders!I$1,products!$A$1:$G$1,0))</f>
        <v>Exc</v>
      </c>
      <c r="J321" t="str">
        <f>INDEX(products!$A$1:$G$49,MATCH($D321,products!$A$1:$A$49,0),MATCH(orders!J$1,products!$A$1:$G$1,0))</f>
        <v>M</v>
      </c>
      <c r="K321" s="6">
        <f>INDEX(products!$A$1:$G$49,MATCH($D321,products!$A$1:$A$49,0),MATCH(orders!K$1,products!$A$1:$G$1,0))</f>
        <v>0.2</v>
      </c>
      <c r="L321" s="7">
        <f>INDEX(products!$A$1:$G$49,MATCH($D321,products!$A$1:$A$49,0),MATCH(orders!L$1,products!$A$1:$G$1,0))</f>
        <v>4.125</v>
      </c>
      <c r="M321" s="7">
        <f t="shared" si="12"/>
        <v>8.25</v>
      </c>
      <c r="N321" t="str">
        <f t="shared" si="13"/>
        <v>Excelsia</v>
      </c>
      <c r="O321" t="str">
        <f t="shared" si="14"/>
        <v>Medium</v>
      </c>
      <c r="P321" t="str">
        <f>_xlfn.XLOOKUP(Coffee_order[[#This Row],[Customer ID]],customers!$A$1:$A$1001,customers!$I$1:$I$1001,,0)</f>
        <v>Yes</v>
      </c>
    </row>
    <row r="322" spans="1:16" x14ac:dyDescent="0.3">
      <c r="A322" s="2" t="s">
        <v>2291</v>
      </c>
      <c r="B322" s="4">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INDEX(products!$A$1:$G$49,MATCH($D322,products!$A$1:$A$49,0),MATCH(orders!I$1,products!$A$1:$G$1,0))</f>
        <v>Ara</v>
      </c>
      <c r="J322" t="str">
        <f>INDEX(products!$A$1:$G$49,MATCH($D322,products!$A$1:$A$49,0),MATCH(orders!J$1,products!$A$1:$G$1,0))</f>
        <v>L</v>
      </c>
      <c r="K322" s="6">
        <f>INDEX(products!$A$1:$G$49,MATCH($D322,products!$A$1:$A$49,0),MATCH(orders!K$1,products!$A$1:$G$1,0))</f>
        <v>0.2</v>
      </c>
      <c r="L322" s="7">
        <f>INDEX(products!$A$1:$G$49,MATCH($D322,products!$A$1:$A$49,0),MATCH(orders!L$1,products!$A$1:$G$1,0))</f>
        <v>3.8849999999999998</v>
      </c>
      <c r="M322" s="7">
        <f t="shared" si="12"/>
        <v>19.424999999999997</v>
      </c>
      <c r="N322" t="str">
        <f t="shared" si="13"/>
        <v>Arabica</v>
      </c>
      <c r="O322" t="str">
        <f t="shared" si="14"/>
        <v>Light</v>
      </c>
      <c r="P322" t="str">
        <f>_xlfn.XLOOKUP(Coffee_order[[#This Row],[Customer ID]],customers!$A$1:$A$1001,customers!$I$1:$I$1001,,0)</f>
        <v>Yes</v>
      </c>
    </row>
    <row r="323" spans="1:16" x14ac:dyDescent="0.3">
      <c r="A323" s="2" t="s">
        <v>2301</v>
      </c>
      <c r="B323" s="4">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INDEX(products!$A$1:$G$49,MATCH($D323,products!$A$1:$A$49,0),MATCH(orders!I$1,products!$A$1:$G$1,0))</f>
        <v>Ara</v>
      </c>
      <c r="J323" t="str">
        <f>INDEX(products!$A$1:$G$49,MATCH($D323,products!$A$1:$A$49,0),MATCH(orders!J$1,products!$A$1:$G$1,0))</f>
        <v>M</v>
      </c>
      <c r="K323" s="6">
        <f>INDEX(products!$A$1:$G$49,MATCH($D323,products!$A$1:$A$49,0),MATCH(orders!K$1,products!$A$1:$G$1,0))</f>
        <v>0.2</v>
      </c>
      <c r="L323" s="7">
        <f>INDEX(products!$A$1:$G$49,MATCH($D323,products!$A$1:$A$49,0),MATCH(orders!L$1,products!$A$1:$G$1,0))</f>
        <v>3.375</v>
      </c>
      <c r="M323" s="7">
        <f t="shared" ref="M323:M386" si="15">L323*E323</f>
        <v>20.25</v>
      </c>
      <c r="N323" t="str">
        <f t="shared" ref="N323:N386" si="16">IF(I323="Rob","Robusta",IF(I323="Exc","Excelsia",IF(I323="Ara","Arabica",IF(I323="Lib","Liberica"))))</f>
        <v>Arabica</v>
      </c>
      <c r="O323" t="str">
        <f t="shared" ref="O323:O386" si="17">IF(J323="M","Medium",IF(J323="L","Light",IF(J323="D","Dark")))</f>
        <v>Medium</v>
      </c>
      <c r="P323" t="str">
        <f>_xlfn.XLOOKUP(Coffee_order[[#This Row],[Customer ID]],customers!$A$1:$A$1001,customers!$I$1:$I$1001,,0)</f>
        <v>Yes</v>
      </c>
    </row>
    <row r="324" spans="1:16" x14ac:dyDescent="0.3">
      <c r="A324" s="2" t="s">
        <v>2307</v>
      </c>
      <c r="B324" s="4">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INDEX(products!$A$1:$G$49,MATCH($D324,products!$A$1:$A$49,0),MATCH(orders!I$1,products!$A$1:$G$1,0))</f>
        <v>Lib</v>
      </c>
      <c r="J324" t="str">
        <f>INDEX(products!$A$1:$G$49,MATCH($D324,products!$A$1:$A$49,0),MATCH(orders!J$1,products!$A$1:$G$1,0))</f>
        <v>D</v>
      </c>
      <c r="K324" s="6">
        <f>INDEX(products!$A$1:$G$49,MATCH($D324,products!$A$1:$A$49,0),MATCH(orders!K$1,products!$A$1:$G$1,0))</f>
        <v>0.5</v>
      </c>
      <c r="L324" s="7">
        <f>INDEX(products!$A$1:$G$49,MATCH($D324,products!$A$1:$A$49,0),MATCH(orders!L$1,products!$A$1:$G$1,0))</f>
        <v>7.77</v>
      </c>
      <c r="M324" s="7">
        <f t="shared" si="15"/>
        <v>23.31</v>
      </c>
      <c r="N324" t="str">
        <f t="shared" si="16"/>
        <v>Liberica</v>
      </c>
      <c r="O324" t="str">
        <f t="shared" si="17"/>
        <v>Dark</v>
      </c>
      <c r="P324" t="str">
        <f>_xlfn.XLOOKUP(Coffee_order[[#This Row],[Customer ID]],customers!$A$1:$A$1001,customers!$I$1:$I$1001,,0)</f>
        <v>No</v>
      </c>
    </row>
    <row r="325" spans="1:16" x14ac:dyDescent="0.3">
      <c r="A325" s="2" t="s">
        <v>2313</v>
      </c>
      <c r="B325" s="4">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INDEX(products!$A$1:$G$49,MATCH($D325,products!$A$1:$A$49,0),MATCH(orders!I$1,products!$A$1:$G$1,0))</f>
        <v>Exc</v>
      </c>
      <c r="J325" t="str">
        <f>INDEX(products!$A$1:$G$49,MATCH($D325,products!$A$1:$A$49,0),MATCH(orders!J$1,products!$A$1:$G$1,0))</f>
        <v>D</v>
      </c>
      <c r="K325" s="6">
        <f>INDEX(products!$A$1:$G$49,MATCH($D325,products!$A$1:$A$49,0),MATCH(orders!K$1,products!$A$1:$G$1,0))</f>
        <v>0.2</v>
      </c>
      <c r="L325" s="7">
        <f>INDEX(products!$A$1:$G$49,MATCH($D325,products!$A$1:$A$49,0),MATCH(orders!L$1,products!$A$1:$G$1,0))</f>
        <v>3.645</v>
      </c>
      <c r="M325" s="7">
        <f t="shared" si="15"/>
        <v>18.225000000000001</v>
      </c>
      <c r="N325" t="str">
        <f t="shared" si="16"/>
        <v>Excelsia</v>
      </c>
      <c r="O325" t="str">
        <f t="shared" si="17"/>
        <v>Dark</v>
      </c>
      <c r="P325" t="str">
        <f>_xlfn.XLOOKUP(Coffee_order[[#This Row],[Customer ID]],customers!$A$1:$A$1001,customers!$I$1:$I$1001,,0)</f>
        <v>Yes</v>
      </c>
    </row>
    <row r="326" spans="1:16" x14ac:dyDescent="0.3">
      <c r="A326" s="2" t="s">
        <v>2319</v>
      </c>
      <c r="B326" s="4">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INDEX(products!$A$1:$G$49,MATCH($D326,products!$A$1:$A$49,0),MATCH(orders!I$1,products!$A$1:$G$1,0))</f>
        <v>Exc</v>
      </c>
      <c r="J326" t="str">
        <f>INDEX(products!$A$1:$G$49,MATCH($D326,products!$A$1:$A$49,0),MATCH(orders!J$1,products!$A$1:$G$1,0))</f>
        <v>M</v>
      </c>
      <c r="K326" s="6">
        <f>INDEX(products!$A$1:$G$49,MATCH($D326,products!$A$1:$A$49,0),MATCH(orders!K$1,products!$A$1:$G$1,0))</f>
        <v>1</v>
      </c>
      <c r="L326" s="7">
        <f>INDEX(products!$A$1:$G$49,MATCH($D326,products!$A$1:$A$49,0),MATCH(orders!L$1,products!$A$1:$G$1,0))</f>
        <v>13.75</v>
      </c>
      <c r="M326" s="7">
        <f t="shared" si="15"/>
        <v>13.75</v>
      </c>
      <c r="N326" t="str">
        <f t="shared" si="16"/>
        <v>Excelsia</v>
      </c>
      <c r="O326" t="str">
        <f t="shared" si="17"/>
        <v>Medium</v>
      </c>
      <c r="P326" t="str">
        <f>_xlfn.XLOOKUP(Coffee_order[[#This Row],[Customer ID]],customers!$A$1:$A$1001,customers!$I$1:$I$1001,,0)</f>
        <v>No</v>
      </c>
    </row>
    <row r="327" spans="1:16" x14ac:dyDescent="0.3">
      <c r="A327" s="2" t="s">
        <v>2324</v>
      </c>
      <c r="B327" s="4">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INDEX(products!$A$1:$G$49,MATCH($D327,products!$A$1:$A$49,0),MATCH(orders!I$1,products!$A$1:$G$1,0))</f>
        <v>Ara</v>
      </c>
      <c r="J327" t="str">
        <f>INDEX(products!$A$1:$G$49,MATCH($D327,products!$A$1:$A$49,0),MATCH(orders!J$1,products!$A$1:$G$1,0))</f>
        <v>L</v>
      </c>
      <c r="K327" s="6">
        <f>INDEX(products!$A$1:$G$49,MATCH($D327,products!$A$1:$A$49,0),MATCH(orders!K$1,products!$A$1:$G$1,0))</f>
        <v>2.5</v>
      </c>
      <c r="L327" s="7">
        <f>INDEX(products!$A$1:$G$49,MATCH($D327,products!$A$1:$A$49,0),MATCH(orders!L$1,products!$A$1:$G$1,0))</f>
        <v>29.784999999999997</v>
      </c>
      <c r="M327" s="7">
        <f t="shared" si="15"/>
        <v>29.784999999999997</v>
      </c>
      <c r="N327" t="str">
        <f t="shared" si="16"/>
        <v>Arabica</v>
      </c>
      <c r="O327" t="str">
        <f t="shared" si="17"/>
        <v>Light</v>
      </c>
      <c r="P327" t="str">
        <f>_xlfn.XLOOKUP(Coffee_order[[#This Row],[Customer ID]],customers!$A$1:$A$1001,customers!$I$1:$I$1001,,0)</f>
        <v>Yes</v>
      </c>
    </row>
    <row r="328" spans="1:16" x14ac:dyDescent="0.3">
      <c r="A328" s="2" t="s">
        <v>2330</v>
      </c>
      <c r="B328" s="4">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INDEX(products!$A$1:$G$49,MATCH($D328,products!$A$1:$A$49,0),MATCH(orders!I$1,products!$A$1:$G$1,0))</f>
        <v>Rob</v>
      </c>
      <c r="J328" t="str">
        <f>INDEX(products!$A$1:$G$49,MATCH($D328,products!$A$1:$A$49,0),MATCH(orders!J$1,products!$A$1:$G$1,0))</f>
        <v>D</v>
      </c>
      <c r="K328" s="6">
        <f>INDEX(products!$A$1:$G$49,MATCH($D328,products!$A$1:$A$49,0),MATCH(orders!K$1,products!$A$1:$G$1,0))</f>
        <v>1</v>
      </c>
      <c r="L328" s="7">
        <f>INDEX(products!$A$1:$G$49,MATCH($D328,products!$A$1:$A$49,0),MATCH(orders!L$1,products!$A$1:$G$1,0))</f>
        <v>8.9499999999999993</v>
      </c>
      <c r="M328" s="7">
        <f t="shared" si="15"/>
        <v>44.75</v>
      </c>
      <c r="N328" t="str">
        <f t="shared" si="16"/>
        <v>Robusta</v>
      </c>
      <c r="O328" t="str">
        <f t="shared" si="17"/>
        <v>Dark</v>
      </c>
      <c r="P328" t="str">
        <f>_xlfn.XLOOKUP(Coffee_order[[#This Row],[Customer ID]],customers!$A$1:$A$1001,customers!$I$1:$I$1001,,0)</f>
        <v>No</v>
      </c>
    </row>
    <row r="329" spans="1:16" x14ac:dyDescent="0.3">
      <c r="A329" s="2" t="s">
        <v>2335</v>
      </c>
      <c r="B329" s="4">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INDEX(products!$A$1:$G$49,MATCH($D329,products!$A$1:$A$49,0),MATCH(orders!I$1,products!$A$1:$G$1,0))</f>
        <v>Rob</v>
      </c>
      <c r="J329" t="str">
        <f>INDEX(products!$A$1:$G$49,MATCH($D329,products!$A$1:$A$49,0),MATCH(orders!J$1,products!$A$1:$G$1,0))</f>
        <v>D</v>
      </c>
      <c r="K329" s="6">
        <f>INDEX(products!$A$1:$G$49,MATCH($D329,products!$A$1:$A$49,0),MATCH(orders!K$1,products!$A$1:$G$1,0))</f>
        <v>1</v>
      </c>
      <c r="L329" s="7">
        <f>INDEX(products!$A$1:$G$49,MATCH($D329,products!$A$1:$A$49,0),MATCH(orders!L$1,products!$A$1:$G$1,0))</f>
        <v>8.9499999999999993</v>
      </c>
      <c r="M329" s="7">
        <f t="shared" si="15"/>
        <v>44.75</v>
      </c>
      <c r="N329" t="str">
        <f t="shared" si="16"/>
        <v>Robusta</v>
      </c>
      <c r="O329" t="str">
        <f t="shared" si="17"/>
        <v>Dark</v>
      </c>
      <c r="P329" t="str">
        <f>_xlfn.XLOOKUP(Coffee_order[[#This Row],[Customer ID]],customers!$A$1:$A$1001,customers!$I$1:$I$1001,,0)</f>
        <v>Yes</v>
      </c>
    </row>
    <row r="330" spans="1:16" x14ac:dyDescent="0.3">
      <c r="A330" s="2" t="s">
        <v>2341</v>
      </c>
      <c r="B330" s="4">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INDEX(products!$A$1:$G$49,MATCH($D330,products!$A$1:$A$49,0),MATCH(orders!I$1,products!$A$1:$G$1,0))</f>
        <v>Lib</v>
      </c>
      <c r="J330" t="str">
        <f>INDEX(products!$A$1:$G$49,MATCH($D330,products!$A$1:$A$49,0),MATCH(orders!J$1,products!$A$1:$G$1,0))</f>
        <v>L</v>
      </c>
      <c r="K330" s="6">
        <f>INDEX(products!$A$1:$G$49,MATCH($D330,products!$A$1:$A$49,0),MATCH(orders!K$1,products!$A$1:$G$1,0))</f>
        <v>0.5</v>
      </c>
      <c r="L330" s="7">
        <f>INDEX(products!$A$1:$G$49,MATCH($D330,products!$A$1:$A$49,0),MATCH(orders!L$1,products!$A$1:$G$1,0))</f>
        <v>9.51</v>
      </c>
      <c r="M330" s="7">
        <f t="shared" si="15"/>
        <v>38.04</v>
      </c>
      <c r="N330" t="str">
        <f t="shared" si="16"/>
        <v>Liberica</v>
      </c>
      <c r="O330" t="str">
        <f t="shared" si="17"/>
        <v>Light</v>
      </c>
      <c r="P330" t="str">
        <f>_xlfn.XLOOKUP(Coffee_order[[#This Row],[Customer ID]],customers!$A$1:$A$1001,customers!$I$1:$I$1001,,0)</f>
        <v>Yes</v>
      </c>
    </row>
    <row r="331" spans="1:16" x14ac:dyDescent="0.3">
      <c r="A331" s="2" t="s">
        <v>2346</v>
      </c>
      <c r="B331" s="4">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INDEX(products!$A$1:$G$49,MATCH($D331,products!$A$1:$A$49,0),MATCH(orders!I$1,products!$A$1:$G$1,0))</f>
        <v>Rob</v>
      </c>
      <c r="J331" t="str">
        <f>INDEX(products!$A$1:$G$49,MATCH($D331,products!$A$1:$A$49,0),MATCH(orders!J$1,products!$A$1:$G$1,0))</f>
        <v>D</v>
      </c>
      <c r="K331" s="6">
        <f>INDEX(products!$A$1:$G$49,MATCH($D331,products!$A$1:$A$49,0),MATCH(orders!K$1,products!$A$1:$G$1,0))</f>
        <v>0.5</v>
      </c>
      <c r="L331" s="7">
        <f>INDEX(products!$A$1:$G$49,MATCH($D331,products!$A$1:$A$49,0),MATCH(orders!L$1,products!$A$1:$G$1,0))</f>
        <v>5.3699999999999992</v>
      </c>
      <c r="M331" s="7">
        <f t="shared" si="15"/>
        <v>21.479999999999997</v>
      </c>
      <c r="N331" t="str">
        <f t="shared" si="16"/>
        <v>Robusta</v>
      </c>
      <c r="O331" t="str">
        <f t="shared" si="17"/>
        <v>Dark</v>
      </c>
      <c r="P331" t="str">
        <f>_xlfn.XLOOKUP(Coffee_order[[#This Row],[Customer ID]],customers!$A$1:$A$1001,customers!$I$1:$I$1001,,0)</f>
        <v>Yes</v>
      </c>
    </row>
    <row r="332" spans="1:16" x14ac:dyDescent="0.3">
      <c r="A332" s="2" t="s">
        <v>2351</v>
      </c>
      <c r="B332" s="4">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INDEX(products!$A$1:$G$49,MATCH($D332,products!$A$1:$A$49,0),MATCH(orders!I$1,products!$A$1:$G$1,0))</f>
        <v>Rob</v>
      </c>
      <c r="J332" t="str">
        <f>INDEX(products!$A$1:$G$49,MATCH($D332,products!$A$1:$A$49,0),MATCH(orders!J$1,products!$A$1:$G$1,0))</f>
        <v>D</v>
      </c>
      <c r="K332" s="6">
        <f>INDEX(products!$A$1:$G$49,MATCH($D332,products!$A$1:$A$49,0),MATCH(orders!K$1,products!$A$1:$G$1,0))</f>
        <v>0.5</v>
      </c>
      <c r="L332" s="7">
        <f>INDEX(products!$A$1:$G$49,MATCH($D332,products!$A$1:$A$49,0),MATCH(orders!L$1,products!$A$1:$G$1,0))</f>
        <v>5.3699999999999992</v>
      </c>
      <c r="M332" s="7">
        <f t="shared" si="15"/>
        <v>16.11</v>
      </c>
      <c r="N332" t="str">
        <f t="shared" si="16"/>
        <v>Robusta</v>
      </c>
      <c r="O332" t="str">
        <f t="shared" si="17"/>
        <v>Dark</v>
      </c>
      <c r="P332" t="str">
        <f>_xlfn.XLOOKUP(Coffee_order[[#This Row],[Customer ID]],customers!$A$1:$A$1001,customers!$I$1:$I$1001,,0)</f>
        <v>No</v>
      </c>
    </row>
    <row r="333" spans="1:16" x14ac:dyDescent="0.3">
      <c r="A333" s="2" t="s">
        <v>2357</v>
      </c>
      <c r="B333" s="4">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INDEX(products!$A$1:$G$49,MATCH($D333,products!$A$1:$A$49,0),MATCH(orders!I$1,products!$A$1:$G$1,0))</f>
        <v>Rob</v>
      </c>
      <c r="J333" t="str">
        <f>INDEX(products!$A$1:$G$49,MATCH($D333,products!$A$1:$A$49,0),MATCH(orders!J$1,products!$A$1:$G$1,0))</f>
        <v>M</v>
      </c>
      <c r="K333" s="6">
        <f>INDEX(products!$A$1:$G$49,MATCH($D333,products!$A$1:$A$49,0),MATCH(orders!K$1,products!$A$1:$G$1,0))</f>
        <v>2.5</v>
      </c>
      <c r="L333" s="7">
        <f>INDEX(products!$A$1:$G$49,MATCH($D333,products!$A$1:$A$49,0),MATCH(orders!L$1,products!$A$1:$G$1,0))</f>
        <v>22.884999999999998</v>
      </c>
      <c r="M333" s="7">
        <f t="shared" si="15"/>
        <v>22.884999999999998</v>
      </c>
      <c r="N333" t="str">
        <f t="shared" si="16"/>
        <v>Robusta</v>
      </c>
      <c r="O333" t="str">
        <f t="shared" si="17"/>
        <v>Medium</v>
      </c>
      <c r="P333" t="str">
        <f>_xlfn.XLOOKUP(Coffee_order[[#This Row],[Customer ID]],customers!$A$1:$A$1001,customers!$I$1:$I$1001,,0)</f>
        <v>Yes</v>
      </c>
    </row>
    <row r="334" spans="1:16" x14ac:dyDescent="0.3">
      <c r="A334" s="2" t="s">
        <v>2363</v>
      </c>
      <c r="B334" s="4">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INDEX(products!$A$1:$G$49,MATCH($D334,products!$A$1:$A$49,0),MATCH(orders!I$1,products!$A$1:$G$1,0))</f>
        <v>Ara</v>
      </c>
      <c r="J334" t="str">
        <f>INDEX(products!$A$1:$G$49,MATCH($D334,products!$A$1:$A$49,0),MATCH(orders!J$1,products!$A$1:$G$1,0))</f>
        <v>D</v>
      </c>
      <c r="K334" s="6">
        <f>INDEX(products!$A$1:$G$49,MATCH($D334,products!$A$1:$A$49,0),MATCH(orders!K$1,products!$A$1:$G$1,0))</f>
        <v>0.5</v>
      </c>
      <c r="L334" s="7">
        <f>INDEX(products!$A$1:$G$49,MATCH($D334,products!$A$1:$A$49,0),MATCH(orders!L$1,products!$A$1:$G$1,0))</f>
        <v>5.97</v>
      </c>
      <c r="M334" s="7">
        <f t="shared" si="15"/>
        <v>17.91</v>
      </c>
      <c r="N334" t="str">
        <f t="shared" si="16"/>
        <v>Arabica</v>
      </c>
      <c r="O334" t="str">
        <f t="shared" si="17"/>
        <v>Dark</v>
      </c>
      <c r="P334" t="str">
        <f>_xlfn.XLOOKUP(Coffee_order[[#This Row],[Customer ID]],customers!$A$1:$A$1001,customers!$I$1:$I$1001,,0)</f>
        <v>Yes</v>
      </c>
    </row>
    <row r="335" spans="1:16" x14ac:dyDescent="0.3">
      <c r="A335" s="2" t="s">
        <v>2369</v>
      </c>
      <c r="B335" s="4">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INDEX(products!$A$1:$G$49,MATCH($D335,products!$A$1:$A$49,0),MATCH(orders!I$1,products!$A$1:$G$1,0))</f>
        <v>Rob</v>
      </c>
      <c r="J335" t="str">
        <f>INDEX(products!$A$1:$G$49,MATCH($D335,products!$A$1:$A$49,0),MATCH(orders!J$1,products!$A$1:$G$1,0))</f>
        <v>M</v>
      </c>
      <c r="K335" s="6">
        <f>INDEX(products!$A$1:$G$49,MATCH($D335,products!$A$1:$A$49,0),MATCH(orders!K$1,products!$A$1:$G$1,0))</f>
        <v>0.5</v>
      </c>
      <c r="L335" s="7">
        <f>INDEX(products!$A$1:$G$49,MATCH($D335,products!$A$1:$A$49,0),MATCH(orders!L$1,products!$A$1:$G$1,0))</f>
        <v>5.97</v>
      </c>
      <c r="M335" s="7">
        <f t="shared" si="15"/>
        <v>23.88</v>
      </c>
      <c r="N335" t="str">
        <f t="shared" si="16"/>
        <v>Robusta</v>
      </c>
      <c r="O335" t="str">
        <f t="shared" si="17"/>
        <v>Medium</v>
      </c>
      <c r="P335" t="str">
        <f>_xlfn.XLOOKUP(Coffee_order[[#This Row],[Customer ID]],customers!$A$1:$A$1001,customers!$I$1:$I$1001,,0)</f>
        <v>Yes</v>
      </c>
    </row>
    <row r="336" spans="1:16" x14ac:dyDescent="0.3">
      <c r="A336" s="2" t="s">
        <v>2375</v>
      </c>
      <c r="B336" s="4">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INDEX(products!$A$1:$G$49,MATCH($D336,products!$A$1:$A$49,0),MATCH(orders!I$1,products!$A$1:$G$1,0))</f>
        <v>Rob</v>
      </c>
      <c r="J336" t="str">
        <f>INDEX(products!$A$1:$G$49,MATCH($D336,products!$A$1:$A$49,0),MATCH(orders!J$1,products!$A$1:$G$1,0))</f>
        <v>L</v>
      </c>
      <c r="K336" s="6">
        <f>INDEX(products!$A$1:$G$49,MATCH($D336,products!$A$1:$A$49,0),MATCH(orders!K$1,products!$A$1:$G$1,0))</f>
        <v>1</v>
      </c>
      <c r="L336" s="7">
        <f>INDEX(products!$A$1:$G$49,MATCH($D336,products!$A$1:$A$49,0),MATCH(orders!L$1,products!$A$1:$G$1,0))</f>
        <v>11.95</v>
      </c>
      <c r="M336" s="7">
        <f t="shared" si="15"/>
        <v>59.75</v>
      </c>
      <c r="N336" t="str">
        <f t="shared" si="16"/>
        <v>Robusta</v>
      </c>
      <c r="O336" t="str">
        <f t="shared" si="17"/>
        <v>Light</v>
      </c>
      <c r="P336" t="str">
        <f>_xlfn.XLOOKUP(Coffee_order[[#This Row],[Customer ID]],customers!$A$1:$A$1001,customers!$I$1:$I$1001,,0)</f>
        <v>No</v>
      </c>
    </row>
    <row r="337" spans="1:16" x14ac:dyDescent="0.3">
      <c r="A337" s="2" t="s">
        <v>2379</v>
      </c>
      <c r="B337" s="4">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INDEX(products!$A$1:$G$49,MATCH($D337,products!$A$1:$A$49,0),MATCH(orders!I$1,products!$A$1:$G$1,0))</f>
        <v>Lib</v>
      </c>
      <c r="J337" t="str">
        <f>INDEX(products!$A$1:$G$49,MATCH($D337,products!$A$1:$A$49,0),MATCH(orders!J$1,products!$A$1:$G$1,0))</f>
        <v>L</v>
      </c>
      <c r="K337" s="6">
        <f>INDEX(products!$A$1:$G$49,MATCH($D337,products!$A$1:$A$49,0),MATCH(orders!K$1,products!$A$1:$G$1,0))</f>
        <v>0.2</v>
      </c>
      <c r="L337" s="7">
        <f>INDEX(products!$A$1:$G$49,MATCH($D337,products!$A$1:$A$49,0),MATCH(orders!L$1,products!$A$1:$G$1,0))</f>
        <v>4.7549999999999999</v>
      </c>
      <c r="M337" s="7">
        <f t="shared" si="15"/>
        <v>28.53</v>
      </c>
      <c r="N337" t="str">
        <f t="shared" si="16"/>
        <v>Liberica</v>
      </c>
      <c r="O337" t="str">
        <f t="shared" si="17"/>
        <v>Light</v>
      </c>
      <c r="P337" t="str">
        <f>_xlfn.XLOOKUP(Coffee_order[[#This Row],[Customer ID]],customers!$A$1:$A$1001,customers!$I$1:$I$1001,,0)</f>
        <v>Yes</v>
      </c>
    </row>
    <row r="338" spans="1:16" x14ac:dyDescent="0.3">
      <c r="A338" s="2" t="s">
        <v>2385</v>
      </c>
      <c r="B338" s="4">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INDEX(products!$A$1:$G$49,MATCH($D338,products!$A$1:$A$49,0),MATCH(orders!I$1,products!$A$1:$G$1,0))</f>
        <v>Ara</v>
      </c>
      <c r="J338" t="str">
        <f>INDEX(products!$A$1:$G$49,MATCH($D338,products!$A$1:$A$49,0),MATCH(orders!J$1,products!$A$1:$G$1,0))</f>
        <v>M</v>
      </c>
      <c r="K338" s="6">
        <f>INDEX(products!$A$1:$G$49,MATCH($D338,products!$A$1:$A$49,0),MATCH(orders!K$1,products!$A$1:$G$1,0))</f>
        <v>1</v>
      </c>
      <c r="L338" s="7">
        <f>INDEX(products!$A$1:$G$49,MATCH($D338,products!$A$1:$A$49,0),MATCH(orders!L$1,products!$A$1:$G$1,0))</f>
        <v>11.25</v>
      </c>
      <c r="M338" s="7">
        <f t="shared" si="15"/>
        <v>45</v>
      </c>
      <c r="N338" t="str">
        <f t="shared" si="16"/>
        <v>Arabica</v>
      </c>
      <c r="O338" t="str">
        <f t="shared" si="17"/>
        <v>Medium</v>
      </c>
      <c r="P338" t="str">
        <f>_xlfn.XLOOKUP(Coffee_order[[#This Row],[Customer ID]],customers!$A$1:$A$1001,customers!$I$1:$I$1001,,0)</f>
        <v>No</v>
      </c>
    </row>
    <row r="339" spans="1:16" x14ac:dyDescent="0.3">
      <c r="A339" s="2" t="s">
        <v>2391</v>
      </c>
      <c r="B339" s="4">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INDEX(products!$A$1:$G$49,MATCH($D339,products!$A$1:$A$49,0),MATCH(orders!I$1,products!$A$1:$G$1,0))</f>
        <v>Exc</v>
      </c>
      <c r="J339" t="str">
        <f>INDEX(products!$A$1:$G$49,MATCH($D339,products!$A$1:$A$49,0),MATCH(orders!J$1,products!$A$1:$G$1,0))</f>
        <v>D</v>
      </c>
      <c r="K339" s="6">
        <f>INDEX(products!$A$1:$G$49,MATCH($D339,products!$A$1:$A$49,0),MATCH(orders!K$1,products!$A$1:$G$1,0))</f>
        <v>2.5</v>
      </c>
      <c r="L339" s="7">
        <f>INDEX(products!$A$1:$G$49,MATCH($D339,products!$A$1:$A$49,0),MATCH(orders!L$1,products!$A$1:$G$1,0))</f>
        <v>27.945</v>
      </c>
      <c r="M339" s="7">
        <f t="shared" si="15"/>
        <v>55.89</v>
      </c>
      <c r="N339" t="str">
        <f t="shared" si="16"/>
        <v>Excelsia</v>
      </c>
      <c r="O339" t="str">
        <f t="shared" si="17"/>
        <v>Dark</v>
      </c>
      <c r="P339" t="str">
        <f>_xlfn.XLOOKUP(Coffee_order[[#This Row],[Customer ID]],customers!$A$1:$A$1001,customers!$I$1:$I$1001,,0)</f>
        <v>No</v>
      </c>
    </row>
    <row r="340" spans="1:16" x14ac:dyDescent="0.3">
      <c r="A340" s="2" t="s">
        <v>2396</v>
      </c>
      <c r="B340" s="4">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INDEX(products!$A$1:$G$49,MATCH($D340,products!$A$1:$A$49,0),MATCH(orders!I$1,products!$A$1:$G$1,0))</f>
        <v>Exc</v>
      </c>
      <c r="J340" t="str">
        <f>INDEX(products!$A$1:$G$49,MATCH($D340,products!$A$1:$A$49,0),MATCH(orders!J$1,products!$A$1:$G$1,0))</f>
        <v>L</v>
      </c>
      <c r="K340" s="6">
        <f>INDEX(products!$A$1:$G$49,MATCH($D340,products!$A$1:$A$49,0),MATCH(orders!K$1,products!$A$1:$G$1,0))</f>
        <v>1</v>
      </c>
      <c r="L340" s="7">
        <f>INDEX(products!$A$1:$G$49,MATCH($D340,products!$A$1:$A$49,0),MATCH(orders!L$1,products!$A$1:$G$1,0))</f>
        <v>14.85</v>
      </c>
      <c r="M340" s="7">
        <f t="shared" si="15"/>
        <v>59.4</v>
      </c>
      <c r="N340" t="str">
        <f t="shared" si="16"/>
        <v>Excelsia</v>
      </c>
      <c r="O340" t="str">
        <f t="shared" si="17"/>
        <v>Light</v>
      </c>
      <c r="P340" t="str">
        <f>_xlfn.XLOOKUP(Coffee_order[[#This Row],[Customer ID]],customers!$A$1:$A$1001,customers!$I$1:$I$1001,,0)</f>
        <v>No</v>
      </c>
    </row>
    <row r="341" spans="1:16" x14ac:dyDescent="0.3">
      <c r="A341" s="2" t="s">
        <v>2402</v>
      </c>
      <c r="B341" s="4">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INDEX(products!$A$1:$G$49,MATCH($D341,products!$A$1:$A$49,0),MATCH(orders!I$1,products!$A$1:$G$1,0))</f>
        <v>Exc</v>
      </c>
      <c r="J341" t="str">
        <f>INDEX(products!$A$1:$G$49,MATCH($D341,products!$A$1:$A$49,0),MATCH(orders!J$1,products!$A$1:$G$1,0))</f>
        <v>D</v>
      </c>
      <c r="K341" s="6">
        <f>INDEX(products!$A$1:$G$49,MATCH($D341,products!$A$1:$A$49,0),MATCH(orders!K$1,products!$A$1:$G$1,0))</f>
        <v>0.2</v>
      </c>
      <c r="L341" s="7">
        <f>INDEX(products!$A$1:$G$49,MATCH($D341,products!$A$1:$A$49,0),MATCH(orders!L$1,products!$A$1:$G$1,0))</f>
        <v>3.645</v>
      </c>
      <c r="M341" s="7">
        <f t="shared" si="15"/>
        <v>7.29</v>
      </c>
      <c r="N341" t="str">
        <f t="shared" si="16"/>
        <v>Excelsia</v>
      </c>
      <c r="O341" t="str">
        <f t="shared" si="17"/>
        <v>Dark</v>
      </c>
      <c r="P341" t="str">
        <f>_xlfn.XLOOKUP(Coffee_order[[#This Row],[Customer ID]],customers!$A$1:$A$1001,customers!$I$1:$I$1001,,0)</f>
        <v>Yes</v>
      </c>
    </row>
    <row r="342" spans="1:16" x14ac:dyDescent="0.3">
      <c r="A342" s="2" t="s">
        <v>2408</v>
      </c>
      <c r="B342" s="4">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INDEX(products!$A$1:$G$49,MATCH($D342,products!$A$1:$A$49,0),MATCH(orders!I$1,products!$A$1:$G$1,0))</f>
        <v>Exc</v>
      </c>
      <c r="J342" t="str">
        <f>INDEX(products!$A$1:$G$49,MATCH($D342,products!$A$1:$A$49,0),MATCH(orders!J$1,products!$A$1:$G$1,0))</f>
        <v>D</v>
      </c>
      <c r="K342" s="6">
        <f>INDEX(products!$A$1:$G$49,MATCH($D342,products!$A$1:$A$49,0),MATCH(orders!K$1,products!$A$1:$G$1,0))</f>
        <v>0.5</v>
      </c>
      <c r="L342" s="7">
        <f>INDEX(products!$A$1:$G$49,MATCH($D342,products!$A$1:$A$49,0),MATCH(orders!L$1,products!$A$1:$G$1,0))</f>
        <v>7.29</v>
      </c>
      <c r="M342" s="7">
        <f t="shared" si="15"/>
        <v>7.29</v>
      </c>
      <c r="N342" t="str">
        <f t="shared" si="16"/>
        <v>Excelsia</v>
      </c>
      <c r="O342" t="str">
        <f t="shared" si="17"/>
        <v>Dark</v>
      </c>
      <c r="P342" t="str">
        <f>_xlfn.XLOOKUP(Coffee_order[[#This Row],[Customer ID]],customers!$A$1:$A$1001,customers!$I$1:$I$1001,,0)</f>
        <v>Yes</v>
      </c>
    </row>
    <row r="343" spans="1:16" x14ac:dyDescent="0.3">
      <c r="A343" s="2" t="s">
        <v>2414</v>
      </c>
      <c r="B343" s="4">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INDEX(products!$A$1:$G$49,MATCH($D343,products!$A$1:$A$49,0),MATCH(orders!I$1,products!$A$1:$G$1,0))</f>
        <v>Exc</v>
      </c>
      <c r="J343" t="str">
        <f>INDEX(products!$A$1:$G$49,MATCH($D343,products!$A$1:$A$49,0),MATCH(orders!J$1,products!$A$1:$G$1,0))</f>
        <v>L</v>
      </c>
      <c r="K343" s="6">
        <f>INDEX(products!$A$1:$G$49,MATCH($D343,products!$A$1:$A$49,0),MATCH(orders!K$1,products!$A$1:$G$1,0))</f>
        <v>0.5</v>
      </c>
      <c r="L343" s="7">
        <f>INDEX(products!$A$1:$G$49,MATCH($D343,products!$A$1:$A$49,0),MATCH(orders!L$1,products!$A$1:$G$1,0))</f>
        <v>8.91</v>
      </c>
      <c r="M343" s="7">
        <f t="shared" si="15"/>
        <v>17.82</v>
      </c>
      <c r="N343" t="str">
        <f t="shared" si="16"/>
        <v>Excelsia</v>
      </c>
      <c r="O343" t="str">
        <f t="shared" si="17"/>
        <v>Light</v>
      </c>
      <c r="P343" t="str">
        <f>_xlfn.XLOOKUP(Coffee_order[[#This Row],[Customer ID]],customers!$A$1:$A$1001,customers!$I$1:$I$1001,,0)</f>
        <v>No</v>
      </c>
    </row>
    <row r="344" spans="1:16" x14ac:dyDescent="0.3">
      <c r="A344" s="2" t="s">
        <v>2414</v>
      </c>
      <c r="B344" s="4">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INDEX(products!$A$1:$G$49,MATCH($D344,products!$A$1:$A$49,0),MATCH(orders!I$1,products!$A$1:$G$1,0))</f>
        <v>Lib</v>
      </c>
      <c r="J344" t="str">
        <f>INDEX(products!$A$1:$G$49,MATCH($D344,products!$A$1:$A$49,0),MATCH(orders!J$1,products!$A$1:$G$1,0))</f>
        <v>D</v>
      </c>
      <c r="K344" s="6">
        <f>INDEX(products!$A$1:$G$49,MATCH($D344,products!$A$1:$A$49,0),MATCH(orders!K$1,products!$A$1:$G$1,0))</f>
        <v>0.5</v>
      </c>
      <c r="L344" s="7">
        <f>INDEX(products!$A$1:$G$49,MATCH($D344,products!$A$1:$A$49,0),MATCH(orders!L$1,products!$A$1:$G$1,0))</f>
        <v>7.77</v>
      </c>
      <c r="M344" s="7">
        <f t="shared" si="15"/>
        <v>38.849999999999994</v>
      </c>
      <c r="N344" t="str">
        <f t="shared" si="16"/>
        <v>Liberica</v>
      </c>
      <c r="O344" t="str">
        <f t="shared" si="17"/>
        <v>Dark</v>
      </c>
      <c r="P344" t="str">
        <f>_xlfn.XLOOKUP(Coffee_order[[#This Row],[Customer ID]],customers!$A$1:$A$1001,customers!$I$1:$I$1001,,0)</f>
        <v>No</v>
      </c>
    </row>
    <row r="345" spans="1:16" x14ac:dyDescent="0.3">
      <c r="A345" s="2" t="s">
        <v>2424</v>
      </c>
      <c r="B345" s="4">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INDEX(products!$A$1:$G$49,MATCH($D345,products!$A$1:$A$49,0),MATCH(orders!I$1,products!$A$1:$G$1,0))</f>
        <v>Rob</v>
      </c>
      <c r="J345" t="str">
        <f>INDEX(products!$A$1:$G$49,MATCH($D345,products!$A$1:$A$49,0),MATCH(orders!J$1,products!$A$1:$G$1,0))</f>
        <v>D</v>
      </c>
      <c r="K345" s="6">
        <f>INDEX(products!$A$1:$G$49,MATCH($D345,products!$A$1:$A$49,0),MATCH(orders!K$1,products!$A$1:$G$1,0))</f>
        <v>0.5</v>
      </c>
      <c r="L345" s="7">
        <f>INDEX(products!$A$1:$G$49,MATCH($D345,products!$A$1:$A$49,0),MATCH(orders!L$1,products!$A$1:$G$1,0))</f>
        <v>5.3699999999999992</v>
      </c>
      <c r="M345" s="7">
        <f t="shared" si="15"/>
        <v>32.22</v>
      </c>
      <c r="N345" t="str">
        <f t="shared" si="16"/>
        <v>Robusta</v>
      </c>
      <c r="O345" t="str">
        <f t="shared" si="17"/>
        <v>Dark</v>
      </c>
      <c r="P345" t="str">
        <f>_xlfn.XLOOKUP(Coffee_order[[#This Row],[Customer ID]],customers!$A$1:$A$1001,customers!$I$1:$I$1001,,0)</f>
        <v>No</v>
      </c>
    </row>
    <row r="346" spans="1:16" x14ac:dyDescent="0.3">
      <c r="A346" s="2" t="s">
        <v>2429</v>
      </c>
      <c r="B346" s="4">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INDEX(products!$A$1:$G$49,MATCH($D346,products!$A$1:$A$49,0),MATCH(orders!I$1,products!$A$1:$G$1,0))</f>
        <v>Rob</v>
      </c>
      <c r="J346" t="str">
        <f>INDEX(products!$A$1:$G$49,MATCH($D346,products!$A$1:$A$49,0),MATCH(orders!J$1,products!$A$1:$G$1,0))</f>
        <v>M</v>
      </c>
      <c r="K346" s="6">
        <f>INDEX(products!$A$1:$G$49,MATCH($D346,products!$A$1:$A$49,0),MATCH(orders!K$1,products!$A$1:$G$1,0))</f>
        <v>1</v>
      </c>
      <c r="L346" s="7">
        <f>INDEX(products!$A$1:$G$49,MATCH($D346,products!$A$1:$A$49,0),MATCH(orders!L$1,products!$A$1:$G$1,0))</f>
        <v>9.9499999999999993</v>
      </c>
      <c r="M346" s="7">
        <f t="shared" si="15"/>
        <v>19.899999999999999</v>
      </c>
      <c r="N346" t="str">
        <f t="shared" si="16"/>
        <v>Robusta</v>
      </c>
      <c r="O346" t="str">
        <f t="shared" si="17"/>
        <v>Medium</v>
      </c>
      <c r="P346" t="str">
        <f>_xlfn.XLOOKUP(Coffee_order[[#This Row],[Customer ID]],customers!$A$1:$A$1001,customers!$I$1:$I$1001,,0)</f>
        <v>Yes</v>
      </c>
    </row>
    <row r="347" spans="1:16" x14ac:dyDescent="0.3">
      <c r="A347" s="2" t="s">
        <v>2434</v>
      </c>
      <c r="B347" s="4">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INDEX(products!$A$1:$G$49,MATCH($D347,products!$A$1:$A$49,0),MATCH(orders!I$1,products!$A$1:$G$1,0))</f>
        <v>Rob</v>
      </c>
      <c r="J347" t="str">
        <f>INDEX(products!$A$1:$G$49,MATCH($D347,products!$A$1:$A$49,0),MATCH(orders!J$1,products!$A$1:$G$1,0))</f>
        <v>L</v>
      </c>
      <c r="K347" s="6">
        <f>INDEX(products!$A$1:$G$49,MATCH($D347,products!$A$1:$A$49,0),MATCH(orders!K$1,products!$A$1:$G$1,0))</f>
        <v>1</v>
      </c>
      <c r="L347" s="7">
        <f>INDEX(products!$A$1:$G$49,MATCH($D347,products!$A$1:$A$49,0),MATCH(orders!L$1,products!$A$1:$G$1,0))</f>
        <v>11.95</v>
      </c>
      <c r="M347" s="7">
        <f t="shared" si="15"/>
        <v>59.75</v>
      </c>
      <c r="N347" t="str">
        <f t="shared" si="16"/>
        <v>Robusta</v>
      </c>
      <c r="O347" t="str">
        <f t="shared" si="17"/>
        <v>Light</v>
      </c>
      <c r="P347" t="str">
        <f>_xlfn.XLOOKUP(Coffee_order[[#This Row],[Customer ID]],customers!$A$1:$A$1001,customers!$I$1:$I$1001,,0)</f>
        <v>No</v>
      </c>
    </row>
    <row r="348" spans="1:16" x14ac:dyDescent="0.3">
      <c r="A348" s="2" t="s">
        <v>2440</v>
      </c>
      <c r="B348" s="4">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INDEX(products!$A$1:$G$49,MATCH($D348,products!$A$1:$A$49,0),MATCH(orders!I$1,products!$A$1:$G$1,0))</f>
        <v>Ara</v>
      </c>
      <c r="J348" t="str">
        <f>INDEX(products!$A$1:$G$49,MATCH($D348,products!$A$1:$A$49,0),MATCH(orders!J$1,products!$A$1:$G$1,0))</f>
        <v>L</v>
      </c>
      <c r="K348" s="6">
        <f>INDEX(products!$A$1:$G$49,MATCH($D348,products!$A$1:$A$49,0),MATCH(orders!K$1,products!$A$1:$G$1,0))</f>
        <v>0.5</v>
      </c>
      <c r="L348" s="7">
        <f>INDEX(products!$A$1:$G$49,MATCH($D348,products!$A$1:$A$49,0),MATCH(orders!L$1,products!$A$1:$G$1,0))</f>
        <v>7.77</v>
      </c>
      <c r="M348" s="7">
        <f t="shared" si="15"/>
        <v>23.31</v>
      </c>
      <c r="N348" t="str">
        <f t="shared" si="16"/>
        <v>Arabica</v>
      </c>
      <c r="O348" t="str">
        <f t="shared" si="17"/>
        <v>Light</v>
      </c>
      <c r="P348" t="str">
        <f>_xlfn.XLOOKUP(Coffee_order[[#This Row],[Customer ID]],customers!$A$1:$A$1001,customers!$I$1:$I$1001,,0)</f>
        <v>Yes</v>
      </c>
    </row>
    <row r="349" spans="1:16" x14ac:dyDescent="0.3">
      <c r="A349" s="2" t="s">
        <v>2446</v>
      </c>
      <c r="B349" s="4">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INDEX(products!$A$1:$G$49,MATCH($D349,products!$A$1:$A$49,0),MATCH(orders!I$1,products!$A$1:$G$1,0))</f>
        <v>Lib</v>
      </c>
      <c r="J349" t="str">
        <f>INDEX(products!$A$1:$G$49,MATCH($D349,products!$A$1:$A$49,0),MATCH(orders!J$1,products!$A$1:$G$1,0))</f>
        <v>M</v>
      </c>
      <c r="K349" s="6">
        <f>INDEX(products!$A$1:$G$49,MATCH($D349,products!$A$1:$A$49,0),MATCH(orders!K$1,products!$A$1:$G$1,0))</f>
        <v>1</v>
      </c>
      <c r="L349" s="7">
        <f>INDEX(products!$A$1:$G$49,MATCH($D349,products!$A$1:$A$49,0),MATCH(orders!L$1,products!$A$1:$G$1,0))</f>
        <v>14.55</v>
      </c>
      <c r="M349" s="7">
        <f t="shared" si="15"/>
        <v>43.650000000000006</v>
      </c>
      <c r="N349" t="str">
        <f t="shared" si="16"/>
        <v>Liberica</v>
      </c>
      <c r="O349" t="str">
        <f t="shared" si="17"/>
        <v>Medium</v>
      </c>
      <c r="P349" t="str">
        <f>_xlfn.XLOOKUP(Coffee_order[[#This Row],[Customer ID]],customers!$A$1:$A$1001,customers!$I$1:$I$1001,,0)</f>
        <v>No</v>
      </c>
    </row>
    <row r="350" spans="1:16" x14ac:dyDescent="0.3">
      <c r="A350" s="2" t="s">
        <v>2452</v>
      </c>
      <c r="B350" s="4">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INDEX(products!$A$1:$G$49,MATCH($D350,products!$A$1:$A$49,0),MATCH(orders!I$1,products!$A$1:$G$1,0))</f>
        <v>Exc</v>
      </c>
      <c r="J350" t="str">
        <f>INDEX(products!$A$1:$G$49,MATCH($D350,products!$A$1:$A$49,0),MATCH(orders!J$1,products!$A$1:$G$1,0))</f>
        <v>L</v>
      </c>
      <c r="K350" s="6">
        <f>INDEX(products!$A$1:$G$49,MATCH($D350,products!$A$1:$A$49,0),MATCH(orders!K$1,products!$A$1:$G$1,0))</f>
        <v>2.5</v>
      </c>
      <c r="L350" s="7">
        <f>INDEX(products!$A$1:$G$49,MATCH($D350,products!$A$1:$A$49,0),MATCH(orders!L$1,products!$A$1:$G$1,0))</f>
        <v>34.154999999999994</v>
      </c>
      <c r="M350" s="7">
        <f t="shared" si="15"/>
        <v>204.92999999999995</v>
      </c>
      <c r="N350" t="str">
        <f t="shared" si="16"/>
        <v>Excelsia</v>
      </c>
      <c r="O350" t="str">
        <f t="shared" si="17"/>
        <v>Light</v>
      </c>
      <c r="P350" t="str">
        <f>_xlfn.XLOOKUP(Coffee_order[[#This Row],[Customer ID]],customers!$A$1:$A$1001,customers!$I$1:$I$1001,,0)</f>
        <v>No</v>
      </c>
    </row>
    <row r="351" spans="1:16" x14ac:dyDescent="0.3">
      <c r="A351" s="2" t="s">
        <v>2458</v>
      </c>
      <c r="B351" s="4">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INDEX(products!$A$1:$G$49,MATCH($D351,products!$A$1:$A$49,0),MATCH(orders!I$1,products!$A$1:$G$1,0))</f>
        <v>Rob</v>
      </c>
      <c r="J351" t="str">
        <f>INDEX(products!$A$1:$G$49,MATCH($D351,products!$A$1:$A$49,0),MATCH(orders!J$1,products!$A$1:$G$1,0))</f>
        <v>L</v>
      </c>
      <c r="K351" s="6">
        <f>INDEX(products!$A$1:$G$49,MATCH($D351,products!$A$1:$A$49,0),MATCH(orders!K$1,products!$A$1:$G$1,0))</f>
        <v>0.2</v>
      </c>
      <c r="L351" s="7">
        <f>INDEX(products!$A$1:$G$49,MATCH($D351,products!$A$1:$A$49,0),MATCH(orders!L$1,products!$A$1:$G$1,0))</f>
        <v>3.5849999999999995</v>
      </c>
      <c r="M351" s="7">
        <f t="shared" si="15"/>
        <v>14.339999999999998</v>
      </c>
      <c r="N351" t="str">
        <f t="shared" si="16"/>
        <v>Robusta</v>
      </c>
      <c r="O351" t="str">
        <f t="shared" si="17"/>
        <v>Light</v>
      </c>
      <c r="P351" t="str">
        <f>_xlfn.XLOOKUP(Coffee_order[[#This Row],[Customer ID]],customers!$A$1:$A$1001,customers!$I$1:$I$1001,,0)</f>
        <v>No</v>
      </c>
    </row>
    <row r="352" spans="1:16" x14ac:dyDescent="0.3">
      <c r="A352" s="2" t="s">
        <v>2464</v>
      </c>
      <c r="B352" s="4">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INDEX(products!$A$1:$G$49,MATCH($D352,products!$A$1:$A$49,0),MATCH(orders!I$1,products!$A$1:$G$1,0))</f>
        <v>Ara</v>
      </c>
      <c r="J352" t="str">
        <f>INDEX(products!$A$1:$G$49,MATCH($D352,products!$A$1:$A$49,0),MATCH(orders!J$1,products!$A$1:$G$1,0))</f>
        <v>D</v>
      </c>
      <c r="K352" s="6">
        <f>INDEX(products!$A$1:$G$49,MATCH($D352,products!$A$1:$A$49,0),MATCH(orders!K$1,products!$A$1:$G$1,0))</f>
        <v>0.5</v>
      </c>
      <c r="L352" s="7">
        <f>INDEX(products!$A$1:$G$49,MATCH($D352,products!$A$1:$A$49,0),MATCH(orders!L$1,products!$A$1:$G$1,0))</f>
        <v>5.97</v>
      </c>
      <c r="M352" s="7">
        <f t="shared" si="15"/>
        <v>23.88</v>
      </c>
      <c r="N352" t="str">
        <f t="shared" si="16"/>
        <v>Arabica</v>
      </c>
      <c r="O352" t="str">
        <f t="shared" si="17"/>
        <v>Dark</v>
      </c>
      <c r="P352" t="str">
        <f>_xlfn.XLOOKUP(Coffee_order[[#This Row],[Customer ID]],customers!$A$1:$A$1001,customers!$I$1:$I$1001,,0)</f>
        <v>No</v>
      </c>
    </row>
    <row r="353" spans="1:16" x14ac:dyDescent="0.3">
      <c r="A353" s="2" t="s">
        <v>2470</v>
      </c>
      <c r="B353" s="4">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INDEX(products!$A$1:$G$49,MATCH($D353,products!$A$1:$A$49,0),MATCH(orders!I$1,products!$A$1:$G$1,0))</f>
        <v>Ara</v>
      </c>
      <c r="J353" t="str">
        <f>INDEX(products!$A$1:$G$49,MATCH($D353,products!$A$1:$A$49,0),MATCH(orders!J$1,products!$A$1:$G$1,0))</f>
        <v>M</v>
      </c>
      <c r="K353" s="6">
        <f>INDEX(products!$A$1:$G$49,MATCH($D353,products!$A$1:$A$49,0),MATCH(orders!K$1,products!$A$1:$G$1,0))</f>
        <v>1</v>
      </c>
      <c r="L353" s="7">
        <f>INDEX(products!$A$1:$G$49,MATCH($D353,products!$A$1:$A$49,0),MATCH(orders!L$1,products!$A$1:$G$1,0))</f>
        <v>11.25</v>
      </c>
      <c r="M353" s="7">
        <f t="shared" si="15"/>
        <v>22.5</v>
      </c>
      <c r="N353" t="str">
        <f t="shared" si="16"/>
        <v>Arabica</v>
      </c>
      <c r="O353" t="str">
        <f t="shared" si="17"/>
        <v>Medium</v>
      </c>
      <c r="P353" t="str">
        <f>_xlfn.XLOOKUP(Coffee_order[[#This Row],[Customer ID]],customers!$A$1:$A$1001,customers!$I$1:$I$1001,,0)</f>
        <v>No</v>
      </c>
    </row>
    <row r="354" spans="1:16" x14ac:dyDescent="0.3">
      <c r="A354" s="2" t="s">
        <v>2476</v>
      </c>
      <c r="B354" s="4">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INDEX(products!$A$1:$G$49,MATCH($D354,products!$A$1:$A$49,0),MATCH(orders!I$1,products!$A$1:$G$1,0))</f>
        <v>Exc</v>
      </c>
      <c r="J354" t="str">
        <f>INDEX(products!$A$1:$G$49,MATCH($D354,products!$A$1:$A$49,0),MATCH(orders!J$1,products!$A$1:$G$1,0))</f>
        <v>D</v>
      </c>
      <c r="K354" s="6">
        <f>INDEX(products!$A$1:$G$49,MATCH($D354,products!$A$1:$A$49,0),MATCH(orders!K$1,products!$A$1:$G$1,0))</f>
        <v>0.5</v>
      </c>
      <c r="L354" s="7">
        <f>INDEX(products!$A$1:$G$49,MATCH($D354,products!$A$1:$A$49,0),MATCH(orders!L$1,products!$A$1:$G$1,0))</f>
        <v>7.29</v>
      </c>
      <c r="M354" s="7">
        <f t="shared" si="15"/>
        <v>36.450000000000003</v>
      </c>
      <c r="N354" t="str">
        <f t="shared" si="16"/>
        <v>Excelsia</v>
      </c>
      <c r="O354" t="str">
        <f t="shared" si="17"/>
        <v>Dark</v>
      </c>
      <c r="P354" t="str">
        <f>_xlfn.XLOOKUP(Coffee_order[[#This Row],[Customer ID]],customers!$A$1:$A$1001,customers!$I$1:$I$1001,,0)</f>
        <v>No</v>
      </c>
    </row>
    <row r="355" spans="1:16" x14ac:dyDescent="0.3">
      <c r="A355" s="2" t="s">
        <v>2482</v>
      </c>
      <c r="B355" s="4">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INDEX(products!$A$1:$G$49,MATCH($D355,products!$A$1:$A$49,0),MATCH(orders!I$1,products!$A$1:$G$1,0))</f>
        <v>Ara</v>
      </c>
      <c r="J355" t="str">
        <f>INDEX(products!$A$1:$G$49,MATCH($D355,products!$A$1:$A$49,0),MATCH(orders!J$1,products!$A$1:$G$1,0))</f>
        <v>M</v>
      </c>
      <c r="K355" s="6">
        <f>INDEX(products!$A$1:$G$49,MATCH($D355,products!$A$1:$A$49,0),MATCH(orders!K$1,products!$A$1:$G$1,0))</f>
        <v>0.5</v>
      </c>
      <c r="L355" s="7">
        <f>INDEX(products!$A$1:$G$49,MATCH($D355,products!$A$1:$A$49,0),MATCH(orders!L$1,products!$A$1:$G$1,0))</f>
        <v>6.75</v>
      </c>
      <c r="M355" s="7">
        <f t="shared" si="15"/>
        <v>27</v>
      </c>
      <c r="N355" t="str">
        <f t="shared" si="16"/>
        <v>Arabica</v>
      </c>
      <c r="O355" t="str">
        <f t="shared" si="17"/>
        <v>Medium</v>
      </c>
      <c r="P355" t="str">
        <f>_xlfn.XLOOKUP(Coffee_order[[#This Row],[Customer ID]],customers!$A$1:$A$1001,customers!$I$1:$I$1001,,0)</f>
        <v>Yes</v>
      </c>
    </row>
    <row r="356" spans="1:16" x14ac:dyDescent="0.3">
      <c r="A356" s="2" t="s">
        <v>2487</v>
      </c>
      <c r="B356" s="4">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INDEX(products!$A$1:$G$49,MATCH($D356,products!$A$1:$A$49,0),MATCH(orders!I$1,products!$A$1:$G$1,0))</f>
        <v>Ara</v>
      </c>
      <c r="J356" t="str">
        <f>INDEX(products!$A$1:$G$49,MATCH($D356,products!$A$1:$A$49,0),MATCH(orders!J$1,products!$A$1:$G$1,0))</f>
        <v>M</v>
      </c>
      <c r="K356" s="6">
        <f>INDEX(products!$A$1:$G$49,MATCH($D356,products!$A$1:$A$49,0),MATCH(orders!K$1,products!$A$1:$G$1,0))</f>
        <v>2.5</v>
      </c>
      <c r="L356" s="7">
        <f>INDEX(products!$A$1:$G$49,MATCH($D356,products!$A$1:$A$49,0),MATCH(orders!L$1,products!$A$1:$G$1,0))</f>
        <v>25.874999999999996</v>
      </c>
      <c r="M356" s="7">
        <f t="shared" si="15"/>
        <v>155.24999999999997</v>
      </c>
      <c r="N356" t="str">
        <f t="shared" si="16"/>
        <v>Arabica</v>
      </c>
      <c r="O356" t="str">
        <f t="shared" si="17"/>
        <v>Medium</v>
      </c>
      <c r="P356" t="str">
        <f>_xlfn.XLOOKUP(Coffee_order[[#This Row],[Customer ID]],customers!$A$1:$A$1001,customers!$I$1:$I$1001,,0)</f>
        <v>No</v>
      </c>
    </row>
    <row r="357" spans="1:16" x14ac:dyDescent="0.3">
      <c r="A357" s="2" t="s">
        <v>2492</v>
      </c>
      <c r="B357" s="4">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INDEX(products!$A$1:$G$49,MATCH($D357,products!$A$1:$A$49,0),MATCH(orders!I$1,products!$A$1:$G$1,0))</f>
        <v>Ara</v>
      </c>
      <c r="J357" t="str">
        <f>INDEX(products!$A$1:$G$49,MATCH($D357,products!$A$1:$A$49,0),MATCH(orders!J$1,products!$A$1:$G$1,0))</f>
        <v>D</v>
      </c>
      <c r="K357" s="6">
        <f>INDEX(products!$A$1:$G$49,MATCH($D357,products!$A$1:$A$49,0),MATCH(orders!K$1,products!$A$1:$G$1,0))</f>
        <v>2.5</v>
      </c>
      <c r="L357" s="7">
        <f>INDEX(products!$A$1:$G$49,MATCH($D357,products!$A$1:$A$49,0),MATCH(orders!L$1,products!$A$1:$G$1,0))</f>
        <v>22.884999999999998</v>
      </c>
      <c r="M357" s="7">
        <f t="shared" si="15"/>
        <v>114.42499999999998</v>
      </c>
      <c r="N357" t="str">
        <f t="shared" si="16"/>
        <v>Arabica</v>
      </c>
      <c r="O357" t="str">
        <f t="shared" si="17"/>
        <v>Dark</v>
      </c>
      <c r="P357" t="str">
        <f>_xlfn.XLOOKUP(Coffee_order[[#This Row],[Customer ID]],customers!$A$1:$A$1001,customers!$I$1:$I$1001,,0)</f>
        <v>Yes</v>
      </c>
    </row>
    <row r="358" spans="1:16" x14ac:dyDescent="0.3">
      <c r="A358" s="2" t="s">
        <v>2498</v>
      </c>
      <c r="B358" s="4">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INDEX(products!$A$1:$G$49,MATCH($D358,products!$A$1:$A$49,0),MATCH(orders!I$1,products!$A$1:$G$1,0))</f>
        <v>Lib</v>
      </c>
      <c r="J358" t="str">
        <f>INDEX(products!$A$1:$G$49,MATCH($D358,products!$A$1:$A$49,0),MATCH(orders!J$1,products!$A$1:$G$1,0))</f>
        <v>D</v>
      </c>
      <c r="K358" s="6">
        <f>INDEX(products!$A$1:$G$49,MATCH($D358,products!$A$1:$A$49,0),MATCH(orders!K$1,products!$A$1:$G$1,0))</f>
        <v>1</v>
      </c>
      <c r="L358" s="7">
        <f>INDEX(products!$A$1:$G$49,MATCH($D358,products!$A$1:$A$49,0),MATCH(orders!L$1,products!$A$1:$G$1,0))</f>
        <v>12.95</v>
      </c>
      <c r="M358" s="7">
        <f t="shared" si="15"/>
        <v>51.8</v>
      </c>
      <c r="N358" t="str">
        <f t="shared" si="16"/>
        <v>Liberica</v>
      </c>
      <c r="O358" t="str">
        <f t="shared" si="17"/>
        <v>Dark</v>
      </c>
      <c r="P358" t="str">
        <f>_xlfn.XLOOKUP(Coffee_order[[#This Row],[Customer ID]],customers!$A$1:$A$1001,customers!$I$1:$I$1001,,0)</f>
        <v>Yes</v>
      </c>
    </row>
    <row r="359" spans="1:16" x14ac:dyDescent="0.3">
      <c r="A359" s="2" t="s">
        <v>2504</v>
      </c>
      <c r="B359" s="4">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INDEX(products!$A$1:$G$49,MATCH($D359,products!$A$1:$A$49,0),MATCH(orders!I$1,products!$A$1:$G$1,0))</f>
        <v>Ara</v>
      </c>
      <c r="J359" t="str">
        <f>INDEX(products!$A$1:$G$49,MATCH($D359,products!$A$1:$A$49,0),MATCH(orders!J$1,products!$A$1:$G$1,0))</f>
        <v>M</v>
      </c>
      <c r="K359" s="6">
        <f>INDEX(products!$A$1:$G$49,MATCH($D359,products!$A$1:$A$49,0),MATCH(orders!K$1,products!$A$1:$G$1,0))</f>
        <v>2.5</v>
      </c>
      <c r="L359" s="7">
        <f>INDEX(products!$A$1:$G$49,MATCH($D359,products!$A$1:$A$49,0),MATCH(orders!L$1,products!$A$1:$G$1,0))</f>
        <v>25.874999999999996</v>
      </c>
      <c r="M359" s="7">
        <f t="shared" si="15"/>
        <v>155.24999999999997</v>
      </c>
      <c r="N359" t="str">
        <f t="shared" si="16"/>
        <v>Arabica</v>
      </c>
      <c r="O359" t="str">
        <f t="shared" si="17"/>
        <v>Medium</v>
      </c>
      <c r="P359" t="str">
        <f>_xlfn.XLOOKUP(Coffee_order[[#This Row],[Customer ID]],customers!$A$1:$A$1001,customers!$I$1:$I$1001,,0)</f>
        <v>No</v>
      </c>
    </row>
    <row r="360" spans="1:16" x14ac:dyDescent="0.3">
      <c r="A360" s="2" t="s">
        <v>2509</v>
      </c>
      <c r="B360" s="4">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INDEX(products!$A$1:$G$49,MATCH($D360,products!$A$1:$A$49,0),MATCH(orders!I$1,products!$A$1:$G$1,0))</f>
        <v>Ara</v>
      </c>
      <c r="J360" t="str">
        <f>INDEX(products!$A$1:$G$49,MATCH($D360,products!$A$1:$A$49,0),MATCH(orders!J$1,products!$A$1:$G$1,0))</f>
        <v>L</v>
      </c>
      <c r="K360" s="6">
        <f>INDEX(products!$A$1:$G$49,MATCH($D360,products!$A$1:$A$49,0),MATCH(orders!K$1,products!$A$1:$G$1,0))</f>
        <v>2.5</v>
      </c>
      <c r="L360" s="7">
        <f>INDEX(products!$A$1:$G$49,MATCH($D360,products!$A$1:$A$49,0),MATCH(orders!L$1,products!$A$1:$G$1,0))</f>
        <v>29.784999999999997</v>
      </c>
      <c r="M360" s="7">
        <f t="shared" si="15"/>
        <v>29.784999999999997</v>
      </c>
      <c r="N360" t="str">
        <f t="shared" si="16"/>
        <v>Arabica</v>
      </c>
      <c r="O360" t="str">
        <f t="shared" si="17"/>
        <v>Light</v>
      </c>
      <c r="P360" t="str">
        <f>_xlfn.XLOOKUP(Coffee_order[[#This Row],[Customer ID]],customers!$A$1:$A$1001,customers!$I$1:$I$1001,,0)</f>
        <v>No</v>
      </c>
    </row>
    <row r="361" spans="1:16" x14ac:dyDescent="0.3">
      <c r="A361" s="2" t="s">
        <v>2515</v>
      </c>
      <c r="B361" s="4">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INDEX(products!$A$1:$G$49,MATCH($D361,products!$A$1:$A$49,0),MATCH(orders!I$1,products!$A$1:$G$1,0))</f>
        <v>Rob</v>
      </c>
      <c r="J361" t="str">
        <f>INDEX(products!$A$1:$G$49,MATCH($D361,products!$A$1:$A$49,0),MATCH(orders!J$1,products!$A$1:$G$1,0))</f>
        <v>L</v>
      </c>
      <c r="K361" s="6">
        <f>INDEX(products!$A$1:$G$49,MATCH($D361,products!$A$1:$A$49,0),MATCH(orders!K$1,products!$A$1:$G$1,0))</f>
        <v>0.2</v>
      </c>
      <c r="L361" s="7">
        <f>INDEX(products!$A$1:$G$49,MATCH($D361,products!$A$1:$A$49,0),MATCH(orders!L$1,products!$A$1:$G$1,0))</f>
        <v>3.5849999999999995</v>
      </c>
      <c r="M361" s="7">
        <f t="shared" si="15"/>
        <v>21.509999999999998</v>
      </c>
      <c r="N361" t="str">
        <f t="shared" si="16"/>
        <v>Robusta</v>
      </c>
      <c r="O361" t="str">
        <f t="shared" si="17"/>
        <v>Light</v>
      </c>
      <c r="P361" t="str">
        <f>_xlfn.XLOOKUP(Coffee_order[[#This Row],[Customer ID]],customers!$A$1:$A$1001,customers!$I$1:$I$1001,,0)</f>
        <v>No</v>
      </c>
    </row>
    <row r="362" spans="1:16" x14ac:dyDescent="0.3">
      <c r="A362" s="2" t="s">
        <v>2521</v>
      </c>
      <c r="B362" s="4">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INDEX(products!$A$1:$G$49,MATCH($D362,products!$A$1:$A$49,0),MATCH(orders!I$1,products!$A$1:$G$1,0))</f>
        <v>Rob</v>
      </c>
      <c r="J362" t="str">
        <f>INDEX(products!$A$1:$G$49,MATCH($D362,products!$A$1:$A$49,0),MATCH(orders!J$1,products!$A$1:$G$1,0))</f>
        <v>D</v>
      </c>
      <c r="K362" s="6">
        <f>INDEX(products!$A$1:$G$49,MATCH($D362,products!$A$1:$A$49,0),MATCH(orders!K$1,products!$A$1:$G$1,0))</f>
        <v>2.5</v>
      </c>
      <c r="L362" s="7">
        <f>INDEX(products!$A$1:$G$49,MATCH($D362,products!$A$1:$A$49,0),MATCH(orders!L$1,products!$A$1:$G$1,0))</f>
        <v>20.584999999999997</v>
      </c>
      <c r="M362" s="7">
        <f t="shared" si="15"/>
        <v>41.169999999999995</v>
      </c>
      <c r="N362" t="str">
        <f t="shared" si="16"/>
        <v>Robusta</v>
      </c>
      <c r="O362" t="str">
        <f t="shared" si="17"/>
        <v>Dark</v>
      </c>
      <c r="P362" t="str">
        <f>_xlfn.XLOOKUP(Coffee_order[[#This Row],[Customer ID]],customers!$A$1:$A$1001,customers!$I$1:$I$1001,,0)</f>
        <v>No</v>
      </c>
    </row>
    <row r="363" spans="1:16" x14ac:dyDescent="0.3">
      <c r="A363" s="2" t="s">
        <v>2521</v>
      </c>
      <c r="B363" s="4">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INDEX(products!$A$1:$G$49,MATCH($D363,products!$A$1:$A$49,0),MATCH(orders!I$1,products!$A$1:$G$1,0))</f>
        <v>Rob</v>
      </c>
      <c r="J363" t="str">
        <f>INDEX(products!$A$1:$G$49,MATCH($D363,products!$A$1:$A$49,0),MATCH(orders!J$1,products!$A$1:$G$1,0))</f>
        <v>M</v>
      </c>
      <c r="K363" s="6">
        <f>INDEX(products!$A$1:$G$49,MATCH($D363,products!$A$1:$A$49,0),MATCH(orders!K$1,products!$A$1:$G$1,0))</f>
        <v>0.5</v>
      </c>
      <c r="L363" s="7">
        <f>INDEX(products!$A$1:$G$49,MATCH($D363,products!$A$1:$A$49,0),MATCH(orders!L$1,products!$A$1:$G$1,0))</f>
        <v>5.97</v>
      </c>
      <c r="M363" s="7">
        <f t="shared" si="15"/>
        <v>5.97</v>
      </c>
      <c r="N363" t="str">
        <f t="shared" si="16"/>
        <v>Robusta</v>
      </c>
      <c r="O363" t="str">
        <f t="shared" si="17"/>
        <v>Medium</v>
      </c>
      <c r="P363" t="str">
        <f>_xlfn.XLOOKUP(Coffee_order[[#This Row],[Customer ID]],customers!$A$1:$A$1001,customers!$I$1:$I$1001,,0)</f>
        <v>No</v>
      </c>
    </row>
    <row r="364" spans="1:16" x14ac:dyDescent="0.3">
      <c r="A364" s="2" t="s">
        <v>2532</v>
      </c>
      <c r="B364" s="4">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INDEX(products!$A$1:$G$49,MATCH($D364,products!$A$1:$A$49,0),MATCH(orders!I$1,products!$A$1:$G$1,0))</f>
        <v>Exc</v>
      </c>
      <c r="J364" t="str">
        <f>INDEX(products!$A$1:$G$49,MATCH($D364,products!$A$1:$A$49,0),MATCH(orders!J$1,products!$A$1:$G$1,0))</f>
        <v>L</v>
      </c>
      <c r="K364" s="6">
        <f>INDEX(products!$A$1:$G$49,MATCH($D364,products!$A$1:$A$49,0),MATCH(orders!K$1,products!$A$1:$G$1,0))</f>
        <v>1</v>
      </c>
      <c r="L364" s="7">
        <f>INDEX(products!$A$1:$G$49,MATCH($D364,products!$A$1:$A$49,0),MATCH(orders!L$1,products!$A$1:$G$1,0))</f>
        <v>14.85</v>
      </c>
      <c r="M364" s="7">
        <f t="shared" si="15"/>
        <v>74.25</v>
      </c>
      <c r="N364" t="str">
        <f t="shared" si="16"/>
        <v>Excelsia</v>
      </c>
      <c r="O364" t="str">
        <f t="shared" si="17"/>
        <v>Light</v>
      </c>
      <c r="P364" t="str">
        <f>_xlfn.XLOOKUP(Coffee_order[[#This Row],[Customer ID]],customers!$A$1:$A$1001,customers!$I$1:$I$1001,,0)</f>
        <v>Yes</v>
      </c>
    </row>
    <row r="365" spans="1:16" x14ac:dyDescent="0.3">
      <c r="A365" s="2" t="s">
        <v>2538</v>
      </c>
      <c r="B365" s="4">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INDEX(products!$A$1:$G$49,MATCH($D365,products!$A$1:$A$49,0),MATCH(orders!I$1,products!$A$1:$G$1,0))</f>
        <v>Lib</v>
      </c>
      <c r="J365" t="str">
        <f>INDEX(products!$A$1:$G$49,MATCH($D365,products!$A$1:$A$49,0),MATCH(orders!J$1,products!$A$1:$G$1,0))</f>
        <v>M</v>
      </c>
      <c r="K365" s="6">
        <f>INDEX(products!$A$1:$G$49,MATCH($D365,products!$A$1:$A$49,0),MATCH(orders!K$1,products!$A$1:$G$1,0))</f>
        <v>1</v>
      </c>
      <c r="L365" s="7">
        <f>INDEX(products!$A$1:$G$49,MATCH($D365,products!$A$1:$A$49,0),MATCH(orders!L$1,products!$A$1:$G$1,0))</f>
        <v>14.55</v>
      </c>
      <c r="M365" s="7">
        <f t="shared" si="15"/>
        <v>87.300000000000011</v>
      </c>
      <c r="N365" t="str">
        <f t="shared" si="16"/>
        <v>Liberica</v>
      </c>
      <c r="O365" t="str">
        <f t="shared" si="17"/>
        <v>Medium</v>
      </c>
      <c r="P365" t="str">
        <f>_xlfn.XLOOKUP(Coffee_order[[#This Row],[Customer ID]],customers!$A$1:$A$1001,customers!$I$1:$I$1001,,0)</f>
        <v>No</v>
      </c>
    </row>
    <row r="366" spans="1:16" x14ac:dyDescent="0.3">
      <c r="A366" s="2" t="s">
        <v>2543</v>
      </c>
      <c r="B366" s="4">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INDEX(products!$A$1:$G$49,MATCH($D366,products!$A$1:$A$49,0),MATCH(orders!I$1,products!$A$1:$G$1,0))</f>
        <v>Exc</v>
      </c>
      <c r="J366" t="str">
        <f>INDEX(products!$A$1:$G$49,MATCH($D366,products!$A$1:$A$49,0),MATCH(orders!J$1,products!$A$1:$G$1,0))</f>
        <v>D</v>
      </c>
      <c r="K366" s="6">
        <f>INDEX(products!$A$1:$G$49,MATCH($D366,products!$A$1:$A$49,0),MATCH(orders!K$1,products!$A$1:$G$1,0))</f>
        <v>1</v>
      </c>
      <c r="L366" s="7">
        <f>INDEX(products!$A$1:$G$49,MATCH($D366,products!$A$1:$A$49,0),MATCH(orders!L$1,products!$A$1:$G$1,0))</f>
        <v>12.15</v>
      </c>
      <c r="M366" s="7">
        <f t="shared" si="15"/>
        <v>72.900000000000006</v>
      </c>
      <c r="N366" t="str">
        <f t="shared" si="16"/>
        <v>Excelsia</v>
      </c>
      <c r="O366" t="str">
        <f t="shared" si="17"/>
        <v>Dark</v>
      </c>
      <c r="P366" t="str">
        <f>_xlfn.XLOOKUP(Coffee_order[[#This Row],[Customer ID]],customers!$A$1:$A$1001,customers!$I$1:$I$1001,,0)</f>
        <v>Yes</v>
      </c>
    </row>
    <row r="367" spans="1:16" x14ac:dyDescent="0.3">
      <c r="A367" s="2" t="s">
        <v>2549</v>
      </c>
      <c r="B367" s="4">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INDEX(products!$A$1:$G$49,MATCH($D367,products!$A$1:$A$49,0),MATCH(orders!I$1,products!$A$1:$G$1,0))</f>
        <v>Lib</v>
      </c>
      <c r="J367" t="str">
        <f>INDEX(products!$A$1:$G$49,MATCH($D367,products!$A$1:$A$49,0),MATCH(orders!J$1,products!$A$1:$G$1,0))</f>
        <v>D</v>
      </c>
      <c r="K367" s="6">
        <f>INDEX(products!$A$1:$G$49,MATCH($D367,products!$A$1:$A$49,0),MATCH(orders!K$1,products!$A$1:$G$1,0))</f>
        <v>0.5</v>
      </c>
      <c r="L367" s="7">
        <f>INDEX(products!$A$1:$G$49,MATCH($D367,products!$A$1:$A$49,0),MATCH(orders!L$1,products!$A$1:$G$1,0))</f>
        <v>7.77</v>
      </c>
      <c r="M367" s="7">
        <f t="shared" si="15"/>
        <v>7.77</v>
      </c>
      <c r="N367" t="str">
        <f t="shared" si="16"/>
        <v>Liberica</v>
      </c>
      <c r="O367" t="str">
        <f t="shared" si="17"/>
        <v>Dark</v>
      </c>
      <c r="P367" t="str">
        <f>_xlfn.XLOOKUP(Coffee_order[[#This Row],[Customer ID]],customers!$A$1:$A$1001,customers!$I$1:$I$1001,,0)</f>
        <v>No</v>
      </c>
    </row>
    <row r="368" spans="1:16" x14ac:dyDescent="0.3">
      <c r="A368" s="2" t="s">
        <v>2554</v>
      </c>
      <c r="B368" s="4">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INDEX(products!$A$1:$G$49,MATCH($D368,products!$A$1:$A$49,0),MATCH(orders!I$1,products!$A$1:$G$1,0))</f>
        <v>Exc</v>
      </c>
      <c r="J368" t="str">
        <f>INDEX(products!$A$1:$G$49,MATCH($D368,products!$A$1:$A$49,0),MATCH(orders!J$1,products!$A$1:$G$1,0))</f>
        <v>D</v>
      </c>
      <c r="K368" s="6">
        <f>INDEX(products!$A$1:$G$49,MATCH($D368,products!$A$1:$A$49,0),MATCH(orders!K$1,products!$A$1:$G$1,0))</f>
        <v>0.5</v>
      </c>
      <c r="L368" s="7">
        <f>INDEX(products!$A$1:$G$49,MATCH($D368,products!$A$1:$A$49,0),MATCH(orders!L$1,products!$A$1:$G$1,0))</f>
        <v>7.29</v>
      </c>
      <c r="M368" s="7">
        <f t="shared" si="15"/>
        <v>43.74</v>
      </c>
      <c r="N368" t="str">
        <f t="shared" si="16"/>
        <v>Excelsia</v>
      </c>
      <c r="O368" t="str">
        <f t="shared" si="17"/>
        <v>Dark</v>
      </c>
      <c r="P368" t="str">
        <f>_xlfn.XLOOKUP(Coffee_order[[#This Row],[Customer ID]],customers!$A$1:$A$1001,customers!$I$1:$I$1001,,0)</f>
        <v>No</v>
      </c>
    </row>
    <row r="369" spans="1:16" x14ac:dyDescent="0.3">
      <c r="A369" s="2" t="s">
        <v>2559</v>
      </c>
      <c r="B369" s="4">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INDEX(products!$A$1:$G$49,MATCH($D369,products!$A$1:$A$49,0),MATCH(orders!I$1,products!$A$1:$G$1,0))</f>
        <v>Lib</v>
      </c>
      <c r="J369" t="str">
        <f>INDEX(products!$A$1:$G$49,MATCH($D369,products!$A$1:$A$49,0),MATCH(orders!J$1,products!$A$1:$G$1,0))</f>
        <v>M</v>
      </c>
      <c r="K369" s="6">
        <f>INDEX(products!$A$1:$G$49,MATCH($D369,products!$A$1:$A$49,0),MATCH(orders!K$1,products!$A$1:$G$1,0))</f>
        <v>0.2</v>
      </c>
      <c r="L369" s="7">
        <f>INDEX(products!$A$1:$G$49,MATCH($D369,products!$A$1:$A$49,0),MATCH(orders!L$1,products!$A$1:$G$1,0))</f>
        <v>4.3650000000000002</v>
      </c>
      <c r="M369" s="7">
        <f t="shared" si="15"/>
        <v>8.73</v>
      </c>
      <c r="N369" t="str">
        <f t="shared" si="16"/>
        <v>Liberica</v>
      </c>
      <c r="O369" t="str">
        <f t="shared" si="17"/>
        <v>Medium</v>
      </c>
      <c r="P369" t="str">
        <f>_xlfn.XLOOKUP(Coffee_order[[#This Row],[Customer ID]],customers!$A$1:$A$1001,customers!$I$1:$I$1001,,0)</f>
        <v>Yes</v>
      </c>
    </row>
    <row r="370" spans="1:16" x14ac:dyDescent="0.3">
      <c r="A370" s="2" t="s">
        <v>2563</v>
      </c>
      <c r="B370" s="4">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INDEX(products!$A$1:$G$49,MATCH($D370,products!$A$1:$A$49,0),MATCH(orders!I$1,products!$A$1:$G$1,0))</f>
        <v>Exc</v>
      </c>
      <c r="J370" t="str">
        <f>INDEX(products!$A$1:$G$49,MATCH($D370,products!$A$1:$A$49,0),MATCH(orders!J$1,products!$A$1:$G$1,0))</f>
        <v>M</v>
      </c>
      <c r="K370" s="6">
        <f>INDEX(products!$A$1:$G$49,MATCH($D370,products!$A$1:$A$49,0),MATCH(orders!K$1,products!$A$1:$G$1,0))</f>
        <v>2.5</v>
      </c>
      <c r="L370" s="7">
        <f>INDEX(products!$A$1:$G$49,MATCH($D370,products!$A$1:$A$49,0),MATCH(orders!L$1,products!$A$1:$G$1,0))</f>
        <v>31.624999999999996</v>
      </c>
      <c r="M370" s="7">
        <f t="shared" si="15"/>
        <v>63.249999999999993</v>
      </c>
      <c r="N370" t="str">
        <f t="shared" si="16"/>
        <v>Excelsia</v>
      </c>
      <c r="O370" t="str">
        <f t="shared" si="17"/>
        <v>Medium</v>
      </c>
      <c r="P370" t="str">
        <f>_xlfn.XLOOKUP(Coffee_order[[#This Row],[Customer ID]],customers!$A$1:$A$1001,customers!$I$1:$I$1001,,0)</f>
        <v>No</v>
      </c>
    </row>
    <row r="371" spans="1:16" x14ac:dyDescent="0.3">
      <c r="A371" s="2" t="s">
        <v>2569</v>
      </c>
      <c r="B371" s="4">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INDEX(products!$A$1:$G$49,MATCH($D371,products!$A$1:$A$49,0),MATCH(orders!I$1,products!$A$1:$G$1,0))</f>
        <v>Exc</v>
      </c>
      <c r="J371" t="str">
        <f>INDEX(products!$A$1:$G$49,MATCH($D371,products!$A$1:$A$49,0),MATCH(orders!J$1,products!$A$1:$G$1,0))</f>
        <v>L</v>
      </c>
      <c r="K371" s="6">
        <f>INDEX(products!$A$1:$G$49,MATCH($D371,products!$A$1:$A$49,0),MATCH(orders!K$1,products!$A$1:$G$1,0))</f>
        <v>0.5</v>
      </c>
      <c r="L371" s="7">
        <f>INDEX(products!$A$1:$G$49,MATCH($D371,products!$A$1:$A$49,0),MATCH(orders!L$1,products!$A$1:$G$1,0))</f>
        <v>8.91</v>
      </c>
      <c r="M371" s="7">
        <f t="shared" si="15"/>
        <v>8.91</v>
      </c>
      <c r="N371" t="str">
        <f t="shared" si="16"/>
        <v>Excelsia</v>
      </c>
      <c r="O371" t="str">
        <f t="shared" si="17"/>
        <v>Light</v>
      </c>
      <c r="P371" t="str">
        <f>_xlfn.XLOOKUP(Coffee_order[[#This Row],[Customer ID]],customers!$A$1:$A$1001,customers!$I$1:$I$1001,,0)</f>
        <v>Yes</v>
      </c>
    </row>
    <row r="372" spans="1:16" x14ac:dyDescent="0.3">
      <c r="A372" s="2" t="s">
        <v>2573</v>
      </c>
      <c r="B372" s="4">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INDEX(products!$A$1:$G$49,MATCH($D372,products!$A$1:$A$49,0),MATCH(orders!I$1,products!$A$1:$G$1,0))</f>
        <v>Exc</v>
      </c>
      <c r="J372" t="str">
        <f>INDEX(products!$A$1:$G$49,MATCH($D372,products!$A$1:$A$49,0),MATCH(orders!J$1,products!$A$1:$G$1,0))</f>
        <v>D</v>
      </c>
      <c r="K372" s="6">
        <f>INDEX(products!$A$1:$G$49,MATCH($D372,products!$A$1:$A$49,0),MATCH(orders!K$1,products!$A$1:$G$1,0))</f>
        <v>1</v>
      </c>
      <c r="L372" s="7">
        <f>INDEX(products!$A$1:$G$49,MATCH($D372,products!$A$1:$A$49,0),MATCH(orders!L$1,products!$A$1:$G$1,0))</f>
        <v>12.15</v>
      </c>
      <c r="M372" s="7">
        <f t="shared" si="15"/>
        <v>24.3</v>
      </c>
      <c r="N372" t="str">
        <f t="shared" si="16"/>
        <v>Excelsia</v>
      </c>
      <c r="O372" t="str">
        <f t="shared" si="17"/>
        <v>Dark</v>
      </c>
      <c r="P372" t="str">
        <f>_xlfn.XLOOKUP(Coffee_order[[#This Row],[Customer ID]],customers!$A$1:$A$1001,customers!$I$1:$I$1001,,0)</f>
        <v>Yes</v>
      </c>
    </row>
    <row r="373" spans="1:16" x14ac:dyDescent="0.3">
      <c r="A373" s="2" t="s">
        <v>2579</v>
      </c>
      <c r="B373" s="4">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INDEX(products!$A$1:$G$49,MATCH($D373,products!$A$1:$A$49,0),MATCH(orders!I$1,products!$A$1:$G$1,0))</f>
        <v>Ara</v>
      </c>
      <c r="J373" t="str">
        <f>INDEX(products!$A$1:$G$49,MATCH($D373,products!$A$1:$A$49,0),MATCH(orders!J$1,products!$A$1:$G$1,0))</f>
        <v>L</v>
      </c>
      <c r="K373" s="6">
        <f>INDEX(products!$A$1:$G$49,MATCH($D373,products!$A$1:$A$49,0),MATCH(orders!K$1,products!$A$1:$G$1,0))</f>
        <v>0.5</v>
      </c>
      <c r="L373" s="7">
        <f>INDEX(products!$A$1:$G$49,MATCH($D373,products!$A$1:$A$49,0),MATCH(orders!L$1,products!$A$1:$G$1,0))</f>
        <v>7.77</v>
      </c>
      <c r="M373" s="7">
        <f t="shared" si="15"/>
        <v>46.62</v>
      </c>
      <c r="N373" t="str">
        <f t="shared" si="16"/>
        <v>Arabica</v>
      </c>
      <c r="O373" t="str">
        <f t="shared" si="17"/>
        <v>Light</v>
      </c>
      <c r="P373" t="str">
        <f>_xlfn.XLOOKUP(Coffee_order[[#This Row],[Customer ID]],customers!$A$1:$A$1001,customers!$I$1:$I$1001,,0)</f>
        <v>Yes</v>
      </c>
    </row>
    <row r="374" spans="1:16" x14ac:dyDescent="0.3">
      <c r="A374" s="2" t="s">
        <v>2585</v>
      </c>
      <c r="B374" s="4">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INDEX(products!$A$1:$G$49,MATCH($D374,products!$A$1:$A$49,0),MATCH(orders!I$1,products!$A$1:$G$1,0))</f>
        <v>Rob</v>
      </c>
      <c r="J374" t="str">
        <f>INDEX(products!$A$1:$G$49,MATCH($D374,products!$A$1:$A$49,0),MATCH(orders!J$1,products!$A$1:$G$1,0))</f>
        <v>L</v>
      </c>
      <c r="K374" s="6">
        <f>INDEX(products!$A$1:$G$49,MATCH($D374,products!$A$1:$A$49,0),MATCH(orders!K$1,products!$A$1:$G$1,0))</f>
        <v>0.5</v>
      </c>
      <c r="L374" s="7">
        <f>INDEX(products!$A$1:$G$49,MATCH($D374,products!$A$1:$A$49,0),MATCH(orders!L$1,products!$A$1:$G$1,0))</f>
        <v>7.169999999999999</v>
      </c>
      <c r="M374" s="7">
        <f t="shared" si="15"/>
        <v>43.019999999999996</v>
      </c>
      <c r="N374" t="str">
        <f t="shared" si="16"/>
        <v>Robusta</v>
      </c>
      <c r="O374" t="str">
        <f t="shared" si="17"/>
        <v>Light</v>
      </c>
      <c r="P374" t="str">
        <f>_xlfn.XLOOKUP(Coffee_order[[#This Row],[Customer ID]],customers!$A$1:$A$1001,customers!$I$1:$I$1001,,0)</f>
        <v>No</v>
      </c>
    </row>
    <row r="375" spans="1:16" x14ac:dyDescent="0.3">
      <c r="A375" s="2" t="s">
        <v>2591</v>
      </c>
      <c r="B375" s="4">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INDEX(products!$A$1:$G$49,MATCH($D375,products!$A$1:$A$49,0),MATCH(orders!I$1,products!$A$1:$G$1,0))</f>
        <v>Ara</v>
      </c>
      <c r="J375" t="str">
        <f>INDEX(products!$A$1:$G$49,MATCH($D375,products!$A$1:$A$49,0),MATCH(orders!J$1,products!$A$1:$G$1,0))</f>
        <v>D</v>
      </c>
      <c r="K375" s="6">
        <f>INDEX(products!$A$1:$G$49,MATCH($D375,products!$A$1:$A$49,0),MATCH(orders!K$1,products!$A$1:$G$1,0))</f>
        <v>0.5</v>
      </c>
      <c r="L375" s="7">
        <f>INDEX(products!$A$1:$G$49,MATCH($D375,products!$A$1:$A$49,0),MATCH(orders!L$1,products!$A$1:$G$1,0))</f>
        <v>5.97</v>
      </c>
      <c r="M375" s="7">
        <f t="shared" si="15"/>
        <v>17.91</v>
      </c>
      <c r="N375" t="str">
        <f t="shared" si="16"/>
        <v>Arabica</v>
      </c>
      <c r="O375" t="str">
        <f t="shared" si="17"/>
        <v>Dark</v>
      </c>
      <c r="P375" t="str">
        <f>_xlfn.XLOOKUP(Coffee_order[[#This Row],[Customer ID]],customers!$A$1:$A$1001,customers!$I$1:$I$1001,,0)</f>
        <v>Yes</v>
      </c>
    </row>
    <row r="376" spans="1:16" x14ac:dyDescent="0.3">
      <c r="A376" s="2" t="s">
        <v>2597</v>
      </c>
      <c r="B376" s="4">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INDEX(products!$A$1:$G$49,MATCH($D376,products!$A$1:$A$49,0),MATCH(orders!I$1,products!$A$1:$G$1,0))</f>
        <v>Lib</v>
      </c>
      <c r="J376" t="str">
        <f>INDEX(products!$A$1:$G$49,MATCH($D376,products!$A$1:$A$49,0),MATCH(orders!J$1,products!$A$1:$G$1,0))</f>
        <v>L</v>
      </c>
      <c r="K376" s="6">
        <f>INDEX(products!$A$1:$G$49,MATCH($D376,products!$A$1:$A$49,0),MATCH(orders!K$1,products!$A$1:$G$1,0))</f>
        <v>0.5</v>
      </c>
      <c r="L376" s="7">
        <f>INDEX(products!$A$1:$G$49,MATCH($D376,products!$A$1:$A$49,0),MATCH(orders!L$1,products!$A$1:$G$1,0))</f>
        <v>9.51</v>
      </c>
      <c r="M376" s="7">
        <f t="shared" si="15"/>
        <v>38.04</v>
      </c>
      <c r="N376" t="str">
        <f t="shared" si="16"/>
        <v>Liberica</v>
      </c>
      <c r="O376" t="str">
        <f t="shared" si="17"/>
        <v>Light</v>
      </c>
      <c r="P376" t="str">
        <f>_xlfn.XLOOKUP(Coffee_order[[#This Row],[Customer ID]],customers!$A$1:$A$1001,customers!$I$1:$I$1001,,0)</f>
        <v>Yes</v>
      </c>
    </row>
    <row r="377" spans="1:16" x14ac:dyDescent="0.3">
      <c r="A377" s="2" t="s">
        <v>2603</v>
      </c>
      <c r="B377" s="4">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INDEX(products!$A$1:$G$49,MATCH($D377,products!$A$1:$A$49,0),MATCH(orders!I$1,products!$A$1:$G$1,0))</f>
        <v>Ara</v>
      </c>
      <c r="J377" t="str">
        <f>INDEX(products!$A$1:$G$49,MATCH($D377,products!$A$1:$A$49,0),MATCH(orders!J$1,products!$A$1:$G$1,0))</f>
        <v>M</v>
      </c>
      <c r="K377" s="6">
        <f>INDEX(products!$A$1:$G$49,MATCH($D377,products!$A$1:$A$49,0),MATCH(orders!K$1,products!$A$1:$G$1,0))</f>
        <v>0.2</v>
      </c>
      <c r="L377" s="7">
        <f>INDEX(products!$A$1:$G$49,MATCH($D377,products!$A$1:$A$49,0),MATCH(orders!L$1,products!$A$1:$G$1,0))</f>
        <v>3.375</v>
      </c>
      <c r="M377" s="7">
        <f t="shared" si="15"/>
        <v>6.75</v>
      </c>
      <c r="N377" t="str">
        <f t="shared" si="16"/>
        <v>Arabica</v>
      </c>
      <c r="O377" t="str">
        <f t="shared" si="17"/>
        <v>Medium</v>
      </c>
      <c r="P377" t="str">
        <f>_xlfn.XLOOKUP(Coffee_order[[#This Row],[Customer ID]],customers!$A$1:$A$1001,customers!$I$1:$I$1001,,0)</f>
        <v>Yes</v>
      </c>
    </row>
    <row r="378" spans="1:16" x14ac:dyDescent="0.3">
      <c r="A378" s="2" t="s">
        <v>2609</v>
      </c>
      <c r="B378" s="4">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INDEX(products!$A$1:$G$49,MATCH($D378,products!$A$1:$A$49,0),MATCH(orders!I$1,products!$A$1:$G$1,0))</f>
        <v>Rob</v>
      </c>
      <c r="J378" t="str">
        <f>INDEX(products!$A$1:$G$49,MATCH($D378,products!$A$1:$A$49,0),MATCH(orders!J$1,products!$A$1:$G$1,0))</f>
        <v>M</v>
      </c>
      <c r="K378" s="6">
        <f>INDEX(products!$A$1:$G$49,MATCH($D378,products!$A$1:$A$49,0),MATCH(orders!K$1,products!$A$1:$G$1,0))</f>
        <v>0.5</v>
      </c>
      <c r="L378" s="7">
        <f>INDEX(products!$A$1:$G$49,MATCH($D378,products!$A$1:$A$49,0),MATCH(orders!L$1,products!$A$1:$G$1,0))</f>
        <v>5.97</v>
      </c>
      <c r="M378" s="7">
        <f t="shared" si="15"/>
        <v>5.97</v>
      </c>
      <c r="N378" t="str">
        <f t="shared" si="16"/>
        <v>Robusta</v>
      </c>
      <c r="O378" t="str">
        <f t="shared" si="17"/>
        <v>Medium</v>
      </c>
      <c r="P378" t="str">
        <f>_xlfn.XLOOKUP(Coffee_order[[#This Row],[Customer ID]],customers!$A$1:$A$1001,customers!$I$1:$I$1001,,0)</f>
        <v>Yes</v>
      </c>
    </row>
    <row r="379" spans="1:16" x14ac:dyDescent="0.3">
      <c r="A379" s="2" t="s">
        <v>2615</v>
      </c>
      <c r="B379" s="4">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INDEX(products!$A$1:$G$49,MATCH($D379,products!$A$1:$A$49,0),MATCH(orders!I$1,products!$A$1:$G$1,0))</f>
        <v>Rob</v>
      </c>
      <c r="J379" t="str">
        <f>INDEX(products!$A$1:$G$49,MATCH($D379,products!$A$1:$A$49,0),MATCH(orders!J$1,products!$A$1:$G$1,0))</f>
        <v>D</v>
      </c>
      <c r="K379" s="6">
        <f>INDEX(products!$A$1:$G$49,MATCH($D379,products!$A$1:$A$49,0),MATCH(orders!K$1,products!$A$1:$G$1,0))</f>
        <v>0.2</v>
      </c>
      <c r="L379" s="7">
        <f>INDEX(products!$A$1:$G$49,MATCH($D379,products!$A$1:$A$49,0),MATCH(orders!L$1,products!$A$1:$G$1,0))</f>
        <v>2.6849999999999996</v>
      </c>
      <c r="M379" s="7">
        <f t="shared" si="15"/>
        <v>8.0549999999999997</v>
      </c>
      <c r="N379" t="str">
        <f t="shared" si="16"/>
        <v>Robusta</v>
      </c>
      <c r="O379" t="str">
        <f t="shared" si="17"/>
        <v>Dark</v>
      </c>
      <c r="P379" t="str">
        <f>_xlfn.XLOOKUP(Coffee_order[[#This Row],[Customer ID]],customers!$A$1:$A$1001,customers!$I$1:$I$1001,,0)</f>
        <v>No</v>
      </c>
    </row>
    <row r="380" spans="1:16" x14ac:dyDescent="0.3">
      <c r="A380" s="2" t="s">
        <v>2621</v>
      </c>
      <c r="B380" s="4">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INDEX(products!$A$1:$G$49,MATCH($D380,products!$A$1:$A$49,0),MATCH(orders!I$1,products!$A$1:$G$1,0))</f>
        <v>Ara</v>
      </c>
      <c r="J380" t="str">
        <f>INDEX(products!$A$1:$G$49,MATCH($D380,products!$A$1:$A$49,0),MATCH(orders!J$1,products!$A$1:$G$1,0))</f>
        <v>L</v>
      </c>
      <c r="K380" s="6">
        <f>INDEX(products!$A$1:$G$49,MATCH($D380,products!$A$1:$A$49,0),MATCH(orders!K$1,products!$A$1:$G$1,0))</f>
        <v>0.5</v>
      </c>
      <c r="L380" s="7">
        <f>INDEX(products!$A$1:$G$49,MATCH($D380,products!$A$1:$A$49,0),MATCH(orders!L$1,products!$A$1:$G$1,0))</f>
        <v>7.77</v>
      </c>
      <c r="M380" s="7">
        <f t="shared" si="15"/>
        <v>23.31</v>
      </c>
      <c r="N380" t="str">
        <f t="shared" si="16"/>
        <v>Arabica</v>
      </c>
      <c r="O380" t="str">
        <f t="shared" si="17"/>
        <v>Light</v>
      </c>
      <c r="P380" t="str">
        <f>_xlfn.XLOOKUP(Coffee_order[[#This Row],[Customer ID]],customers!$A$1:$A$1001,customers!$I$1:$I$1001,,0)</f>
        <v>Yes</v>
      </c>
    </row>
    <row r="381" spans="1:16" x14ac:dyDescent="0.3">
      <c r="A381" s="2" t="s">
        <v>2627</v>
      </c>
      <c r="B381" s="4">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INDEX(products!$A$1:$G$49,MATCH($D381,products!$A$1:$A$49,0),MATCH(orders!I$1,products!$A$1:$G$1,0))</f>
        <v>Rob</v>
      </c>
      <c r="J381" t="str">
        <f>INDEX(products!$A$1:$G$49,MATCH($D381,products!$A$1:$A$49,0),MATCH(orders!J$1,products!$A$1:$G$1,0))</f>
        <v>L</v>
      </c>
      <c r="K381" s="6">
        <f>INDEX(products!$A$1:$G$49,MATCH($D381,products!$A$1:$A$49,0),MATCH(orders!K$1,products!$A$1:$G$1,0))</f>
        <v>0.5</v>
      </c>
      <c r="L381" s="7">
        <f>INDEX(products!$A$1:$G$49,MATCH($D381,products!$A$1:$A$49,0),MATCH(orders!L$1,products!$A$1:$G$1,0))</f>
        <v>7.169999999999999</v>
      </c>
      <c r="M381" s="7">
        <f t="shared" si="15"/>
        <v>43.019999999999996</v>
      </c>
      <c r="N381" t="str">
        <f t="shared" si="16"/>
        <v>Robusta</v>
      </c>
      <c r="O381" t="str">
        <f t="shared" si="17"/>
        <v>Light</v>
      </c>
      <c r="P381" t="str">
        <f>_xlfn.XLOOKUP(Coffee_order[[#This Row],[Customer ID]],customers!$A$1:$A$1001,customers!$I$1:$I$1001,,0)</f>
        <v>Yes</v>
      </c>
    </row>
    <row r="382" spans="1:16" x14ac:dyDescent="0.3">
      <c r="A382" s="2" t="s">
        <v>2632</v>
      </c>
      <c r="B382" s="4">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INDEX(products!$A$1:$G$49,MATCH($D382,products!$A$1:$A$49,0),MATCH(orders!I$1,products!$A$1:$G$1,0))</f>
        <v>Lib</v>
      </c>
      <c r="J382" t="str">
        <f>INDEX(products!$A$1:$G$49,MATCH($D382,products!$A$1:$A$49,0),MATCH(orders!J$1,products!$A$1:$G$1,0))</f>
        <v>D</v>
      </c>
      <c r="K382" s="6">
        <f>INDEX(products!$A$1:$G$49,MATCH($D382,products!$A$1:$A$49,0),MATCH(orders!K$1,products!$A$1:$G$1,0))</f>
        <v>0.5</v>
      </c>
      <c r="L382" s="7">
        <f>INDEX(products!$A$1:$G$49,MATCH($D382,products!$A$1:$A$49,0),MATCH(orders!L$1,products!$A$1:$G$1,0))</f>
        <v>7.77</v>
      </c>
      <c r="M382" s="7">
        <f t="shared" si="15"/>
        <v>23.31</v>
      </c>
      <c r="N382" t="str">
        <f t="shared" si="16"/>
        <v>Liberica</v>
      </c>
      <c r="O382" t="str">
        <f t="shared" si="17"/>
        <v>Dark</v>
      </c>
      <c r="P382" t="str">
        <f>_xlfn.XLOOKUP(Coffee_order[[#This Row],[Customer ID]],customers!$A$1:$A$1001,customers!$I$1:$I$1001,,0)</f>
        <v>No</v>
      </c>
    </row>
    <row r="383" spans="1:16" x14ac:dyDescent="0.3">
      <c r="A383" s="2" t="s">
        <v>2638</v>
      </c>
      <c r="B383" s="4">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INDEX(products!$A$1:$G$49,MATCH($D383,products!$A$1:$A$49,0),MATCH(orders!I$1,products!$A$1:$G$1,0))</f>
        <v>Ara</v>
      </c>
      <c r="J383" t="str">
        <f>INDEX(products!$A$1:$G$49,MATCH($D383,products!$A$1:$A$49,0),MATCH(orders!J$1,products!$A$1:$G$1,0))</f>
        <v>D</v>
      </c>
      <c r="K383" s="6">
        <f>INDEX(products!$A$1:$G$49,MATCH($D383,products!$A$1:$A$49,0),MATCH(orders!K$1,products!$A$1:$G$1,0))</f>
        <v>0.2</v>
      </c>
      <c r="L383" s="7">
        <f>INDEX(products!$A$1:$G$49,MATCH($D383,products!$A$1:$A$49,0),MATCH(orders!L$1,products!$A$1:$G$1,0))</f>
        <v>2.9849999999999999</v>
      </c>
      <c r="M383" s="7">
        <f t="shared" si="15"/>
        <v>14.924999999999999</v>
      </c>
      <c r="N383" t="str">
        <f t="shared" si="16"/>
        <v>Arabica</v>
      </c>
      <c r="O383" t="str">
        <f t="shared" si="17"/>
        <v>Dark</v>
      </c>
      <c r="P383" t="str">
        <f>_xlfn.XLOOKUP(Coffee_order[[#This Row],[Customer ID]],customers!$A$1:$A$1001,customers!$I$1:$I$1001,,0)</f>
        <v>Yes</v>
      </c>
    </row>
    <row r="384" spans="1:16" x14ac:dyDescent="0.3">
      <c r="A384" s="2" t="s">
        <v>2644</v>
      </c>
      <c r="B384" s="4">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INDEX(products!$A$1:$G$49,MATCH($D384,products!$A$1:$A$49,0),MATCH(orders!I$1,products!$A$1:$G$1,0))</f>
        <v>Exc</v>
      </c>
      <c r="J384" t="str">
        <f>INDEX(products!$A$1:$G$49,MATCH($D384,products!$A$1:$A$49,0),MATCH(orders!J$1,products!$A$1:$G$1,0))</f>
        <v>D</v>
      </c>
      <c r="K384" s="6">
        <f>INDEX(products!$A$1:$G$49,MATCH($D384,products!$A$1:$A$49,0),MATCH(orders!K$1,products!$A$1:$G$1,0))</f>
        <v>0.5</v>
      </c>
      <c r="L384" s="7">
        <f>INDEX(products!$A$1:$G$49,MATCH($D384,products!$A$1:$A$49,0),MATCH(orders!L$1,products!$A$1:$G$1,0))</f>
        <v>7.29</v>
      </c>
      <c r="M384" s="7">
        <f t="shared" si="15"/>
        <v>21.87</v>
      </c>
      <c r="N384" t="str">
        <f t="shared" si="16"/>
        <v>Excelsia</v>
      </c>
      <c r="O384" t="str">
        <f t="shared" si="17"/>
        <v>Dark</v>
      </c>
      <c r="P384" t="str">
        <f>_xlfn.XLOOKUP(Coffee_order[[#This Row],[Customer ID]],customers!$A$1:$A$1001,customers!$I$1:$I$1001,,0)</f>
        <v>No</v>
      </c>
    </row>
    <row r="385" spans="1:16" x14ac:dyDescent="0.3">
      <c r="A385" s="2" t="s">
        <v>2650</v>
      </c>
      <c r="B385" s="4">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INDEX(products!$A$1:$G$49,MATCH($D385,products!$A$1:$A$49,0),MATCH(orders!I$1,products!$A$1:$G$1,0))</f>
        <v>Exc</v>
      </c>
      <c r="J385" t="str">
        <f>INDEX(products!$A$1:$G$49,MATCH($D385,products!$A$1:$A$49,0),MATCH(orders!J$1,products!$A$1:$G$1,0))</f>
        <v>L</v>
      </c>
      <c r="K385" s="6">
        <f>INDEX(products!$A$1:$G$49,MATCH($D385,products!$A$1:$A$49,0),MATCH(orders!K$1,products!$A$1:$G$1,0))</f>
        <v>0.5</v>
      </c>
      <c r="L385" s="7">
        <f>INDEX(products!$A$1:$G$49,MATCH($D385,products!$A$1:$A$49,0),MATCH(orders!L$1,products!$A$1:$G$1,0))</f>
        <v>8.91</v>
      </c>
      <c r="M385" s="7">
        <f t="shared" si="15"/>
        <v>53.46</v>
      </c>
      <c r="N385" t="str">
        <f t="shared" si="16"/>
        <v>Excelsia</v>
      </c>
      <c r="O385" t="str">
        <f t="shared" si="17"/>
        <v>Light</v>
      </c>
      <c r="P385" t="str">
        <f>_xlfn.XLOOKUP(Coffee_order[[#This Row],[Customer ID]],customers!$A$1:$A$1001,customers!$I$1:$I$1001,,0)</f>
        <v>Yes</v>
      </c>
    </row>
    <row r="386" spans="1:16" x14ac:dyDescent="0.3">
      <c r="A386" s="2" t="s">
        <v>2655</v>
      </c>
      <c r="B386" s="4">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INDEX(products!$A$1:$G$49,MATCH($D386,products!$A$1:$A$49,0),MATCH(orders!I$1,products!$A$1:$G$1,0))</f>
        <v>Ara</v>
      </c>
      <c r="J386" t="str">
        <f>INDEX(products!$A$1:$G$49,MATCH($D386,products!$A$1:$A$49,0),MATCH(orders!J$1,products!$A$1:$G$1,0))</f>
        <v>L</v>
      </c>
      <c r="K386" s="6">
        <f>INDEX(products!$A$1:$G$49,MATCH($D386,products!$A$1:$A$49,0),MATCH(orders!K$1,products!$A$1:$G$1,0))</f>
        <v>2.5</v>
      </c>
      <c r="L386" s="7">
        <f>INDEX(products!$A$1:$G$49,MATCH($D386,products!$A$1:$A$49,0),MATCH(orders!L$1,products!$A$1:$G$1,0))</f>
        <v>29.784999999999997</v>
      </c>
      <c r="M386" s="7">
        <f t="shared" si="15"/>
        <v>119.13999999999999</v>
      </c>
      <c r="N386" t="str">
        <f t="shared" si="16"/>
        <v>Arabica</v>
      </c>
      <c r="O386" t="str">
        <f t="shared" si="17"/>
        <v>Light</v>
      </c>
      <c r="P386" t="str">
        <f>_xlfn.XLOOKUP(Coffee_order[[#This Row],[Customer ID]],customers!$A$1:$A$1001,customers!$I$1:$I$1001,,0)</f>
        <v>No</v>
      </c>
    </row>
    <row r="387" spans="1:16" x14ac:dyDescent="0.3">
      <c r="A387" s="2" t="s">
        <v>2660</v>
      </c>
      <c r="B387" s="4">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INDEX(products!$A$1:$G$49,MATCH($D387,products!$A$1:$A$49,0),MATCH(orders!I$1,products!$A$1:$G$1,0))</f>
        <v>Lib</v>
      </c>
      <c r="J387" t="str">
        <f>INDEX(products!$A$1:$G$49,MATCH($D387,products!$A$1:$A$49,0),MATCH(orders!J$1,products!$A$1:$G$1,0))</f>
        <v>M</v>
      </c>
      <c r="K387" s="6">
        <f>INDEX(products!$A$1:$G$49,MATCH($D387,products!$A$1:$A$49,0),MATCH(orders!K$1,products!$A$1:$G$1,0))</f>
        <v>0.5</v>
      </c>
      <c r="L387" s="7">
        <f>INDEX(products!$A$1:$G$49,MATCH($D387,products!$A$1:$A$49,0),MATCH(orders!L$1,products!$A$1:$G$1,0))</f>
        <v>8.73</v>
      </c>
      <c r="M387" s="7">
        <f t="shared" ref="M387:M450" si="18">L387*E387</f>
        <v>43.650000000000006</v>
      </c>
      <c r="N387" t="str">
        <f t="shared" ref="N387:N450" si="19">IF(I387="Rob","Robusta",IF(I387="Exc","Excelsia",IF(I387="Ara","Arabica",IF(I387="Lib","Liberica"))))</f>
        <v>Liberica</v>
      </c>
      <c r="O387" t="str">
        <f t="shared" ref="O387:O450" si="20">IF(J387="M","Medium",IF(J387="L","Light",IF(J387="D","Dark")))</f>
        <v>Medium</v>
      </c>
      <c r="P387" t="str">
        <f>_xlfn.XLOOKUP(Coffee_order[[#This Row],[Customer ID]],customers!$A$1:$A$1001,customers!$I$1:$I$1001,,0)</f>
        <v>Yes</v>
      </c>
    </row>
    <row r="388" spans="1:16" x14ac:dyDescent="0.3">
      <c r="A388" s="2" t="s">
        <v>2666</v>
      </c>
      <c r="B388" s="4">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INDEX(products!$A$1:$G$49,MATCH($D388,products!$A$1:$A$49,0),MATCH(orders!I$1,products!$A$1:$G$1,0))</f>
        <v>Ara</v>
      </c>
      <c r="J388" t="str">
        <f>INDEX(products!$A$1:$G$49,MATCH($D388,products!$A$1:$A$49,0),MATCH(orders!J$1,products!$A$1:$G$1,0))</f>
        <v>D</v>
      </c>
      <c r="K388" s="6">
        <f>INDEX(products!$A$1:$G$49,MATCH($D388,products!$A$1:$A$49,0),MATCH(orders!K$1,products!$A$1:$G$1,0))</f>
        <v>0.2</v>
      </c>
      <c r="L388" s="7">
        <f>INDEX(products!$A$1:$G$49,MATCH($D388,products!$A$1:$A$49,0),MATCH(orders!L$1,products!$A$1:$G$1,0))</f>
        <v>2.9849999999999999</v>
      </c>
      <c r="M388" s="7">
        <f t="shared" si="18"/>
        <v>17.91</v>
      </c>
      <c r="N388" t="str">
        <f t="shared" si="19"/>
        <v>Arabica</v>
      </c>
      <c r="O388" t="str">
        <f t="shared" si="20"/>
        <v>Dark</v>
      </c>
      <c r="P388" t="str">
        <f>_xlfn.XLOOKUP(Coffee_order[[#This Row],[Customer ID]],customers!$A$1:$A$1001,customers!$I$1:$I$1001,,0)</f>
        <v>Yes</v>
      </c>
    </row>
    <row r="389" spans="1:16" x14ac:dyDescent="0.3">
      <c r="A389" s="2" t="s">
        <v>2671</v>
      </c>
      <c r="B389" s="4">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INDEX(products!$A$1:$G$49,MATCH($D389,products!$A$1:$A$49,0),MATCH(orders!I$1,products!$A$1:$G$1,0))</f>
        <v>Exc</v>
      </c>
      <c r="J389" t="str">
        <f>INDEX(products!$A$1:$G$49,MATCH($D389,products!$A$1:$A$49,0),MATCH(orders!J$1,products!$A$1:$G$1,0))</f>
        <v>L</v>
      </c>
      <c r="K389" s="6">
        <f>INDEX(products!$A$1:$G$49,MATCH($D389,products!$A$1:$A$49,0),MATCH(orders!K$1,products!$A$1:$G$1,0))</f>
        <v>1</v>
      </c>
      <c r="L389" s="7">
        <f>INDEX(products!$A$1:$G$49,MATCH($D389,products!$A$1:$A$49,0),MATCH(orders!L$1,products!$A$1:$G$1,0))</f>
        <v>14.85</v>
      </c>
      <c r="M389" s="7">
        <f t="shared" si="18"/>
        <v>74.25</v>
      </c>
      <c r="N389" t="str">
        <f t="shared" si="19"/>
        <v>Excelsia</v>
      </c>
      <c r="O389" t="str">
        <f t="shared" si="20"/>
        <v>Light</v>
      </c>
      <c r="P389" t="str">
        <f>_xlfn.XLOOKUP(Coffee_order[[#This Row],[Customer ID]],customers!$A$1:$A$1001,customers!$I$1:$I$1001,,0)</f>
        <v>Yes</v>
      </c>
    </row>
    <row r="390" spans="1:16" x14ac:dyDescent="0.3">
      <c r="A390" s="2" t="s">
        <v>2677</v>
      </c>
      <c r="B390" s="4">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INDEX(products!$A$1:$G$49,MATCH($D390,products!$A$1:$A$49,0),MATCH(orders!I$1,products!$A$1:$G$1,0))</f>
        <v>Lib</v>
      </c>
      <c r="J390" t="str">
        <f>INDEX(products!$A$1:$G$49,MATCH($D390,products!$A$1:$A$49,0),MATCH(orders!J$1,products!$A$1:$G$1,0))</f>
        <v>D</v>
      </c>
      <c r="K390" s="6">
        <f>INDEX(products!$A$1:$G$49,MATCH($D390,products!$A$1:$A$49,0),MATCH(orders!K$1,products!$A$1:$G$1,0))</f>
        <v>0.2</v>
      </c>
      <c r="L390" s="7">
        <f>INDEX(products!$A$1:$G$49,MATCH($D390,products!$A$1:$A$49,0),MATCH(orders!L$1,products!$A$1:$G$1,0))</f>
        <v>3.8849999999999998</v>
      </c>
      <c r="M390" s="7">
        <f t="shared" si="18"/>
        <v>11.654999999999999</v>
      </c>
      <c r="N390" t="str">
        <f t="shared" si="19"/>
        <v>Liberica</v>
      </c>
      <c r="O390" t="str">
        <f t="shared" si="20"/>
        <v>Dark</v>
      </c>
      <c r="P390" t="str">
        <f>_xlfn.XLOOKUP(Coffee_order[[#This Row],[Customer ID]],customers!$A$1:$A$1001,customers!$I$1:$I$1001,,0)</f>
        <v>Yes</v>
      </c>
    </row>
    <row r="391" spans="1:16" x14ac:dyDescent="0.3">
      <c r="A391" s="2" t="s">
        <v>2683</v>
      </c>
      <c r="B391" s="4">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INDEX(products!$A$1:$G$49,MATCH($D391,products!$A$1:$A$49,0),MATCH(orders!I$1,products!$A$1:$G$1,0))</f>
        <v>Lib</v>
      </c>
      <c r="J391" t="str">
        <f>INDEX(products!$A$1:$G$49,MATCH($D391,products!$A$1:$A$49,0),MATCH(orders!J$1,products!$A$1:$G$1,0))</f>
        <v>D</v>
      </c>
      <c r="K391" s="6">
        <f>INDEX(products!$A$1:$G$49,MATCH($D391,products!$A$1:$A$49,0),MATCH(orders!K$1,products!$A$1:$G$1,0))</f>
        <v>0.5</v>
      </c>
      <c r="L391" s="7">
        <f>INDEX(products!$A$1:$G$49,MATCH($D391,products!$A$1:$A$49,0),MATCH(orders!L$1,products!$A$1:$G$1,0))</f>
        <v>7.77</v>
      </c>
      <c r="M391" s="7">
        <f t="shared" si="18"/>
        <v>23.31</v>
      </c>
      <c r="N391" t="str">
        <f t="shared" si="19"/>
        <v>Liberica</v>
      </c>
      <c r="O391" t="str">
        <f t="shared" si="20"/>
        <v>Dark</v>
      </c>
      <c r="P391" t="str">
        <f>_xlfn.XLOOKUP(Coffee_order[[#This Row],[Customer ID]],customers!$A$1:$A$1001,customers!$I$1:$I$1001,,0)</f>
        <v>Yes</v>
      </c>
    </row>
    <row r="392" spans="1:16" x14ac:dyDescent="0.3">
      <c r="A392" s="2" t="s">
        <v>2689</v>
      </c>
      <c r="B392" s="4">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INDEX(products!$A$1:$G$49,MATCH($D392,products!$A$1:$A$49,0),MATCH(orders!I$1,products!$A$1:$G$1,0))</f>
        <v>Exc</v>
      </c>
      <c r="J392" t="str">
        <f>INDEX(products!$A$1:$G$49,MATCH($D392,products!$A$1:$A$49,0),MATCH(orders!J$1,products!$A$1:$G$1,0))</f>
        <v>D</v>
      </c>
      <c r="K392" s="6">
        <f>INDEX(products!$A$1:$G$49,MATCH($D392,products!$A$1:$A$49,0),MATCH(orders!K$1,products!$A$1:$G$1,0))</f>
        <v>0.5</v>
      </c>
      <c r="L392" s="7">
        <f>INDEX(products!$A$1:$G$49,MATCH($D392,products!$A$1:$A$49,0),MATCH(orders!L$1,products!$A$1:$G$1,0))</f>
        <v>7.29</v>
      </c>
      <c r="M392" s="7">
        <f t="shared" si="18"/>
        <v>14.58</v>
      </c>
      <c r="N392" t="str">
        <f t="shared" si="19"/>
        <v>Excelsia</v>
      </c>
      <c r="O392" t="str">
        <f t="shared" si="20"/>
        <v>Dark</v>
      </c>
      <c r="P392" t="str">
        <f>_xlfn.XLOOKUP(Coffee_order[[#This Row],[Customer ID]],customers!$A$1:$A$1001,customers!$I$1:$I$1001,,0)</f>
        <v>Yes</v>
      </c>
    </row>
    <row r="393" spans="1:16" x14ac:dyDescent="0.3">
      <c r="A393" s="2" t="s">
        <v>2694</v>
      </c>
      <c r="B393" s="4">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INDEX(products!$A$1:$G$49,MATCH($D393,products!$A$1:$A$49,0),MATCH(orders!I$1,products!$A$1:$G$1,0))</f>
        <v>Ara</v>
      </c>
      <c r="J393" t="str">
        <f>INDEX(products!$A$1:$G$49,MATCH($D393,products!$A$1:$A$49,0),MATCH(orders!J$1,products!$A$1:$G$1,0))</f>
        <v>M</v>
      </c>
      <c r="K393" s="6">
        <f>INDEX(products!$A$1:$G$49,MATCH($D393,products!$A$1:$A$49,0),MATCH(orders!K$1,products!$A$1:$G$1,0))</f>
        <v>0.5</v>
      </c>
      <c r="L393" s="7">
        <f>INDEX(products!$A$1:$G$49,MATCH($D393,products!$A$1:$A$49,0),MATCH(orders!L$1,products!$A$1:$G$1,0))</f>
        <v>6.75</v>
      </c>
      <c r="M393" s="7">
        <f t="shared" si="18"/>
        <v>13.5</v>
      </c>
      <c r="N393" t="str">
        <f t="shared" si="19"/>
        <v>Arabica</v>
      </c>
      <c r="O393" t="str">
        <f t="shared" si="20"/>
        <v>Medium</v>
      </c>
      <c r="P393" t="str">
        <f>_xlfn.XLOOKUP(Coffee_order[[#This Row],[Customer ID]],customers!$A$1:$A$1001,customers!$I$1:$I$1001,,0)</f>
        <v>No</v>
      </c>
    </row>
    <row r="394" spans="1:16" x14ac:dyDescent="0.3">
      <c r="A394" s="2" t="s">
        <v>2699</v>
      </c>
      <c r="B394" s="4">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INDEX(products!$A$1:$G$49,MATCH($D394,products!$A$1:$A$49,0),MATCH(orders!I$1,products!$A$1:$G$1,0))</f>
        <v>Exc</v>
      </c>
      <c r="J394" t="str">
        <f>INDEX(products!$A$1:$G$49,MATCH($D394,products!$A$1:$A$49,0),MATCH(orders!J$1,products!$A$1:$G$1,0))</f>
        <v>L</v>
      </c>
      <c r="K394" s="6">
        <f>INDEX(products!$A$1:$G$49,MATCH($D394,products!$A$1:$A$49,0),MATCH(orders!K$1,products!$A$1:$G$1,0))</f>
        <v>1</v>
      </c>
      <c r="L394" s="7">
        <f>INDEX(products!$A$1:$G$49,MATCH($D394,products!$A$1:$A$49,0),MATCH(orders!L$1,products!$A$1:$G$1,0))</f>
        <v>14.85</v>
      </c>
      <c r="M394" s="7">
        <f t="shared" si="18"/>
        <v>89.1</v>
      </c>
      <c r="N394" t="str">
        <f t="shared" si="19"/>
        <v>Excelsia</v>
      </c>
      <c r="O394" t="str">
        <f t="shared" si="20"/>
        <v>Light</v>
      </c>
      <c r="P394" t="str">
        <f>_xlfn.XLOOKUP(Coffee_order[[#This Row],[Customer ID]],customers!$A$1:$A$1001,customers!$I$1:$I$1001,,0)</f>
        <v>No</v>
      </c>
    </row>
    <row r="395" spans="1:16" x14ac:dyDescent="0.3">
      <c r="A395" s="2" t="s">
        <v>2699</v>
      </c>
      <c r="B395" s="4">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INDEX(products!$A$1:$G$49,MATCH($D395,products!$A$1:$A$49,0),MATCH(orders!I$1,products!$A$1:$G$1,0))</f>
        <v>Ara</v>
      </c>
      <c r="J395" t="str">
        <f>INDEX(products!$A$1:$G$49,MATCH($D395,products!$A$1:$A$49,0),MATCH(orders!J$1,products!$A$1:$G$1,0))</f>
        <v>L</v>
      </c>
      <c r="K395" s="6">
        <f>INDEX(products!$A$1:$G$49,MATCH($D395,products!$A$1:$A$49,0),MATCH(orders!K$1,products!$A$1:$G$1,0))</f>
        <v>0.2</v>
      </c>
      <c r="L395" s="7">
        <f>INDEX(products!$A$1:$G$49,MATCH($D395,products!$A$1:$A$49,0),MATCH(orders!L$1,products!$A$1:$G$1,0))</f>
        <v>3.8849999999999998</v>
      </c>
      <c r="M395" s="7">
        <f t="shared" si="18"/>
        <v>3.8849999999999998</v>
      </c>
      <c r="N395" t="str">
        <f t="shared" si="19"/>
        <v>Arabica</v>
      </c>
      <c r="O395" t="str">
        <f t="shared" si="20"/>
        <v>Light</v>
      </c>
      <c r="P395" t="str">
        <f>_xlfn.XLOOKUP(Coffee_order[[#This Row],[Customer ID]],customers!$A$1:$A$1001,customers!$I$1:$I$1001,,0)</f>
        <v>No</v>
      </c>
    </row>
    <row r="396" spans="1:16" x14ac:dyDescent="0.3">
      <c r="A396" s="2" t="s">
        <v>2710</v>
      </c>
      <c r="B396" s="4">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INDEX(products!$A$1:$G$49,MATCH($D396,products!$A$1:$A$49,0),MATCH(orders!I$1,products!$A$1:$G$1,0))</f>
        <v>Rob</v>
      </c>
      <c r="J396" t="str">
        <f>INDEX(products!$A$1:$G$49,MATCH($D396,products!$A$1:$A$49,0),MATCH(orders!J$1,products!$A$1:$G$1,0))</f>
        <v>L</v>
      </c>
      <c r="K396" s="6">
        <f>INDEX(products!$A$1:$G$49,MATCH($D396,products!$A$1:$A$49,0),MATCH(orders!K$1,products!$A$1:$G$1,0))</f>
        <v>2.5</v>
      </c>
      <c r="L396" s="7">
        <f>INDEX(products!$A$1:$G$49,MATCH($D396,products!$A$1:$A$49,0),MATCH(orders!L$1,products!$A$1:$G$1,0))</f>
        <v>27.484999999999996</v>
      </c>
      <c r="M396" s="7">
        <f t="shared" si="18"/>
        <v>109.93999999999998</v>
      </c>
      <c r="N396" t="str">
        <f t="shared" si="19"/>
        <v>Robusta</v>
      </c>
      <c r="O396" t="str">
        <f t="shared" si="20"/>
        <v>Light</v>
      </c>
      <c r="P396" t="str">
        <f>_xlfn.XLOOKUP(Coffee_order[[#This Row],[Customer ID]],customers!$A$1:$A$1001,customers!$I$1:$I$1001,,0)</f>
        <v>No</v>
      </c>
    </row>
    <row r="397" spans="1:16" x14ac:dyDescent="0.3">
      <c r="A397" s="2" t="s">
        <v>2716</v>
      </c>
      <c r="B397" s="4">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INDEX(products!$A$1:$G$49,MATCH($D397,products!$A$1:$A$49,0),MATCH(orders!I$1,products!$A$1:$G$1,0))</f>
        <v>Lib</v>
      </c>
      <c r="J397" t="str">
        <f>INDEX(products!$A$1:$G$49,MATCH($D397,products!$A$1:$A$49,0),MATCH(orders!J$1,products!$A$1:$G$1,0))</f>
        <v>D</v>
      </c>
      <c r="K397" s="6">
        <f>INDEX(products!$A$1:$G$49,MATCH($D397,products!$A$1:$A$49,0),MATCH(orders!K$1,products!$A$1:$G$1,0))</f>
        <v>0.5</v>
      </c>
      <c r="L397" s="7">
        <f>INDEX(products!$A$1:$G$49,MATCH($D397,products!$A$1:$A$49,0),MATCH(orders!L$1,products!$A$1:$G$1,0))</f>
        <v>7.77</v>
      </c>
      <c r="M397" s="7">
        <f t="shared" si="18"/>
        <v>46.62</v>
      </c>
      <c r="N397" t="str">
        <f t="shared" si="19"/>
        <v>Liberica</v>
      </c>
      <c r="O397" t="str">
        <f t="shared" si="20"/>
        <v>Dark</v>
      </c>
      <c r="P397" t="str">
        <f>_xlfn.XLOOKUP(Coffee_order[[#This Row],[Customer ID]],customers!$A$1:$A$1001,customers!$I$1:$I$1001,,0)</f>
        <v>Yes</v>
      </c>
    </row>
    <row r="398" spans="1:16" x14ac:dyDescent="0.3">
      <c r="A398" s="2" t="s">
        <v>2721</v>
      </c>
      <c r="B398" s="4">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INDEX(products!$A$1:$G$49,MATCH($D398,products!$A$1:$A$49,0),MATCH(orders!I$1,products!$A$1:$G$1,0))</f>
        <v>Ara</v>
      </c>
      <c r="J398" t="str">
        <f>INDEX(products!$A$1:$G$49,MATCH($D398,products!$A$1:$A$49,0),MATCH(orders!J$1,products!$A$1:$G$1,0))</f>
        <v>L</v>
      </c>
      <c r="K398" s="6">
        <f>INDEX(products!$A$1:$G$49,MATCH($D398,products!$A$1:$A$49,0),MATCH(orders!K$1,products!$A$1:$G$1,0))</f>
        <v>0.5</v>
      </c>
      <c r="L398" s="7">
        <f>INDEX(products!$A$1:$G$49,MATCH($D398,products!$A$1:$A$49,0),MATCH(orders!L$1,products!$A$1:$G$1,0))</f>
        <v>7.77</v>
      </c>
      <c r="M398" s="7">
        <f t="shared" si="18"/>
        <v>38.849999999999994</v>
      </c>
      <c r="N398" t="str">
        <f t="shared" si="19"/>
        <v>Arabica</v>
      </c>
      <c r="O398" t="str">
        <f t="shared" si="20"/>
        <v>Light</v>
      </c>
      <c r="P398" t="str">
        <f>_xlfn.XLOOKUP(Coffee_order[[#This Row],[Customer ID]],customers!$A$1:$A$1001,customers!$I$1:$I$1001,,0)</f>
        <v>No</v>
      </c>
    </row>
    <row r="399" spans="1:16" x14ac:dyDescent="0.3">
      <c r="A399" s="2" t="s">
        <v>2727</v>
      </c>
      <c r="B399" s="4">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INDEX(products!$A$1:$G$49,MATCH($D399,products!$A$1:$A$49,0),MATCH(orders!I$1,products!$A$1:$G$1,0))</f>
        <v>Lib</v>
      </c>
      <c r="J399" t="str">
        <f>INDEX(products!$A$1:$G$49,MATCH($D399,products!$A$1:$A$49,0),MATCH(orders!J$1,products!$A$1:$G$1,0))</f>
        <v>D</v>
      </c>
      <c r="K399" s="6">
        <f>INDEX(products!$A$1:$G$49,MATCH($D399,products!$A$1:$A$49,0),MATCH(orders!K$1,products!$A$1:$G$1,0))</f>
        <v>0.5</v>
      </c>
      <c r="L399" s="7">
        <f>INDEX(products!$A$1:$G$49,MATCH($D399,products!$A$1:$A$49,0),MATCH(orders!L$1,products!$A$1:$G$1,0))</f>
        <v>7.77</v>
      </c>
      <c r="M399" s="7">
        <f t="shared" si="18"/>
        <v>31.08</v>
      </c>
      <c r="N399" t="str">
        <f t="shared" si="19"/>
        <v>Liberica</v>
      </c>
      <c r="O399" t="str">
        <f t="shared" si="20"/>
        <v>Dark</v>
      </c>
      <c r="P399" t="str">
        <f>_xlfn.XLOOKUP(Coffee_order[[#This Row],[Customer ID]],customers!$A$1:$A$1001,customers!$I$1:$I$1001,,0)</f>
        <v>Yes</v>
      </c>
    </row>
    <row r="400" spans="1:16" x14ac:dyDescent="0.3">
      <c r="A400" s="2" t="s">
        <v>2733</v>
      </c>
      <c r="B400" s="4">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INDEX(products!$A$1:$G$49,MATCH($D400,products!$A$1:$A$49,0),MATCH(orders!I$1,products!$A$1:$G$1,0))</f>
        <v>Ara</v>
      </c>
      <c r="J400" t="str">
        <f>INDEX(products!$A$1:$G$49,MATCH($D400,products!$A$1:$A$49,0),MATCH(orders!J$1,products!$A$1:$G$1,0))</f>
        <v>D</v>
      </c>
      <c r="K400" s="6">
        <f>INDEX(products!$A$1:$G$49,MATCH($D400,products!$A$1:$A$49,0),MATCH(orders!K$1,products!$A$1:$G$1,0))</f>
        <v>0.2</v>
      </c>
      <c r="L400" s="7">
        <f>INDEX(products!$A$1:$G$49,MATCH($D400,products!$A$1:$A$49,0),MATCH(orders!L$1,products!$A$1:$G$1,0))</f>
        <v>2.9849999999999999</v>
      </c>
      <c r="M400" s="7">
        <f t="shared" si="18"/>
        <v>17.91</v>
      </c>
      <c r="N400" t="str">
        <f t="shared" si="19"/>
        <v>Arabica</v>
      </c>
      <c r="O400" t="str">
        <f t="shared" si="20"/>
        <v>Dark</v>
      </c>
      <c r="P400" t="str">
        <f>_xlfn.XLOOKUP(Coffee_order[[#This Row],[Customer ID]],customers!$A$1:$A$1001,customers!$I$1:$I$1001,,0)</f>
        <v>Yes</v>
      </c>
    </row>
    <row r="401" spans="1:16" x14ac:dyDescent="0.3">
      <c r="A401" s="2" t="s">
        <v>2739</v>
      </c>
      <c r="B401" s="4">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INDEX(products!$A$1:$G$49,MATCH($D401,products!$A$1:$A$49,0),MATCH(orders!I$1,products!$A$1:$G$1,0))</f>
        <v>Exc</v>
      </c>
      <c r="J401" t="str">
        <f>INDEX(products!$A$1:$G$49,MATCH($D401,products!$A$1:$A$49,0),MATCH(orders!J$1,products!$A$1:$G$1,0))</f>
        <v>D</v>
      </c>
      <c r="K401" s="6">
        <f>INDEX(products!$A$1:$G$49,MATCH($D401,products!$A$1:$A$49,0),MATCH(orders!K$1,products!$A$1:$G$1,0))</f>
        <v>2.5</v>
      </c>
      <c r="L401" s="7">
        <f>INDEX(products!$A$1:$G$49,MATCH($D401,products!$A$1:$A$49,0),MATCH(orders!L$1,products!$A$1:$G$1,0))</f>
        <v>27.945</v>
      </c>
      <c r="M401" s="7">
        <f t="shared" si="18"/>
        <v>167.67000000000002</v>
      </c>
      <c r="N401" t="str">
        <f t="shared" si="19"/>
        <v>Excelsia</v>
      </c>
      <c r="O401" t="str">
        <f t="shared" si="20"/>
        <v>Dark</v>
      </c>
      <c r="P401" t="str">
        <f>_xlfn.XLOOKUP(Coffee_order[[#This Row],[Customer ID]],customers!$A$1:$A$1001,customers!$I$1:$I$1001,,0)</f>
        <v>No</v>
      </c>
    </row>
    <row r="402" spans="1:16" x14ac:dyDescent="0.3">
      <c r="A402" s="2" t="s">
        <v>2745</v>
      </c>
      <c r="B402" s="4">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INDEX(products!$A$1:$G$49,MATCH($D402,products!$A$1:$A$49,0),MATCH(orders!I$1,products!$A$1:$G$1,0))</f>
        <v>Lib</v>
      </c>
      <c r="J402" t="str">
        <f>INDEX(products!$A$1:$G$49,MATCH($D402,products!$A$1:$A$49,0),MATCH(orders!J$1,products!$A$1:$G$1,0))</f>
        <v>L</v>
      </c>
      <c r="K402" s="6">
        <f>INDEX(products!$A$1:$G$49,MATCH($D402,products!$A$1:$A$49,0),MATCH(orders!K$1,products!$A$1:$G$1,0))</f>
        <v>1</v>
      </c>
      <c r="L402" s="7">
        <f>INDEX(products!$A$1:$G$49,MATCH($D402,products!$A$1:$A$49,0),MATCH(orders!L$1,products!$A$1:$G$1,0))</f>
        <v>15.85</v>
      </c>
      <c r="M402" s="7">
        <f t="shared" si="18"/>
        <v>63.4</v>
      </c>
      <c r="N402" t="str">
        <f t="shared" si="19"/>
        <v>Liberica</v>
      </c>
      <c r="O402" t="str">
        <f t="shared" si="20"/>
        <v>Light</v>
      </c>
      <c r="P402" t="str">
        <f>_xlfn.XLOOKUP(Coffee_order[[#This Row],[Customer ID]],customers!$A$1:$A$1001,customers!$I$1:$I$1001,,0)</f>
        <v>No</v>
      </c>
    </row>
    <row r="403" spans="1:16" x14ac:dyDescent="0.3">
      <c r="A403" s="2" t="s">
        <v>2751</v>
      </c>
      <c r="B403" s="4">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INDEX(products!$A$1:$G$49,MATCH($D403,products!$A$1:$A$49,0),MATCH(orders!I$1,products!$A$1:$G$1,0))</f>
        <v>Lib</v>
      </c>
      <c r="J403" t="str">
        <f>INDEX(products!$A$1:$G$49,MATCH($D403,products!$A$1:$A$49,0),MATCH(orders!J$1,products!$A$1:$G$1,0))</f>
        <v>M</v>
      </c>
      <c r="K403" s="6">
        <f>INDEX(products!$A$1:$G$49,MATCH($D403,products!$A$1:$A$49,0),MATCH(orders!K$1,products!$A$1:$G$1,0))</f>
        <v>0.2</v>
      </c>
      <c r="L403" s="7">
        <f>INDEX(products!$A$1:$G$49,MATCH($D403,products!$A$1:$A$49,0),MATCH(orders!L$1,products!$A$1:$G$1,0))</f>
        <v>4.3650000000000002</v>
      </c>
      <c r="M403" s="7">
        <f t="shared" si="18"/>
        <v>8.73</v>
      </c>
      <c r="N403" t="str">
        <f t="shared" si="19"/>
        <v>Liberica</v>
      </c>
      <c r="O403" t="str">
        <f t="shared" si="20"/>
        <v>Medium</v>
      </c>
      <c r="P403" t="str">
        <f>_xlfn.XLOOKUP(Coffee_order[[#This Row],[Customer ID]],customers!$A$1:$A$1001,customers!$I$1:$I$1001,,0)</f>
        <v>Yes</v>
      </c>
    </row>
    <row r="404" spans="1:16" x14ac:dyDescent="0.3">
      <c r="A404" s="2" t="s">
        <v>2757</v>
      </c>
      <c r="B404" s="4">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INDEX(products!$A$1:$G$49,MATCH($D404,products!$A$1:$A$49,0),MATCH(orders!I$1,products!$A$1:$G$1,0))</f>
        <v>Rob</v>
      </c>
      <c r="J404" t="str">
        <f>INDEX(products!$A$1:$G$49,MATCH($D404,products!$A$1:$A$49,0),MATCH(orders!J$1,products!$A$1:$G$1,0))</f>
        <v>D</v>
      </c>
      <c r="K404" s="6">
        <f>INDEX(products!$A$1:$G$49,MATCH($D404,products!$A$1:$A$49,0),MATCH(orders!K$1,products!$A$1:$G$1,0))</f>
        <v>1</v>
      </c>
      <c r="L404" s="7">
        <f>INDEX(products!$A$1:$G$49,MATCH($D404,products!$A$1:$A$49,0),MATCH(orders!L$1,products!$A$1:$G$1,0))</f>
        <v>8.9499999999999993</v>
      </c>
      <c r="M404" s="7">
        <f t="shared" si="18"/>
        <v>26.849999999999998</v>
      </c>
      <c r="N404" t="str">
        <f t="shared" si="19"/>
        <v>Robusta</v>
      </c>
      <c r="O404" t="str">
        <f t="shared" si="20"/>
        <v>Dark</v>
      </c>
      <c r="P404" t="str">
        <f>_xlfn.XLOOKUP(Coffee_order[[#This Row],[Customer ID]],customers!$A$1:$A$1001,customers!$I$1:$I$1001,,0)</f>
        <v>Yes</v>
      </c>
    </row>
    <row r="405" spans="1:16" x14ac:dyDescent="0.3">
      <c r="A405" s="2" t="s">
        <v>2763</v>
      </c>
      <c r="B405" s="4">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INDEX(products!$A$1:$G$49,MATCH($D405,products!$A$1:$A$49,0),MATCH(orders!I$1,products!$A$1:$G$1,0))</f>
        <v>Lib</v>
      </c>
      <c r="J405" t="str">
        <f>INDEX(products!$A$1:$G$49,MATCH($D405,products!$A$1:$A$49,0),MATCH(orders!J$1,products!$A$1:$G$1,0))</f>
        <v>L</v>
      </c>
      <c r="K405" s="6">
        <f>INDEX(products!$A$1:$G$49,MATCH($D405,products!$A$1:$A$49,0),MATCH(orders!K$1,products!$A$1:$G$1,0))</f>
        <v>0.2</v>
      </c>
      <c r="L405" s="7">
        <f>INDEX(products!$A$1:$G$49,MATCH($D405,products!$A$1:$A$49,0),MATCH(orders!L$1,products!$A$1:$G$1,0))</f>
        <v>4.7549999999999999</v>
      </c>
      <c r="M405" s="7">
        <f t="shared" si="18"/>
        <v>9.51</v>
      </c>
      <c r="N405" t="str">
        <f t="shared" si="19"/>
        <v>Liberica</v>
      </c>
      <c r="O405" t="str">
        <f t="shared" si="20"/>
        <v>Light</v>
      </c>
      <c r="P405" t="str">
        <f>_xlfn.XLOOKUP(Coffee_order[[#This Row],[Customer ID]],customers!$A$1:$A$1001,customers!$I$1:$I$1001,,0)</f>
        <v>No</v>
      </c>
    </row>
    <row r="406" spans="1:16" x14ac:dyDescent="0.3">
      <c r="A406" s="2" t="s">
        <v>2769</v>
      </c>
      <c r="B406" s="4">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INDEX(products!$A$1:$G$49,MATCH($D406,products!$A$1:$A$49,0),MATCH(orders!I$1,products!$A$1:$G$1,0))</f>
        <v>Ara</v>
      </c>
      <c r="J406" t="str">
        <f>INDEX(products!$A$1:$G$49,MATCH($D406,products!$A$1:$A$49,0),MATCH(orders!J$1,products!$A$1:$G$1,0))</f>
        <v>D</v>
      </c>
      <c r="K406" s="6">
        <f>INDEX(products!$A$1:$G$49,MATCH($D406,products!$A$1:$A$49,0),MATCH(orders!K$1,products!$A$1:$G$1,0))</f>
        <v>1</v>
      </c>
      <c r="L406" s="7">
        <f>INDEX(products!$A$1:$G$49,MATCH($D406,products!$A$1:$A$49,0),MATCH(orders!L$1,products!$A$1:$G$1,0))</f>
        <v>9.9499999999999993</v>
      </c>
      <c r="M406" s="7">
        <f t="shared" si="18"/>
        <v>39.799999999999997</v>
      </c>
      <c r="N406" t="str">
        <f t="shared" si="19"/>
        <v>Arabica</v>
      </c>
      <c r="O406" t="str">
        <f t="shared" si="20"/>
        <v>Dark</v>
      </c>
      <c r="P406" t="str">
        <f>_xlfn.XLOOKUP(Coffee_order[[#This Row],[Customer ID]],customers!$A$1:$A$1001,customers!$I$1:$I$1001,,0)</f>
        <v>No</v>
      </c>
    </row>
    <row r="407" spans="1:16" x14ac:dyDescent="0.3">
      <c r="A407" s="2" t="s">
        <v>2775</v>
      </c>
      <c r="B407" s="4">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INDEX(products!$A$1:$G$49,MATCH($D407,products!$A$1:$A$49,0),MATCH(orders!I$1,products!$A$1:$G$1,0))</f>
        <v>Exc</v>
      </c>
      <c r="J407" t="str">
        <f>INDEX(products!$A$1:$G$49,MATCH($D407,products!$A$1:$A$49,0),MATCH(orders!J$1,products!$A$1:$G$1,0))</f>
        <v>M</v>
      </c>
      <c r="K407" s="6">
        <f>INDEX(products!$A$1:$G$49,MATCH($D407,products!$A$1:$A$49,0),MATCH(orders!K$1,products!$A$1:$G$1,0))</f>
        <v>0.5</v>
      </c>
      <c r="L407" s="7">
        <f>INDEX(products!$A$1:$G$49,MATCH($D407,products!$A$1:$A$49,0),MATCH(orders!L$1,products!$A$1:$G$1,0))</f>
        <v>8.25</v>
      </c>
      <c r="M407" s="7">
        <f t="shared" si="18"/>
        <v>24.75</v>
      </c>
      <c r="N407" t="str">
        <f t="shared" si="19"/>
        <v>Excelsia</v>
      </c>
      <c r="O407" t="str">
        <f t="shared" si="20"/>
        <v>Medium</v>
      </c>
      <c r="P407" t="str">
        <f>_xlfn.XLOOKUP(Coffee_order[[#This Row],[Customer ID]],customers!$A$1:$A$1001,customers!$I$1:$I$1001,,0)</f>
        <v>Yes</v>
      </c>
    </row>
    <row r="408" spans="1:16" x14ac:dyDescent="0.3">
      <c r="A408" s="2" t="s">
        <v>2781</v>
      </c>
      <c r="B408" s="4">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INDEX(products!$A$1:$G$49,MATCH($D408,products!$A$1:$A$49,0),MATCH(orders!I$1,products!$A$1:$G$1,0))</f>
        <v>Exc</v>
      </c>
      <c r="J408" t="str">
        <f>INDEX(products!$A$1:$G$49,MATCH($D408,products!$A$1:$A$49,0),MATCH(orders!J$1,products!$A$1:$G$1,0))</f>
        <v>M</v>
      </c>
      <c r="K408" s="6">
        <f>INDEX(products!$A$1:$G$49,MATCH($D408,products!$A$1:$A$49,0),MATCH(orders!K$1,products!$A$1:$G$1,0))</f>
        <v>1</v>
      </c>
      <c r="L408" s="7">
        <f>INDEX(products!$A$1:$G$49,MATCH($D408,products!$A$1:$A$49,0),MATCH(orders!L$1,products!$A$1:$G$1,0))</f>
        <v>13.75</v>
      </c>
      <c r="M408" s="7">
        <f t="shared" si="18"/>
        <v>68.75</v>
      </c>
      <c r="N408" t="str">
        <f t="shared" si="19"/>
        <v>Excelsia</v>
      </c>
      <c r="O408" t="str">
        <f t="shared" si="20"/>
        <v>Medium</v>
      </c>
      <c r="P408" t="str">
        <f>_xlfn.XLOOKUP(Coffee_order[[#This Row],[Customer ID]],customers!$A$1:$A$1001,customers!$I$1:$I$1001,,0)</f>
        <v>Yes</v>
      </c>
    </row>
    <row r="409" spans="1:16" x14ac:dyDescent="0.3">
      <c r="A409" s="2" t="s">
        <v>2787</v>
      </c>
      <c r="B409" s="4">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INDEX(products!$A$1:$G$49,MATCH($D409,products!$A$1:$A$49,0),MATCH(orders!I$1,products!$A$1:$G$1,0))</f>
        <v>Exc</v>
      </c>
      <c r="J409" t="str">
        <f>INDEX(products!$A$1:$G$49,MATCH($D409,products!$A$1:$A$49,0),MATCH(orders!J$1,products!$A$1:$G$1,0))</f>
        <v>M</v>
      </c>
      <c r="K409" s="6">
        <f>INDEX(products!$A$1:$G$49,MATCH($D409,products!$A$1:$A$49,0),MATCH(orders!K$1,products!$A$1:$G$1,0))</f>
        <v>0.5</v>
      </c>
      <c r="L409" s="7">
        <f>INDEX(products!$A$1:$G$49,MATCH($D409,products!$A$1:$A$49,0),MATCH(orders!L$1,products!$A$1:$G$1,0))</f>
        <v>8.25</v>
      </c>
      <c r="M409" s="7">
        <f t="shared" si="18"/>
        <v>49.5</v>
      </c>
      <c r="N409" t="str">
        <f t="shared" si="19"/>
        <v>Excelsia</v>
      </c>
      <c r="O409" t="str">
        <f t="shared" si="20"/>
        <v>Medium</v>
      </c>
      <c r="P409" t="str">
        <f>_xlfn.XLOOKUP(Coffee_order[[#This Row],[Customer ID]],customers!$A$1:$A$1001,customers!$I$1:$I$1001,,0)</f>
        <v>No</v>
      </c>
    </row>
    <row r="410" spans="1:16" x14ac:dyDescent="0.3">
      <c r="A410" s="2" t="s">
        <v>2792</v>
      </c>
      <c r="B410" s="4">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INDEX(products!$A$1:$G$49,MATCH($D410,products!$A$1:$A$49,0),MATCH(orders!I$1,products!$A$1:$G$1,0))</f>
        <v>Ara</v>
      </c>
      <c r="J410" t="str">
        <f>INDEX(products!$A$1:$G$49,MATCH($D410,products!$A$1:$A$49,0),MATCH(orders!J$1,products!$A$1:$G$1,0))</f>
        <v>M</v>
      </c>
      <c r="K410" s="6">
        <f>INDEX(products!$A$1:$G$49,MATCH($D410,products!$A$1:$A$49,0),MATCH(orders!K$1,products!$A$1:$G$1,0))</f>
        <v>2.5</v>
      </c>
      <c r="L410" s="7">
        <f>INDEX(products!$A$1:$G$49,MATCH($D410,products!$A$1:$A$49,0),MATCH(orders!L$1,products!$A$1:$G$1,0))</f>
        <v>25.874999999999996</v>
      </c>
      <c r="M410" s="7">
        <f t="shared" si="18"/>
        <v>51.749999999999993</v>
      </c>
      <c r="N410" t="str">
        <f t="shared" si="19"/>
        <v>Arabica</v>
      </c>
      <c r="O410" t="str">
        <f t="shared" si="20"/>
        <v>Medium</v>
      </c>
      <c r="P410" t="str">
        <f>_xlfn.XLOOKUP(Coffee_order[[#This Row],[Customer ID]],customers!$A$1:$A$1001,customers!$I$1:$I$1001,,0)</f>
        <v>Yes</v>
      </c>
    </row>
    <row r="411" spans="1:16" x14ac:dyDescent="0.3">
      <c r="A411" s="2" t="s">
        <v>2798</v>
      </c>
      <c r="B411" s="4">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INDEX(products!$A$1:$G$49,MATCH($D411,products!$A$1:$A$49,0),MATCH(orders!I$1,products!$A$1:$G$1,0))</f>
        <v>Lib</v>
      </c>
      <c r="J411" t="str">
        <f>INDEX(products!$A$1:$G$49,MATCH($D411,products!$A$1:$A$49,0),MATCH(orders!J$1,products!$A$1:$G$1,0))</f>
        <v>L</v>
      </c>
      <c r="K411" s="6">
        <f>INDEX(products!$A$1:$G$49,MATCH($D411,products!$A$1:$A$49,0),MATCH(orders!K$1,products!$A$1:$G$1,0))</f>
        <v>1</v>
      </c>
      <c r="L411" s="7">
        <f>INDEX(products!$A$1:$G$49,MATCH($D411,products!$A$1:$A$49,0),MATCH(orders!L$1,products!$A$1:$G$1,0))</f>
        <v>15.85</v>
      </c>
      <c r="M411" s="7">
        <f t="shared" si="18"/>
        <v>47.55</v>
      </c>
      <c r="N411" t="str">
        <f t="shared" si="19"/>
        <v>Liberica</v>
      </c>
      <c r="O411" t="str">
        <f t="shared" si="20"/>
        <v>Light</v>
      </c>
      <c r="P411" t="str">
        <f>_xlfn.XLOOKUP(Coffee_order[[#This Row],[Customer ID]],customers!$A$1:$A$1001,customers!$I$1:$I$1001,,0)</f>
        <v>Yes</v>
      </c>
    </row>
    <row r="412" spans="1:16" x14ac:dyDescent="0.3">
      <c r="A412" s="2" t="s">
        <v>2803</v>
      </c>
      <c r="B412" s="4">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INDEX(products!$A$1:$G$49,MATCH($D412,products!$A$1:$A$49,0),MATCH(orders!I$1,products!$A$1:$G$1,0))</f>
        <v>Ara</v>
      </c>
      <c r="J412" t="str">
        <f>INDEX(products!$A$1:$G$49,MATCH($D412,products!$A$1:$A$49,0),MATCH(orders!J$1,products!$A$1:$G$1,0))</f>
        <v>L</v>
      </c>
      <c r="K412" s="6">
        <f>INDEX(products!$A$1:$G$49,MATCH($D412,products!$A$1:$A$49,0),MATCH(orders!K$1,products!$A$1:$G$1,0))</f>
        <v>0.2</v>
      </c>
      <c r="L412" s="7">
        <f>INDEX(products!$A$1:$G$49,MATCH($D412,products!$A$1:$A$49,0),MATCH(orders!L$1,products!$A$1:$G$1,0))</f>
        <v>3.8849999999999998</v>
      </c>
      <c r="M412" s="7">
        <f t="shared" si="18"/>
        <v>15.54</v>
      </c>
      <c r="N412" t="str">
        <f t="shared" si="19"/>
        <v>Arabica</v>
      </c>
      <c r="O412" t="str">
        <f t="shared" si="20"/>
        <v>Light</v>
      </c>
      <c r="P412" t="str">
        <f>_xlfn.XLOOKUP(Coffee_order[[#This Row],[Customer ID]],customers!$A$1:$A$1001,customers!$I$1:$I$1001,,0)</f>
        <v>No</v>
      </c>
    </row>
    <row r="413" spans="1:16" x14ac:dyDescent="0.3">
      <c r="A413" s="2" t="s">
        <v>2808</v>
      </c>
      <c r="B413" s="4">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INDEX(products!$A$1:$G$49,MATCH($D413,products!$A$1:$A$49,0),MATCH(orders!I$1,products!$A$1:$G$1,0))</f>
        <v>Lib</v>
      </c>
      <c r="J413" t="str">
        <f>INDEX(products!$A$1:$G$49,MATCH($D413,products!$A$1:$A$49,0),MATCH(orders!J$1,products!$A$1:$G$1,0))</f>
        <v>M</v>
      </c>
      <c r="K413" s="6">
        <f>INDEX(products!$A$1:$G$49,MATCH($D413,products!$A$1:$A$49,0),MATCH(orders!K$1,products!$A$1:$G$1,0))</f>
        <v>1</v>
      </c>
      <c r="L413" s="7">
        <f>INDEX(products!$A$1:$G$49,MATCH($D413,products!$A$1:$A$49,0),MATCH(orders!L$1,products!$A$1:$G$1,0))</f>
        <v>14.55</v>
      </c>
      <c r="M413" s="7">
        <f t="shared" si="18"/>
        <v>87.300000000000011</v>
      </c>
      <c r="N413" t="str">
        <f t="shared" si="19"/>
        <v>Liberica</v>
      </c>
      <c r="O413" t="str">
        <f t="shared" si="20"/>
        <v>Medium</v>
      </c>
      <c r="P413" t="str">
        <f>_xlfn.XLOOKUP(Coffee_order[[#This Row],[Customer ID]],customers!$A$1:$A$1001,customers!$I$1:$I$1001,,0)</f>
        <v>Yes</v>
      </c>
    </row>
    <row r="414" spans="1:16" x14ac:dyDescent="0.3">
      <c r="A414" s="2" t="s">
        <v>2813</v>
      </c>
      <c r="B414" s="4">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INDEX(products!$A$1:$G$49,MATCH($D414,products!$A$1:$A$49,0),MATCH(orders!I$1,products!$A$1:$G$1,0))</f>
        <v>Ara</v>
      </c>
      <c r="J414" t="str">
        <f>INDEX(products!$A$1:$G$49,MATCH($D414,products!$A$1:$A$49,0),MATCH(orders!J$1,products!$A$1:$G$1,0))</f>
        <v>M</v>
      </c>
      <c r="K414" s="6">
        <f>INDEX(products!$A$1:$G$49,MATCH($D414,products!$A$1:$A$49,0),MATCH(orders!K$1,products!$A$1:$G$1,0))</f>
        <v>1</v>
      </c>
      <c r="L414" s="7">
        <f>INDEX(products!$A$1:$G$49,MATCH($D414,products!$A$1:$A$49,0),MATCH(orders!L$1,products!$A$1:$G$1,0))</f>
        <v>11.25</v>
      </c>
      <c r="M414" s="7">
        <f t="shared" si="18"/>
        <v>56.25</v>
      </c>
      <c r="N414" t="str">
        <f t="shared" si="19"/>
        <v>Arabica</v>
      </c>
      <c r="O414" t="str">
        <f t="shared" si="20"/>
        <v>Medium</v>
      </c>
      <c r="P414" t="str">
        <f>_xlfn.XLOOKUP(Coffee_order[[#This Row],[Customer ID]],customers!$A$1:$A$1001,customers!$I$1:$I$1001,,0)</f>
        <v>Yes</v>
      </c>
    </row>
    <row r="415" spans="1:16" x14ac:dyDescent="0.3">
      <c r="A415" s="2" t="s">
        <v>2818</v>
      </c>
      <c r="B415" s="4">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INDEX(products!$A$1:$G$49,MATCH($D415,products!$A$1:$A$49,0),MATCH(orders!I$1,products!$A$1:$G$1,0))</f>
        <v>Lib</v>
      </c>
      <c r="J415" t="str">
        <f>INDEX(products!$A$1:$G$49,MATCH($D415,products!$A$1:$A$49,0),MATCH(orders!J$1,products!$A$1:$G$1,0))</f>
        <v>L</v>
      </c>
      <c r="K415" s="6">
        <f>INDEX(products!$A$1:$G$49,MATCH($D415,products!$A$1:$A$49,0),MATCH(orders!K$1,products!$A$1:$G$1,0))</f>
        <v>2.5</v>
      </c>
      <c r="L415" s="7">
        <f>INDEX(products!$A$1:$G$49,MATCH($D415,products!$A$1:$A$49,0),MATCH(orders!L$1,products!$A$1:$G$1,0))</f>
        <v>36.454999999999998</v>
      </c>
      <c r="M415" s="7">
        <f t="shared" si="18"/>
        <v>36.454999999999998</v>
      </c>
      <c r="N415" t="str">
        <f t="shared" si="19"/>
        <v>Liberica</v>
      </c>
      <c r="O415" t="str">
        <f t="shared" si="20"/>
        <v>Light</v>
      </c>
      <c r="P415" t="str">
        <f>_xlfn.XLOOKUP(Coffee_order[[#This Row],[Customer ID]],customers!$A$1:$A$1001,customers!$I$1:$I$1001,,0)</f>
        <v>Yes</v>
      </c>
    </row>
    <row r="416" spans="1:16" x14ac:dyDescent="0.3">
      <c r="A416" s="2" t="s">
        <v>2824</v>
      </c>
      <c r="B416" s="4">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INDEX(products!$A$1:$G$49,MATCH($D416,products!$A$1:$A$49,0),MATCH(orders!I$1,products!$A$1:$G$1,0))</f>
        <v>Rob</v>
      </c>
      <c r="J416" t="str">
        <f>INDEX(products!$A$1:$G$49,MATCH($D416,products!$A$1:$A$49,0),MATCH(orders!J$1,products!$A$1:$G$1,0))</f>
        <v>L</v>
      </c>
      <c r="K416" s="6">
        <f>INDEX(products!$A$1:$G$49,MATCH($D416,products!$A$1:$A$49,0),MATCH(orders!K$1,products!$A$1:$G$1,0))</f>
        <v>0.2</v>
      </c>
      <c r="L416" s="7">
        <f>INDEX(products!$A$1:$G$49,MATCH($D416,products!$A$1:$A$49,0),MATCH(orders!L$1,products!$A$1:$G$1,0))</f>
        <v>3.5849999999999995</v>
      </c>
      <c r="M416" s="7">
        <f t="shared" si="18"/>
        <v>10.754999999999999</v>
      </c>
      <c r="N416" t="str">
        <f t="shared" si="19"/>
        <v>Robusta</v>
      </c>
      <c r="O416" t="str">
        <f t="shared" si="20"/>
        <v>Light</v>
      </c>
      <c r="P416" t="str">
        <f>_xlfn.XLOOKUP(Coffee_order[[#This Row],[Customer ID]],customers!$A$1:$A$1001,customers!$I$1:$I$1001,,0)</f>
        <v>Yes</v>
      </c>
    </row>
    <row r="417" spans="1:16" x14ac:dyDescent="0.3">
      <c r="A417" s="2" t="s">
        <v>2829</v>
      </c>
      <c r="B417" s="4">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INDEX(products!$A$1:$G$49,MATCH($D417,products!$A$1:$A$49,0),MATCH(orders!I$1,products!$A$1:$G$1,0))</f>
        <v>Rob</v>
      </c>
      <c r="J417" t="str">
        <f>INDEX(products!$A$1:$G$49,MATCH($D417,products!$A$1:$A$49,0),MATCH(orders!J$1,products!$A$1:$G$1,0))</f>
        <v>M</v>
      </c>
      <c r="K417" s="6">
        <f>INDEX(products!$A$1:$G$49,MATCH($D417,products!$A$1:$A$49,0),MATCH(orders!K$1,products!$A$1:$G$1,0))</f>
        <v>0.2</v>
      </c>
      <c r="L417" s="7">
        <f>INDEX(products!$A$1:$G$49,MATCH($D417,products!$A$1:$A$49,0),MATCH(orders!L$1,products!$A$1:$G$1,0))</f>
        <v>2.9849999999999999</v>
      </c>
      <c r="M417" s="7">
        <f t="shared" si="18"/>
        <v>8.9550000000000001</v>
      </c>
      <c r="N417" t="str">
        <f t="shared" si="19"/>
        <v>Robusta</v>
      </c>
      <c r="O417" t="str">
        <f t="shared" si="20"/>
        <v>Medium</v>
      </c>
      <c r="P417" t="str">
        <f>_xlfn.XLOOKUP(Coffee_order[[#This Row],[Customer ID]],customers!$A$1:$A$1001,customers!$I$1:$I$1001,,0)</f>
        <v>No</v>
      </c>
    </row>
    <row r="418" spans="1:16" x14ac:dyDescent="0.3">
      <c r="A418" s="2" t="s">
        <v>2834</v>
      </c>
      <c r="B418" s="4">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INDEX(products!$A$1:$G$49,MATCH($D418,products!$A$1:$A$49,0),MATCH(orders!I$1,products!$A$1:$G$1,0))</f>
        <v>Ara</v>
      </c>
      <c r="J418" t="str">
        <f>INDEX(products!$A$1:$G$49,MATCH($D418,products!$A$1:$A$49,0),MATCH(orders!J$1,products!$A$1:$G$1,0))</f>
        <v>L</v>
      </c>
      <c r="K418" s="6">
        <f>INDEX(products!$A$1:$G$49,MATCH($D418,products!$A$1:$A$49,0),MATCH(orders!K$1,products!$A$1:$G$1,0))</f>
        <v>0.5</v>
      </c>
      <c r="L418" s="7">
        <f>INDEX(products!$A$1:$G$49,MATCH($D418,products!$A$1:$A$49,0),MATCH(orders!L$1,products!$A$1:$G$1,0))</f>
        <v>7.77</v>
      </c>
      <c r="M418" s="7">
        <f t="shared" si="18"/>
        <v>23.31</v>
      </c>
      <c r="N418" t="str">
        <f t="shared" si="19"/>
        <v>Arabica</v>
      </c>
      <c r="O418" t="str">
        <f t="shared" si="20"/>
        <v>Light</v>
      </c>
      <c r="P418" t="str">
        <f>_xlfn.XLOOKUP(Coffee_order[[#This Row],[Customer ID]],customers!$A$1:$A$1001,customers!$I$1:$I$1001,,0)</f>
        <v>Yes</v>
      </c>
    </row>
    <row r="419" spans="1:16" x14ac:dyDescent="0.3">
      <c r="A419" s="2" t="s">
        <v>2839</v>
      </c>
      <c r="B419" s="4">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INDEX(products!$A$1:$G$49,MATCH($D419,products!$A$1:$A$49,0),MATCH(orders!I$1,products!$A$1:$G$1,0))</f>
        <v>Ara</v>
      </c>
      <c r="J419" t="str">
        <f>INDEX(products!$A$1:$G$49,MATCH($D419,products!$A$1:$A$49,0),MATCH(orders!J$1,products!$A$1:$G$1,0))</f>
        <v>L</v>
      </c>
      <c r="K419" s="6">
        <f>INDEX(products!$A$1:$G$49,MATCH($D419,products!$A$1:$A$49,0),MATCH(orders!K$1,products!$A$1:$G$1,0))</f>
        <v>2.5</v>
      </c>
      <c r="L419" s="7">
        <f>INDEX(products!$A$1:$G$49,MATCH($D419,products!$A$1:$A$49,0),MATCH(orders!L$1,products!$A$1:$G$1,0))</f>
        <v>29.784999999999997</v>
      </c>
      <c r="M419" s="7">
        <f t="shared" si="18"/>
        <v>29.784999999999997</v>
      </c>
      <c r="N419" t="str">
        <f t="shared" si="19"/>
        <v>Arabica</v>
      </c>
      <c r="O419" t="str">
        <f t="shared" si="20"/>
        <v>Light</v>
      </c>
      <c r="P419" t="str">
        <f>_xlfn.XLOOKUP(Coffee_order[[#This Row],[Customer ID]],customers!$A$1:$A$1001,customers!$I$1:$I$1001,,0)</f>
        <v>Yes</v>
      </c>
    </row>
    <row r="420" spans="1:16" x14ac:dyDescent="0.3">
      <c r="A420" s="2" t="s">
        <v>2844</v>
      </c>
      <c r="B420" s="4">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INDEX(products!$A$1:$G$49,MATCH($D420,products!$A$1:$A$49,0),MATCH(orders!I$1,products!$A$1:$G$1,0))</f>
        <v>Ara</v>
      </c>
      <c r="J420" t="str">
        <f>INDEX(products!$A$1:$G$49,MATCH($D420,products!$A$1:$A$49,0),MATCH(orders!J$1,products!$A$1:$G$1,0))</f>
        <v>L</v>
      </c>
      <c r="K420" s="6">
        <f>INDEX(products!$A$1:$G$49,MATCH($D420,products!$A$1:$A$49,0),MATCH(orders!K$1,products!$A$1:$G$1,0))</f>
        <v>2.5</v>
      </c>
      <c r="L420" s="7">
        <f>INDEX(products!$A$1:$G$49,MATCH($D420,products!$A$1:$A$49,0),MATCH(orders!L$1,products!$A$1:$G$1,0))</f>
        <v>29.784999999999997</v>
      </c>
      <c r="M420" s="7">
        <f t="shared" si="18"/>
        <v>148.92499999999998</v>
      </c>
      <c r="N420" t="str">
        <f t="shared" si="19"/>
        <v>Arabica</v>
      </c>
      <c r="O420" t="str">
        <f t="shared" si="20"/>
        <v>Light</v>
      </c>
      <c r="P420" t="str">
        <f>_xlfn.XLOOKUP(Coffee_order[[#This Row],[Customer ID]],customers!$A$1:$A$1001,customers!$I$1:$I$1001,,0)</f>
        <v>Yes</v>
      </c>
    </row>
    <row r="421" spans="1:16" x14ac:dyDescent="0.3">
      <c r="A421" s="2" t="s">
        <v>2849</v>
      </c>
      <c r="B421" s="4">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INDEX(products!$A$1:$G$49,MATCH($D421,products!$A$1:$A$49,0),MATCH(orders!I$1,products!$A$1:$G$1,0))</f>
        <v>Lib</v>
      </c>
      <c r="J421" t="str">
        <f>INDEX(products!$A$1:$G$49,MATCH($D421,products!$A$1:$A$49,0),MATCH(orders!J$1,products!$A$1:$G$1,0))</f>
        <v>M</v>
      </c>
      <c r="K421" s="6">
        <f>INDEX(products!$A$1:$G$49,MATCH($D421,products!$A$1:$A$49,0),MATCH(orders!K$1,products!$A$1:$G$1,0))</f>
        <v>0.5</v>
      </c>
      <c r="L421" s="7">
        <f>INDEX(products!$A$1:$G$49,MATCH($D421,products!$A$1:$A$49,0),MATCH(orders!L$1,products!$A$1:$G$1,0))</f>
        <v>8.73</v>
      </c>
      <c r="M421" s="7">
        <f t="shared" si="18"/>
        <v>8.73</v>
      </c>
      <c r="N421" t="str">
        <f t="shared" si="19"/>
        <v>Liberica</v>
      </c>
      <c r="O421" t="str">
        <f t="shared" si="20"/>
        <v>Medium</v>
      </c>
      <c r="P421" t="str">
        <f>_xlfn.XLOOKUP(Coffee_order[[#This Row],[Customer ID]],customers!$A$1:$A$1001,customers!$I$1:$I$1001,,0)</f>
        <v>Yes</v>
      </c>
    </row>
    <row r="422" spans="1:16" x14ac:dyDescent="0.3">
      <c r="A422" s="2" t="s">
        <v>2855</v>
      </c>
      <c r="B422" s="4">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INDEX(products!$A$1:$G$49,MATCH($D422,products!$A$1:$A$49,0),MATCH(orders!I$1,products!$A$1:$G$1,0))</f>
        <v>Lib</v>
      </c>
      <c r="J422" t="str">
        <f>INDEX(products!$A$1:$G$49,MATCH($D422,products!$A$1:$A$49,0),MATCH(orders!J$1,products!$A$1:$G$1,0))</f>
        <v>D</v>
      </c>
      <c r="K422" s="6">
        <f>INDEX(products!$A$1:$G$49,MATCH($D422,products!$A$1:$A$49,0),MATCH(orders!K$1,products!$A$1:$G$1,0))</f>
        <v>0.5</v>
      </c>
      <c r="L422" s="7">
        <f>INDEX(products!$A$1:$G$49,MATCH($D422,products!$A$1:$A$49,0),MATCH(orders!L$1,products!$A$1:$G$1,0))</f>
        <v>7.77</v>
      </c>
      <c r="M422" s="7">
        <f t="shared" si="18"/>
        <v>31.08</v>
      </c>
      <c r="N422" t="str">
        <f t="shared" si="19"/>
        <v>Liberica</v>
      </c>
      <c r="O422" t="str">
        <f t="shared" si="20"/>
        <v>Dark</v>
      </c>
      <c r="P422" t="str">
        <f>_xlfn.XLOOKUP(Coffee_order[[#This Row],[Customer ID]],customers!$A$1:$A$1001,customers!$I$1:$I$1001,,0)</f>
        <v>No</v>
      </c>
    </row>
    <row r="423" spans="1:16" x14ac:dyDescent="0.3">
      <c r="A423" s="2" t="s">
        <v>2855</v>
      </c>
      <c r="B423" s="4">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INDEX(products!$A$1:$G$49,MATCH($D423,products!$A$1:$A$49,0),MATCH(orders!I$1,products!$A$1:$G$1,0))</f>
        <v>Ara</v>
      </c>
      <c r="J423" t="str">
        <f>INDEX(products!$A$1:$G$49,MATCH($D423,products!$A$1:$A$49,0),MATCH(orders!J$1,products!$A$1:$G$1,0))</f>
        <v>D</v>
      </c>
      <c r="K423" s="6">
        <f>INDEX(products!$A$1:$G$49,MATCH($D423,products!$A$1:$A$49,0),MATCH(orders!K$1,products!$A$1:$G$1,0))</f>
        <v>2.5</v>
      </c>
      <c r="L423" s="7">
        <f>INDEX(products!$A$1:$G$49,MATCH($D423,products!$A$1:$A$49,0),MATCH(orders!L$1,products!$A$1:$G$1,0))</f>
        <v>22.884999999999998</v>
      </c>
      <c r="M423" s="7">
        <f t="shared" si="18"/>
        <v>137.31</v>
      </c>
      <c r="N423" t="str">
        <f t="shared" si="19"/>
        <v>Arabica</v>
      </c>
      <c r="O423" t="str">
        <f t="shared" si="20"/>
        <v>Dark</v>
      </c>
      <c r="P423" t="str">
        <f>_xlfn.XLOOKUP(Coffee_order[[#This Row],[Customer ID]],customers!$A$1:$A$1001,customers!$I$1:$I$1001,,0)</f>
        <v>No</v>
      </c>
    </row>
    <row r="424" spans="1:16" x14ac:dyDescent="0.3">
      <c r="A424" s="2" t="s">
        <v>2866</v>
      </c>
      <c r="B424" s="4">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INDEX(products!$A$1:$G$49,MATCH($D424,products!$A$1:$A$49,0),MATCH(orders!I$1,products!$A$1:$G$1,0))</f>
        <v>Ara</v>
      </c>
      <c r="J424" t="str">
        <f>INDEX(products!$A$1:$G$49,MATCH($D424,products!$A$1:$A$49,0),MATCH(orders!J$1,products!$A$1:$G$1,0))</f>
        <v>D</v>
      </c>
      <c r="K424" s="6">
        <f>INDEX(products!$A$1:$G$49,MATCH($D424,products!$A$1:$A$49,0),MATCH(orders!K$1,products!$A$1:$G$1,0))</f>
        <v>0.5</v>
      </c>
      <c r="L424" s="7">
        <f>INDEX(products!$A$1:$G$49,MATCH($D424,products!$A$1:$A$49,0),MATCH(orders!L$1,products!$A$1:$G$1,0))</f>
        <v>5.97</v>
      </c>
      <c r="M424" s="7">
        <f t="shared" si="18"/>
        <v>29.849999999999998</v>
      </c>
      <c r="N424" t="str">
        <f t="shared" si="19"/>
        <v>Arabica</v>
      </c>
      <c r="O424" t="str">
        <f t="shared" si="20"/>
        <v>Dark</v>
      </c>
      <c r="P424" t="str">
        <f>_xlfn.XLOOKUP(Coffee_order[[#This Row],[Customer ID]],customers!$A$1:$A$1001,customers!$I$1:$I$1001,,0)</f>
        <v>No</v>
      </c>
    </row>
    <row r="425" spans="1:16" x14ac:dyDescent="0.3">
      <c r="A425" s="2" t="s">
        <v>2871</v>
      </c>
      <c r="B425" s="4">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INDEX(products!$A$1:$G$49,MATCH($D425,products!$A$1:$A$49,0),MATCH(orders!I$1,products!$A$1:$G$1,0))</f>
        <v>Rob</v>
      </c>
      <c r="J425" t="str">
        <f>INDEX(products!$A$1:$G$49,MATCH($D425,products!$A$1:$A$49,0),MATCH(orders!J$1,products!$A$1:$G$1,0))</f>
        <v>M</v>
      </c>
      <c r="K425" s="6">
        <f>INDEX(products!$A$1:$G$49,MATCH($D425,products!$A$1:$A$49,0),MATCH(orders!K$1,products!$A$1:$G$1,0))</f>
        <v>0.5</v>
      </c>
      <c r="L425" s="7">
        <f>INDEX(products!$A$1:$G$49,MATCH($D425,products!$A$1:$A$49,0),MATCH(orders!L$1,products!$A$1:$G$1,0))</f>
        <v>5.97</v>
      </c>
      <c r="M425" s="7">
        <f t="shared" si="18"/>
        <v>17.91</v>
      </c>
      <c r="N425" t="str">
        <f t="shared" si="19"/>
        <v>Robusta</v>
      </c>
      <c r="O425" t="str">
        <f t="shared" si="20"/>
        <v>Medium</v>
      </c>
      <c r="P425" t="str">
        <f>_xlfn.XLOOKUP(Coffee_order[[#This Row],[Customer ID]],customers!$A$1:$A$1001,customers!$I$1:$I$1001,,0)</f>
        <v>No</v>
      </c>
    </row>
    <row r="426" spans="1:16" x14ac:dyDescent="0.3">
      <c r="A426" s="2" t="s">
        <v>2876</v>
      </c>
      <c r="B426" s="4">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INDEX(products!$A$1:$G$49,MATCH($D426,products!$A$1:$A$49,0),MATCH(orders!I$1,products!$A$1:$G$1,0))</f>
        <v>Exc</v>
      </c>
      <c r="J426" t="str">
        <f>INDEX(products!$A$1:$G$49,MATCH($D426,products!$A$1:$A$49,0),MATCH(orders!J$1,products!$A$1:$G$1,0))</f>
        <v>L</v>
      </c>
      <c r="K426" s="6">
        <f>INDEX(products!$A$1:$G$49,MATCH($D426,products!$A$1:$A$49,0),MATCH(orders!K$1,products!$A$1:$G$1,0))</f>
        <v>0.5</v>
      </c>
      <c r="L426" s="7">
        <f>INDEX(products!$A$1:$G$49,MATCH($D426,products!$A$1:$A$49,0),MATCH(orders!L$1,products!$A$1:$G$1,0))</f>
        <v>8.91</v>
      </c>
      <c r="M426" s="7">
        <f t="shared" si="18"/>
        <v>26.73</v>
      </c>
      <c r="N426" t="str">
        <f t="shared" si="19"/>
        <v>Excelsia</v>
      </c>
      <c r="O426" t="str">
        <f t="shared" si="20"/>
        <v>Light</v>
      </c>
      <c r="P426" t="str">
        <f>_xlfn.XLOOKUP(Coffee_order[[#This Row],[Customer ID]],customers!$A$1:$A$1001,customers!$I$1:$I$1001,,0)</f>
        <v>Yes</v>
      </c>
    </row>
    <row r="427" spans="1:16" x14ac:dyDescent="0.3">
      <c r="A427" s="2" t="s">
        <v>2882</v>
      </c>
      <c r="B427" s="4">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INDEX(products!$A$1:$G$49,MATCH($D427,products!$A$1:$A$49,0),MATCH(orders!I$1,products!$A$1:$G$1,0))</f>
        <v>Rob</v>
      </c>
      <c r="J427" t="str">
        <f>INDEX(products!$A$1:$G$49,MATCH($D427,products!$A$1:$A$49,0),MATCH(orders!J$1,products!$A$1:$G$1,0))</f>
        <v>D</v>
      </c>
      <c r="K427" s="6">
        <f>INDEX(products!$A$1:$G$49,MATCH($D427,products!$A$1:$A$49,0),MATCH(orders!K$1,products!$A$1:$G$1,0))</f>
        <v>1</v>
      </c>
      <c r="L427" s="7">
        <f>INDEX(products!$A$1:$G$49,MATCH($D427,products!$A$1:$A$49,0),MATCH(orders!L$1,products!$A$1:$G$1,0))</f>
        <v>8.9499999999999993</v>
      </c>
      <c r="M427" s="7">
        <f t="shared" si="18"/>
        <v>17.899999999999999</v>
      </c>
      <c r="N427" t="str">
        <f t="shared" si="19"/>
        <v>Robusta</v>
      </c>
      <c r="O427" t="str">
        <f t="shared" si="20"/>
        <v>Dark</v>
      </c>
      <c r="P427" t="str">
        <f>_xlfn.XLOOKUP(Coffee_order[[#This Row],[Customer ID]],customers!$A$1:$A$1001,customers!$I$1:$I$1001,,0)</f>
        <v>No</v>
      </c>
    </row>
    <row r="428" spans="1:16" x14ac:dyDescent="0.3">
      <c r="A428" s="2" t="s">
        <v>2888</v>
      </c>
      <c r="B428" s="4">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INDEX(products!$A$1:$G$49,MATCH($D428,products!$A$1:$A$49,0),MATCH(orders!I$1,products!$A$1:$G$1,0))</f>
        <v>Rob</v>
      </c>
      <c r="J428" t="str">
        <f>INDEX(products!$A$1:$G$49,MATCH($D428,products!$A$1:$A$49,0),MATCH(orders!J$1,products!$A$1:$G$1,0))</f>
        <v>L</v>
      </c>
      <c r="K428" s="6">
        <f>INDEX(products!$A$1:$G$49,MATCH($D428,products!$A$1:$A$49,0),MATCH(orders!K$1,products!$A$1:$G$1,0))</f>
        <v>0.2</v>
      </c>
      <c r="L428" s="7">
        <f>INDEX(products!$A$1:$G$49,MATCH($D428,products!$A$1:$A$49,0),MATCH(orders!L$1,products!$A$1:$G$1,0))</f>
        <v>3.5849999999999995</v>
      </c>
      <c r="M428" s="7">
        <f t="shared" si="18"/>
        <v>14.339999999999998</v>
      </c>
      <c r="N428" t="str">
        <f t="shared" si="19"/>
        <v>Robusta</v>
      </c>
      <c r="O428" t="str">
        <f t="shared" si="20"/>
        <v>Light</v>
      </c>
      <c r="P428" t="str">
        <f>_xlfn.XLOOKUP(Coffee_order[[#This Row],[Customer ID]],customers!$A$1:$A$1001,customers!$I$1:$I$1001,,0)</f>
        <v>Yes</v>
      </c>
    </row>
    <row r="429" spans="1:16" x14ac:dyDescent="0.3">
      <c r="A429" s="2" t="s">
        <v>2894</v>
      </c>
      <c r="B429" s="4">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INDEX(products!$A$1:$G$49,MATCH($D429,products!$A$1:$A$49,0),MATCH(orders!I$1,products!$A$1:$G$1,0))</f>
        <v>Ara</v>
      </c>
      <c r="J429" t="str">
        <f>INDEX(products!$A$1:$G$49,MATCH($D429,products!$A$1:$A$49,0),MATCH(orders!J$1,products!$A$1:$G$1,0))</f>
        <v>M</v>
      </c>
      <c r="K429" s="6">
        <f>INDEX(products!$A$1:$G$49,MATCH($D429,products!$A$1:$A$49,0),MATCH(orders!K$1,products!$A$1:$G$1,0))</f>
        <v>2.5</v>
      </c>
      <c r="L429" s="7">
        <f>INDEX(products!$A$1:$G$49,MATCH($D429,products!$A$1:$A$49,0),MATCH(orders!L$1,products!$A$1:$G$1,0))</f>
        <v>25.874999999999996</v>
      </c>
      <c r="M429" s="7">
        <f t="shared" si="18"/>
        <v>77.624999999999986</v>
      </c>
      <c r="N429" t="str">
        <f t="shared" si="19"/>
        <v>Arabica</v>
      </c>
      <c r="O429" t="str">
        <f t="shared" si="20"/>
        <v>Medium</v>
      </c>
      <c r="P429" t="str">
        <f>_xlfn.XLOOKUP(Coffee_order[[#This Row],[Customer ID]],customers!$A$1:$A$1001,customers!$I$1:$I$1001,,0)</f>
        <v>Yes</v>
      </c>
    </row>
    <row r="430" spans="1:16" x14ac:dyDescent="0.3">
      <c r="A430" s="2" t="s">
        <v>2899</v>
      </c>
      <c r="B430" s="4">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INDEX(products!$A$1:$G$49,MATCH($D430,products!$A$1:$A$49,0),MATCH(orders!I$1,products!$A$1:$G$1,0))</f>
        <v>Rob</v>
      </c>
      <c r="J430" t="str">
        <f>INDEX(products!$A$1:$G$49,MATCH($D430,products!$A$1:$A$49,0),MATCH(orders!J$1,products!$A$1:$G$1,0))</f>
        <v>L</v>
      </c>
      <c r="K430" s="6">
        <f>INDEX(products!$A$1:$G$49,MATCH($D430,products!$A$1:$A$49,0),MATCH(orders!K$1,products!$A$1:$G$1,0))</f>
        <v>1</v>
      </c>
      <c r="L430" s="7">
        <f>INDEX(products!$A$1:$G$49,MATCH($D430,products!$A$1:$A$49,0),MATCH(orders!L$1,products!$A$1:$G$1,0))</f>
        <v>11.95</v>
      </c>
      <c r="M430" s="7">
        <f t="shared" si="18"/>
        <v>59.75</v>
      </c>
      <c r="N430" t="str">
        <f t="shared" si="19"/>
        <v>Robusta</v>
      </c>
      <c r="O430" t="str">
        <f t="shared" si="20"/>
        <v>Light</v>
      </c>
      <c r="P430" t="str">
        <f>_xlfn.XLOOKUP(Coffee_order[[#This Row],[Customer ID]],customers!$A$1:$A$1001,customers!$I$1:$I$1001,,0)</f>
        <v>No</v>
      </c>
    </row>
    <row r="431" spans="1:16" x14ac:dyDescent="0.3">
      <c r="A431" s="2" t="s">
        <v>2905</v>
      </c>
      <c r="B431" s="4">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INDEX(products!$A$1:$G$49,MATCH($D431,products!$A$1:$A$49,0),MATCH(orders!I$1,products!$A$1:$G$1,0))</f>
        <v>Ara</v>
      </c>
      <c r="J431" t="str">
        <f>INDEX(products!$A$1:$G$49,MATCH($D431,products!$A$1:$A$49,0),MATCH(orders!J$1,products!$A$1:$G$1,0))</f>
        <v>L</v>
      </c>
      <c r="K431" s="6">
        <f>INDEX(products!$A$1:$G$49,MATCH($D431,products!$A$1:$A$49,0),MATCH(orders!K$1,products!$A$1:$G$1,0))</f>
        <v>1</v>
      </c>
      <c r="L431" s="7">
        <f>INDEX(products!$A$1:$G$49,MATCH($D431,products!$A$1:$A$49,0),MATCH(orders!L$1,products!$A$1:$G$1,0))</f>
        <v>12.95</v>
      </c>
      <c r="M431" s="7">
        <f t="shared" si="18"/>
        <v>77.699999999999989</v>
      </c>
      <c r="N431" t="str">
        <f t="shared" si="19"/>
        <v>Arabica</v>
      </c>
      <c r="O431" t="str">
        <f t="shared" si="20"/>
        <v>Light</v>
      </c>
      <c r="P431" t="str">
        <f>_xlfn.XLOOKUP(Coffee_order[[#This Row],[Customer ID]],customers!$A$1:$A$1001,customers!$I$1:$I$1001,,0)</f>
        <v>No</v>
      </c>
    </row>
    <row r="432" spans="1:16" x14ac:dyDescent="0.3">
      <c r="A432" s="2" t="s">
        <v>2911</v>
      </c>
      <c r="B432" s="4">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INDEX(products!$A$1:$G$49,MATCH($D432,products!$A$1:$A$49,0),MATCH(orders!I$1,products!$A$1:$G$1,0))</f>
        <v>Rob</v>
      </c>
      <c r="J432" t="str">
        <f>INDEX(products!$A$1:$G$49,MATCH($D432,products!$A$1:$A$49,0),MATCH(orders!J$1,products!$A$1:$G$1,0))</f>
        <v>D</v>
      </c>
      <c r="K432" s="6">
        <f>INDEX(products!$A$1:$G$49,MATCH($D432,products!$A$1:$A$49,0),MATCH(orders!K$1,products!$A$1:$G$1,0))</f>
        <v>0.2</v>
      </c>
      <c r="L432" s="7">
        <f>INDEX(products!$A$1:$G$49,MATCH($D432,products!$A$1:$A$49,0),MATCH(orders!L$1,products!$A$1:$G$1,0))</f>
        <v>2.6849999999999996</v>
      </c>
      <c r="M432" s="7">
        <f t="shared" si="18"/>
        <v>5.3699999999999992</v>
      </c>
      <c r="N432" t="str">
        <f t="shared" si="19"/>
        <v>Robusta</v>
      </c>
      <c r="O432" t="str">
        <f t="shared" si="20"/>
        <v>Dark</v>
      </c>
      <c r="P432" t="str">
        <f>_xlfn.XLOOKUP(Coffee_order[[#This Row],[Customer ID]],customers!$A$1:$A$1001,customers!$I$1:$I$1001,,0)</f>
        <v>Yes</v>
      </c>
    </row>
    <row r="433" spans="1:16" x14ac:dyDescent="0.3">
      <c r="A433" s="2" t="s">
        <v>2917</v>
      </c>
      <c r="B433" s="4">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INDEX(products!$A$1:$G$49,MATCH($D433,products!$A$1:$A$49,0),MATCH(orders!I$1,products!$A$1:$G$1,0))</f>
        <v>Exc</v>
      </c>
      <c r="J433" t="str">
        <f>INDEX(products!$A$1:$G$49,MATCH($D433,products!$A$1:$A$49,0),MATCH(orders!J$1,products!$A$1:$G$1,0))</f>
        <v>D</v>
      </c>
      <c r="K433" s="6">
        <f>INDEX(products!$A$1:$G$49,MATCH($D433,products!$A$1:$A$49,0),MATCH(orders!K$1,products!$A$1:$G$1,0))</f>
        <v>2.5</v>
      </c>
      <c r="L433" s="7">
        <f>INDEX(products!$A$1:$G$49,MATCH($D433,products!$A$1:$A$49,0),MATCH(orders!L$1,products!$A$1:$G$1,0))</f>
        <v>27.945</v>
      </c>
      <c r="M433" s="7">
        <f t="shared" si="18"/>
        <v>83.835000000000008</v>
      </c>
      <c r="N433" t="str">
        <f t="shared" si="19"/>
        <v>Excelsia</v>
      </c>
      <c r="O433" t="str">
        <f t="shared" si="20"/>
        <v>Dark</v>
      </c>
      <c r="P433" t="str">
        <f>_xlfn.XLOOKUP(Coffee_order[[#This Row],[Customer ID]],customers!$A$1:$A$1001,customers!$I$1:$I$1001,,0)</f>
        <v>Yes</v>
      </c>
    </row>
    <row r="434" spans="1:16" x14ac:dyDescent="0.3">
      <c r="A434" s="2" t="s">
        <v>2923</v>
      </c>
      <c r="B434" s="4">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INDEX(products!$A$1:$G$49,MATCH($D434,products!$A$1:$A$49,0),MATCH(orders!I$1,products!$A$1:$G$1,0))</f>
        <v>Ara</v>
      </c>
      <c r="J434" t="str">
        <f>INDEX(products!$A$1:$G$49,MATCH($D434,products!$A$1:$A$49,0),MATCH(orders!J$1,products!$A$1:$G$1,0))</f>
        <v>M</v>
      </c>
      <c r="K434" s="6">
        <f>INDEX(products!$A$1:$G$49,MATCH($D434,products!$A$1:$A$49,0),MATCH(orders!K$1,products!$A$1:$G$1,0))</f>
        <v>1</v>
      </c>
      <c r="L434" s="7">
        <f>INDEX(products!$A$1:$G$49,MATCH($D434,products!$A$1:$A$49,0),MATCH(orders!L$1,products!$A$1:$G$1,0))</f>
        <v>11.25</v>
      </c>
      <c r="M434" s="7">
        <f t="shared" si="18"/>
        <v>22.5</v>
      </c>
      <c r="N434" t="str">
        <f t="shared" si="19"/>
        <v>Arabica</v>
      </c>
      <c r="O434" t="str">
        <f t="shared" si="20"/>
        <v>Medium</v>
      </c>
      <c r="P434" t="str">
        <f>_xlfn.XLOOKUP(Coffee_order[[#This Row],[Customer ID]],customers!$A$1:$A$1001,customers!$I$1:$I$1001,,0)</f>
        <v>No</v>
      </c>
    </row>
    <row r="435" spans="1:16" x14ac:dyDescent="0.3">
      <c r="A435" s="2" t="s">
        <v>2928</v>
      </c>
      <c r="B435" s="4">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INDEX(products!$A$1:$G$49,MATCH($D435,products!$A$1:$A$49,0),MATCH(orders!I$1,products!$A$1:$G$1,0))</f>
        <v>Lib</v>
      </c>
      <c r="J435" t="str">
        <f>INDEX(products!$A$1:$G$49,MATCH($D435,products!$A$1:$A$49,0),MATCH(orders!J$1,products!$A$1:$G$1,0))</f>
        <v>M</v>
      </c>
      <c r="K435" s="6">
        <f>INDEX(products!$A$1:$G$49,MATCH($D435,products!$A$1:$A$49,0),MATCH(orders!K$1,products!$A$1:$G$1,0))</f>
        <v>2.5</v>
      </c>
      <c r="L435" s="7">
        <f>INDEX(products!$A$1:$G$49,MATCH($D435,products!$A$1:$A$49,0),MATCH(orders!L$1,products!$A$1:$G$1,0))</f>
        <v>33.464999999999996</v>
      </c>
      <c r="M435" s="7">
        <f t="shared" si="18"/>
        <v>200.78999999999996</v>
      </c>
      <c r="N435" t="str">
        <f t="shared" si="19"/>
        <v>Liberica</v>
      </c>
      <c r="O435" t="str">
        <f t="shared" si="20"/>
        <v>Medium</v>
      </c>
      <c r="P435" t="str">
        <f>_xlfn.XLOOKUP(Coffee_order[[#This Row],[Customer ID]],customers!$A$1:$A$1001,customers!$I$1:$I$1001,,0)</f>
        <v>Yes</v>
      </c>
    </row>
    <row r="436" spans="1:16" x14ac:dyDescent="0.3">
      <c r="A436" s="2" t="s">
        <v>2934</v>
      </c>
      <c r="B436" s="4">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INDEX(products!$A$1:$G$49,MATCH($D436,products!$A$1:$A$49,0),MATCH(orders!I$1,products!$A$1:$G$1,0))</f>
        <v>Ara</v>
      </c>
      <c r="J436" t="str">
        <f>INDEX(products!$A$1:$G$49,MATCH($D436,products!$A$1:$A$49,0),MATCH(orders!J$1,products!$A$1:$G$1,0))</f>
        <v>M</v>
      </c>
      <c r="K436" s="6">
        <f>INDEX(products!$A$1:$G$49,MATCH($D436,products!$A$1:$A$49,0),MATCH(orders!K$1,products!$A$1:$G$1,0))</f>
        <v>1</v>
      </c>
      <c r="L436" s="7">
        <f>INDEX(products!$A$1:$G$49,MATCH($D436,products!$A$1:$A$49,0),MATCH(orders!L$1,products!$A$1:$G$1,0))</f>
        <v>11.25</v>
      </c>
      <c r="M436" s="7">
        <f t="shared" si="18"/>
        <v>67.5</v>
      </c>
      <c r="N436" t="str">
        <f t="shared" si="19"/>
        <v>Arabica</v>
      </c>
      <c r="O436" t="str">
        <f t="shared" si="20"/>
        <v>Medium</v>
      </c>
      <c r="P436" t="str">
        <f>_xlfn.XLOOKUP(Coffee_order[[#This Row],[Customer ID]],customers!$A$1:$A$1001,customers!$I$1:$I$1001,,0)</f>
        <v>No</v>
      </c>
    </row>
    <row r="437" spans="1:16" x14ac:dyDescent="0.3">
      <c r="A437" s="2" t="s">
        <v>2939</v>
      </c>
      <c r="B437" s="4">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INDEX(products!$A$1:$G$49,MATCH($D437,products!$A$1:$A$49,0),MATCH(orders!I$1,products!$A$1:$G$1,0))</f>
        <v>Exc</v>
      </c>
      <c r="J437" t="str">
        <f>INDEX(products!$A$1:$G$49,MATCH($D437,products!$A$1:$A$49,0),MATCH(orders!J$1,products!$A$1:$G$1,0))</f>
        <v>M</v>
      </c>
      <c r="K437" s="6">
        <f>INDEX(products!$A$1:$G$49,MATCH($D437,products!$A$1:$A$49,0),MATCH(orders!K$1,products!$A$1:$G$1,0))</f>
        <v>0.5</v>
      </c>
      <c r="L437" s="7">
        <f>INDEX(products!$A$1:$G$49,MATCH($D437,products!$A$1:$A$49,0),MATCH(orders!L$1,products!$A$1:$G$1,0))</f>
        <v>8.25</v>
      </c>
      <c r="M437" s="7">
        <f t="shared" si="18"/>
        <v>8.25</v>
      </c>
      <c r="N437" t="str">
        <f t="shared" si="19"/>
        <v>Excelsia</v>
      </c>
      <c r="O437" t="str">
        <f t="shared" si="20"/>
        <v>Medium</v>
      </c>
      <c r="P437" t="str">
        <f>_xlfn.XLOOKUP(Coffee_order[[#This Row],[Customer ID]],customers!$A$1:$A$1001,customers!$I$1:$I$1001,,0)</f>
        <v>No</v>
      </c>
    </row>
    <row r="438" spans="1:16" x14ac:dyDescent="0.3">
      <c r="A438" s="2" t="s">
        <v>2945</v>
      </c>
      <c r="B438" s="4">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INDEX(products!$A$1:$G$49,MATCH($D438,products!$A$1:$A$49,0),MATCH(orders!I$1,products!$A$1:$G$1,0))</f>
        <v>Lib</v>
      </c>
      <c r="J438" t="str">
        <f>INDEX(products!$A$1:$G$49,MATCH($D438,products!$A$1:$A$49,0),MATCH(orders!J$1,products!$A$1:$G$1,0))</f>
        <v>L</v>
      </c>
      <c r="K438" s="6">
        <f>INDEX(products!$A$1:$G$49,MATCH($D438,products!$A$1:$A$49,0),MATCH(orders!K$1,products!$A$1:$G$1,0))</f>
        <v>0.2</v>
      </c>
      <c r="L438" s="7">
        <f>INDEX(products!$A$1:$G$49,MATCH($D438,products!$A$1:$A$49,0),MATCH(orders!L$1,products!$A$1:$G$1,0))</f>
        <v>4.7549999999999999</v>
      </c>
      <c r="M438" s="7">
        <f t="shared" si="18"/>
        <v>9.51</v>
      </c>
      <c r="N438" t="str">
        <f t="shared" si="19"/>
        <v>Liberica</v>
      </c>
      <c r="O438" t="str">
        <f t="shared" si="20"/>
        <v>Light</v>
      </c>
      <c r="P438" t="str">
        <f>_xlfn.XLOOKUP(Coffee_order[[#This Row],[Customer ID]],customers!$A$1:$A$1001,customers!$I$1:$I$1001,,0)</f>
        <v>Yes</v>
      </c>
    </row>
    <row r="439" spans="1:16" x14ac:dyDescent="0.3">
      <c r="A439" s="2" t="s">
        <v>2951</v>
      </c>
      <c r="B439" s="4">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INDEX(products!$A$1:$G$49,MATCH($D439,products!$A$1:$A$49,0),MATCH(orders!I$1,products!$A$1:$G$1,0))</f>
        <v>Lib</v>
      </c>
      <c r="J439" t="str">
        <f>INDEX(products!$A$1:$G$49,MATCH($D439,products!$A$1:$A$49,0),MATCH(orders!J$1,products!$A$1:$G$1,0))</f>
        <v>D</v>
      </c>
      <c r="K439" s="6">
        <f>INDEX(products!$A$1:$G$49,MATCH($D439,products!$A$1:$A$49,0),MATCH(orders!K$1,products!$A$1:$G$1,0))</f>
        <v>2.5</v>
      </c>
      <c r="L439" s="7">
        <f>INDEX(products!$A$1:$G$49,MATCH($D439,products!$A$1:$A$49,0),MATCH(orders!L$1,products!$A$1:$G$1,0))</f>
        <v>29.784999999999997</v>
      </c>
      <c r="M439" s="7">
        <f t="shared" si="18"/>
        <v>29.784999999999997</v>
      </c>
      <c r="N439" t="str">
        <f t="shared" si="19"/>
        <v>Liberica</v>
      </c>
      <c r="O439" t="str">
        <f t="shared" si="20"/>
        <v>Dark</v>
      </c>
      <c r="P439" t="str">
        <f>_xlfn.XLOOKUP(Coffee_order[[#This Row],[Customer ID]],customers!$A$1:$A$1001,customers!$I$1:$I$1001,,0)</f>
        <v>No</v>
      </c>
    </row>
    <row r="440" spans="1:16" x14ac:dyDescent="0.3">
      <c r="A440" s="2" t="s">
        <v>2956</v>
      </c>
      <c r="B440" s="4">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INDEX(products!$A$1:$G$49,MATCH($D440,products!$A$1:$A$49,0),MATCH(orders!I$1,products!$A$1:$G$1,0))</f>
        <v>Lib</v>
      </c>
      <c r="J440" t="str">
        <f>INDEX(products!$A$1:$G$49,MATCH($D440,products!$A$1:$A$49,0),MATCH(orders!J$1,products!$A$1:$G$1,0))</f>
        <v>D</v>
      </c>
      <c r="K440" s="6">
        <f>INDEX(products!$A$1:$G$49,MATCH($D440,products!$A$1:$A$49,0),MATCH(orders!K$1,products!$A$1:$G$1,0))</f>
        <v>0.5</v>
      </c>
      <c r="L440" s="7">
        <f>INDEX(products!$A$1:$G$49,MATCH($D440,products!$A$1:$A$49,0),MATCH(orders!L$1,products!$A$1:$G$1,0))</f>
        <v>7.77</v>
      </c>
      <c r="M440" s="7">
        <f t="shared" si="18"/>
        <v>15.54</v>
      </c>
      <c r="N440" t="str">
        <f t="shared" si="19"/>
        <v>Liberica</v>
      </c>
      <c r="O440" t="str">
        <f t="shared" si="20"/>
        <v>Dark</v>
      </c>
      <c r="P440" t="str">
        <f>_xlfn.XLOOKUP(Coffee_order[[#This Row],[Customer ID]],customers!$A$1:$A$1001,customers!$I$1:$I$1001,,0)</f>
        <v>No</v>
      </c>
    </row>
    <row r="441" spans="1:16" x14ac:dyDescent="0.3">
      <c r="A441" s="2" t="s">
        <v>2962</v>
      </c>
      <c r="B441" s="4">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INDEX(products!$A$1:$G$49,MATCH($D441,products!$A$1:$A$49,0),MATCH(orders!I$1,products!$A$1:$G$1,0))</f>
        <v>Exc</v>
      </c>
      <c r="J441" t="str">
        <f>INDEX(products!$A$1:$G$49,MATCH($D441,products!$A$1:$A$49,0),MATCH(orders!J$1,products!$A$1:$G$1,0))</f>
        <v>L</v>
      </c>
      <c r="K441" s="6">
        <f>INDEX(products!$A$1:$G$49,MATCH($D441,products!$A$1:$A$49,0),MATCH(orders!K$1,products!$A$1:$G$1,0))</f>
        <v>0.5</v>
      </c>
      <c r="L441" s="7">
        <f>INDEX(products!$A$1:$G$49,MATCH($D441,products!$A$1:$A$49,0),MATCH(orders!L$1,products!$A$1:$G$1,0))</f>
        <v>8.91</v>
      </c>
      <c r="M441" s="7">
        <f t="shared" si="18"/>
        <v>35.64</v>
      </c>
      <c r="N441" t="str">
        <f t="shared" si="19"/>
        <v>Excelsia</v>
      </c>
      <c r="O441" t="str">
        <f t="shared" si="20"/>
        <v>Light</v>
      </c>
      <c r="P441" t="str">
        <f>_xlfn.XLOOKUP(Coffee_order[[#This Row],[Customer ID]],customers!$A$1:$A$1001,customers!$I$1:$I$1001,,0)</f>
        <v>No</v>
      </c>
    </row>
    <row r="442" spans="1:16" x14ac:dyDescent="0.3">
      <c r="A442" s="2" t="s">
        <v>2968</v>
      </c>
      <c r="B442" s="4">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INDEX(products!$A$1:$G$49,MATCH($D442,products!$A$1:$A$49,0),MATCH(orders!I$1,products!$A$1:$G$1,0))</f>
        <v>Ara</v>
      </c>
      <c r="J442" t="str">
        <f>INDEX(products!$A$1:$G$49,MATCH($D442,products!$A$1:$A$49,0),MATCH(orders!J$1,products!$A$1:$G$1,0))</f>
        <v>M</v>
      </c>
      <c r="K442" s="6">
        <f>INDEX(products!$A$1:$G$49,MATCH($D442,products!$A$1:$A$49,0),MATCH(orders!K$1,products!$A$1:$G$1,0))</f>
        <v>2.5</v>
      </c>
      <c r="L442" s="7">
        <f>INDEX(products!$A$1:$G$49,MATCH($D442,products!$A$1:$A$49,0),MATCH(orders!L$1,products!$A$1:$G$1,0))</f>
        <v>25.874999999999996</v>
      </c>
      <c r="M442" s="7">
        <f t="shared" si="18"/>
        <v>103.49999999999999</v>
      </c>
      <c r="N442" t="str">
        <f t="shared" si="19"/>
        <v>Arabica</v>
      </c>
      <c r="O442" t="str">
        <f t="shared" si="20"/>
        <v>Medium</v>
      </c>
      <c r="P442" t="str">
        <f>_xlfn.XLOOKUP(Coffee_order[[#This Row],[Customer ID]],customers!$A$1:$A$1001,customers!$I$1:$I$1001,,0)</f>
        <v>Yes</v>
      </c>
    </row>
    <row r="443" spans="1:16" x14ac:dyDescent="0.3">
      <c r="A443" s="2" t="s">
        <v>2974</v>
      </c>
      <c r="B443" s="4">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INDEX(products!$A$1:$G$49,MATCH($D443,products!$A$1:$A$49,0),MATCH(orders!I$1,products!$A$1:$G$1,0))</f>
        <v>Exc</v>
      </c>
      <c r="J443" t="str">
        <f>INDEX(products!$A$1:$G$49,MATCH($D443,products!$A$1:$A$49,0),MATCH(orders!J$1,products!$A$1:$G$1,0))</f>
        <v>D</v>
      </c>
      <c r="K443" s="6">
        <f>INDEX(products!$A$1:$G$49,MATCH($D443,products!$A$1:$A$49,0),MATCH(orders!K$1,products!$A$1:$G$1,0))</f>
        <v>1</v>
      </c>
      <c r="L443" s="7">
        <f>INDEX(products!$A$1:$G$49,MATCH($D443,products!$A$1:$A$49,0),MATCH(orders!L$1,products!$A$1:$G$1,0))</f>
        <v>12.15</v>
      </c>
      <c r="M443" s="7">
        <f t="shared" si="18"/>
        <v>36.450000000000003</v>
      </c>
      <c r="N443" t="str">
        <f t="shared" si="19"/>
        <v>Excelsia</v>
      </c>
      <c r="O443" t="str">
        <f t="shared" si="20"/>
        <v>Dark</v>
      </c>
      <c r="P443" t="str">
        <f>_xlfn.XLOOKUP(Coffee_order[[#This Row],[Customer ID]],customers!$A$1:$A$1001,customers!$I$1:$I$1001,,0)</f>
        <v>Yes</v>
      </c>
    </row>
    <row r="444" spans="1:16" x14ac:dyDescent="0.3">
      <c r="A444" s="2" t="s">
        <v>2980</v>
      </c>
      <c r="B444" s="4">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INDEX(products!$A$1:$G$49,MATCH($D444,products!$A$1:$A$49,0),MATCH(orders!I$1,products!$A$1:$G$1,0))</f>
        <v>Rob</v>
      </c>
      <c r="J444" t="str">
        <f>INDEX(products!$A$1:$G$49,MATCH($D444,products!$A$1:$A$49,0),MATCH(orders!J$1,products!$A$1:$G$1,0))</f>
        <v>L</v>
      </c>
      <c r="K444" s="6">
        <f>INDEX(products!$A$1:$G$49,MATCH($D444,products!$A$1:$A$49,0),MATCH(orders!K$1,products!$A$1:$G$1,0))</f>
        <v>0.5</v>
      </c>
      <c r="L444" s="7">
        <f>INDEX(products!$A$1:$G$49,MATCH($D444,products!$A$1:$A$49,0),MATCH(orders!L$1,products!$A$1:$G$1,0))</f>
        <v>7.169999999999999</v>
      </c>
      <c r="M444" s="7">
        <f t="shared" si="18"/>
        <v>35.849999999999994</v>
      </c>
      <c r="N444" t="str">
        <f t="shared" si="19"/>
        <v>Robusta</v>
      </c>
      <c r="O444" t="str">
        <f t="shared" si="20"/>
        <v>Light</v>
      </c>
      <c r="P444" t="str">
        <f>_xlfn.XLOOKUP(Coffee_order[[#This Row],[Customer ID]],customers!$A$1:$A$1001,customers!$I$1:$I$1001,,0)</f>
        <v>No</v>
      </c>
    </row>
    <row r="445" spans="1:16" x14ac:dyDescent="0.3">
      <c r="A445" s="2" t="s">
        <v>2986</v>
      </c>
      <c r="B445" s="4">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INDEX(products!$A$1:$G$49,MATCH($D445,products!$A$1:$A$49,0),MATCH(orders!I$1,products!$A$1:$G$1,0))</f>
        <v>Exc</v>
      </c>
      <c r="J445" t="str">
        <f>INDEX(products!$A$1:$G$49,MATCH($D445,products!$A$1:$A$49,0),MATCH(orders!J$1,products!$A$1:$G$1,0))</f>
        <v>L</v>
      </c>
      <c r="K445" s="6">
        <f>INDEX(products!$A$1:$G$49,MATCH($D445,products!$A$1:$A$49,0),MATCH(orders!K$1,products!$A$1:$G$1,0))</f>
        <v>0.2</v>
      </c>
      <c r="L445" s="7">
        <f>INDEX(products!$A$1:$G$49,MATCH($D445,products!$A$1:$A$49,0),MATCH(orders!L$1,products!$A$1:$G$1,0))</f>
        <v>4.4550000000000001</v>
      </c>
      <c r="M445" s="7">
        <f t="shared" si="18"/>
        <v>22.274999999999999</v>
      </c>
      <c r="N445" t="str">
        <f t="shared" si="19"/>
        <v>Excelsia</v>
      </c>
      <c r="O445" t="str">
        <f t="shared" si="20"/>
        <v>Light</v>
      </c>
      <c r="P445" t="str">
        <f>_xlfn.XLOOKUP(Coffee_order[[#This Row],[Customer ID]],customers!$A$1:$A$1001,customers!$I$1:$I$1001,,0)</f>
        <v>Yes</v>
      </c>
    </row>
    <row r="446" spans="1:16" x14ac:dyDescent="0.3">
      <c r="A446" s="2" t="s">
        <v>2992</v>
      </c>
      <c r="B446" s="4">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INDEX(products!$A$1:$G$49,MATCH($D446,products!$A$1:$A$49,0),MATCH(orders!I$1,products!$A$1:$G$1,0))</f>
        <v>Exc</v>
      </c>
      <c r="J446" t="str">
        <f>INDEX(products!$A$1:$G$49,MATCH($D446,products!$A$1:$A$49,0),MATCH(orders!J$1,products!$A$1:$G$1,0))</f>
        <v>M</v>
      </c>
      <c r="K446" s="6">
        <f>INDEX(products!$A$1:$G$49,MATCH($D446,products!$A$1:$A$49,0),MATCH(orders!K$1,products!$A$1:$G$1,0))</f>
        <v>0.2</v>
      </c>
      <c r="L446" s="7">
        <f>INDEX(products!$A$1:$G$49,MATCH($D446,products!$A$1:$A$49,0),MATCH(orders!L$1,products!$A$1:$G$1,0))</f>
        <v>4.125</v>
      </c>
      <c r="M446" s="7">
        <f t="shared" si="18"/>
        <v>24.75</v>
      </c>
      <c r="N446" t="str">
        <f t="shared" si="19"/>
        <v>Excelsia</v>
      </c>
      <c r="O446" t="str">
        <f t="shared" si="20"/>
        <v>Medium</v>
      </c>
      <c r="P446" t="str">
        <f>_xlfn.XLOOKUP(Coffee_order[[#This Row],[Customer ID]],customers!$A$1:$A$1001,customers!$I$1:$I$1001,,0)</f>
        <v>No</v>
      </c>
    </row>
    <row r="447" spans="1:16" x14ac:dyDescent="0.3">
      <c r="A447" s="2" t="s">
        <v>2999</v>
      </c>
      <c r="B447" s="4">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INDEX(products!$A$1:$G$49,MATCH($D447,products!$A$1:$A$49,0),MATCH(orders!I$1,products!$A$1:$G$1,0))</f>
        <v>Lib</v>
      </c>
      <c r="J447" t="str">
        <f>INDEX(products!$A$1:$G$49,MATCH($D447,products!$A$1:$A$49,0),MATCH(orders!J$1,products!$A$1:$G$1,0))</f>
        <v>M</v>
      </c>
      <c r="K447" s="6">
        <f>INDEX(products!$A$1:$G$49,MATCH($D447,products!$A$1:$A$49,0),MATCH(orders!K$1,products!$A$1:$G$1,0))</f>
        <v>2.5</v>
      </c>
      <c r="L447" s="7">
        <f>INDEX(products!$A$1:$G$49,MATCH($D447,products!$A$1:$A$49,0),MATCH(orders!L$1,products!$A$1:$G$1,0))</f>
        <v>33.464999999999996</v>
      </c>
      <c r="M447" s="7">
        <f t="shared" si="18"/>
        <v>66.929999999999993</v>
      </c>
      <c r="N447" t="str">
        <f t="shared" si="19"/>
        <v>Liberica</v>
      </c>
      <c r="O447" t="str">
        <f t="shared" si="20"/>
        <v>Medium</v>
      </c>
      <c r="P447" t="str">
        <f>_xlfn.XLOOKUP(Coffee_order[[#This Row],[Customer ID]],customers!$A$1:$A$1001,customers!$I$1:$I$1001,,0)</f>
        <v>Yes</v>
      </c>
    </row>
    <row r="448" spans="1:16" x14ac:dyDescent="0.3">
      <c r="A448" s="2" t="s">
        <v>3004</v>
      </c>
      <c r="B448" s="4">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INDEX(products!$A$1:$G$49,MATCH($D448,products!$A$1:$A$49,0),MATCH(orders!I$1,products!$A$1:$G$1,0))</f>
        <v>Lib</v>
      </c>
      <c r="J448" t="str">
        <f>INDEX(products!$A$1:$G$49,MATCH($D448,products!$A$1:$A$49,0),MATCH(orders!J$1,products!$A$1:$G$1,0))</f>
        <v>M</v>
      </c>
      <c r="K448" s="6">
        <f>INDEX(products!$A$1:$G$49,MATCH($D448,products!$A$1:$A$49,0),MATCH(orders!K$1,products!$A$1:$G$1,0))</f>
        <v>0.5</v>
      </c>
      <c r="L448" s="7">
        <f>INDEX(products!$A$1:$G$49,MATCH($D448,products!$A$1:$A$49,0),MATCH(orders!L$1,products!$A$1:$G$1,0))</f>
        <v>8.73</v>
      </c>
      <c r="M448" s="7">
        <f t="shared" si="18"/>
        <v>8.73</v>
      </c>
      <c r="N448" t="str">
        <f t="shared" si="19"/>
        <v>Liberica</v>
      </c>
      <c r="O448" t="str">
        <f t="shared" si="20"/>
        <v>Medium</v>
      </c>
      <c r="P448" t="str">
        <f>_xlfn.XLOOKUP(Coffee_order[[#This Row],[Customer ID]],customers!$A$1:$A$1001,customers!$I$1:$I$1001,,0)</f>
        <v>Yes</v>
      </c>
    </row>
    <row r="449" spans="1:16" x14ac:dyDescent="0.3">
      <c r="A449" s="2" t="s">
        <v>3010</v>
      </c>
      <c r="B449" s="4">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INDEX(products!$A$1:$G$49,MATCH($D449,products!$A$1:$A$49,0),MATCH(orders!I$1,products!$A$1:$G$1,0))</f>
        <v>Rob</v>
      </c>
      <c r="J449" t="str">
        <f>INDEX(products!$A$1:$G$49,MATCH($D449,products!$A$1:$A$49,0),MATCH(orders!J$1,products!$A$1:$G$1,0))</f>
        <v>M</v>
      </c>
      <c r="K449" s="6">
        <f>INDEX(products!$A$1:$G$49,MATCH($D449,products!$A$1:$A$49,0),MATCH(orders!K$1,products!$A$1:$G$1,0))</f>
        <v>0.5</v>
      </c>
      <c r="L449" s="7">
        <f>INDEX(products!$A$1:$G$49,MATCH($D449,products!$A$1:$A$49,0),MATCH(orders!L$1,products!$A$1:$G$1,0))</f>
        <v>5.97</v>
      </c>
      <c r="M449" s="7">
        <f t="shared" si="18"/>
        <v>17.91</v>
      </c>
      <c r="N449" t="str">
        <f t="shared" si="19"/>
        <v>Robusta</v>
      </c>
      <c r="O449" t="str">
        <f t="shared" si="20"/>
        <v>Medium</v>
      </c>
      <c r="P449" t="str">
        <f>_xlfn.XLOOKUP(Coffee_order[[#This Row],[Customer ID]],customers!$A$1:$A$1001,customers!$I$1:$I$1001,,0)</f>
        <v>No</v>
      </c>
    </row>
    <row r="450" spans="1:16" x14ac:dyDescent="0.3">
      <c r="A450" s="2" t="s">
        <v>3015</v>
      </c>
      <c r="B450" s="4">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INDEX(products!$A$1:$G$49,MATCH($D450,products!$A$1:$A$49,0),MATCH(orders!I$1,products!$A$1:$G$1,0))</f>
        <v>Rob</v>
      </c>
      <c r="J450" t="str">
        <f>INDEX(products!$A$1:$G$49,MATCH($D450,products!$A$1:$A$49,0),MATCH(orders!J$1,products!$A$1:$G$1,0))</f>
        <v>L</v>
      </c>
      <c r="K450" s="6">
        <f>INDEX(products!$A$1:$G$49,MATCH($D450,products!$A$1:$A$49,0),MATCH(orders!K$1,products!$A$1:$G$1,0))</f>
        <v>0.5</v>
      </c>
      <c r="L450" s="7">
        <f>INDEX(products!$A$1:$G$49,MATCH($D450,products!$A$1:$A$49,0),MATCH(orders!L$1,products!$A$1:$G$1,0))</f>
        <v>7.169999999999999</v>
      </c>
      <c r="M450" s="7">
        <f t="shared" si="18"/>
        <v>7.169999999999999</v>
      </c>
      <c r="N450" t="str">
        <f t="shared" si="19"/>
        <v>Robusta</v>
      </c>
      <c r="O450" t="str">
        <f t="shared" si="20"/>
        <v>Light</v>
      </c>
      <c r="P450" t="str">
        <f>_xlfn.XLOOKUP(Coffee_order[[#This Row],[Customer ID]],customers!$A$1:$A$1001,customers!$I$1:$I$1001,,0)</f>
        <v>No</v>
      </c>
    </row>
    <row r="451" spans="1:16" x14ac:dyDescent="0.3">
      <c r="A451" s="2" t="s">
        <v>3021</v>
      </c>
      <c r="B451" s="4">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INDEX(products!$A$1:$G$49,MATCH($D451,products!$A$1:$A$49,0),MATCH(orders!I$1,products!$A$1:$G$1,0))</f>
        <v>Rob</v>
      </c>
      <c r="J451" t="str">
        <f>INDEX(products!$A$1:$G$49,MATCH($D451,products!$A$1:$A$49,0),MATCH(orders!J$1,products!$A$1:$G$1,0))</f>
        <v>D</v>
      </c>
      <c r="K451" s="6">
        <f>INDEX(products!$A$1:$G$49,MATCH($D451,products!$A$1:$A$49,0),MATCH(orders!K$1,products!$A$1:$G$1,0))</f>
        <v>0.2</v>
      </c>
      <c r="L451" s="7">
        <f>INDEX(products!$A$1:$G$49,MATCH($D451,products!$A$1:$A$49,0),MATCH(orders!L$1,products!$A$1:$G$1,0))</f>
        <v>2.6849999999999996</v>
      </c>
      <c r="M451" s="7">
        <f t="shared" ref="M451:M514" si="21">L451*E451</f>
        <v>5.3699999999999992</v>
      </c>
      <c r="N451" t="str">
        <f t="shared" ref="N451:N514" si="22">IF(I451="Rob","Robusta",IF(I451="Exc","Excelsia",IF(I451="Ara","Arabica",IF(I451="Lib","Liberica"))))</f>
        <v>Robusta</v>
      </c>
      <c r="O451" t="str">
        <f t="shared" ref="O451:O514" si="23">IF(J451="M","Medium",IF(J451="L","Light",IF(J451="D","Dark")))</f>
        <v>Dark</v>
      </c>
      <c r="P451" t="str">
        <f>_xlfn.XLOOKUP(Coffee_order[[#This Row],[Customer ID]],customers!$A$1:$A$1001,customers!$I$1:$I$1001,,0)</f>
        <v>No</v>
      </c>
    </row>
    <row r="452" spans="1:16" x14ac:dyDescent="0.3">
      <c r="A452" s="2" t="s">
        <v>3027</v>
      </c>
      <c r="B452" s="4">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INDEX(products!$A$1:$G$49,MATCH($D452,products!$A$1:$A$49,0),MATCH(orders!I$1,products!$A$1:$G$1,0))</f>
        <v>Lib</v>
      </c>
      <c r="J452" t="str">
        <f>INDEX(products!$A$1:$G$49,MATCH($D452,products!$A$1:$A$49,0),MATCH(orders!J$1,products!$A$1:$G$1,0))</f>
        <v>L</v>
      </c>
      <c r="K452" s="6">
        <f>INDEX(products!$A$1:$G$49,MATCH($D452,products!$A$1:$A$49,0),MATCH(orders!K$1,products!$A$1:$G$1,0))</f>
        <v>0.2</v>
      </c>
      <c r="L452" s="7">
        <f>INDEX(products!$A$1:$G$49,MATCH($D452,products!$A$1:$A$49,0),MATCH(orders!L$1,products!$A$1:$G$1,0))</f>
        <v>4.7549999999999999</v>
      </c>
      <c r="M452" s="7">
        <f t="shared" si="21"/>
        <v>23.774999999999999</v>
      </c>
      <c r="N452" t="str">
        <f t="shared" si="22"/>
        <v>Liberica</v>
      </c>
      <c r="O452" t="str">
        <f t="shared" si="23"/>
        <v>Light</v>
      </c>
      <c r="P452" t="str">
        <f>_xlfn.XLOOKUP(Coffee_order[[#This Row],[Customer ID]],customers!$A$1:$A$1001,customers!$I$1:$I$1001,,0)</f>
        <v>No</v>
      </c>
    </row>
    <row r="453" spans="1:16" x14ac:dyDescent="0.3">
      <c r="A453" s="2" t="s">
        <v>3035</v>
      </c>
      <c r="B453" s="4">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INDEX(products!$A$1:$G$49,MATCH($D453,products!$A$1:$A$49,0),MATCH(orders!I$1,products!$A$1:$G$1,0))</f>
        <v>Rob</v>
      </c>
      <c r="J453" t="str">
        <f>INDEX(products!$A$1:$G$49,MATCH($D453,products!$A$1:$A$49,0),MATCH(orders!J$1,products!$A$1:$G$1,0))</f>
        <v>D</v>
      </c>
      <c r="K453" s="6">
        <f>INDEX(products!$A$1:$G$49,MATCH($D453,products!$A$1:$A$49,0),MATCH(orders!K$1,products!$A$1:$G$1,0))</f>
        <v>2.5</v>
      </c>
      <c r="L453" s="7">
        <f>INDEX(products!$A$1:$G$49,MATCH($D453,products!$A$1:$A$49,0),MATCH(orders!L$1,products!$A$1:$G$1,0))</f>
        <v>20.584999999999997</v>
      </c>
      <c r="M453" s="7">
        <f t="shared" si="21"/>
        <v>41.169999999999995</v>
      </c>
      <c r="N453" t="str">
        <f t="shared" si="22"/>
        <v>Robusta</v>
      </c>
      <c r="O453" t="str">
        <f t="shared" si="23"/>
        <v>Dark</v>
      </c>
      <c r="P453" t="str">
        <f>_xlfn.XLOOKUP(Coffee_order[[#This Row],[Customer ID]],customers!$A$1:$A$1001,customers!$I$1:$I$1001,,0)</f>
        <v>Yes</v>
      </c>
    </row>
    <row r="454" spans="1:16" x14ac:dyDescent="0.3">
      <c r="A454" s="2" t="s">
        <v>3041</v>
      </c>
      <c r="B454" s="4">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INDEX(products!$A$1:$G$49,MATCH($D454,products!$A$1:$A$49,0),MATCH(orders!I$1,products!$A$1:$G$1,0))</f>
        <v>Ara</v>
      </c>
      <c r="J454" t="str">
        <f>INDEX(products!$A$1:$G$49,MATCH($D454,products!$A$1:$A$49,0),MATCH(orders!J$1,products!$A$1:$G$1,0))</f>
        <v>L</v>
      </c>
      <c r="K454" s="6">
        <f>INDEX(products!$A$1:$G$49,MATCH($D454,products!$A$1:$A$49,0),MATCH(orders!K$1,products!$A$1:$G$1,0))</f>
        <v>0.2</v>
      </c>
      <c r="L454" s="7">
        <f>INDEX(products!$A$1:$G$49,MATCH($D454,products!$A$1:$A$49,0),MATCH(orders!L$1,products!$A$1:$G$1,0))</f>
        <v>3.8849999999999998</v>
      </c>
      <c r="M454" s="7">
        <f t="shared" si="21"/>
        <v>11.654999999999999</v>
      </c>
      <c r="N454" t="str">
        <f t="shared" si="22"/>
        <v>Arabica</v>
      </c>
      <c r="O454" t="str">
        <f t="shared" si="23"/>
        <v>Light</v>
      </c>
      <c r="P454" t="str">
        <f>_xlfn.XLOOKUP(Coffee_order[[#This Row],[Customer ID]],customers!$A$1:$A$1001,customers!$I$1:$I$1001,,0)</f>
        <v>No</v>
      </c>
    </row>
    <row r="455" spans="1:16" x14ac:dyDescent="0.3">
      <c r="A455" s="2" t="s">
        <v>3047</v>
      </c>
      <c r="B455" s="4">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INDEX(products!$A$1:$G$49,MATCH($D455,products!$A$1:$A$49,0),MATCH(orders!I$1,products!$A$1:$G$1,0))</f>
        <v>Lib</v>
      </c>
      <c r="J455" t="str">
        <f>INDEX(products!$A$1:$G$49,MATCH($D455,products!$A$1:$A$49,0),MATCH(orders!J$1,products!$A$1:$G$1,0))</f>
        <v>L</v>
      </c>
      <c r="K455" s="6">
        <f>INDEX(products!$A$1:$G$49,MATCH($D455,products!$A$1:$A$49,0),MATCH(orders!K$1,products!$A$1:$G$1,0))</f>
        <v>0.5</v>
      </c>
      <c r="L455" s="7">
        <f>INDEX(products!$A$1:$G$49,MATCH($D455,products!$A$1:$A$49,0),MATCH(orders!L$1,products!$A$1:$G$1,0))</f>
        <v>9.51</v>
      </c>
      <c r="M455" s="7">
        <f t="shared" si="21"/>
        <v>38.04</v>
      </c>
      <c r="N455" t="str">
        <f t="shared" si="22"/>
        <v>Liberica</v>
      </c>
      <c r="O455" t="str">
        <f t="shared" si="23"/>
        <v>Light</v>
      </c>
      <c r="P455" t="str">
        <f>_xlfn.XLOOKUP(Coffee_order[[#This Row],[Customer ID]],customers!$A$1:$A$1001,customers!$I$1:$I$1001,,0)</f>
        <v>No</v>
      </c>
    </row>
    <row r="456" spans="1:16" x14ac:dyDescent="0.3">
      <c r="A456" s="2" t="s">
        <v>3053</v>
      </c>
      <c r="B456" s="4">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INDEX(products!$A$1:$G$49,MATCH($D456,products!$A$1:$A$49,0),MATCH(orders!I$1,products!$A$1:$G$1,0))</f>
        <v>Rob</v>
      </c>
      <c r="J456" t="str">
        <f>INDEX(products!$A$1:$G$49,MATCH($D456,products!$A$1:$A$49,0),MATCH(orders!J$1,products!$A$1:$G$1,0))</f>
        <v>D</v>
      </c>
      <c r="K456" s="6">
        <f>INDEX(products!$A$1:$G$49,MATCH($D456,products!$A$1:$A$49,0),MATCH(orders!K$1,products!$A$1:$G$1,0))</f>
        <v>2.5</v>
      </c>
      <c r="L456" s="7">
        <f>INDEX(products!$A$1:$G$49,MATCH($D456,products!$A$1:$A$49,0),MATCH(orders!L$1,products!$A$1:$G$1,0))</f>
        <v>20.584999999999997</v>
      </c>
      <c r="M456" s="7">
        <f t="shared" si="21"/>
        <v>82.339999999999989</v>
      </c>
      <c r="N456" t="str">
        <f t="shared" si="22"/>
        <v>Robusta</v>
      </c>
      <c r="O456" t="str">
        <f t="shared" si="23"/>
        <v>Dark</v>
      </c>
      <c r="P456" t="str">
        <f>_xlfn.XLOOKUP(Coffee_order[[#This Row],[Customer ID]],customers!$A$1:$A$1001,customers!$I$1:$I$1001,,0)</f>
        <v>Yes</v>
      </c>
    </row>
    <row r="457" spans="1:16" x14ac:dyDescent="0.3">
      <c r="A457" s="2" t="s">
        <v>3058</v>
      </c>
      <c r="B457" s="4">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INDEX(products!$A$1:$G$49,MATCH($D457,products!$A$1:$A$49,0),MATCH(orders!I$1,products!$A$1:$G$1,0))</f>
        <v>Lib</v>
      </c>
      <c r="J457" t="str">
        <f>INDEX(products!$A$1:$G$49,MATCH($D457,products!$A$1:$A$49,0),MATCH(orders!J$1,products!$A$1:$G$1,0))</f>
        <v>L</v>
      </c>
      <c r="K457" s="6">
        <f>INDEX(products!$A$1:$G$49,MATCH($D457,products!$A$1:$A$49,0),MATCH(orders!K$1,products!$A$1:$G$1,0))</f>
        <v>0.2</v>
      </c>
      <c r="L457" s="7">
        <f>INDEX(products!$A$1:$G$49,MATCH($D457,products!$A$1:$A$49,0),MATCH(orders!L$1,products!$A$1:$G$1,0))</f>
        <v>4.7549999999999999</v>
      </c>
      <c r="M457" s="7">
        <f t="shared" si="21"/>
        <v>9.51</v>
      </c>
      <c r="N457" t="str">
        <f t="shared" si="22"/>
        <v>Liberica</v>
      </c>
      <c r="O457" t="str">
        <f t="shared" si="23"/>
        <v>Light</v>
      </c>
      <c r="P457" t="str">
        <f>_xlfn.XLOOKUP(Coffee_order[[#This Row],[Customer ID]],customers!$A$1:$A$1001,customers!$I$1:$I$1001,,0)</f>
        <v>Yes</v>
      </c>
    </row>
    <row r="458" spans="1:16" x14ac:dyDescent="0.3">
      <c r="A458" s="2" t="s">
        <v>3064</v>
      </c>
      <c r="B458" s="4">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INDEX(products!$A$1:$G$49,MATCH($D458,products!$A$1:$A$49,0),MATCH(orders!I$1,products!$A$1:$G$1,0))</f>
        <v>Rob</v>
      </c>
      <c r="J458" t="str">
        <f>INDEX(products!$A$1:$G$49,MATCH($D458,products!$A$1:$A$49,0),MATCH(orders!J$1,products!$A$1:$G$1,0))</f>
        <v>D</v>
      </c>
      <c r="K458" s="6">
        <f>INDEX(products!$A$1:$G$49,MATCH($D458,products!$A$1:$A$49,0),MATCH(orders!K$1,products!$A$1:$G$1,0))</f>
        <v>2.5</v>
      </c>
      <c r="L458" s="7">
        <f>INDEX(products!$A$1:$G$49,MATCH($D458,products!$A$1:$A$49,0),MATCH(orders!L$1,products!$A$1:$G$1,0))</f>
        <v>20.584999999999997</v>
      </c>
      <c r="M458" s="7">
        <f t="shared" si="21"/>
        <v>41.169999999999995</v>
      </c>
      <c r="N458" t="str">
        <f t="shared" si="22"/>
        <v>Robusta</v>
      </c>
      <c r="O458" t="str">
        <f t="shared" si="23"/>
        <v>Dark</v>
      </c>
      <c r="P458" t="str">
        <f>_xlfn.XLOOKUP(Coffee_order[[#This Row],[Customer ID]],customers!$A$1:$A$1001,customers!$I$1:$I$1001,,0)</f>
        <v>No</v>
      </c>
    </row>
    <row r="459" spans="1:16" x14ac:dyDescent="0.3">
      <c r="A459" s="2" t="s">
        <v>3070</v>
      </c>
      <c r="B459" s="4">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INDEX(products!$A$1:$G$49,MATCH($D459,products!$A$1:$A$49,0),MATCH(orders!I$1,products!$A$1:$G$1,0))</f>
        <v>Lib</v>
      </c>
      <c r="J459" t="str">
        <f>INDEX(products!$A$1:$G$49,MATCH($D459,products!$A$1:$A$49,0),MATCH(orders!J$1,products!$A$1:$G$1,0))</f>
        <v>L</v>
      </c>
      <c r="K459" s="6">
        <f>INDEX(products!$A$1:$G$49,MATCH($D459,products!$A$1:$A$49,0),MATCH(orders!K$1,products!$A$1:$G$1,0))</f>
        <v>0.5</v>
      </c>
      <c r="L459" s="7">
        <f>INDEX(products!$A$1:$G$49,MATCH($D459,products!$A$1:$A$49,0),MATCH(orders!L$1,products!$A$1:$G$1,0))</f>
        <v>9.51</v>
      </c>
      <c r="M459" s="7">
        <f t="shared" si="21"/>
        <v>47.55</v>
      </c>
      <c r="N459" t="str">
        <f t="shared" si="22"/>
        <v>Liberica</v>
      </c>
      <c r="O459" t="str">
        <f t="shared" si="23"/>
        <v>Light</v>
      </c>
      <c r="P459" t="str">
        <f>_xlfn.XLOOKUP(Coffee_order[[#This Row],[Customer ID]],customers!$A$1:$A$1001,customers!$I$1:$I$1001,,0)</f>
        <v>No</v>
      </c>
    </row>
    <row r="460" spans="1:16" x14ac:dyDescent="0.3">
      <c r="A460" s="2" t="s">
        <v>3076</v>
      </c>
      <c r="B460" s="4">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INDEX(products!$A$1:$G$49,MATCH($D460,products!$A$1:$A$49,0),MATCH(orders!I$1,products!$A$1:$G$1,0))</f>
        <v>Ara</v>
      </c>
      <c r="J460" t="str">
        <f>INDEX(products!$A$1:$G$49,MATCH($D460,products!$A$1:$A$49,0),MATCH(orders!J$1,products!$A$1:$G$1,0))</f>
        <v>M</v>
      </c>
      <c r="K460" s="6">
        <f>INDEX(products!$A$1:$G$49,MATCH($D460,products!$A$1:$A$49,0),MATCH(orders!K$1,products!$A$1:$G$1,0))</f>
        <v>1</v>
      </c>
      <c r="L460" s="7">
        <f>INDEX(products!$A$1:$G$49,MATCH($D460,products!$A$1:$A$49,0),MATCH(orders!L$1,products!$A$1:$G$1,0))</f>
        <v>11.25</v>
      </c>
      <c r="M460" s="7">
        <f t="shared" si="21"/>
        <v>45</v>
      </c>
      <c r="N460" t="str">
        <f t="shared" si="22"/>
        <v>Arabica</v>
      </c>
      <c r="O460" t="str">
        <f t="shared" si="23"/>
        <v>Medium</v>
      </c>
      <c r="P460" t="str">
        <f>_xlfn.XLOOKUP(Coffee_order[[#This Row],[Customer ID]],customers!$A$1:$A$1001,customers!$I$1:$I$1001,,0)</f>
        <v>No</v>
      </c>
    </row>
    <row r="461" spans="1:16" x14ac:dyDescent="0.3">
      <c r="A461" s="2" t="s">
        <v>3082</v>
      </c>
      <c r="B461" s="4">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INDEX(products!$A$1:$G$49,MATCH($D461,products!$A$1:$A$49,0),MATCH(orders!I$1,products!$A$1:$G$1,0))</f>
        <v>Lib</v>
      </c>
      <c r="J461" t="str">
        <f>INDEX(products!$A$1:$G$49,MATCH($D461,products!$A$1:$A$49,0),MATCH(orders!J$1,products!$A$1:$G$1,0))</f>
        <v>L</v>
      </c>
      <c r="K461" s="6">
        <f>INDEX(products!$A$1:$G$49,MATCH($D461,products!$A$1:$A$49,0),MATCH(orders!K$1,products!$A$1:$G$1,0))</f>
        <v>0.2</v>
      </c>
      <c r="L461" s="7">
        <f>INDEX(products!$A$1:$G$49,MATCH($D461,products!$A$1:$A$49,0),MATCH(orders!L$1,products!$A$1:$G$1,0))</f>
        <v>4.7549999999999999</v>
      </c>
      <c r="M461" s="7">
        <f t="shared" si="21"/>
        <v>23.774999999999999</v>
      </c>
      <c r="N461" t="str">
        <f t="shared" si="22"/>
        <v>Liberica</v>
      </c>
      <c r="O461" t="str">
        <f t="shared" si="23"/>
        <v>Light</v>
      </c>
      <c r="P461" t="str">
        <f>_xlfn.XLOOKUP(Coffee_order[[#This Row],[Customer ID]],customers!$A$1:$A$1001,customers!$I$1:$I$1001,,0)</f>
        <v>No</v>
      </c>
    </row>
    <row r="462" spans="1:16" x14ac:dyDescent="0.3">
      <c r="A462" s="2" t="s">
        <v>3088</v>
      </c>
      <c r="B462" s="4">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INDEX(products!$A$1:$G$49,MATCH($D462,products!$A$1:$A$49,0),MATCH(orders!I$1,products!$A$1:$G$1,0))</f>
        <v>Rob</v>
      </c>
      <c r="J462" t="str">
        <f>INDEX(products!$A$1:$G$49,MATCH($D462,products!$A$1:$A$49,0),MATCH(orders!J$1,products!$A$1:$G$1,0))</f>
        <v>D</v>
      </c>
      <c r="K462" s="6">
        <f>INDEX(products!$A$1:$G$49,MATCH($D462,products!$A$1:$A$49,0),MATCH(orders!K$1,products!$A$1:$G$1,0))</f>
        <v>0.5</v>
      </c>
      <c r="L462" s="7">
        <f>INDEX(products!$A$1:$G$49,MATCH($D462,products!$A$1:$A$49,0),MATCH(orders!L$1,products!$A$1:$G$1,0))</f>
        <v>5.3699999999999992</v>
      </c>
      <c r="M462" s="7">
        <f t="shared" si="21"/>
        <v>16.11</v>
      </c>
      <c r="N462" t="str">
        <f t="shared" si="22"/>
        <v>Robusta</v>
      </c>
      <c r="O462" t="str">
        <f t="shared" si="23"/>
        <v>Dark</v>
      </c>
      <c r="P462" t="str">
        <f>_xlfn.XLOOKUP(Coffee_order[[#This Row],[Customer ID]],customers!$A$1:$A$1001,customers!$I$1:$I$1001,,0)</f>
        <v>Yes</v>
      </c>
    </row>
    <row r="463" spans="1:16" x14ac:dyDescent="0.3">
      <c r="A463" s="2" t="s">
        <v>3094</v>
      </c>
      <c r="B463" s="4">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INDEX(products!$A$1:$G$49,MATCH($D463,products!$A$1:$A$49,0),MATCH(orders!I$1,products!$A$1:$G$1,0))</f>
        <v>Rob</v>
      </c>
      <c r="J463" t="str">
        <f>INDEX(products!$A$1:$G$49,MATCH($D463,products!$A$1:$A$49,0),MATCH(orders!J$1,products!$A$1:$G$1,0))</f>
        <v>D</v>
      </c>
      <c r="K463" s="6">
        <f>INDEX(products!$A$1:$G$49,MATCH($D463,products!$A$1:$A$49,0),MATCH(orders!K$1,products!$A$1:$G$1,0))</f>
        <v>0.2</v>
      </c>
      <c r="L463" s="7">
        <f>INDEX(products!$A$1:$G$49,MATCH($D463,products!$A$1:$A$49,0),MATCH(orders!L$1,products!$A$1:$G$1,0))</f>
        <v>2.6849999999999996</v>
      </c>
      <c r="M463" s="7">
        <f t="shared" si="21"/>
        <v>10.739999999999998</v>
      </c>
      <c r="N463" t="str">
        <f t="shared" si="22"/>
        <v>Robusta</v>
      </c>
      <c r="O463" t="str">
        <f t="shared" si="23"/>
        <v>Dark</v>
      </c>
      <c r="P463" t="str">
        <f>_xlfn.XLOOKUP(Coffee_order[[#This Row],[Customer ID]],customers!$A$1:$A$1001,customers!$I$1:$I$1001,,0)</f>
        <v>Yes</v>
      </c>
    </row>
    <row r="464" spans="1:16" x14ac:dyDescent="0.3">
      <c r="A464" s="2" t="s">
        <v>3100</v>
      </c>
      <c r="B464" s="4">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INDEX(products!$A$1:$G$49,MATCH($D464,products!$A$1:$A$49,0),MATCH(orders!I$1,products!$A$1:$G$1,0))</f>
        <v>Ara</v>
      </c>
      <c r="J464" t="str">
        <f>INDEX(products!$A$1:$G$49,MATCH($D464,products!$A$1:$A$49,0),MATCH(orders!J$1,products!$A$1:$G$1,0))</f>
        <v>D</v>
      </c>
      <c r="K464" s="6">
        <f>INDEX(products!$A$1:$G$49,MATCH($D464,products!$A$1:$A$49,0),MATCH(orders!K$1,products!$A$1:$G$1,0))</f>
        <v>1</v>
      </c>
      <c r="L464" s="7">
        <f>INDEX(products!$A$1:$G$49,MATCH($D464,products!$A$1:$A$49,0),MATCH(orders!L$1,products!$A$1:$G$1,0))</f>
        <v>9.9499999999999993</v>
      </c>
      <c r="M464" s="7">
        <f t="shared" si="21"/>
        <v>49.75</v>
      </c>
      <c r="N464" t="str">
        <f t="shared" si="22"/>
        <v>Arabica</v>
      </c>
      <c r="O464" t="str">
        <f t="shared" si="23"/>
        <v>Dark</v>
      </c>
      <c r="P464" t="str">
        <f>_xlfn.XLOOKUP(Coffee_order[[#This Row],[Customer ID]],customers!$A$1:$A$1001,customers!$I$1:$I$1001,,0)</f>
        <v>Yes</v>
      </c>
    </row>
    <row r="465" spans="1:16" x14ac:dyDescent="0.3">
      <c r="A465" s="2" t="s">
        <v>3106</v>
      </c>
      <c r="B465" s="4">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INDEX(products!$A$1:$G$49,MATCH($D465,products!$A$1:$A$49,0),MATCH(orders!I$1,products!$A$1:$G$1,0))</f>
        <v>Exc</v>
      </c>
      <c r="J465" t="str">
        <f>INDEX(products!$A$1:$G$49,MATCH($D465,products!$A$1:$A$49,0),MATCH(orders!J$1,products!$A$1:$G$1,0))</f>
        <v>M</v>
      </c>
      <c r="K465" s="6">
        <f>INDEX(products!$A$1:$G$49,MATCH($D465,products!$A$1:$A$49,0),MATCH(orders!K$1,products!$A$1:$G$1,0))</f>
        <v>1</v>
      </c>
      <c r="L465" s="7">
        <f>INDEX(products!$A$1:$G$49,MATCH($D465,products!$A$1:$A$49,0),MATCH(orders!L$1,products!$A$1:$G$1,0))</f>
        <v>13.75</v>
      </c>
      <c r="M465" s="7">
        <f t="shared" si="21"/>
        <v>27.5</v>
      </c>
      <c r="N465" t="str">
        <f t="shared" si="22"/>
        <v>Excelsia</v>
      </c>
      <c r="O465" t="str">
        <f t="shared" si="23"/>
        <v>Medium</v>
      </c>
      <c r="P465" t="str">
        <f>_xlfn.XLOOKUP(Coffee_order[[#This Row],[Customer ID]],customers!$A$1:$A$1001,customers!$I$1:$I$1001,,0)</f>
        <v>No</v>
      </c>
    </row>
    <row r="466" spans="1:16" x14ac:dyDescent="0.3">
      <c r="A466" s="2" t="s">
        <v>3112</v>
      </c>
      <c r="B466" s="4">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INDEX(products!$A$1:$G$49,MATCH($D466,products!$A$1:$A$49,0),MATCH(orders!I$1,products!$A$1:$G$1,0))</f>
        <v>Lib</v>
      </c>
      <c r="J466" t="str">
        <f>INDEX(products!$A$1:$G$49,MATCH($D466,products!$A$1:$A$49,0),MATCH(orders!J$1,products!$A$1:$G$1,0))</f>
        <v>D</v>
      </c>
      <c r="K466" s="6">
        <f>INDEX(products!$A$1:$G$49,MATCH($D466,products!$A$1:$A$49,0),MATCH(orders!K$1,products!$A$1:$G$1,0))</f>
        <v>2.5</v>
      </c>
      <c r="L466" s="7">
        <f>INDEX(products!$A$1:$G$49,MATCH($D466,products!$A$1:$A$49,0),MATCH(orders!L$1,products!$A$1:$G$1,0))</f>
        <v>29.784999999999997</v>
      </c>
      <c r="M466" s="7">
        <f t="shared" si="21"/>
        <v>119.13999999999999</v>
      </c>
      <c r="N466" t="str">
        <f t="shared" si="22"/>
        <v>Liberica</v>
      </c>
      <c r="O466" t="str">
        <f t="shared" si="23"/>
        <v>Dark</v>
      </c>
      <c r="P466" t="str">
        <f>_xlfn.XLOOKUP(Coffee_order[[#This Row],[Customer ID]],customers!$A$1:$A$1001,customers!$I$1:$I$1001,,0)</f>
        <v>No</v>
      </c>
    </row>
    <row r="467" spans="1:16" x14ac:dyDescent="0.3">
      <c r="A467" s="2" t="s">
        <v>3118</v>
      </c>
      <c r="B467" s="4">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INDEX(products!$A$1:$G$49,MATCH($D467,products!$A$1:$A$49,0),MATCH(orders!I$1,products!$A$1:$G$1,0))</f>
        <v>Rob</v>
      </c>
      <c r="J467" t="str">
        <f>INDEX(products!$A$1:$G$49,MATCH($D467,products!$A$1:$A$49,0),MATCH(orders!J$1,products!$A$1:$G$1,0))</f>
        <v>D</v>
      </c>
      <c r="K467" s="6">
        <f>INDEX(products!$A$1:$G$49,MATCH($D467,products!$A$1:$A$49,0),MATCH(orders!K$1,products!$A$1:$G$1,0))</f>
        <v>2.5</v>
      </c>
      <c r="L467" s="7">
        <f>INDEX(products!$A$1:$G$49,MATCH($D467,products!$A$1:$A$49,0),MATCH(orders!L$1,products!$A$1:$G$1,0))</f>
        <v>20.584999999999997</v>
      </c>
      <c r="M467" s="7">
        <f t="shared" si="21"/>
        <v>20.584999999999997</v>
      </c>
      <c r="N467" t="str">
        <f t="shared" si="22"/>
        <v>Robusta</v>
      </c>
      <c r="O467" t="str">
        <f t="shared" si="23"/>
        <v>Dark</v>
      </c>
      <c r="P467" t="str">
        <f>_xlfn.XLOOKUP(Coffee_order[[#This Row],[Customer ID]],customers!$A$1:$A$1001,customers!$I$1:$I$1001,,0)</f>
        <v>Yes</v>
      </c>
    </row>
    <row r="468" spans="1:16" x14ac:dyDescent="0.3">
      <c r="A468" s="2" t="s">
        <v>3124</v>
      </c>
      <c r="B468" s="4">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INDEX(products!$A$1:$G$49,MATCH($D468,products!$A$1:$A$49,0),MATCH(orders!I$1,products!$A$1:$G$1,0))</f>
        <v>Ara</v>
      </c>
      <c r="J468" t="str">
        <f>INDEX(products!$A$1:$G$49,MATCH($D468,products!$A$1:$A$49,0),MATCH(orders!J$1,products!$A$1:$G$1,0))</f>
        <v>D</v>
      </c>
      <c r="K468" s="6">
        <f>INDEX(products!$A$1:$G$49,MATCH($D468,products!$A$1:$A$49,0),MATCH(orders!K$1,products!$A$1:$G$1,0))</f>
        <v>0.2</v>
      </c>
      <c r="L468" s="7">
        <f>INDEX(products!$A$1:$G$49,MATCH($D468,products!$A$1:$A$49,0),MATCH(orders!L$1,products!$A$1:$G$1,0))</f>
        <v>2.9849999999999999</v>
      </c>
      <c r="M468" s="7">
        <f t="shared" si="21"/>
        <v>8.9550000000000001</v>
      </c>
      <c r="N468" t="str">
        <f t="shared" si="22"/>
        <v>Arabica</v>
      </c>
      <c r="O468" t="str">
        <f t="shared" si="23"/>
        <v>Dark</v>
      </c>
      <c r="P468" t="str">
        <f>_xlfn.XLOOKUP(Coffee_order[[#This Row],[Customer ID]],customers!$A$1:$A$1001,customers!$I$1:$I$1001,,0)</f>
        <v>Yes</v>
      </c>
    </row>
    <row r="469" spans="1:16" x14ac:dyDescent="0.3">
      <c r="A469" s="2" t="s">
        <v>3130</v>
      </c>
      <c r="B469" s="4">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INDEX(products!$A$1:$G$49,MATCH($D469,products!$A$1:$A$49,0),MATCH(orders!I$1,products!$A$1:$G$1,0))</f>
        <v>Ara</v>
      </c>
      <c r="J469" t="str">
        <f>INDEX(products!$A$1:$G$49,MATCH($D469,products!$A$1:$A$49,0),MATCH(orders!J$1,products!$A$1:$G$1,0))</f>
        <v>D</v>
      </c>
      <c r="K469" s="6">
        <f>INDEX(products!$A$1:$G$49,MATCH($D469,products!$A$1:$A$49,0),MATCH(orders!K$1,products!$A$1:$G$1,0))</f>
        <v>0.5</v>
      </c>
      <c r="L469" s="7">
        <f>INDEX(products!$A$1:$G$49,MATCH($D469,products!$A$1:$A$49,0),MATCH(orders!L$1,products!$A$1:$G$1,0))</f>
        <v>5.97</v>
      </c>
      <c r="M469" s="7">
        <f t="shared" si="21"/>
        <v>5.97</v>
      </c>
      <c r="N469" t="str">
        <f t="shared" si="22"/>
        <v>Arabica</v>
      </c>
      <c r="O469" t="str">
        <f t="shared" si="23"/>
        <v>Dark</v>
      </c>
      <c r="P469" t="str">
        <f>_xlfn.XLOOKUP(Coffee_order[[#This Row],[Customer ID]],customers!$A$1:$A$1001,customers!$I$1:$I$1001,,0)</f>
        <v>No</v>
      </c>
    </row>
    <row r="470" spans="1:16" x14ac:dyDescent="0.3">
      <c r="A470" s="2" t="s">
        <v>3136</v>
      </c>
      <c r="B470" s="4">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INDEX(products!$A$1:$G$49,MATCH($D470,products!$A$1:$A$49,0),MATCH(orders!I$1,products!$A$1:$G$1,0))</f>
        <v>Exc</v>
      </c>
      <c r="J470" t="str">
        <f>INDEX(products!$A$1:$G$49,MATCH($D470,products!$A$1:$A$49,0),MATCH(orders!J$1,products!$A$1:$G$1,0))</f>
        <v>M</v>
      </c>
      <c r="K470" s="6">
        <f>INDEX(products!$A$1:$G$49,MATCH($D470,products!$A$1:$A$49,0),MATCH(orders!K$1,products!$A$1:$G$1,0))</f>
        <v>1</v>
      </c>
      <c r="L470" s="7">
        <f>INDEX(products!$A$1:$G$49,MATCH($D470,products!$A$1:$A$49,0),MATCH(orders!L$1,products!$A$1:$G$1,0))</f>
        <v>13.75</v>
      </c>
      <c r="M470" s="7">
        <f t="shared" si="21"/>
        <v>41.25</v>
      </c>
      <c r="N470" t="str">
        <f t="shared" si="22"/>
        <v>Excelsia</v>
      </c>
      <c r="O470" t="str">
        <f t="shared" si="23"/>
        <v>Medium</v>
      </c>
      <c r="P470" t="str">
        <f>_xlfn.XLOOKUP(Coffee_order[[#This Row],[Customer ID]],customers!$A$1:$A$1001,customers!$I$1:$I$1001,,0)</f>
        <v>Yes</v>
      </c>
    </row>
    <row r="471" spans="1:16" x14ac:dyDescent="0.3">
      <c r="A471" s="2" t="s">
        <v>3141</v>
      </c>
      <c r="B471" s="4">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INDEX(products!$A$1:$G$49,MATCH($D471,products!$A$1:$A$49,0),MATCH(orders!I$1,products!$A$1:$G$1,0))</f>
        <v>Exc</v>
      </c>
      <c r="J471" t="str">
        <f>INDEX(products!$A$1:$G$49,MATCH($D471,products!$A$1:$A$49,0),MATCH(orders!J$1,products!$A$1:$G$1,0))</f>
        <v>L</v>
      </c>
      <c r="K471" s="6">
        <f>INDEX(products!$A$1:$G$49,MATCH($D471,products!$A$1:$A$49,0),MATCH(orders!K$1,products!$A$1:$G$1,0))</f>
        <v>0.2</v>
      </c>
      <c r="L471" s="7">
        <f>INDEX(products!$A$1:$G$49,MATCH($D471,products!$A$1:$A$49,0),MATCH(orders!L$1,products!$A$1:$G$1,0))</f>
        <v>4.4550000000000001</v>
      </c>
      <c r="M471" s="7">
        <f t="shared" si="21"/>
        <v>22.274999999999999</v>
      </c>
      <c r="N471" t="str">
        <f t="shared" si="22"/>
        <v>Excelsia</v>
      </c>
      <c r="O471" t="str">
        <f t="shared" si="23"/>
        <v>Light</v>
      </c>
      <c r="P471" t="str">
        <f>_xlfn.XLOOKUP(Coffee_order[[#This Row],[Customer ID]],customers!$A$1:$A$1001,customers!$I$1:$I$1001,,0)</f>
        <v>Yes</v>
      </c>
    </row>
    <row r="472" spans="1:16" x14ac:dyDescent="0.3">
      <c r="A472" s="2" t="s">
        <v>3147</v>
      </c>
      <c r="B472" s="4">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INDEX(products!$A$1:$G$49,MATCH($D472,products!$A$1:$A$49,0),MATCH(orders!I$1,products!$A$1:$G$1,0))</f>
        <v>Ara</v>
      </c>
      <c r="J472" t="str">
        <f>INDEX(products!$A$1:$G$49,MATCH($D472,products!$A$1:$A$49,0),MATCH(orders!J$1,products!$A$1:$G$1,0))</f>
        <v>M</v>
      </c>
      <c r="K472" s="6">
        <f>INDEX(products!$A$1:$G$49,MATCH($D472,products!$A$1:$A$49,0),MATCH(orders!K$1,products!$A$1:$G$1,0))</f>
        <v>0.5</v>
      </c>
      <c r="L472" s="7">
        <f>INDEX(products!$A$1:$G$49,MATCH($D472,products!$A$1:$A$49,0),MATCH(orders!L$1,products!$A$1:$G$1,0))</f>
        <v>6.75</v>
      </c>
      <c r="M472" s="7">
        <f t="shared" si="21"/>
        <v>6.75</v>
      </c>
      <c r="N472" t="str">
        <f t="shared" si="22"/>
        <v>Arabica</v>
      </c>
      <c r="O472" t="str">
        <f t="shared" si="23"/>
        <v>Medium</v>
      </c>
      <c r="P472" t="str">
        <f>_xlfn.XLOOKUP(Coffee_order[[#This Row],[Customer ID]],customers!$A$1:$A$1001,customers!$I$1:$I$1001,,0)</f>
        <v>Yes</v>
      </c>
    </row>
    <row r="473" spans="1:16" x14ac:dyDescent="0.3">
      <c r="A473" s="2" t="s">
        <v>3153</v>
      </c>
      <c r="B473" s="4">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INDEX(products!$A$1:$G$49,MATCH($D473,products!$A$1:$A$49,0),MATCH(orders!I$1,products!$A$1:$G$1,0))</f>
        <v>Lib</v>
      </c>
      <c r="J473" t="str">
        <f>INDEX(products!$A$1:$G$49,MATCH($D473,products!$A$1:$A$49,0),MATCH(orders!J$1,products!$A$1:$G$1,0))</f>
        <v>M</v>
      </c>
      <c r="K473" s="6">
        <f>INDEX(products!$A$1:$G$49,MATCH($D473,products!$A$1:$A$49,0),MATCH(orders!K$1,products!$A$1:$G$1,0))</f>
        <v>2.5</v>
      </c>
      <c r="L473" s="7">
        <f>INDEX(products!$A$1:$G$49,MATCH($D473,products!$A$1:$A$49,0),MATCH(orders!L$1,products!$A$1:$G$1,0))</f>
        <v>33.464999999999996</v>
      </c>
      <c r="M473" s="7">
        <f t="shared" si="21"/>
        <v>133.85999999999999</v>
      </c>
      <c r="N473" t="str">
        <f t="shared" si="22"/>
        <v>Liberica</v>
      </c>
      <c r="O473" t="str">
        <f t="shared" si="23"/>
        <v>Medium</v>
      </c>
      <c r="P473" t="str">
        <f>_xlfn.XLOOKUP(Coffee_order[[#This Row],[Customer ID]],customers!$A$1:$A$1001,customers!$I$1:$I$1001,,0)</f>
        <v>Yes</v>
      </c>
    </row>
    <row r="474" spans="1:16" x14ac:dyDescent="0.3">
      <c r="A474" s="2" t="s">
        <v>3158</v>
      </c>
      <c r="B474" s="4">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INDEX(products!$A$1:$G$49,MATCH($D474,products!$A$1:$A$49,0),MATCH(orders!I$1,products!$A$1:$G$1,0))</f>
        <v>Ara</v>
      </c>
      <c r="J474" t="str">
        <f>INDEX(products!$A$1:$G$49,MATCH($D474,products!$A$1:$A$49,0),MATCH(orders!J$1,products!$A$1:$G$1,0))</f>
        <v>D</v>
      </c>
      <c r="K474" s="6">
        <f>INDEX(products!$A$1:$G$49,MATCH($D474,products!$A$1:$A$49,0),MATCH(orders!K$1,products!$A$1:$G$1,0))</f>
        <v>0.2</v>
      </c>
      <c r="L474" s="7">
        <f>INDEX(products!$A$1:$G$49,MATCH($D474,products!$A$1:$A$49,0),MATCH(orders!L$1,products!$A$1:$G$1,0))</f>
        <v>2.9849999999999999</v>
      </c>
      <c r="M474" s="7">
        <f t="shared" si="21"/>
        <v>5.97</v>
      </c>
      <c r="N474" t="str">
        <f t="shared" si="22"/>
        <v>Arabica</v>
      </c>
      <c r="O474" t="str">
        <f t="shared" si="23"/>
        <v>Dark</v>
      </c>
      <c r="P474" t="str">
        <f>_xlfn.XLOOKUP(Coffee_order[[#This Row],[Customer ID]],customers!$A$1:$A$1001,customers!$I$1:$I$1001,,0)</f>
        <v>No</v>
      </c>
    </row>
    <row r="475" spans="1:16" x14ac:dyDescent="0.3">
      <c r="A475" s="2" t="s">
        <v>3164</v>
      </c>
      <c r="B475" s="4">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INDEX(products!$A$1:$G$49,MATCH($D475,products!$A$1:$A$49,0),MATCH(orders!I$1,products!$A$1:$G$1,0))</f>
        <v>Ara</v>
      </c>
      <c r="J475" t="str">
        <f>INDEX(products!$A$1:$G$49,MATCH($D475,products!$A$1:$A$49,0),MATCH(orders!J$1,products!$A$1:$G$1,0))</f>
        <v>L</v>
      </c>
      <c r="K475" s="6">
        <f>INDEX(products!$A$1:$G$49,MATCH($D475,products!$A$1:$A$49,0),MATCH(orders!K$1,products!$A$1:$G$1,0))</f>
        <v>1</v>
      </c>
      <c r="L475" s="7">
        <f>INDEX(products!$A$1:$G$49,MATCH($D475,products!$A$1:$A$49,0),MATCH(orders!L$1,products!$A$1:$G$1,0))</f>
        <v>12.95</v>
      </c>
      <c r="M475" s="7">
        <f t="shared" si="21"/>
        <v>25.9</v>
      </c>
      <c r="N475" t="str">
        <f t="shared" si="22"/>
        <v>Arabica</v>
      </c>
      <c r="O475" t="str">
        <f t="shared" si="23"/>
        <v>Light</v>
      </c>
      <c r="P475" t="str">
        <f>_xlfn.XLOOKUP(Coffee_order[[#This Row],[Customer ID]],customers!$A$1:$A$1001,customers!$I$1:$I$1001,,0)</f>
        <v>No</v>
      </c>
    </row>
    <row r="476" spans="1:16" x14ac:dyDescent="0.3">
      <c r="A476" s="2" t="s">
        <v>3170</v>
      </c>
      <c r="B476" s="4">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INDEX(products!$A$1:$G$49,MATCH($D476,products!$A$1:$A$49,0),MATCH(orders!I$1,products!$A$1:$G$1,0))</f>
        <v>Exc</v>
      </c>
      <c r="J476" t="str">
        <f>INDEX(products!$A$1:$G$49,MATCH($D476,products!$A$1:$A$49,0),MATCH(orders!J$1,products!$A$1:$G$1,0))</f>
        <v>M</v>
      </c>
      <c r="K476" s="6">
        <f>INDEX(products!$A$1:$G$49,MATCH($D476,products!$A$1:$A$49,0),MATCH(orders!K$1,products!$A$1:$G$1,0))</f>
        <v>2.5</v>
      </c>
      <c r="L476" s="7">
        <f>INDEX(products!$A$1:$G$49,MATCH($D476,products!$A$1:$A$49,0),MATCH(orders!L$1,products!$A$1:$G$1,0))</f>
        <v>31.624999999999996</v>
      </c>
      <c r="M476" s="7">
        <f t="shared" si="21"/>
        <v>31.624999999999996</v>
      </c>
      <c r="N476" t="str">
        <f t="shared" si="22"/>
        <v>Excelsia</v>
      </c>
      <c r="O476" t="str">
        <f t="shared" si="23"/>
        <v>Medium</v>
      </c>
      <c r="P476" t="str">
        <f>_xlfn.XLOOKUP(Coffee_order[[#This Row],[Customer ID]],customers!$A$1:$A$1001,customers!$I$1:$I$1001,,0)</f>
        <v>Yes</v>
      </c>
    </row>
    <row r="477" spans="1:16" x14ac:dyDescent="0.3">
      <c r="A477" s="2" t="s">
        <v>3176</v>
      </c>
      <c r="B477" s="4">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INDEX(products!$A$1:$G$49,MATCH($D477,products!$A$1:$A$49,0),MATCH(orders!I$1,products!$A$1:$G$1,0))</f>
        <v>Lib</v>
      </c>
      <c r="J477" t="str">
        <f>INDEX(products!$A$1:$G$49,MATCH($D477,products!$A$1:$A$49,0),MATCH(orders!J$1,products!$A$1:$G$1,0))</f>
        <v>M</v>
      </c>
      <c r="K477" s="6">
        <f>INDEX(products!$A$1:$G$49,MATCH($D477,products!$A$1:$A$49,0),MATCH(orders!K$1,products!$A$1:$G$1,0))</f>
        <v>0.2</v>
      </c>
      <c r="L477" s="7">
        <f>INDEX(products!$A$1:$G$49,MATCH($D477,products!$A$1:$A$49,0),MATCH(orders!L$1,products!$A$1:$G$1,0))</f>
        <v>4.3650000000000002</v>
      </c>
      <c r="M477" s="7">
        <f t="shared" si="21"/>
        <v>8.73</v>
      </c>
      <c r="N477" t="str">
        <f t="shared" si="22"/>
        <v>Liberica</v>
      </c>
      <c r="O477" t="str">
        <f t="shared" si="23"/>
        <v>Medium</v>
      </c>
      <c r="P477" t="str">
        <f>_xlfn.XLOOKUP(Coffee_order[[#This Row],[Customer ID]],customers!$A$1:$A$1001,customers!$I$1:$I$1001,,0)</f>
        <v>No</v>
      </c>
    </row>
    <row r="478" spans="1:16" x14ac:dyDescent="0.3">
      <c r="A478" s="2" t="s">
        <v>3181</v>
      </c>
      <c r="B478" s="4">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INDEX(products!$A$1:$G$49,MATCH($D478,products!$A$1:$A$49,0),MATCH(orders!I$1,products!$A$1:$G$1,0))</f>
        <v>Exc</v>
      </c>
      <c r="J478" t="str">
        <f>INDEX(products!$A$1:$G$49,MATCH($D478,products!$A$1:$A$49,0),MATCH(orders!J$1,products!$A$1:$G$1,0))</f>
        <v>L</v>
      </c>
      <c r="K478" s="6">
        <f>INDEX(products!$A$1:$G$49,MATCH($D478,products!$A$1:$A$49,0),MATCH(orders!K$1,products!$A$1:$G$1,0))</f>
        <v>0.2</v>
      </c>
      <c r="L478" s="7">
        <f>INDEX(products!$A$1:$G$49,MATCH($D478,products!$A$1:$A$49,0),MATCH(orders!L$1,products!$A$1:$G$1,0))</f>
        <v>4.4550000000000001</v>
      </c>
      <c r="M478" s="7">
        <f t="shared" si="21"/>
        <v>26.73</v>
      </c>
      <c r="N478" t="str">
        <f t="shared" si="22"/>
        <v>Excelsia</v>
      </c>
      <c r="O478" t="str">
        <f t="shared" si="23"/>
        <v>Light</v>
      </c>
      <c r="P478" t="str">
        <f>_xlfn.XLOOKUP(Coffee_order[[#This Row],[Customer ID]],customers!$A$1:$A$1001,customers!$I$1:$I$1001,,0)</f>
        <v>Yes</v>
      </c>
    </row>
    <row r="479" spans="1:16" x14ac:dyDescent="0.3">
      <c r="A479" s="2" t="s">
        <v>3187</v>
      </c>
      <c r="B479" s="4">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INDEX(products!$A$1:$G$49,MATCH($D479,products!$A$1:$A$49,0),MATCH(orders!I$1,products!$A$1:$G$1,0))</f>
        <v>Lib</v>
      </c>
      <c r="J479" t="str">
        <f>INDEX(products!$A$1:$G$49,MATCH($D479,products!$A$1:$A$49,0),MATCH(orders!J$1,products!$A$1:$G$1,0))</f>
        <v>M</v>
      </c>
      <c r="K479" s="6">
        <f>INDEX(products!$A$1:$G$49,MATCH($D479,products!$A$1:$A$49,0),MATCH(orders!K$1,products!$A$1:$G$1,0))</f>
        <v>0.2</v>
      </c>
      <c r="L479" s="7">
        <f>INDEX(products!$A$1:$G$49,MATCH($D479,products!$A$1:$A$49,0),MATCH(orders!L$1,products!$A$1:$G$1,0))</f>
        <v>4.3650000000000002</v>
      </c>
      <c r="M479" s="7">
        <f t="shared" si="21"/>
        <v>26.19</v>
      </c>
      <c r="N479" t="str">
        <f t="shared" si="22"/>
        <v>Liberica</v>
      </c>
      <c r="O479" t="str">
        <f t="shared" si="23"/>
        <v>Medium</v>
      </c>
      <c r="P479" t="str">
        <f>_xlfn.XLOOKUP(Coffee_order[[#This Row],[Customer ID]],customers!$A$1:$A$1001,customers!$I$1:$I$1001,,0)</f>
        <v>No</v>
      </c>
    </row>
    <row r="480" spans="1:16" x14ac:dyDescent="0.3">
      <c r="A480" s="2" t="s">
        <v>3193</v>
      </c>
      <c r="B480" s="4">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INDEX(products!$A$1:$G$49,MATCH($D480,products!$A$1:$A$49,0),MATCH(orders!I$1,products!$A$1:$G$1,0))</f>
        <v>Rob</v>
      </c>
      <c r="J480" t="str">
        <f>INDEX(products!$A$1:$G$49,MATCH($D480,products!$A$1:$A$49,0),MATCH(orders!J$1,products!$A$1:$G$1,0))</f>
        <v>D</v>
      </c>
      <c r="K480" s="6">
        <f>INDEX(products!$A$1:$G$49,MATCH($D480,products!$A$1:$A$49,0),MATCH(orders!K$1,products!$A$1:$G$1,0))</f>
        <v>1</v>
      </c>
      <c r="L480" s="7">
        <f>INDEX(products!$A$1:$G$49,MATCH($D480,products!$A$1:$A$49,0),MATCH(orders!L$1,products!$A$1:$G$1,0))</f>
        <v>8.9499999999999993</v>
      </c>
      <c r="M480" s="7">
        <f t="shared" si="21"/>
        <v>53.699999999999996</v>
      </c>
      <c r="N480" t="str">
        <f t="shared" si="22"/>
        <v>Robusta</v>
      </c>
      <c r="O480" t="str">
        <f t="shared" si="23"/>
        <v>Dark</v>
      </c>
      <c r="P480" t="str">
        <f>_xlfn.XLOOKUP(Coffee_order[[#This Row],[Customer ID]],customers!$A$1:$A$1001,customers!$I$1:$I$1001,,0)</f>
        <v>Yes</v>
      </c>
    </row>
    <row r="481" spans="1:16" x14ac:dyDescent="0.3">
      <c r="A481" s="2" t="s">
        <v>3193</v>
      </c>
      <c r="B481" s="4">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INDEX(products!$A$1:$G$49,MATCH($D481,products!$A$1:$A$49,0),MATCH(orders!I$1,products!$A$1:$G$1,0))</f>
        <v>Exc</v>
      </c>
      <c r="J481" t="str">
        <f>INDEX(products!$A$1:$G$49,MATCH($D481,products!$A$1:$A$49,0),MATCH(orders!J$1,products!$A$1:$G$1,0))</f>
        <v>M</v>
      </c>
      <c r="K481" s="6">
        <f>INDEX(products!$A$1:$G$49,MATCH($D481,products!$A$1:$A$49,0),MATCH(orders!K$1,products!$A$1:$G$1,0))</f>
        <v>2.5</v>
      </c>
      <c r="L481" s="7">
        <f>INDEX(products!$A$1:$G$49,MATCH($D481,products!$A$1:$A$49,0),MATCH(orders!L$1,products!$A$1:$G$1,0))</f>
        <v>31.624999999999996</v>
      </c>
      <c r="M481" s="7">
        <f t="shared" si="21"/>
        <v>126.49999999999999</v>
      </c>
      <c r="N481" t="str">
        <f t="shared" si="22"/>
        <v>Excelsia</v>
      </c>
      <c r="O481" t="str">
        <f t="shared" si="23"/>
        <v>Medium</v>
      </c>
      <c r="P481" t="str">
        <f>_xlfn.XLOOKUP(Coffee_order[[#This Row],[Customer ID]],customers!$A$1:$A$1001,customers!$I$1:$I$1001,,0)</f>
        <v>Yes</v>
      </c>
    </row>
    <row r="482" spans="1:16" x14ac:dyDescent="0.3">
      <c r="A482" s="2" t="s">
        <v>3193</v>
      </c>
      <c r="B482" s="4">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INDEX(products!$A$1:$G$49,MATCH($D482,products!$A$1:$A$49,0),MATCH(orders!I$1,products!$A$1:$G$1,0))</f>
        <v>Exc</v>
      </c>
      <c r="J482" t="str">
        <f>INDEX(products!$A$1:$G$49,MATCH($D482,products!$A$1:$A$49,0),MATCH(orders!J$1,products!$A$1:$G$1,0))</f>
        <v>M</v>
      </c>
      <c r="K482" s="6">
        <f>INDEX(products!$A$1:$G$49,MATCH($D482,products!$A$1:$A$49,0),MATCH(orders!K$1,products!$A$1:$G$1,0))</f>
        <v>0.2</v>
      </c>
      <c r="L482" s="7">
        <f>INDEX(products!$A$1:$G$49,MATCH($D482,products!$A$1:$A$49,0),MATCH(orders!L$1,products!$A$1:$G$1,0))</f>
        <v>4.125</v>
      </c>
      <c r="M482" s="7">
        <f t="shared" si="21"/>
        <v>4.125</v>
      </c>
      <c r="N482" t="str">
        <f t="shared" si="22"/>
        <v>Excelsia</v>
      </c>
      <c r="O482" t="str">
        <f t="shared" si="23"/>
        <v>Medium</v>
      </c>
      <c r="P482" t="str">
        <f>_xlfn.XLOOKUP(Coffee_order[[#This Row],[Customer ID]],customers!$A$1:$A$1001,customers!$I$1:$I$1001,,0)</f>
        <v>Yes</v>
      </c>
    </row>
    <row r="483" spans="1:16" x14ac:dyDescent="0.3">
      <c r="A483" s="2" t="s">
        <v>3208</v>
      </c>
      <c r="B483" s="4">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INDEX(products!$A$1:$G$49,MATCH($D483,products!$A$1:$A$49,0),MATCH(orders!I$1,products!$A$1:$G$1,0))</f>
        <v>Rob</v>
      </c>
      <c r="J483" t="str">
        <f>INDEX(products!$A$1:$G$49,MATCH($D483,products!$A$1:$A$49,0),MATCH(orders!J$1,products!$A$1:$G$1,0))</f>
        <v>L</v>
      </c>
      <c r="K483" s="6">
        <f>INDEX(products!$A$1:$G$49,MATCH($D483,products!$A$1:$A$49,0),MATCH(orders!K$1,products!$A$1:$G$1,0))</f>
        <v>1</v>
      </c>
      <c r="L483" s="7">
        <f>INDEX(products!$A$1:$G$49,MATCH($D483,products!$A$1:$A$49,0),MATCH(orders!L$1,products!$A$1:$G$1,0))</f>
        <v>11.95</v>
      </c>
      <c r="M483" s="7">
        <f t="shared" si="21"/>
        <v>23.9</v>
      </c>
      <c r="N483" t="str">
        <f t="shared" si="22"/>
        <v>Robusta</v>
      </c>
      <c r="O483" t="str">
        <f t="shared" si="23"/>
        <v>Light</v>
      </c>
      <c r="P483" t="str">
        <f>_xlfn.XLOOKUP(Coffee_order[[#This Row],[Customer ID]],customers!$A$1:$A$1001,customers!$I$1:$I$1001,,0)</f>
        <v>No</v>
      </c>
    </row>
    <row r="484" spans="1:16" x14ac:dyDescent="0.3">
      <c r="A484" s="2" t="s">
        <v>3214</v>
      </c>
      <c r="B484" s="4">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INDEX(products!$A$1:$G$49,MATCH($D484,products!$A$1:$A$49,0),MATCH(orders!I$1,products!$A$1:$G$1,0))</f>
        <v>Exc</v>
      </c>
      <c r="J484" t="str">
        <f>INDEX(products!$A$1:$G$49,MATCH($D484,products!$A$1:$A$49,0),MATCH(orders!J$1,products!$A$1:$G$1,0))</f>
        <v>D</v>
      </c>
      <c r="K484" s="6">
        <f>INDEX(products!$A$1:$G$49,MATCH($D484,products!$A$1:$A$49,0),MATCH(orders!K$1,products!$A$1:$G$1,0))</f>
        <v>2.5</v>
      </c>
      <c r="L484" s="7">
        <f>INDEX(products!$A$1:$G$49,MATCH($D484,products!$A$1:$A$49,0),MATCH(orders!L$1,products!$A$1:$G$1,0))</f>
        <v>27.945</v>
      </c>
      <c r="M484" s="7">
        <f t="shared" si="21"/>
        <v>139.72499999999999</v>
      </c>
      <c r="N484" t="str">
        <f t="shared" si="22"/>
        <v>Excelsia</v>
      </c>
      <c r="O484" t="str">
        <f t="shared" si="23"/>
        <v>Dark</v>
      </c>
      <c r="P484" t="str">
        <f>_xlfn.XLOOKUP(Coffee_order[[#This Row],[Customer ID]],customers!$A$1:$A$1001,customers!$I$1:$I$1001,,0)</f>
        <v>Yes</v>
      </c>
    </row>
    <row r="485" spans="1:16" x14ac:dyDescent="0.3">
      <c r="A485" s="2" t="s">
        <v>3220</v>
      </c>
      <c r="B485" s="4">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INDEX(products!$A$1:$G$49,MATCH($D485,products!$A$1:$A$49,0),MATCH(orders!I$1,products!$A$1:$G$1,0))</f>
        <v>Lib</v>
      </c>
      <c r="J485" t="str">
        <f>INDEX(products!$A$1:$G$49,MATCH($D485,products!$A$1:$A$49,0),MATCH(orders!J$1,products!$A$1:$G$1,0))</f>
        <v>D</v>
      </c>
      <c r="K485" s="6">
        <f>INDEX(products!$A$1:$G$49,MATCH($D485,products!$A$1:$A$49,0),MATCH(orders!K$1,products!$A$1:$G$1,0))</f>
        <v>2.5</v>
      </c>
      <c r="L485" s="7">
        <f>INDEX(products!$A$1:$G$49,MATCH($D485,products!$A$1:$A$49,0),MATCH(orders!L$1,products!$A$1:$G$1,0))</f>
        <v>29.784999999999997</v>
      </c>
      <c r="M485" s="7">
        <f t="shared" si="21"/>
        <v>59.569999999999993</v>
      </c>
      <c r="N485" t="str">
        <f t="shared" si="22"/>
        <v>Liberica</v>
      </c>
      <c r="O485" t="str">
        <f t="shared" si="23"/>
        <v>Dark</v>
      </c>
      <c r="P485" t="str">
        <f>_xlfn.XLOOKUP(Coffee_order[[#This Row],[Customer ID]],customers!$A$1:$A$1001,customers!$I$1:$I$1001,,0)</f>
        <v>Yes</v>
      </c>
    </row>
    <row r="486" spans="1:16" x14ac:dyDescent="0.3">
      <c r="A486" s="2" t="s">
        <v>3225</v>
      </c>
      <c r="B486" s="4">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INDEX(products!$A$1:$G$49,MATCH($D486,products!$A$1:$A$49,0),MATCH(orders!I$1,products!$A$1:$G$1,0))</f>
        <v>Lib</v>
      </c>
      <c r="J486" t="str">
        <f>INDEX(products!$A$1:$G$49,MATCH($D486,products!$A$1:$A$49,0),MATCH(orders!J$1,products!$A$1:$G$1,0))</f>
        <v>L</v>
      </c>
      <c r="K486" s="6">
        <f>INDEX(products!$A$1:$G$49,MATCH($D486,products!$A$1:$A$49,0),MATCH(orders!K$1,products!$A$1:$G$1,0))</f>
        <v>0.5</v>
      </c>
      <c r="L486" s="7">
        <f>INDEX(products!$A$1:$G$49,MATCH($D486,products!$A$1:$A$49,0),MATCH(orders!L$1,products!$A$1:$G$1,0))</f>
        <v>9.51</v>
      </c>
      <c r="M486" s="7">
        <f t="shared" si="21"/>
        <v>57.06</v>
      </c>
      <c r="N486" t="str">
        <f t="shared" si="22"/>
        <v>Liberica</v>
      </c>
      <c r="O486" t="str">
        <f t="shared" si="23"/>
        <v>Light</v>
      </c>
      <c r="P486" t="str">
        <f>_xlfn.XLOOKUP(Coffee_order[[#This Row],[Customer ID]],customers!$A$1:$A$1001,customers!$I$1:$I$1001,,0)</f>
        <v>No</v>
      </c>
    </row>
    <row r="487" spans="1:16" x14ac:dyDescent="0.3">
      <c r="A487" s="2" t="s">
        <v>3230</v>
      </c>
      <c r="B487" s="4">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INDEX(products!$A$1:$G$49,MATCH($D487,products!$A$1:$A$49,0),MATCH(orders!I$1,products!$A$1:$G$1,0))</f>
        <v>Rob</v>
      </c>
      <c r="J487" t="str">
        <f>INDEX(products!$A$1:$G$49,MATCH($D487,products!$A$1:$A$49,0),MATCH(orders!J$1,products!$A$1:$G$1,0))</f>
        <v>L</v>
      </c>
      <c r="K487" s="6">
        <f>INDEX(products!$A$1:$G$49,MATCH($D487,products!$A$1:$A$49,0),MATCH(orders!K$1,products!$A$1:$G$1,0))</f>
        <v>0.2</v>
      </c>
      <c r="L487" s="7">
        <f>INDEX(products!$A$1:$G$49,MATCH($D487,products!$A$1:$A$49,0),MATCH(orders!L$1,products!$A$1:$G$1,0))</f>
        <v>3.5849999999999995</v>
      </c>
      <c r="M487" s="7">
        <f t="shared" si="21"/>
        <v>21.509999999999998</v>
      </c>
      <c r="N487" t="str">
        <f t="shared" si="22"/>
        <v>Robusta</v>
      </c>
      <c r="O487" t="str">
        <f t="shared" si="23"/>
        <v>Light</v>
      </c>
      <c r="P487" t="str">
        <f>_xlfn.XLOOKUP(Coffee_order[[#This Row],[Customer ID]],customers!$A$1:$A$1001,customers!$I$1:$I$1001,,0)</f>
        <v>Yes</v>
      </c>
    </row>
    <row r="488" spans="1:16" x14ac:dyDescent="0.3">
      <c r="A488" s="2" t="s">
        <v>3236</v>
      </c>
      <c r="B488" s="4">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INDEX(products!$A$1:$G$49,MATCH($D488,products!$A$1:$A$49,0),MATCH(orders!I$1,products!$A$1:$G$1,0))</f>
        <v>Lib</v>
      </c>
      <c r="J488" t="str">
        <f>INDEX(products!$A$1:$G$49,MATCH($D488,products!$A$1:$A$49,0),MATCH(orders!J$1,products!$A$1:$G$1,0))</f>
        <v>M</v>
      </c>
      <c r="K488" s="6">
        <f>INDEX(products!$A$1:$G$49,MATCH($D488,products!$A$1:$A$49,0),MATCH(orders!K$1,products!$A$1:$G$1,0))</f>
        <v>0.5</v>
      </c>
      <c r="L488" s="7">
        <f>INDEX(products!$A$1:$G$49,MATCH($D488,products!$A$1:$A$49,0),MATCH(orders!L$1,products!$A$1:$G$1,0))</f>
        <v>8.73</v>
      </c>
      <c r="M488" s="7">
        <f t="shared" si="21"/>
        <v>52.38</v>
      </c>
      <c r="N488" t="str">
        <f t="shared" si="22"/>
        <v>Liberica</v>
      </c>
      <c r="O488" t="str">
        <f t="shared" si="23"/>
        <v>Medium</v>
      </c>
      <c r="P488" t="str">
        <f>_xlfn.XLOOKUP(Coffee_order[[#This Row],[Customer ID]],customers!$A$1:$A$1001,customers!$I$1:$I$1001,,0)</f>
        <v>Yes</v>
      </c>
    </row>
    <row r="489" spans="1:16" x14ac:dyDescent="0.3">
      <c r="A489" s="2" t="s">
        <v>3242</v>
      </c>
      <c r="B489" s="4">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INDEX(products!$A$1:$G$49,MATCH($D489,products!$A$1:$A$49,0),MATCH(orders!I$1,products!$A$1:$G$1,0))</f>
        <v>Exc</v>
      </c>
      <c r="J489" t="str">
        <f>INDEX(products!$A$1:$G$49,MATCH($D489,products!$A$1:$A$49,0),MATCH(orders!J$1,products!$A$1:$G$1,0))</f>
        <v>D</v>
      </c>
      <c r="K489" s="6">
        <f>INDEX(products!$A$1:$G$49,MATCH($D489,products!$A$1:$A$49,0),MATCH(orders!K$1,products!$A$1:$G$1,0))</f>
        <v>1</v>
      </c>
      <c r="L489" s="7">
        <f>INDEX(products!$A$1:$G$49,MATCH($D489,products!$A$1:$A$49,0),MATCH(orders!L$1,products!$A$1:$G$1,0))</f>
        <v>12.15</v>
      </c>
      <c r="M489" s="7">
        <f t="shared" si="21"/>
        <v>72.900000000000006</v>
      </c>
      <c r="N489" t="str">
        <f t="shared" si="22"/>
        <v>Excelsia</v>
      </c>
      <c r="O489" t="str">
        <f t="shared" si="23"/>
        <v>Dark</v>
      </c>
      <c r="P489" t="str">
        <f>_xlfn.XLOOKUP(Coffee_order[[#This Row],[Customer ID]],customers!$A$1:$A$1001,customers!$I$1:$I$1001,,0)</f>
        <v>No</v>
      </c>
    </row>
    <row r="490" spans="1:16" x14ac:dyDescent="0.3">
      <c r="A490" s="2" t="s">
        <v>3248</v>
      </c>
      <c r="B490" s="4">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INDEX(products!$A$1:$G$49,MATCH($D490,products!$A$1:$A$49,0),MATCH(orders!I$1,products!$A$1:$G$1,0))</f>
        <v>Rob</v>
      </c>
      <c r="J490" t="str">
        <f>INDEX(products!$A$1:$G$49,MATCH($D490,products!$A$1:$A$49,0),MATCH(orders!J$1,products!$A$1:$G$1,0))</f>
        <v>M</v>
      </c>
      <c r="K490" s="6">
        <f>INDEX(products!$A$1:$G$49,MATCH($D490,products!$A$1:$A$49,0),MATCH(orders!K$1,products!$A$1:$G$1,0))</f>
        <v>0.2</v>
      </c>
      <c r="L490" s="7">
        <f>INDEX(products!$A$1:$G$49,MATCH($D490,products!$A$1:$A$49,0),MATCH(orders!L$1,products!$A$1:$G$1,0))</f>
        <v>2.9849999999999999</v>
      </c>
      <c r="M490" s="7">
        <f t="shared" si="21"/>
        <v>14.924999999999999</v>
      </c>
      <c r="N490" t="str">
        <f t="shared" si="22"/>
        <v>Robusta</v>
      </c>
      <c r="O490" t="str">
        <f t="shared" si="23"/>
        <v>Medium</v>
      </c>
      <c r="P490" t="str">
        <f>_xlfn.XLOOKUP(Coffee_order[[#This Row],[Customer ID]],customers!$A$1:$A$1001,customers!$I$1:$I$1001,,0)</f>
        <v>Yes</v>
      </c>
    </row>
    <row r="491" spans="1:16" x14ac:dyDescent="0.3">
      <c r="A491" s="2" t="s">
        <v>3254</v>
      </c>
      <c r="B491" s="4">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INDEX(products!$A$1:$G$49,MATCH($D491,products!$A$1:$A$49,0),MATCH(orders!I$1,products!$A$1:$G$1,0))</f>
        <v>Lib</v>
      </c>
      <c r="J491" t="str">
        <f>INDEX(products!$A$1:$G$49,MATCH($D491,products!$A$1:$A$49,0),MATCH(orders!J$1,products!$A$1:$G$1,0))</f>
        <v>L</v>
      </c>
      <c r="K491" s="6">
        <f>INDEX(products!$A$1:$G$49,MATCH($D491,products!$A$1:$A$49,0),MATCH(orders!K$1,products!$A$1:$G$1,0))</f>
        <v>1</v>
      </c>
      <c r="L491" s="7">
        <f>INDEX(products!$A$1:$G$49,MATCH($D491,products!$A$1:$A$49,0),MATCH(orders!L$1,products!$A$1:$G$1,0))</f>
        <v>15.85</v>
      </c>
      <c r="M491" s="7">
        <f t="shared" si="21"/>
        <v>95.1</v>
      </c>
      <c r="N491" t="str">
        <f t="shared" si="22"/>
        <v>Liberica</v>
      </c>
      <c r="O491" t="str">
        <f t="shared" si="23"/>
        <v>Light</v>
      </c>
      <c r="P491" t="str">
        <f>_xlfn.XLOOKUP(Coffee_order[[#This Row],[Customer ID]],customers!$A$1:$A$1001,customers!$I$1:$I$1001,,0)</f>
        <v>No</v>
      </c>
    </row>
    <row r="492" spans="1:16" x14ac:dyDescent="0.3">
      <c r="A492" s="2" t="s">
        <v>3260</v>
      </c>
      <c r="B492" s="4">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INDEX(products!$A$1:$G$49,MATCH($D492,products!$A$1:$A$49,0),MATCH(orders!I$1,products!$A$1:$G$1,0))</f>
        <v>Lib</v>
      </c>
      <c r="J492" t="str">
        <f>INDEX(products!$A$1:$G$49,MATCH($D492,products!$A$1:$A$49,0),MATCH(orders!J$1,products!$A$1:$G$1,0))</f>
        <v>D</v>
      </c>
      <c r="K492" s="6">
        <f>INDEX(products!$A$1:$G$49,MATCH($D492,products!$A$1:$A$49,0),MATCH(orders!K$1,products!$A$1:$G$1,0))</f>
        <v>0.5</v>
      </c>
      <c r="L492" s="7">
        <f>INDEX(products!$A$1:$G$49,MATCH($D492,products!$A$1:$A$49,0),MATCH(orders!L$1,products!$A$1:$G$1,0))</f>
        <v>7.77</v>
      </c>
      <c r="M492" s="7">
        <f t="shared" si="21"/>
        <v>15.54</v>
      </c>
      <c r="N492" t="str">
        <f t="shared" si="22"/>
        <v>Liberica</v>
      </c>
      <c r="O492" t="str">
        <f t="shared" si="23"/>
        <v>Dark</v>
      </c>
      <c r="P492" t="str">
        <f>_xlfn.XLOOKUP(Coffee_order[[#This Row],[Customer ID]],customers!$A$1:$A$1001,customers!$I$1:$I$1001,,0)</f>
        <v>No</v>
      </c>
    </row>
    <row r="493" spans="1:16" x14ac:dyDescent="0.3">
      <c r="A493" s="2" t="s">
        <v>3266</v>
      </c>
      <c r="B493" s="4">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INDEX(products!$A$1:$G$49,MATCH($D493,products!$A$1:$A$49,0),MATCH(orders!I$1,products!$A$1:$G$1,0))</f>
        <v>Lib</v>
      </c>
      <c r="J493" t="str">
        <f>INDEX(products!$A$1:$G$49,MATCH($D493,products!$A$1:$A$49,0),MATCH(orders!J$1,products!$A$1:$G$1,0))</f>
        <v>D</v>
      </c>
      <c r="K493" s="6">
        <f>INDEX(products!$A$1:$G$49,MATCH($D493,products!$A$1:$A$49,0),MATCH(orders!K$1,products!$A$1:$G$1,0))</f>
        <v>0.2</v>
      </c>
      <c r="L493" s="7">
        <f>INDEX(products!$A$1:$G$49,MATCH($D493,products!$A$1:$A$49,0),MATCH(orders!L$1,products!$A$1:$G$1,0))</f>
        <v>3.8849999999999998</v>
      </c>
      <c r="M493" s="7">
        <f t="shared" si="21"/>
        <v>23.31</v>
      </c>
      <c r="N493" t="str">
        <f t="shared" si="22"/>
        <v>Liberica</v>
      </c>
      <c r="O493" t="str">
        <f t="shared" si="23"/>
        <v>Dark</v>
      </c>
      <c r="P493" t="str">
        <f>_xlfn.XLOOKUP(Coffee_order[[#This Row],[Customer ID]],customers!$A$1:$A$1001,customers!$I$1:$I$1001,,0)</f>
        <v>No</v>
      </c>
    </row>
    <row r="494" spans="1:16" x14ac:dyDescent="0.3">
      <c r="A494" s="2" t="s">
        <v>3271</v>
      </c>
      <c r="B494" s="4">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INDEX(products!$A$1:$G$49,MATCH($D494,products!$A$1:$A$49,0),MATCH(orders!I$1,products!$A$1:$G$1,0))</f>
        <v>Exc</v>
      </c>
      <c r="J494" t="str">
        <f>INDEX(products!$A$1:$G$49,MATCH($D494,products!$A$1:$A$49,0),MATCH(orders!J$1,products!$A$1:$G$1,0))</f>
        <v>M</v>
      </c>
      <c r="K494" s="6">
        <f>INDEX(products!$A$1:$G$49,MATCH($D494,products!$A$1:$A$49,0),MATCH(orders!K$1,products!$A$1:$G$1,0))</f>
        <v>0.2</v>
      </c>
      <c r="L494" s="7">
        <f>INDEX(products!$A$1:$G$49,MATCH($D494,products!$A$1:$A$49,0),MATCH(orders!L$1,products!$A$1:$G$1,0))</f>
        <v>4.125</v>
      </c>
      <c r="M494" s="7">
        <f t="shared" si="21"/>
        <v>4.125</v>
      </c>
      <c r="N494" t="str">
        <f t="shared" si="22"/>
        <v>Excelsia</v>
      </c>
      <c r="O494" t="str">
        <f t="shared" si="23"/>
        <v>Medium</v>
      </c>
      <c r="P494" t="str">
        <f>_xlfn.XLOOKUP(Coffee_order[[#This Row],[Customer ID]],customers!$A$1:$A$1001,customers!$I$1:$I$1001,,0)</f>
        <v>Yes</v>
      </c>
    </row>
    <row r="495" spans="1:16" x14ac:dyDescent="0.3">
      <c r="A495" s="2" t="s">
        <v>3277</v>
      </c>
      <c r="B495" s="4">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INDEX(products!$A$1:$G$49,MATCH($D495,products!$A$1:$A$49,0),MATCH(orders!I$1,products!$A$1:$G$1,0))</f>
        <v>Rob</v>
      </c>
      <c r="J495" t="str">
        <f>INDEX(products!$A$1:$G$49,MATCH($D495,products!$A$1:$A$49,0),MATCH(orders!J$1,products!$A$1:$G$1,0))</f>
        <v>M</v>
      </c>
      <c r="K495" s="6">
        <f>INDEX(products!$A$1:$G$49,MATCH($D495,products!$A$1:$A$49,0),MATCH(orders!K$1,products!$A$1:$G$1,0))</f>
        <v>0.5</v>
      </c>
      <c r="L495" s="7">
        <f>INDEX(products!$A$1:$G$49,MATCH($D495,products!$A$1:$A$49,0),MATCH(orders!L$1,products!$A$1:$G$1,0))</f>
        <v>5.97</v>
      </c>
      <c r="M495" s="7">
        <f t="shared" si="21"/>
        <v>35.82</v>
      </c>
      <c r="N495" t="str">
        <f t="shared" si="22"/>
        <v>Robusta</v>
      </c>
      <c r="O495" t="str">
        <f t="shared" si="23"/>
        <v>Medium</v>
      </c>
      <c r="P495" t="str">
        <f>_xlfn.XLOOKUP(Coffee_order[[#This Row],[Customer ID]],customers!$A$1:$A$1001,customers!$I$1:$I$1001,,0)</f>
        <v>No</v>
      </c>
    </row>
    <row r="496" spans="1:16" x14ac:dyDescent="0.3">
      <c r="A496" s="2" t="s">
        <v>3283</v>
      </c>
      <c r="B496" s="4">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INDEX(products!$A$1:$G$49,MATCH($D496,products!$A$1:$A$49,0),MATCH(orders!I$1,products!$A$1:$G$1,0))</f>
        <v>Lib</v>
      </c>
      <c r="J496" t="str">
        <f>INDEX(products!$A$1:$G$49,MATCH($D496,products!$A$1:$A$49,0),MATCH(orders!J$1,products!$A$1:$G$1,0))</f>
        <v>L</v>
      </c>
      <c r="K496" s="6">
        <f>INDEX(products!$A$1:$G$49,MATCH($D496,products!$A$1:$A$49,0),MATCH(orders!K$1,products!$A$1:$G$1,0))</f>
        <v>1</v>
      </c>
      <c r="L496" s="7">
        <f>INDEX(products!$A$1:$G$49,MATCH($D496,products!$A$1:$A$49,0),MATCH(orders!L$1,products!$A$1:$G$1,0))</f>
        <v>15.85</v>
      </c>
      <c r="M496" s="7">
        <f t="shared" si="21"/>
        <v>31.7</v>
      </c>
      <c r="N496" t="str">
        <f t="shared" si="22"/>
        <v>Liberica</v>
      </c>
      <c r="O496" t="str">
        <f t="shared" si="23"/>
        <v>Light</v>
      </c>
      <c r="P496" t="str">
        <f>_xlfn.XLOOKUP(Coffee_order[[#This Row],[Customer ID]],customers!$A$1:$A$1001,customers!$I$1:$I$1001,,0)</f>
        <v>No</v>
      </c>
    </row>
    <row r="497" spans="1:16" x14ac:dyDescent="0.3">
      <c r="A497" s="2" t="s">
        <v>3289</v>
      </c>
      <c r="B497" s="4">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INDEX(products!$A$1:$G$49,MATCH($D497,products!$A$1:$A$49,0),MATCH(orders!I$1,products!$A$1:$G$1,0))</f>
        <v>Lib</v>
      </c>
      <c r="J497" t="str">
        <f>INDEX(products!$A$1:$G$49,MATCH($D497,products!$A$1:$A$49,0),MATCH(orders!J$1,products!$A$1:$G$1,0))</f>
        <v>L</v>
      </c>
      <c r="K497" s="6">
        <f>INDEX(products!$A$1:$G$49,MATCH($D497,products!$A$1:$A$49,0),MATCH(orders!K$1,products!$A$1:$G$1,0))</f>
        <v>1</v>
      </c>
      <c r="L497" s="7">
        <f>INDEX(products!$A$1:$G$49,MATCH($D497,products!$A$1:$A$49,0),MATCH(orders!L$1,products!$A$1:$G$1,0))</f>
        <v>15.85</v>
      </c>
      <c r="M497" s="7">
        <f t="shared" si="21"/>
        <v>79.25</v>
      </c>
      <c r="N497" t="str">
        <f t="shared" si="22"/>
        <v>Liberica</v>
      </c>
      <c r="O497" t="str">
        <f t="shared" si="23"/>
        <v>Light</v>
      </c>
      <c r="P497" t="str">
        <f>_xlfn.XLOOKUP(Coffee_order[[#This Row],[Customer ID]],customers!$A$1:$A$1001,customers!$I$1:$I$1001,,0)</f>
        <v>Yes</v>
      </c>
    </row>
    <row r="498" spans="1:16" x14ac:dyDescent="0.3">
      <c r="A498" s="2" t="s">
        <v>3294</v>
      </c>
      <c r="B498" s="4">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INDEX(products!$A$1:$G$49,MATCH($D498,products!$A$1:$A$49,0),MATCH(orders!I$1,products!$A$1:$G$1,0))</f>
        <v>Exc</v>
      </c>
      <c r="J498" t="str">
        <f>INDEX(products!$A$1:$G$49,MATCH($D498,products!$A$1:$A$49,0),MATCH(orders!J$1,products!$A$1:$G$1,0))</f>
        <v>D</v>
      </c>
      <c r="K498" s="6">
        <f>INDEX(products!$A$1:$G$49,MATCH($D498,products!$A$1:$A$49,0),MATCH(orders!K$1,products!$A$1:$G$1,0))</f>
        <v>0.2</v>
      </c>
      <c r="L498" s="7">
        <f>INDEX(products!$A$1:$G$49,MATCH($D498,products!$A$1:$A$49,0),MATCH(orders!L$1,products!$A$1:$G$1,0))</f>
        <v>3.645</v>
      </c>
      <c r="M498" s="7">
        <f t="shared" si="21"/>
        <v>10.935</v>
      </c>
      <c r="N498" t="str">
        <f t="shared" si="22"/>
        <v>Excelsia</v>
      </c>
      <c r="O498" t="str">
        <f t="shared" si="23"/>
        <v>Dark</v>
      </c>
      <c r="P498" t="str">
        <f>_xlfn.XLOOKUP(Coffee_order[[#This Row],[Customer ID]],customers!$A$1:$A$1001,customers!$I$1:$I$1001,,0)</f>
        <v>No</v>
      </c>
    </row>
    <row r="499" spans="1:16" x14ac:dyDescent="0.3">
      <c r="A499" s="2" t="s">
        <v>3300</v>
      </c>
      <c r="B499" s="4">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INDEX(products!$A$1:$G$49,MATCH($D499,products!$A$1:$A$49,0),MATCH(orders!I$1,products!$A$1:$G$1,0))</f>
        <v>Ara</v>
      </c>
      <c r="J499" t="str">
        <f>INDEX(products!$A$1:$G$49,MATCH($D499,products!$A$1:$A$49,0),MATCH(orders!J$1,products!$A$1:$G$1,0))</f>
        <v>D</v>
      </c>
      <c r="K499" s="6">
        <f>INDEX(products!$A$1:$G$49,MATCH($D499,products!$A$1:$A$49,0),MATCH(orders!K$1,products!$A$1:$G$1,0))</f>
        <v>1</v>
      </c>
      <c r="L499" s="7">
        <f>INDEX(products!$A$1:$G$49,MATCH($D499,products!$A$1:$A$49,0),MATCH(orders!L$1,products!$A$1:$G$1,0))</f>
        <v>9.9499999999999993</v>
      </c>
      <c r="M499" s="7">
        <f t="shared" si="21"/>
        <v>39.799999999999997</v>
      </c>
      <c r="N499" t="str">
        <f t="shared" si="22"/>
        <v>Arabica</v>
      </c>
      <c r="O499" t="str">
        <f t="shared" si="23"/>
        <v>Dark</v>
      </c>
      <c r="P499" t="str">
        <f>_xlfn.XLOOKUP(Coffee_order[[#This Row],[Customer ID]],customers!$A$1:$A$1001,customers!$I$1:$I$1001,,0)</f>
        <v>No</v>
      </c>
    </row>
    <row r="500" spans="1:16" x14ac:dyDescent="0.3">
      <c r="A500" s="2" t="s">
        <v>3307</v>
      </c>
      <c r="B500" s="4">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INDEX(products!$A$1:$G$49,MATCH($D500,products!$A$1:$A$49,0),MATCH(orders!I$1,products!$A$1:$G$1,0))</f>
        <v>Rob</v>
      </c>
      <c r="J500" t="str">
        <f>INDEX(products!$A$1:$G$49,MATCH($D500,products!$A$1:$A$49,0),MATCH(orders!J$1,products!$A$1:$G$1,0))</f>
        <v>M</v>
      </c>
      <c r="K500" s="6">
        <f>INDEX(products!$A$1:$G$49,MATCH($D500,products!$A$1:$A$49,0),MATCH(orders!K$1,products!$A$1:$G$1,0))</f>
        <v>1</v>
      </c>
      <c r="L500" s="7">
        <f>INDEX(products!$A$1:$G$49,MATCH($D500,products!$A$1:$A$49,0),MATCH(orders!L$1,products!$A$1:$G$1,0))</f>
        <v>9.9499999999999993</v>
      </c>
      <c r="M500" s="7">
        <f t="shared" si="21"/>
        <v>49.75</v>
      </c>
      <c r="N500" t="str">
        <f t="shared" si="22"/>
        <v>Robusta</v>
      </c>
      <c r="O500" t="str">
        <f t="shared" si="23"/>
        <v>Medium</v>
      </c>
      <c r="P500" t="str">
        <f>_xlfn.XLOOKUP(Coffee_order[[#This Row],[Customer ID]],customers!$A$1:$A$1001,customers!$I$1:$I$1001,,0)</f>
        <v>Yes</v>
      </c>
    </row>
    <row r="501" spans="1:16" x14ac:dyDescent="0.3">
      <c r="A501" s="2" t="s">
        <v>3313</v>
      </c>
      <c r="B501" s="4">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INDEX(products!$A$1:$G$49,MATCH($D501,products!$A$1:$A$49,0),MATCH(orders!I$1,products!$A$1:$G$1,0))</f>
        <v>Rob</v>
      </c>
      <c r="J501" t="str">
        <f>INDEX(products!$A$1:$G$49,MATCH($D501,products!$A$1:$A$49,0),MATCH(orders!J$1,products!$A$1:$G$1,0))</f>
        <v>D</v>
      </c>
      <c r="K501" s="6">
        <f>INDEX(products!$A$1:$G$49,MATCH($D501,products!$A$1:$A$49,0),MATCH(orders!K$1,products!$A$1:$G$1,0))</f>
        <v>0.2</v>
      </c>
      <c r="L501" s="7">
        <f>INDEX(products!$A$1:$G$49,MATCH($D501,products!$A$1:$A$49,0),MATCH(orders!L$1,products!$A$1:$G$1,0))</f>
        <v>2.6849999999999996</v>
      </c>
      <c r="M501" s="7">
        <f t="shared" si="21"/>
        <v>8.0549999999999997</v>
      </c>
      <c r="N501" t="str">
        <f t="shared" si="22"/>
        <v>Robusta</v>
      </c>
      <c r="O501" t="str">
        <f t="shared" si="23"/>
        <v>Dark</v>
      </c>
      <c r="P501" t="str">
        <f>_xlfn.XLOOKUP(Coffee_order[[#This Row],[Customer ID]],customers!$A$1:$A$1001,customers!$I$1:$I$1001,,0)</f>
        <v>Yes</v>
      </c>
    </row>
    <row r="502" spans="1:16" x14ac:dyDescent="0.3">
      <c r="A502" s="2" t="s">
        <v>3318</v>
      </c>
      <c r="B502" s="4">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INDEX(products!$A$1:$G$49,MATCH($D502,products!$A$1:$A$49,0),MATCH(orders!I$1,products!$A$1:$G$1,0))</f>
        <v>Rob</v>
      </c>
      <c r="J502" t="str">
        <f>INDEX(products!$A$1:$G$49,MATCH($D502,products!$A$1:$A$49,0),MATCH(orders!J$1,products!$A$1:$G$1,0))</f>
        <v>L</v>
      </c>
      <c r="K502" s="6">
        <f>INDEX(products!$A$1:$G$49,MATCH($D502,products!$A$1:$A$49,0),MATCH(orders!K$1,products!$A$1:$G$1,0))</f>
        <v>1</v>
      </c>
      <c r="L502" s="7">
        <f>INDEX(products!$A$1:$G$49,MATCH($D502,products!$A$1:$A$49,0),MATCH(orders!L$1,products!$A$1:$G$1,0))</f>
        <v>11.95</v>
      </c>
      <c r="M502" s="7">
        <f t="shared" si="21"/>
        <v>47.8</v>
      </c>
      <c r="N502" t="str">
        <f t="shared" si="22"/>
        <v>Robusta</v>
      </c>
      <c r="O502" t="str">
        <f t="shared" si="23"/>
        <v>Light</v>
      </c>
      <c r="P502" t="str">
        <f>_xlfn.XLOOKUP(Coffee_order[[#This Row],[Customer ID]],customers!$A$1:$A$1001,customers!$I$1:$I$1001,,0)</f>
        <v>No</v>
      </c>
    </row>
    <row r="503" spans="1:16" x14ac:dyDescent="0.3">
      <c r="A503" s="2" t="s">
        <v>3323</v>
      </c>
      <c r="B503" s="4">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INDEX(products!$A$1:$G$49,MATCH($D503,products!$A$1:$A$49,0),MATCH(orders!I$1,products!$A$1:$G$1,0))</f>
        <v>Rob</v>
      </c>
      <c r="J503" t="str">
        <f>INDEX(products!$A$1:$G$49,MATCH($D503,products!$A$1:$A$49,0),MATCH(orders!J$1,products!$A$1:$G$1,0))</f>
        <v>M</v>
      </c>
      <c r="K503" s="6">
        <f>INDEX(products!$A$1:$G$49,MATCH($D503,products!$A$1:$A$49,0),MATCH(orders!K$1,products!$A$1:$G$1,0))</f>
        <v>0.2</v>
      </c>
      <c r="L503" s="7">
        <f>INDEX(products!$A$1:$G$49,MATCH($D503,products!$A$1:$A$49,0),MATCH(orders!L$1,products!$A$1:$G$1,0))</f>
        <v>2.9849999999999999</v>
      </c>
      <c r="M503" s="7">
        <f t="shared" si="21"/>
        <v>11.94</v>
      </c>
      <c r="N503" t="str">
        <f t="shared" si="22"/>
        <v>Robusta</v>
      </c>
      <c r="O503" t="str">
        <f t="shared" si="23"/>
        <v>Medium</v>
      </c>
      <c r="P503" t="str">
        <f>_xlfn.XLOOKUP(Coffee_order[[#This Row],[Customer ID]],customers!$A$1:$A$1001,customers!$I$1:$I$1001,,0)</f>
        <v>No</v>
      </c>
    </row>
    <row r="504" spans="1:16" x14ac:dyDescent="0.3">
      <c r="A504" s="2" t="s">
        <v>3323</v>
      </c>
      <c r="B504" s="4">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INDEX(products!$A$1:$G$49,MATCH($D504,products!$A$1:$A$49,0),MATCH(orders!I$1,products!$A$1:$G$1,0))</f>
        <v>Exc</v>
      </c>
      <c r="J504" t="str">
        <f>INDEX(products!$A$1:$G$49,MATCH($D504,products!$A$1:$A$49,0),MATCH(orders!J$1,products!$A$1:$G$1,0))</f>
        <v>M</v>
      </c>
      <c r="K504" s="6">
        <f>INDEX(products!$A$1:$G$49,MATCH($D504,products!$A$1:$A$49,0),MATCH(orders!K$1,products!$A$1:$G$1,0))</f>
        <v>0.2</v>
      </c>
      <c r="L504" s="7">
        <f>INDEX(products!$A$1:$G$49,MATCH($D504,products!$A$1:$A$49,0),MATCH(orders!L$1,products!$A$1:$G$1,0))</f>
        <v>4.125</v>
      </c>
      <c r="M504" s="7">
        <f t="shared" si="21"/>
        <v>16.5</v>
      </c>
      <c r="N504" t="str">
        <f t="shared" si="22"/>
        <v>Excelsia</v>
      </c>
      <c r="O504" t="str">
        <f t="shared" si="23"/>
        <v>Medium</v>
      </c>
      <c r="P504" t="str">
        <f>_xlfn.XLOOKUP(Coffee_order[[#This Row],[Customer ID]],customers!$A$1:$A$1001,customers!$I$1:$I$1001,,0)</f>
        <v>No</v>
      </c>
    </row>
    <row r="505" spans="1:16" x14ac:dyDescent="0.3">
      <c r="A505" s="2" t="s">
        <v>3323</v>
      </c>
      <c r="B505" s="4">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INDEX(products!$A$1:$G$49,MATCH($D505,products!$A$1:$A$49,0),MATCH(orders!I$1,products!$A$1:$G$1,0))</f>
        <v>Lib</v>
      </c>
      <c r="J505" t="str">
        <f>INDEX(products!$A$1:$G$49,MATCH($D505,products!$A$1:$A$49,0),MATCH(orders!J$1,products!$A$1:$G$1,0))</f>
        <v>D</v>
      </c>
      <c r="K505" s="6">
        <f>INDEX(products!$A$1:$G$49,MATCH($D505,products!$A$1:$A$49,0),MATCH(orders!K$1,products!$A$1:$G$1,0))</f>
        <v>1</v>
      </c>
      <c r="L505" s="7">
        <f>INDEX(products!$A$1:$G$49,MATCH($D505,products!$A$1:$A$49,0),MATCH(orders!L$1,products!$A$1:$G$1,0))</f>
        <v>12.95</v>
      </c>
      <c r="M505" s="7">
        <f t="shared" si="21"/>
        <v>51.8</v>
      </c>
      <c r="N505" t="str">
        <f t="shared" si="22"/>
        <v>Liberica</v>
      </c>
      <c r="O505" t="str">
        <f t="shared" si="23"/>
        <v>Dark</v>
      </c>
      <c r="P505" t="str">
        <f>_xlfn.XLOOKUP(Coffee_order[[#This Row],[Customer ID]],customers!$A$1:$A$1001,customers!$I$1:$I$1001,,0)</f>
        <v>No</v>
      </c>
    </row>
    <row r="506" spans="1:16" x14ac:dyDescent="0.3">
      <c r="A506" s="2" t="s">
        <v>3323</v>
      </c>
      <c r="B506" s="4">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INDEX(products!$A$1:$G$49,MATCH($D506,products!$A$1:$A$49,0),MATCH(orders!I$1,products!$A$1:$G$1,0))</f>
        <v>Lib</v>
      </c>
      <c r="J506" t="str">
        <f>INDEX(products!$A$1:$G$49,MATCH($D506,products!$A$1:$A$49,0),MATCH(orders!J$1,products!$A$1:$G$1,0))</f>
        <v>L</v>
      </c>
      <c r="K506" s="6">
        <f>INDEX(products!$A$1:$G$49,MATCH($D506,products!$A$1:$A$49,0),MATCH(orders!K$1,products!$A$1:$G$1,0))</f>
        <v>0.2</v>
      </c>
      <c r="L506" s="7">
        <f>INDEX(products!$A$1:$G$49,MATCH($D506,products!$A$1:$A$49,0),MATCH(orders!L$1,products!$A$1:$G$1,0))</f>
        <v>4.7549999999999999</v>
      </c>
      <c r="M506" s="7">
        <f t="shared" si="21"/>
        <v>14.265000000000001</v>
      </c>
      <c r="N506" t="str">
        <f t="shared" si="22"/>
        <v>Liberica</v>
      </c>
      <c r="O506" t="str">
        <f t="shared" si="23"/>
        <v>Light</v>
      </c>
      <c r="P506" t="str">
        <f>_xlfn.XLOOKUP(Coffee_order[[#This Row],[Customer ID]],customers!$A$1:$A$1001,customers!$I$1:$I$1001,,0)</f>
        <v>No</v>
      </c>
    </row>
    <row r="507" spans="1:16" x14ac:dyDescent="0.3">
      <c r="A507" s="2" t="s">
        <v>3343</v>
      </c>
      <c r="B507" s="4">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INDEX(products!$A$1:$G$49,MATCH($D507,products!$A$1:$A$49,0),MATCH(orders!I$1,products!$A$1:$G$1,0))</f>
        <v>Lib</v>
      </c>
      <c r="J507" t="str">
        <f>INDEX(products!$A$1:$G$49,MATCH($D507,products!$A$1:$A$49,0),MATCH(orders!J$1,products!$A$1:$G$1,0))</f>
        <v>M</v>
      </c>
      <c r="K507" s="6">
        <f>INDEX(products!$A$1:$G$49,MATCH($D507,products!$A$1:$A$49,0),MATCH(orders!K$1,products!$A$1:$G$1,0))</f>
        <v>0.2</v>
      </c>
      <c r="L507" s="7">
        <f>INDEX(products!$A$1:$G$49,MATCH($D507,products!$A$1:$A$49,0),MATCH(orders!L$1,products!$A$1:$G$1,0))</f>
        <v>4.3650000000000002</v>
      </c>
      <c r="M507" s="7">
        <f t="shared" si="21"/>
        <v>26.19</v>
      </c>
      <c r="N507" t="str">
        <f t="shared" si="22"/>
        <v>Liberica</v>
      </c>
      <c r="O507" t="str">
        <f t="shared" si="23"/>
        <v>Medium</v>
      </c>
      <c r="P507" t="str">
        <f>_xlfn.XLOOKUP(Coffee_order[[#This Row],[Customer ID]],customers!$A$1:$A$1001,customers!$I$1:$I$1001,,0)</f>
        <v>No</v>
      </c>
    </row>
    <row r="508" spans="1:16" x14ac:dyDescent="0.3">
      <c r="A508" s="2" t="s">
        <v>3349</v>
      </c>
      <c r="B508" s="4">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INDEX(products!$A$1:$G$49,MATCH($D508,products!$A$1:$A$49,0),MATCH(orders!I$1,products!$A$1:$G$1,0))</f>
        <v>Ara</v>
      </c>
      <c r="J508" t="str">
        <f>INDEX(products!$A$1:$G$49,MATCH($D508,products!$A$1:$A$49,0),MATCH(orders!J$1,products!$A$1:$G$1,0))</f>
        <v>L</v>
      </c>
      <c r="K508" s="6">
        <f>INDEX(products!$A$1:$G$49,MATCH($D508,products!$A$1:$A$49,0),MATCH(orders!K$1,products!$A$1:$G$1,0))</f>
        <v>1</v>
      </c>
      <c r="L508" s="7">
        <f>INDEX(products!$A$1:$G$49,MATCH($D508,products!$A$1:$A$49,0),MATCH(orders!L$1,products!$A$1:$G$1,0))</f>
        <v>12.95</v>
      </c>
      <c r="M508" s="7">
        <f t="shared" si="21"/>
        <v>25.9</v>
      </c>
      <c r="N508" t="str">
        <f t="shared" si="22"/>
        <v>Arabica</v>
      </c>
      <c r="O508" t="str">
        <f t="shared" si="23"/>
        <v>Light</v>
      </c>
      <c r="P508" t="str">
        <f>_xlfn.XLOOKUP(Coffee_order[[#This Row],[Customer ID]],customers!$A$1:$A$1001,customers!$I$1:$I$1001,,0)</f>
        <v>Yes</v>
      </c>
    </row>
    <row r="509" spans="1:16" x14ac:dyDescent="0.3">
      <c r="A509" s="2" t="s">
        <v>3355</v>
      </c>
      <c r="B509" s="4">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INDEX(products!$A$1:$G$49,MATCH($D509,products!$A$1:$A$49,0),MATCH(orders!I$1,products!$A$1:$G$1,0))</f>
        <v>Ara</v>
      </c>
      <c r="J509" t="str">
        <f>INDEX(products!$A$1:$G$49,MATCH($D509,products!$A$1:$A$49,0),MATCH(orders!J$1,products!$A$1:$G$1,0))</f>
        <v>L</v>
      </c>
      <c r="K509" s="6">
        <f>INDEX(products!$A$1:$G$49,MATCH($D509,products!$A$1:$A$49,0),MATCH(orders!K$1,products!$A$1:$G$1,0))</f>
        <v>2.5</v>
      </c>
      <c r="L509" s="7">
        <f>INDEX(products!$A$1:$G$49,MATCH($D509,products!$A$1:$A$49,0),MATCH(orders!L$1,products!$A$1:$G$1,0))</f>
        <v>29.784999999999997</v>
      </c>
      <c r="M509" s="7">
        <f t="shared" si="21"/>
        <v>89.35499999999999</v>
      </c>
      <c r="N509" t="str">
        <f t="shared" si="22"/>
        <v>Arabica</v>
      </c>
      <c r="O509" t="str">
        <f t="shared" si="23"/>
        <v>Light</v>
      </c>
      <c r="P509" t="str">
        <f>_xlfn.XLOOKUP(Coffee_order[[#This Row],[Customer ID]],customers!$A$1:$A$1001,customers!$I$1:$I$1001,,0)</f>
        <v>Yes</v>
      </c>
    </row>
    <row r="510" spans="1:16" x14ac:dyDescent="0.3">
      <c r="A510" s="2" t="s">
        <v>3361</v>
      </c>
      <c r="B510" s="4">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INDEX(products!$A$1:$G$49,MATCH($D510,products!$A$1:$A$49,0),MATCH(orders!I$1,products!$A$1:$G$1,0))</f>
        <v>Lib</v>
      </c>
      <c r="J510" t="str">
        <f>INDEX(products!$A$1:$G$49,MATCH($D510,products!$A$1:$A$49,0),MATCH(orders!J$1,products!$A$1:$G$1,0))</f>
        <v>D</v>
      </c>
      <c r="K510" s="6">
        <f>INDEX(products!$A$1:$G$49,MATCH($D510,products!$A$1:$A$49,0),MATCH(orders!K$1,products!$A$1:$G$1,0))</f>
        <v>0.5</v>
      </c>
      <c r="L510" s="7">
        <f>INDEX(products!$A$1:$G$49,MATCH($D510,products!$A$1:$A$49,0),MATCH(orders!L$1,products!$A$1:$G$1,0))</f>
        <v>7.77</v>
      </c>
      <c r="M510" s="7">
        <f t="shared" si="21"/>
        <v>46.62</v>
      </c>
      <c r="N510" t="str">
        <f t="shared" si="22"/>
        <v>Liberica</v>
      </c>
      <c r="O510" t="str">
        <f t="shared" si="23"/>
        <v>Dark</v>
      </c>
      <c r="P510" t="str">
        <f>_xlfn.XLOOKUP(Coffee_order[[#This Row],[Customer ID]],customers!$A$1:$A$1001,customers!$I$1:$I$1001,,0)</f>
        <v>No</v>
      </c>
    </row>
    <row r="511" spans="1:16" x14ac:dyDescent="0.3">
      <c r="A511" s="2" t="s">
        <v>3367</v>
      </c>
      <c r="B511" s="4">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INDEX(products!$A$1:$G$49,MATCH($D511,products!$A$1:$A$49,0),MATCH(orders!I$1,products!$A$1:$G$1,0))</f>
        <v>Ara</v>
      </c>
      <c r="J511" t="str">
        <f>INDEX(products!$A$1:$G$49,MATCH($D511,products!$A$1:$A$49,0),MATCH(orders!J$1,products!$A$1:$G$1,0))</f>
        <v>D</v>
      </c>
      <c r="K511" s="6">
        <f>INDEX(products!$A$1:$G$49,MATCH($D511,products!$A$1:$A$49,0),MATCH(orders!K$1,products!$A$1:$G$1,0))</f>
        <v>1</v>
      </c>
      <c r="L511" s="7">
        <f>INDEX(products!$A$1:$G$49,MATCH($D511,products!$A$1:$A$49,0),MATCH(orders!L$1,products!$A$1:$G$1,0))</f>
        <v>9.9499999999999993</v>
      </c>
      <c r="M511" s="7">
        <f t="shared" si="21"/>
        <v>29.849999999999998</v>
      </c>
      <c r="N511" t="str">
        <f t="shared" si="22"/>
        <v>Arabica</v>
      </c>
      <c r="O511" t="str">
        <f t="shared" si="23"/>
        <v>Dark</v>
      </c>
      <c r="P511" t="str">
        <f>_xlfn.XLOOKUP(Coffee_order[[#This Row],[Customer ID]],customers!$A$1:$A$1001,customers!$I$1:$I$1001,,0)</f>
        <v>Yes</v>
      </c>
    </row>
    <row r="512" spans="1:16" x14ac:dyDescent="0.3">
      <c r="A512" s="2" t="s">
        <v>3373</v>
      </c>
      <c r="B512" s="4">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INDEX(products!$A$1:$G$49,MATCH($D512,products!$A$1:$A$49,0),MATCH(orders!I$1,products!$A$1:$G$1,0))</f>
        <v>Rob</v>
      </c>
      <c r="J512" t="str">
        <f>INDEX(products!$A$1:$G$49,MATCH($D512,products!$A$1:$A$49,0),MATCH(orders!J$1,products!$A$1:$G$1,0))</f>
        <v>L</v>
      </c>
      <c r="K512" s="6">
        <f>INDEX(products!$A$1:$G$49,MATCH($D512,products!$A$1:$A$49,0),MATCH(orders!K$1,products!$A$1:$G$1,0))</f>
        <v>0.2</v>
      </c>
      <c r="L512" s="7">
        <f>INDEX(products!$A$1:$G$49,MATCH($D512,products!$A$1:$A$49,0),MATCH(orders!L$1,products!$A$1:$G$1,0))</f>
        <v>3.5849999999999995</v>
      </c>
      <c r="M512" s="7">
        <f t="shared" si="21"/>
        <v>10.754999999999999</v>
      </c>
      <c r="N512" t="str">
        <f t="shared" si="22"/>
        <v>Robusta</v>
      </c>
      <c r="O512" t="str">
        <f t="shared" si="23"/>
        <v>Light</v>
      </c>
      <c r="P512" t="str">
        <f>_xlfn.XLOOKUP(Coffee_order[[#This Row],[Customer ID]],customers!$A$1:$A$1001,customers!$I$1:$I$1001,,0)</f>
        <v>Yes</v>
      </c>
    </row>
    <row r="513" spans="1:16" x14ac:dyDescent="0.3">
      <c r="A513" s="2" t="s">
        <v>3379</v>
      </c>
      <c r="B513" s="4">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INDEX(products!$A$1:$G$49,MATCH($D513,products!$A$1:$A$49,0),MATCH(orders!I$1,products!$A$1:$G$1,0))</f>
        <v>Ara</v>
      </c>
      <c r="J513" t="str">
        <f>INDEX(products!$A$1:$G$49,MATCH($D513,products!$A$1:$A$49,0),MATCH(orders!J$1,products!$A$1:$G$1,0))</f>
        <v>M</v>
      </c>
      <c r="K513" s="6">
        <f>INDEX(products!$A$1:$G$49,MATCH($D513,products!$A$1:$A$49,0),MATCH(orders!K$1,products!$A$1:$G$1,0))</f>
        <v>0.2</v>
      </c>
      <c r="L513" s="7">
        <f>INDEX(products!$A$1:$G$49,MATCH($D513,products!$A$1:$A$49,0),MATCH(orders!L$1,products!$A$1:$G$1,0))</f>
        <v>3.375</v>
      </c>
      <c r="M513" s="7">
        <f t="shared" si="21"/>
        <v>13.5</v>
      </c>
      <c r="N513" t="str">
        <f t="shared" si="22"/>
        <v>Arabica</v>
      </c>
      <c r="O513" t="str">
        <f t="shared" si="23"/>
        <v>Medium</v>
      </c>
      <c r="P513" t="str">
        <f>_xlfn.XLOOKUP(Coffee_order[[#This Row],[Customer ID]],customers!$A$1:$A$1001,customers!$I$1:$I$1001,,0)</f>
        <v>Yes</v>
      </c>
    </row>
    <row r="514" spans="1:16" x14ac:dyDescent="0.3">
      <c r="A514" s="2" t="s">
        <v>3385</v>
      </c>
      <c r="B514" s="4">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INDEX(products!$A$1:$G$49,MATCH($D514,products!$A$1:$A$49,0),MATCH(orders!I$1,products!$A$1:$G$1,0))</f>
        <v>Lib</v>
      </c>
      <c r="J514" t="str">
        <f>INDEX(products!$A$1:$G$49,MATCH($D514,products!$A$1:$A$49,0),MATCH(orders!J$1,products!$A$1:$G$1,0))</f>
        <v>L</v>
      </c>
      <c r="K514" s="6">
        <f>INDEX(products!$A$1:$G$49,MATCH($D514,products!$A$1:$A$49,0),MATCH(orders!K$1,products!$A$1:$G$1,0))</f>
        <v>1</v>
      </c>
      <c r="L514" s="7">
        <f>INDEX(products!$A$1:$G$49,MATCH($D514,products!$A$1:$A$49,0),MATCH(orders!L$1,products!$A$1:$G$1,0))</f>
        <v>15.85</v>
      </c>
      <c r="M514" s="7">
        <f t="shared" si="21"/>
        <v>47.55</v>
      </c>
      <c r="N514" t="str">
        <f t="shared" si="22"/>
        <v>Liberica</v>
      </c>
      <c r="O514" t="str">
        <f t="shared" si="23"/>
        <v>Light</v>
      </c>
      <c r="P514" t="str">
        <f>_xlfn.XLOOKUP(Coffee_order[[#This Row],[Customer ID]],customers!$A$1:$A$1001,customers!$I$1:$I$1001,,0)</f>
        <v>No</v>
      </c>
    </row>
    <row r="515" spans="1:16" x14ac:dyDescent="0.3">
      <c r="A515" s="2" t="s">
        <v>3391</v>
      </c>
      <c r="B515" s="4">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INDEX(products!$A$1:$G$49,MATCH($D515,products!$A$1:$A$49,0),MATCH(orders!I$1,products!$A$1:$G$1,0))</f>
        <v>Lib</v>
      </c>
      <c r="J515" t="str">
        <f>INDEX(products!$A$1:$G$49,MATCH($D515,products!$A$1:$A$49,0),MATCH(orders!J$1,products!$A$1:$G$1,0))</f>
        <v>L</v>
      </c>
      <c r="K515" s="6">
        <f>INDEX(products!$A$1:$G$49,MATCH($D515,products!$A$1:$A$49,0),MATCH(orders!K$1,products!$A$1:$G$1,0))</f>
        <v>1</v>
      </c>
      <c r="L515" s="7">
        <f>INDEX(products!$A$1:$G$49,MATCH($D515,products!$A$1:$A$49,0),MATCH(orders!L$1,products!$A$1:$G$1,0))</f>
        <v>15.85</v>
      </c>
      <c r="M515" s="7">
        <f t="shared" ref="M515:M578" si="24">L515*E515</f>
        <v>79.25</v>
      </c>
      <c r="N515" t="str">
        <f t="shared" ref="N515:N578" si="25">IF(I515="Rob","Robusta",IF(I515="Exc","Excelsia",IF(I515="Ara","Arabica",IF(I515="Lib","Liberica"))))</f>
        <v>Liberica</v>
      </c>
      <c r="O515" t="str">
        <f t="shared" ref="O515:O578" si="26">IF(J515="M","Medium",IF(J515="L","Light",IF(J515="D","Dark")))</f>
        <v>Light</v>
      </c>
      <c r="P515" t="str">
        <f>_xlfn.XLOOKUP(Coffee_order[[#This Row],[Customer ID]],customers!$A$1:$A$1001,customers!$I$1:$I$1001,,0)</f>
        <v>No</v>
      </c>
    </row>
    <row r="516" spans="1:16" x14ac:dyDescent="0.3">
      <c r="A516" s="2" t="s">
        <v>3396</v>
      </c>
      <c r="B516" s="4">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INDEX(products!$A$1:$G$49,MATCH($D516,products!$A$1:$A$49,0),MATCH(orders!I$1,products!$A$1:$G$1,0))</f>
        <v>Lib</v>
      </c>
      <c r="J516" t="str">
        <f>INDEX(products!$A$1:$G$49,MATCH($D516,products!$A$1:$A$49,0),MATCH(orders!J$1,products!$A$1:$G$1,0))</f>
        <v>M</v>
      </c>
      <c r="K516" s="6">
        <f>INDEX(products!$A$1:$G$49,MATCH($D516,products!$A$1:$A$49,0),MATCH(orders!K$1,products!$A$1:$G$1,0))</f>
        <v>0.2</v>
      </c>
      <c r="L516" s="7">
        <f>INDEX(products!$A$1:$G$49,MATCH($D516,products!$A$1:$A$49,0),MATCH(orders!L$1,products!$A$1:$G$1,0))</f>
        <v>4.3650000000000002</v>
      </c>
      <c r="M516" s="7">
        <f t="shared" si="24"/>
        <v>26.19</v>
      </c>
      <c r="N516" t="str">
        <f t="shared" si="25"/>
        <v>Liberica</v>
      </c>
      <c r="O516" t="str">
        <f t="shared" si="26"/>
        <v>Medium</v>
      </c>
      <c r="P516" t="str">
        <f>_xlfn.XLOOKUP(Coffee_order[[#This Row],[Customer ID]],customers!$A$1:$A$1001,customers!$I$1:$I$1001,,0)</f>
        <v>Yes</v>
      </c>
    </row>
    <row r="517" spans="1:16" x14ac:dyDescent="0.3">
      <c r="A517" s="2" t="s">
        <v>3402</v>
      </c>
      <c r="B517" s="4">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INDEX(products!$A$1:$G$49,MATCH($D517,products!$A$1:$A$49,0),MATCH(orders!I$1,products!$A$1:$G$1,0))</f>
        <v>Rob</v>
      </c>
      <c r="J517" t="str">
        <f>INDEX(products!$A$1:$G$49,MATCH($D517,products!$A$1:$A$49,0),MATCH(orders!J$1,products!$A$1:$G$1,0))</f>
        <v>L</v>
      </c>
      <c r="K517" s="6">
        <f>INDEX(products!$A$1:$G$49,MATCH($D517,products!$A$1:$A$49,0),MATCH(orders!K$1,products!$A$1:$G$1,0))</f>
        <v>0.5</v>
      </c>
      <c r="L517" s="7">
        <f>INDEX(products!$A$1:$G$49,MATCH($D517,products!$A$1:$A$49,0),MATCH(orders!L$1,products!$A$1:$G$1,0))</f>
        <v>7.169999999999999</v>
      </c>
      <c r="M517" s="7">
        <f t="shared" si="24"/>
        <v>21.509999999999998</v>
      </c>
      <c r="N517" t="str">
        <f t="shared" si="25"/>
        <v>Robusta</v>
      </c>
      <c r="O517" t="str">
        <f t="shared" si="26"/>
        <v>Light</v>
      </c>
      <c r="P517" t="str">
        <f>_xlfn.XLOOKUP(Coffee_order[[#This Row],[Customer ID]],customers!$A$1:$A$1001,customers!$I$1:$I$1001,,0)</f>
        <v>No</v>
      </c>
    </row>
    <row r="518" spans="1:16" x14ac:dyDescent="0.3">
      <c r="A518" s="2" t="s">
        <v>3408</v>
      </c>
      <c r="B518" s="4">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INDEX(products!$A$1:$G$49,MATCH($D518,products!$A$1:$A$49,0),MATCH(orders!I$1,products!$A$1:$G$1,0))</f>
        <v>Rob</v>
      </c>
      <c r="J518" t="str">
        <f>INDEX(products!$A$1:$G$49,MATCH($D518,products!$A$1:$A$49,0),MATCH(orders!J$1,products!$A$1:$G$1,0))</f>
        <v>D</v>
      </c>
      <c r="K518" s="6">
        <f>INDEX(products!$A$1:$G$49,MATCH($D518,products!$A$1:$A$49,0),MATCH(orders!K$1,products!$A$1:$G$1,0))</f>
        <v>2.5</v>
      </c>
      <c r="L518" s="7">
        <f>INDEX(products!$A$1:$G$49,MATCH($D518,products!$A$1:$A$49,0),MATCH(orders!L$1,products!$A$1:$G$1,0))</f>
        <v>20.584999999999997</v>
      </c>
      <c r="M518" s="7">
        <f t="shared" si="24"/>
        <v>102.92499999999998</v>
      </c>
      <c r="N518" t="str">
        <f t="shared" si="25"/>
        <v>Robusta</v>
      </c>
      <c r="O518" t="str">
        <f t="shared" si="26"/>
        <v>Dark</v>
      </c>
      <c r="P518" t="str">
        <f>_xlfn.XLOOKUP(Coffee_order[[#This Row],[Customer ID]],customers!$A$1:$A$1001,customers!$I$1:$I$1001,,0)</f>
        <v>Yes</v>
      </c>
    </row>
    <row r="519" spans="1:16" x14ac:dyDescent="0.3">
      <c r="A519" s="2" t="s">
        <v>3413</v>
      </c>
      <c r="B519" s="4">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INDEX(products!$A$1:$G$49,MATCH($D519,products!$A$1:$A$49,0),MATCH(orders!I$1,products!$A$1:$G$1,0))</f>
        <v>Lib</v>
      </c>
      <c r="J519" t="str">
        <f>INDEX(products!$A$1:$G$49,MATCH($D519,products!$A$1:$A$49,0),MATCH(orders!J$1,products!$A$1:$G$1,0))</f>
        <v>D</v>
      </c>
      <c r="K519" s="6">
        <f>INDEX(products!$A$1:$G$49,MATCH($D519,products!$A$1:$A$49,0),MATCH(orders!K$1,products!$A$1:$G$1,0))</f>
        <v>0.2</v>
      </c>
      <c r="L519" s="7">
        <f>INDEX(products!$A$1:$G$49,MATCH($D519,products!$A$1:$A$49,0),MATCH(orders!L$1,products!$A$1:$G$1,0))</f>
        <v>3.8849999999999998</v>
      </c>
      <c r="M519" s="7">
        <f t="shared" si="24"/>
        <v>7.77</v>
      </c>
      <c r="N519" t="str">
        <f t="shared" si="25"/>
        <v>Liberica</v>
      </c>
      <c r="O519" t="str">
        <f t="shared" si="26"/>
        <v>Dark</v>
      </c>
      <c r="P519" t="str">
        <f>_xlfn.XLOOKUP(Coffee_order[[#This Row],[Customer ID]],customers!$A$1:$A$1001,customers!$I$1:$I$1001,,0)</f>
        <v>No</v>
      </c>
    </row>
    <row r="520" spans="1:16" x14ac:dyDescent="0.3">
      <c r="A520" s="2" t="s">
        <v>3418</v>
      </c>
      <c r="B520" s="4">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INDEX(products!$A$1:$G$49,MATCH($D520,products!$A$1:$A$49,0),MATCH(orders!I$1,products!$A$1:$G$1,0))</f>
        <v>Exc</v>
      </c>
      <c r="J520" t="str">
        <f>INDEX(products!$A$1:$G$49,MATCH($D520,products!$A$1:$A$49,0),MATCH(orders!J$1,products!$A$1:$G$1,0))</f>
        <v>D</v>
      </c>
      <c r="K520" s="6">
        <f>INDEX(products!$A$1:$G$49,MATCH($D520,products!$A$1:$A$49,0),MATCH(orders!K$1,products!$A$1:$G$1,0))</f>
        <v>2.5</v>
      </c>
      <c r="L520" s="7">
        <f>INDEX(products!$A$1:$G$49,MATCH($D520,products!$A$1:$A$49,0),MATCH(orders!L$1,products!$A$1:$G$1,0))</f>
        <v>27.945</v>
      </c>
      <c r="M520" s="7">
        <f t="shared" si="24"/>
        <v>139.72499999999999</v>
      </c>
      <c r="N520" t="str">
        <f t="shared" si="25"/>
        <v>Excelsia</v>
      </c>
      <c r="O520" t="str">
        <f t="shared" si="26"/>
        <v>Dark</v>
      </c>
      <c r="P520" t="str">
        <f>_xlfn.XLOOKUP(Coffee_order[[#This Row],[Customer ID]],customers!$A$1:$A$1001,customers!$I$1:$I$1001,,0)</f>
        <v>No</v>
      </c>
    </row>
    <row r="521" spans="1:16" x14ac:dyDescent="0.3">
      <c r="A521" s="2" t="s">
        <v>3424</v>
      </c>
      <c r="B521" s="4">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INDEX(products!$A$1:$G$49,MATCH($D521,products!$A$1:$A$49,0),MATCH(orders!I$1,products!$A$1:$G$1,0))</f>
        <v>Ara</v>
      </c>
      <c r="J521" t="str">
        <f>INDEX(products!$A$1:$G$49,MATCH($D521,products!$A$1:$A$49,0),MATCH(orders!J$1,products!$A$1:$G$1,0))</f>
        <v>D</v>
      </c>
      <c r="K521" s="6">
        <f>INDEX(products!$A$1:$G$49,MATCH($D521,products!$A$1:$A$49,0),MATCH(orders!K$1,products!$A$1:$G$1,0))</f>
        <v>0.5</v>
      </c>
      <c r="L521" s="7">
        <f>INDEX(products!$A$1:$G$49,MATCH($D521,products!$A$1:$A$49,0),MATCH(orders!L$1,products!$A$1:$G$1,0))</f>
        <v>5.97</v>
      </c>
      <c r="M521" s="7">
        <f t="shared" si="24"/>
        <v>11.94</v>
      </c>
      <c r="N521" t="str">
        <f t="shared" si="25"/>
        <v>Arabica</v>
      </c>
      <c r="O521" t="str">
        <f t="shared" si="26"/>
        <v>Dark</v>
      </c>
      <c r="P521" t="str">
        <f>_xlfn.XLOOKUP(Coffee_order[[#This Row],[Customer ID]],customers!$A$1:$A$1001,customers!$I$1:$I$1001,,0)</f>
        <v>Yes</v>
      </c>
    </row>
    <row r="522" spans="1:16" x14ac:dyDescent="0.3">
      <c r="A522" s="2" t="s">
        <v>3430</v>
      </c>
      <c r="B522" s="4">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INDEX(products!$A$1:$G$49,MATCH($D522,products!$A$1:$A$49,0),MATCH(orders!I$1,products!$A$1:$G$1,0))</f>
        <v>Lib</v>
      </c>
      <c r="J522" t="str">
        <f>INDEX(products!$A$1:$G$49,MATCH($D522,products!$A$1:$A$49,0),MATCH(orders!J$1,products!$A$1:$G$1,0))</f>
        <v>D</v>
      </c>
      <c r="K522" s="6">
        <f>INDEX(products!$A$1:$G$49,MATCH($D522,products!$A$1:$A$49,0),MATCH(orders!K$1,products!$A$1:$G$1,0))</f>
        <v>0.2</v>
      </c>
      <c r="L522" s="7">
        <f>INDEX(products!$A$1:$G$49,MATCH($D522,products!$A$1:$A$49,0),MATCH(orders!L$1,products!$A$1:$G$1,0))</f>
        <v>3.8849999999999998</v>
      </c>
      <c r="M522" s="7">
        <f t="shared" si="24"/>
        <v>3.8849999999999998</v>
      </c>
      <c r="N522" t="str">
        <f t="shared" si="25"/>
        <v>Liberica</v>
      </c>
      <c r="O522" t="str">
        <f t="shared" si="26"/>
        <v>Dark</v>
      </c>
      <c r="P522" t="str">
        <f>_xlfn.XLOOKUP(Coffee_order[[#This Row],[Customer ID]],customers!$A$1:$A$1001,customers!$I$1:$I$1001,,0)</f>
        <v>No</v>
      </c>
    </row>
    <row r="523" spans="1:16" x14ac:dyDescent="0.3">
      <c r="A523" s="2" t="s">
        <v>3430</v>
      </c>
      <c r="B523" s="4">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INDEX(products!$A$1:$G$49,MATCH($D523,products!$A$1:$A$49,0),MATCH(orders!I$1,products!$A$1:$G$1,0))</f>
        <v>Rob</v>
      </c>
      <c r="J523" t="str">
        <f>INDEX(products!$A$1:$G$49,MATCH($D523,products!$A$1:$A$49,0),MATCH(orders!J$1,products!$A$1:$G$1,0))</f>
        <v>M</v>
      </c>
      <c r="K523" s="6">
        <f>INDEX(products!$A$1:$G$49,MATCH($D523,products!$A$1:$A$49,0),MATCH(orders!K$1,products!$A$1:$G$1,0))</f>
        <v>1</v>
      </c>
      <c r="L523" s="7">
        <f>INDEX(products!$A$1:$G$49,MATCH($D523,products!$A$1:$A$49,0),MATCH(orders!L$1,products!$A$1:$G$1,0))</f>
        <v>9.9499999999999993</v>
      </c>
      <c r="M523" s="7">
        <f t="shared" si="24"/>
        <v>39.799999999999997</v>
      </c>
      <c r="N523" t="str">
        <f t="shared" si="25"/>
        <v>Robusta</v>
      </c>
      <c r="O523" t="str">
        <f t="shared" si="26"/>
        <v>Medium</v>
      </c>
      <c r="P523" t="str">
        <f>_xlfn.XLOOKUP(Coffee_order[[#This Row],[Customer ID]],customers!$A$1:$A$1001,customers!$I$1:$I$1001,,0)</f>
        <v>No</v>
      </c>
    </row>
    <row r="524" spans="1:16" x14ac:dyDescent="0.3">
      <c r="A524" s="2" t="s">
        <v>3441</v>
      </c>
      <c r="B524" s="4">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INDEX(products!$A$1:$G$49,MATCH($D524,products!$A$1:$A$49,0),MATCH(orders!I$1,products!$A$1:$G$1,0))</f>
        <v>Rob</v>
      </c>
      <c r="J524" t="str">
        <f>INDEX(products!$A$1:$G$49,MATCH($D524,products!$A$1:$A$49,0),MATCH(orders!J$1,products!$A$1:$G$1,0))</f>
        <v>M</v>
      </c>
      <c r="K524" s="6">
        <f>INDEX(products!$A$1:$G$49,MATCH($D524,products!$A$1:$A$49,0),MATCH(orders!K$1,products!$A$1:$G$1,0))</f>
        <v>0.5</v>
      </c>
      <c r="L524" s="7">
        <f>INDEX(products!$A$1:$G$49,MATCH($D524,products!$A$1:$A$49,0),MATCH(orders!L$1,products!$A$1:$G$1,0))</f>
        <v>5.97</v>
      </c>
      <c r="M524" s="7">
        <f t="shared" si="24"/>
        <v>29.849999999999998</v>
      </c>
      <c r="N524" t="str">
        <f t="shared" si="25"/>
        <v>Robusta</v>
      </c>
      <c r="O524" t="str">
        <f t="shared" si="26"/>
        <v>Medium</v>
      </c>
      <c r="P524" t="str">
        <f>_xlfn.XLOOKUP(Coffee_order[[#This Row],[Customer ID]],customers!$A$1:$A$1001,customers!$I$1:$I$1001,,0)</f>
        <v>No</v>
      </c>
    </row>
    <row r="525" spans="1:16" x14ac:dyDescent="0.3">
      <c r="A525" s="2" t="s">
        <v>3447</v>
      </c>
      <c r="B525" s="4">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INDEX(products!$A$1:$G$49,MATCH($D525,products!$A$1:$A$49,0),MATCH(orders!I$1,products!$A$1:$G$1,0))</f>
        <v>Lib</v>
      </c>
      <c r="J525" t="str">
        <f>INDEX(products!$A$1:$G$49,MATCH($D525,products!$A$1:$A$49,0),MATCH(orders!J$1,products!$A$1:$G$1,0))</f>
        <v>D</v>
      </c>
      <c r="K525" s="6">
        <f>INDEX(products!$A$1:$G$49,MATCH($D525,products!$A$1:$A$49,0),MATCH(orders!K$1,products!$A$1:$G$1,0))</f>
        <v>2.5</v>
      </c>
      <c r="L525" s="7">
        <f>INDEX(products!$A$1:$G$49,MATCH($D525,products!$A$1:$A$49,0),MATCH(orders!L$1,products!$A$1:$G$1,0))</f>
        <v>29.784999999999997</v>
      </c>
      <c r="M525" s="7">
        <f t="shared" si="24"/>
        <v>29.784999999999997</v>
      </c>
      <c r="N525" t="str">
        <f t="shared" si="25"/>
        <v>Liberica</v>
      </c>
      <c r="O525" t="str">
        <f t="shared" si="26"/>
        <v>Dark</v>
      </c>
      <c r="P525" t="str">
        <f>_xlfn.XLOOKUP(Coffee_order[[#This Row],[Customer ID]],customers!$A$1:$A$1001,customers!$I$1:$I$1001,,0)</f>
        <v>No</v>
      </c>
    </row>
    <row r="526" spans="1:16" x14ac:dyDescent="0.3">
      <c r="A526" s="2" t="s">
        <v>3453</v>
      </c>
      <c r="B526" s="4">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INDEX(products!$A$1:$G$49,MATCH($D526,products!$A$1:$A$49,0),MATCH(orders!I$1,products!$A$1:$G$1,0))</f>
        <v>Lib</v>
      </c>
      <c r="J526" t="str">
        <f>INDEX(products!$A$1:$G$49,MATCH($D526,products!$A$1:$A$49,0),MATCH(orders!J$1,products!$A$1:$G$1,0))</f>
        <v>L</v>
      </c>
      <c r="K526" s="6">
        <f>INDEX(products!$A$1:$G$49,MATCH($D526,products!$A$1:$A$49,0),MATCH(orders!K$1,products!$A$1:$G$1,0))</f>
        <v>2.5</v>
      </c>
      <c r="L526" s="7">
        <f>INDEX(products!$A$1:$G$49,MATCH($D526,products!$A$1:$A$49,0),MATCH(orders!L$1,products!$A$1:$G$1,0))</f>
        <v>36.454999999999998</v>
      </c>
      <c r="M526" s="7">
        <f t="shared" si="24"/>
        <v>72.91</v>
      </c>
      <c r="N526" t="str">
        <f t="shared" si="25"/>
        <v>Liberica</v>
      </c>
      <c r="O526" t="str">
        <f t="shared" si="26"/>
        <v>Light</v>
      </c>
      <c r="P526" t="str">
        <f>_xlfn.XLOOKUP(Coffee_order[[#This Row],[Customer ID]],customers!$A$1:$A$1001,customers!$I$1:$I$1001,,0)</f>
        <v>No</v>
      </c>
    </row>
    <row r="527" spans="1:16" x14ac:dyDescent="0.3">
      <c r="A527" s="2" t="s">
        <v>3458</v>
      </c>
      <c r="B527" s="4">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INDEX(products!$A$1:$G$49,MATCH($D527,products!$A$1:$A$49,0),MATCH(orders!I$1,products!$A$1:$G$1,0))</f>
        <v>Rob</v>
      </c>
      <c r="J527" t="str">
        <f>INDEX(products!$A$1:$G$49,MATCH($D527,products!$A$1:$A$49,0),MATCH(orders!J$1,products!$A$1:$G$1,0))</f>
        <v>D</v>
      </c>
      <c r="K527" s="6">
        <f>INDEX(products!$A$1:$G$49,MATCH($D527,products!$A$1:$A$49,0),MATCH(orders!K$1,products!$A$1:$G$1,0))</f>
        <v>0.2</v>
      </c>
      <c r="L527" s="7">
        <f>INDEX(products!$A$1:$G$49,MATCH($D527,products!$A$1:$A$49,0),MATCH(orders!L$1,products!$A$1:$G$1,0))</f>
        <v>2.6849999999999996</v>
      </c>
      <c r="M527" s="7">
        <f t="shared" si="24"/>
        <v>13.424999999999997</v>
      </c>
      <c r="N527" t="str">
        <f t="shared" si="25"/>
        <v>Robusta</v>
      </c>
      <c r="O527" t="str">
        <f t="shared" si="26"/>
        <v>Dark</v>
      </c>
      <c r="P527" t="str">
        <f>_xlfn.XLOOKUP(Coffee_order[[#This Row],[Customer ID]],customers!$A$1:$A$1001,customers!$I$1:$I$1001,,0)</f>
        <v>Yes</v>
      </c>
    </row>
    <row r="528" spans="1:16" x14ac:dyDescent="0.3">
      <c r="A528" s="2" t="s">
        <v>3463</v>
      </c>
      <c r="B528" s="4">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INDEX(products!$A$1:$G$49,MATCH($D528,products!$A$1:$A$49,0),MATCH(orders!I$1,products!$A$1:$G$1,0))</f>
        <v>Exc</v>
      </c>
      <c r="J528" t="str">
        <f>INDEX(products!$A$1:$G$49,MATCH($D528,products!$A$1:$A$49,0),MATCH(orders!J$1,products!$A$1:$G$1,0))</f>
        <v>M</v>
      </c>
      <c r="K528" s="6">
        <f>INDEX(products!$A$1:$G$49,MATCH($D528,products!$A$1:$A$49,0),MATCH(orders!K$1,products!$A$1:$G$1,0))</f>
        <v>2.5</v>
      </c>
      <c r="L528" s="7">
        <f>INDEX(products!$A$1:$G$49,MATCH($D528,products!$A$1:$A$49,0),MATCH(orders!L$1,products!$A$1:$G$1,0))</f>
        <v>31.624999999999996</v>
      </c>
      <c r="M528" s="7">
        <f t="shared" si="24"/>
        <v>126.49999999999999</v>
      </c>
      <c r="N528" t="str">
        <f t="shared" si="25"/>
        <v>Excelsia</v>
      </c>
      <c r="O528" t="str">
        <f t="shared" si="26"/>
        <v>Medium</v>
      </c>
      <c r="P528" t="str">
        <f>_xlfn.XLOOKUP(Coffee_order[[#This Row],[Customer ID]],customers!$A$1:$A$1001,customers!$I$1:$I$1001,,0)</f>
        <v>Yes</v>
      </c>
    </row>
    <row r="529" spans="1:16" x14ac:dyDescent="0.3">
      <c r="A529" s="2" t="s">
        <v>3469</v>
      </c>
      <c r="B529" s="4">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INDEX(products!$A$1:$G$49,MATCH($D529,products!$A$1:$A$49,0),MATCH(orders!I$1,products!$A$1:$G$1,0))</f>
        <v>Exc</v>
      </c>
      <c r="J529" t="str">
        <f>INDEX(products!$A$1:$G$49,MATCH($D529,products!$A$1:$A$49,0),MATCH(orders!J$1,products!$A$1:$G$1,0))</f>
        <v>M</v>
      </c>
      <c r="K529" s="6">
        <f>INDEX(products!$A$1:$G$49,MATCH($D529,products!$A$1:$A$49,0),MATCH(orders!K$1,products!$A$1:$G$1,0))</f>
        <v>0.5</v>
      </c>
      <c r="L529" s="7">
        <f>INDEX(products!$A$1:$G$49,MATCH($D529,products!$A$1:$A$49,0),MATCH(orders!L$1,products!$A$1:$G$1,0))</f>
        <v>8.25</v>
      </c>
      <c r="M529" s="7">
        <f t="shared" si="24"/>
        <v>41.25</v>
      </c>
      <c r="N529" t="str">
        <f t="shared" si="25"/>
        <v>Excelsia</v>
      </c>
      <c r="O529" t="str">
        <f t="shared" si="26"/>
        <v>Medium</v>
      </c>
      <c r="P529" t="str">
        <f>_xlfn.XLOOKUP(Coffee_order[[#This Row],[Customer ID]],customers!$A$1:$A$1001,customers!$I$1:$I$1001,,0)</f>
        <v>No</v>
      </c>
    </row>
    <row r="530" spans="1:16" x14ac:dyDescent="0.3">
      <c r="A530" s="2" t="s">
        <v>3475</v>
      </c>
      <c r="B530" s="4">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INDEX(products!$A$1:$G$49,MATCH($D530,products!$A$1:$A$49,0),MATCH(orders!I$1,products!$A$1:$G$1,0))</f>
        <v>Exc</v>
      </c>
      <c r="J530" t="str">
        <f>INDEX(products!$A$1:$G$49,MATCH($D530,products!$A$1:$A$49,0),MATCH(orders!J$1,products!$A$1:$G$1,0))</f>
        <v>L</v>
      </c>
      <c r="K530" s="6">
        <f>INDEX(products!$A$1:$G$49,MATCH($D530,products!$A$1:$A$49,0),MATCH(orders!K$1,products!$A$1:$G$1,0))</f>
        <v>0.5</v>
      </c>
      <c r="L530" s="7">
        <f>INDEX(products!$A$1:$G$49,MATCH($D530,products!$A$1:$A$49,0),MATCH(orders!L$1,products!$A$1:$G$1,0))</f>
        <v>8.91</v>
      </c>
      <c r="M530" s="7">
        <f t="shared" si="24"/>
        <v>53.46</v>
      </c>
      <c r="N530" t="str">
        <f t="shared" si="25"/>
        <v>Excelsia</v>
      </c>
      <c r="O530" t="str">
        <f t="shared" si="26"/>
        <v>Light</v>
      </c>
      <c r="P530" t="str">
        <f>_xlfn.XLOOKUP(Coffee_order[[#This Row],[Customer ID]],customers!$A$1:$A$1001,customers!$I$1:$I$1001,,0)</f>
        <v>No</v>
      </c>
    </row>
    <row r="531" spans="1:16" x14ac:dyDescent="0.3">
      <c r="A531" s="2" t="s">
        <v>3481</v>
      </c>
      <c r="B531" s="4">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INDEX(products!$A$1:$G$49,MATCH($D531,products!$A$1:$A$49,0),MATCH(orders!I$1,products!$A$1:$G$1,0))</f>
        <v>Rob</v>
      </c>
      <c r="J531" t="str">
        <f>INDEX(products!$A$1:$G$49,MATCH($D531,products!$A$1:$A$49,0),MATCH(orders!J$1,products!$A$1:$G$1,0))</f>
        <v>M</v>
      </c>
      <c r="K531" s="6">
        <f>INDEX(products!$A$1:$G$49,MATCH($D531,products!$A$1:$A$49,0),MATCH(orders!K$1,products!$A$1:$G$1,0))</f>
        <v>1</v>
      </c>
      <c r="L531" s="7">
        <f>INDEX(products!$A$1:$G$49,MATCH($D531,products!$A$1:$A$49,0),MATCH(orders!L$1,products!$A$1:$G$1,0))</f>
        <v>9.9499999999999993</v>
      </c>
      <c r="M531" s="7">
        <f t="shared" si="24"/>
        <v>59.699999999999996</v>
      </c>
      <c r="N531" t="str">
        <f t="shared" si="25"/>
        <v>Robusta</v>
      </c>
      <c r="O531" t="str">
        <f t="shared" si="26"/>
        <v>Medium</v>
      </c>
      <c r="P531" t="str">
        <f>_xlfn.XLOOKUP(Coffee_order[[#This Row],[Customer ID]],customers!$A$1:$A$1001,customers!$I$1:$I$1001,,0)</f>
        <v>No</v>
      </c>
    </row>
    <row r="532" spans="1:16" x14ac:dyDescent="0.3">
      <c r="A532" s="2" t="s">
        <v>3487</v>
      </c>
      <c r="B532" s="4">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INDEX(products!$A$1:$G$49,MATCH($D532,products!$A$1:$A$49,0),MATCH(orders!I$1,products!$A$1:$G$1,0))</f>
        <v>Rob</v>
      </c>
      <c r="J532" t="str">
        <f>INDEX(products!$A$1:$G$49,MATCH($D532,products!$A$1:$A$49,0),MATCH(orders!J$1,products!$A$1:$G$1,0))</f>
        <v>M</v>
      </c>
      <c r="K532" s="6">
        <f>INDEX(products!$A$1:$G$49,MATCH($D532,products!$A$1:$A$49,0),MATCH(orders!K$1,products!$A$1:$G$1,0))</f>
        <v>1</v>
      </c>
      <c r="L532" s="7">
        <f>INDEX(products!$A$1:$G$49,MATCH($D532,products!$A$1:$A$49,0),MATCH(orders!L$1,products!$A$1:$G$1,0))</f>
        <v>9.9499999999999993</v>
      </c>
      <c r="M532" s="7">
        <f t="shared" si="24"/>
        <v>59.699999999999996</v>
      </c>
      <c r="N532" t="str">
        <f t="shared" si="25"/>
        <v>Robusta</v>
      </c>
      <c r="O532" t="str">
        <f t="shared" si="26"/>
        <v>Medium</v>
      </c>
      <c r="P532" t="str">
        <f>_xlfn.XLOOKUP(Coffee_order[[#This Row],[Customer ID]],customers!$A$1:$A$1001,customers!$I$1:$I$1001,,0)</f>
        <v>No</v>
      </c>
    </row>
    <row r="533" spans="1:16" x14ac:dyDescent="0.3">
      <c r="A533" s="2" t="s">
        <v>3493</v>
      </c>
      <c r="B533" s="4">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INDEX(products!$A$1:$G$49,MATCH($D533,products!$A$1:$A$49,0),MATCH(orders!I$1,products!$A$1:$G$1,0))</f>
        <v>Rob</v>
      </c>
      <c r="J533" t="str">
        <f>INDEX(products!$A$1:$G$49,MATCH($D533,products!$A$1:$A$49,0),MATCH(orders!J$1,products!$A$1:$G$1,0))</f>
        <v>D</v>
      </c>
      <c r="K533" s="6">
        <f>INDEX(products!$A$1:$G$49,MATCH($D533,products!$A$1:$A$49,0),MATCH(orders!K$1,products!$A$1:$G$1,0))</f>
        <v>1</v>
      </c>
      <c r="L533" s="7">
        <f>INDEX(products!$A$1:$G$49,MATCH($D533,products!$A$1:$A$49,0),MATCH(orders!L$1,products!$A$1:$G$1,0))</f>
        <v>8.9499999999999993</v>
      </c>
      <c r="M533" s="7">
        <f t="shared" si="24"/>
        <v>44.75</v>
      </c>
      <c r="N533" t="str">
        <f t="shared" si="25"/>
        <v>Robusta</v>
      </c>
      <c r="O533" t="str">
        <f t="shared" si="26"/>
        <v>Dark</v>
      </c>
      <c r="P533" t="str">
        <f>_xlfn.XLOOKUP(Coffee_order[[#This Row],[Customer ID]],customers!$A$1:$A$1001,customers!$I$1:$I$1001,,0)</f>
        <v>No</v>
      </c>
    </row>
    <row r="534" spans="1:16" x14ac:dyDescent="0.3">
      <c r="A534" s="2" t="s">
        <v>3499</v>
      </c>
      <c r="B534" s="4">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INDEX(products!$A$1:$G$49,MATCH($D534,products!$A$1:$A$49,0),MATCH(orders!I$1,products!$A$1:$G$1,0))</f>
        <v>Exc</v>
      </c>
      <c r="J534" t="str">
        <f>INDEX(products!$A$1:$G$49,MATCH($D534,products!$A$1:$A$49,0),MATCH(orders!J$1,products!$A$1:$G$1,0))</f>
        <v>M</v>
      </c>
      <c r="K534" s="6">
        <f>INDEX(products!$A$1:$G$49,MATCH($D534,products!$A$1:$A$49,0),MATCH(orders!K$1,products!$A$1:$G$1,0))</f>
        <v>0.5</v>
      </c>
      <c r="L534" s="7">
        <f>INDEX(products!$A$1:$G$49,MATCH($D534,products!$A$1:$A$49,0),MATCH(orders!L$1,products!$A$1:$G$1,0))</f>
        <v>8.25</v>
      </c>
      <c r="M534" s="7">
        <f t="shared" si="24"/>
        <v>16.5</v>
      </c>
      <c r="N534" t="str">
        <f t="shared" si="25"/>
        <v>Excelsia</v>
      </c>
      <c r="O534" t="str">
        <f t="shared" si="26"/>
        <v>Medium</v>
      </c>
      <c r="P534" t="str">
        <f>_xlfn.XLOOKUP(Coffee_order[[#This Row],[Customer ID]],customers!$A$1:$A$1001,customers!$I$1:$I$1001,,0)</f>
        <v>Yes</v>
      </c>
    </row>
    <row r="535" spans="1:16" x14ac:dyDescent="0.3">
      <c r="A535" s="2" t="s">
        <v>3505</v>
      </c>
      <c r="B535" s="4">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INDEX(products!$A$1:$G$49,MATCH($D535,products!$A$1:$A$49,0),MATCH(orders!I$1,products!$A$1:$G$1,0))</f>
        <v>Rob</v>
      </c>
      <c r="J535" t="str">
        <f>INDEX(products!$A$1:$G$49,MATCH($D535,products!$A$1:$A$49,0),MATCH(orders!J$1,products!$A$1:$G$1,0))</f>
        <v>D</v>
      </c>
      <c r="K535" s="6">
        <f>INDEX(products!$A$1:$G$49,MATCH($D535,products!$A$1:$A$49,0),MATCH(orders!K$1,products!$A$1:$G$1,0))</f>
        <v>0.5</v>
      </c>
      <c r="L535" s="7">
        <f>INDEX(products!$A$1:$G$49,MATCH($D535,products!$A$1:$A$49,0),MATCH(orders!L$1,products!$A$1:$G$1,0))</f>
        <v>5.3699999999999992</v>
      </c>
      <c r="M535" s="7">
        <f t="shared" si="24"/>
        <v>21.479999999999997</v>
      </c>
      <c r="N535" t="str">
        <f t="shared" si="25"/>
        <v>Robusta</v>
      </c>
      <c r="O535" t="str">
        <f t="shared" si="26"/>
        <v>Dark</v>
      </c>
      <c r="P535" t="str">
        <f>_xlfn.XLOOKUP(Coffee_order[[#This Row],[Customer ID]],customers!$A$1:$A$1001,customers!$I$1:$I$1001,,0)</f>
        <v>No</v>
      </c>
    </row>
    <row r="536" spans="1:16" x14ac:dyDescent="0.3">
      <c r="A536" s="2" t="s">
        <v>3510</v>
      </c>
      <c r="B536" s="4">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INDEX(products!$A$1:$G$49,MATCH($D536,products!$A$1:$A$49,0),MATCH(orders!I$1,products!$A$1:$G$1,0))</f>
        <v>Rob</v>
      </c>
      <c r="J536" t="str">
        <f>INDEX(products!$A$1:$G$49,MATCH($D536,products!$A$1:$A$49,0),MATCH(orders!J$1,products!$A$1:$G$1,0))</f>
        <v>M</v>
      </c>
      <c r="K536" s="6">
        <f>INDEX(products!$A$1:$G$49,MATCH($D536,products!$A$1:$A$49,0),MATCH(orders!K$1,products!$A$1:$G$1,0))</f>
        <v>2.5</v>
      </c>
      <c r="L536" s="7">
        <f>INDEX(products!$A$1:$G$49,MATCH($D536,products!$A$1:$A$49,0),MATCH(orders!L$1,products!$A$1:$G$1,0))</f>
        <v>22.884999999999998</v>
      </c>
      <c r="M536" s="7">
        <f t="shared" si="24"/>
        <v>45.769999999999996</v>
      </c>
      <c r="N536" t="str">
        <f t="shared" si="25"/>
        <v>Robusta</v>
      </c>
      <c r="O536" t="str">
        <f t="shared" si="26"/>
        <v>Medium</v>
      </c>
      <c r="P536" t="str">
        <f>_xlfn.XLOOKUP(Coffee_order[[#This Row],[Customer ID]],customers!$A$1:$A$1001,customers!$I$1:$I$1001,,0)</f>
        <v>Yes</v>
      </c>
    </row>
    <row r="537" spans="1:16" x14ac:dyDescent="0.3">
      <c r="A537" s="2" t="s">
        <v>3516</v>
      </c>
      <c r="B537" s="4">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INDEX(products!$A$1:$G$49,MATCH($D537,products!$A$1:$A$49,0),MATCH(orders!I$1,products!$A$1:$G$1,0))</f>
        <v>Lib</v>
      </c>
      <c r="J537" t="str">
        <f>INDEX(products!$A$1:$G$49,MATCH($D537,products!$A$1:$A$49,0),MATCH(orders!J$1,products!$A$1:$G$1,0))</f>
        <v>L</v>
      </c>
      <c r="K537" s="6">
        <f>INDEX(products!$A$1:$G$49,MATCH($D537,products!$A$1:$A$49,0),MATCH(orders!K$1,products!$A$1:$G$1,0))</f>
        <v>0.2</v>
      </c>
      <c r="L537" s="7">
        <f>INDEX(products!$A$1:$G$49,MATCH($D537,products!$A$1:$A$49,0),MATCH(orders!L$1,products!$A$1:$G$1,0))</f>
        <v>4.7549999999999999</v>
      </c>
      <c r="M537" s="7">
        <f t="shared" si="24"/>
        <v>9.51</v>
      </c>
      <c r="N537" t="str">
        <f t="shared" si="25"/>
        <v>Liberica</v>
      </c>
      <c r="O537" t="str">
        <f t="shared" si="26"/>
        <v>Light</v>
      </c>
      <c r="P537" t="str">
        <f>_xlfn.XLOOKUP(Coffee_order[[#This Row],[Customer ID]],customers!$A$1:$A$1001,customers!$I$1:$I$1001,,0)</f>
        <v>No</v>
      </c>
    </row>
    <row r="538" spans="1:16" x14ac:dyDescent="0.3">
      <c r="A538" s="2" t="s">
        <v>3521</v>
      </c>
      <c r="B538" s="4">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INDEX(products!$A$1:$G$49,MATCH($D538,products!$A$1:$A$49,0),MATCH(orders!I$1,products!$A$1:$G$1,0))</f>
        <v>Rob</v>
      </c>
      <c r="J538" t="str">
        <f>INDEX(products!$A$1:$G$49,MATCH($D538,products!$A$1:$A$49,0),MATCH(orders!J$1,products!$A$1:$G$1,0))</f>
        <v>D</v>
      </c>
      <c r="K538" s="6">
        <f>INDEX(products!$A$1:$G$49,MATCH($D538,products!$A$1:$A$49,0),MATCH(orders!K$1,products!$A$1:$G$1,0))</f>
        <v>0.2</v>
      </c>
      <c r="L538" s="7">
        <f>INDEX(products!$A$1:$G$49,MATCH($D538,products!$A$1:$A$49,0),MATCH(orders!L$1,products!$A$1:$G$1,0))</f>
        <v>2.6849999999999996</v>
      </c>
      <c r="M538" s="7">
        <f t="shared" si="24"/>
        <v>8.0549999999999997</v>
      </c>
      <c r="N538" t="str">
        <f t="shared" si="25"/>
        <v>Robusta</v>
      </c>
      <c r="O538" t="str">
        <f t="shared" si="26"/>
        <v>Dark</v>
      </c>
      <c r="P538" t="str">
        <f>_xlfn.XLOOKUP(Coffee_order[[#This Row],[Customer ID]],customers!$A$1:$A$1001,customers!$I$1:$I$1001,,0)</f>
        <v>Yes</v>
      </c>
    </row>
    <row r="539" spans="1:16" x14ac:dyDescent="0.3">
      <c r="A539" s="2" t="s">
        <v>3527</v>
      </c>
      <c r="B539" s="4">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INDEX(products!$A$1:$G$49,MATCH($D539,products!$A$1:$A$49,0),MATCH(orders!I$1,products!$A$1:$G$1,0))</f>
        <v>Exc</v>
      </c>
      <c r="J539" t="str">
        <f>INDEX(products!$A$1:$G$49,MATCH($D539,products!$A$1:$A$49,0),MATCH(orders!J$1,products!$A$1:$G$1,0))</f>
        <v>D</v>
      </c>
      <c r="K539" s="6">
        <f>INDEX(products!$A$1:$G$49,MATCH($D539,products!$A$1:$A$49,0),MATCH(orders!K$1,products!$A$1:$G$1,0))</f>
        <v>2.5</v>
      </c>
      <c r="L539" s="7">
        <f>INDEX(products!$A$1:$G$49,MATCH($D539,products!$A$1:$A$49,0),MATCH(orders!L$1,products!$A$1:$G$1,0))</f>
        <v>27.945</v>
      </c>
      <c r="M539" s="7">
        <f t="shared" si="24"/>
        <v>111.78</v>
      </c>
      <c r="N539" t="str">
        <f t="shared" si="25"/>
        <v>Excelsia</v>
      </c>
      <c r="O539" t="str">
        <f t="shared" si="26"/>
        <v>Dark</v>
      </c>
      <c r="P539" t="str">
        <f>_xlfn.XLOOKUP(Coffee_order[[#This Row],[Customer ID]],customers!$A$1:$A$1001,customers!$I$1:$I$1001,,0)</f>
        <v>Yes</v>
      </c>
    </row>
    <row r="540" spans="1:16" x14ac:dyDescent="0.3">
      <c r="A540" s="2" t="s">
        <v>3532</v>
      </c>
      <c r="B540" s="4">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INDEX(products!$A$1:$G$49,MATCH($D540,products!$A$1:$A$49,0),MATCH(orders!I$1,products!$A$1:$G$1,0))</f>
        <v>Rob</v>
      </c>
      <c r="J540" t="str">
        <f>INDEX(products!$A$1:$G$49,MATCH($D540,products!$A$1:$A$49,0),MATCH(orders!J$1,products!$A$1:$G$1,0))</f>
        <v>D</v>
      </c>
      <c r="K540" s="6">
        <f>INDEX(products!$A$1:$G$49,MATCH($D540,products!$A$1:$A$49,0),MATCH(orders!K$1,products!$A$1:$G$1,0))</f>
        <v>0.2</v>
      </c>
      <c r="L540" s="7">
        <f>INDEX(products!$A$1:$G$49,MATCH($D540,products!$A$1:$A$49,0),MATCH(orders!L$1,products!$A$1:$G$1,0))</f>
        <v>2.6849999999999996</v>
      </c>
      <c r="M540" s="7">
        <f t="shared" si="24"/>
        <v>10.739999999999998</v>
      </c>
      <c r="N540" t="str">
        <f t="shared" si="25"/>
        <v>Robusta</v>
      </c>
      <c r="O540" t="str">
        <f t="shared" si="26"/>
        <v>Dark</v>
      </c>
      <c r="P540" t="str">
        <f>_xlfn.XLOOKUP(Coffee_order[[#This Row],[Customer ID]],customers!$A$1:$A$1001,customers!$I$1:$I$1001,,0)</f>
        <v>Yes</v>
      </c>
    </row>
    <row r="541" spans="1:16" x14ac:dyDescent="0.3">
      <c r="A541" s="2" t="s">
        <v>3537</v>
      </c>
      <c r="B541" s="4">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INDEX(products!$A$1:$G$49,MATCH($D541,products!$A$1:$A$49,0),MATCH(orders!I$1,products!$A$1:$G$1,0))</f>
        <v>Rob</v>
      </c>
      <c r="J541" t="str">
        <f>INDEX(products!$A$1:$G$49,MATCH($D541,products!$A$1:$A$49,0),MATCH(orders!J$1,products!$A$1:$G$1,0))</f>
        <v>D</v>
      </c>
      <c r="K541" s="6">
        <f>INDEX(products!$A$1:$G$49,MATCH($D541,products!$A$1:$A$49,0),MATCH(orders!K$1,products!$A$1:$G$1,0))</f>
        <v>0.5</v>
      </c>
      <c r="L541" s="7">
        <f>INDEX(products!$A$1:$G$49,MATCH($D541,products!$A$1:$A$49,0),MATCH(orders!L$1,products!$A$1:$G$1,0))</f>
        <v>5.3699999999999992</v>
      </c>
      <c r="M541" s="7">
        <f t="shared" si="24"/>
        <v>26.849999999999994</v>
      </c>
      <c r="N541" t="str">
        <f t="shared" si="25"/>
        <v>Robusta</v>
      </c>
      <c r="O541" t="str">
        <f t="shared" si="26"/>
        <v>Dark</v>
      </c>
      <c r="P541" t="str">
        <f>_xlfn.XLOOKUP(Coffee_order[[#This Row],[Customer ID]],customers!$A$1:$A$1001,customers!$I$1:$I$1001,,0)</f>
        <v>No</v>
      </c>
    </row>
    <row r="542" spans="1:16" x14ac:dyDescent="0.3">
      <c r="A542" s="2" t="s">
        <v>3542</v>
      </c>
      <c r="B542" s="4">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INDEX(products!$A$1:$G$49,MATCH($D542,products!$A$1:$A$49,0),MATCH(orders!I$1,products!$A$1:$G$1,0))</f>
        <v>Lib</v>
      </c>
      <c r="J542" t="str">
        <f>INDEX(products!$A$1:$G$49,MATCH($D542,products!$A$1:$A$49,0),MATCH(orders!J$1,products!$A$1:$G$1,0))</f>
        <v>L</v>
      </c>
      <c r="K542" s="6">
        <f>INDEX(products!$A$1:$G$49,MATCH($D542,products!$A$1:$A$49,0),MATCH(orders!K$1,products!$A$1:$G$1,0))</f>
        <v>1</v>
      </c>
      <c r="L542" s="7">
        <f>INDEX(products!$A$1:$G$49,MATCH($D542,products!$A$1:$A$49,0),MATCH(orders!L$1,products!$A$1:$G$1,0))</f>
        <v>15.85</v>
      </c>
      <c r="M542" s="7">
        <f t="shared" si="24"/>
        <v>63.4</v>
      </c>
      <c r="N542" t="str">
        <f t="shared" si="25"/>
        <v>Liberica</v>
      </c>
      <c r="O542" t="str">
        <f t="shared" si="26"/>
        <v>Light</v>
      </c>
      <c r="P542" t="str">
        <f>_xlfn.XLOOKUP(Coffee_order[[#This Row],[Customer ID]],customers!$A$1:$A$1001,customers!$I$1:$I$1001,,0)</f>
        <v>Yes</v>
      </c>
    </row>
    <row r="543" spans="1:16" x14ac:dyDescent="0.3">
      <c r="A543" s="2" t="s">
        <v>3548</v>
      </c>
      <c r="B543" s="4">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INDEX(products!$A$1:$G$49,MATCH($D543,products!$A$1:$A$49,0),MATCH(orders!I$1,products!$A$1:$G$1,0))</f>
        <v>Ara</v>
      </c>
      <c r="J543" t="str">
        <f>INDEX(products!$A$1:$G$49,MATCH($D543,products!$A$1:$A$49,0),MATCH(orders!J$1,products!$A$1:$G$1,0))</f>
        <v>D</v>
      </c>
      <c r="K543" s="6">
        <f>INDEX(products!$A$1:$G$49,MATCH($D543,products!$A$1:$A$49,0),MATCH(orders!K$1,products!$A$1:$G$1,0))</f>
        <v>2.5</v>
      </c>
      <c r="L543" s="7">
        <f>INDEX(products!$A$1:$G$49,MATCH($D543,products!$A$1:$A$49,0),MATCH(orders!L$1,products!$A$1:$G$1,0))</f>
        <v>22.884999999999998</v>
      </c>
      <c r="M543" s="7">
        <f t="shared" si="24"/>
        <v>22.884999999999998</v>
      </c>
      <c r="N543" t="str">
        <f t="shared" si="25"/>
        <v>Arabica</v>
      </c>
      <c r="O543" t="str">
        <f t="shared" si="26"/>
        <v>Dark</v>
      </c>
      <c r="P543" t="str">
        <f>_xlfn.XLOOKUP(Coffee_order[[#This Row],[Customer ID]],customers!$A$1:$A$1001,customers!$I$1:$I$1001,,0)</f>
        <v>Yes</v>
      </c>
    </row>
    <row r="544" spans="1:16" x14ac:dyDescent="0.3">
      <c r="A544" s="2" t="s">
        <v>3553</v>
      </c>
      <c r="B544" s="4">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INDEX(products!$A$1:$G$49,MATCH($D544,products!$A$1:$A$49,0),MATCH(orders!I$1,products!$A$1:$G$1,0))</f>
        <v>Ara</v>
      </c>
      <c r="J544" t="str">
        <f>INDEX(products!$A$1:$G$49,MATCH($D544,products!$A$1:$A$49,0),MATCH(orders!J$1,products!$A$1:$G$1,0))</f>
        <v>M</v>
      </c>
      <c r="K544" s="6">
        <f>INDEX(products!$A$1:$G$49,MATCH($D544,products!$A$1:$A$49,0),MATCH(orders!K$1,products!$A$1:$G$1,0))</f>
        <v>2.5</v>
      </c>
      <c r="L544" s="7">
        <f>INDEX(products!$A$1:$G$49,MATCH($D544,products!$A$1:$A$49,0),MATCH(orders!L$1,products!$A$1:$G$1,0))</f>
        <v>25.874999999999996</v>
      </c>
      <c r="M544" s="7">
        <f t="shared" si="24"/>
        <v>103.49999999999999</v>
      </c>
      <c r="N544" t="str">
        <f t="shared" si="25"/>
        <v>Arabica</v>
      </c>
      <c r="O544" t="str">
        <f t="shared" si="26"/>
        <v>Medium</v>
      </c>
      <c r="P544" t="str">
        <f>_xlfn.XLOOKUP(Coffee_order[[#This Row],[Customer ID]],customers!$A$1:$A$1001,customers!$I$1:$I$1001,,0)</f>
        <v>No</v>
      </c>
    </row>
    <row r="545" spans="1:16" x14ac:dyDescent="0.3">
      <c r="A545" s="2" t="s">
        <v>3559</v>
      </c>
      <c r="B545" s="4">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INDEX(products!$A$1:$G$49,MATCH($D545,products!$A$1:$A$49,0),MATCH(orders!I$1,products!$A$1:$G$1,0))</f>
        <v>Rob</v>
      </c>
      <c r="J545" t="str">
        <f>INDEX(products!$A$1:$G$49,MATCH($D545,products!$A$1:$A$49,0),MATCH(orders!J$1,products!$A$1:$G$1,0))</f>
        <v>L</v>
      </c>
      <c r="K545" s="6">
        <f>INDEX(products!$A$1:$G$49,MATCH($D545,products!$A$1:$A$49,0),MATCH(orders!K$1,products!$A$1:$G$1,0))</f>
        <v>2.5</v>
      </c>
      <c r="L545" s="7">
        <f>INDEX(products!$A$1:$G$49,MATCH($D545,products!$A$1:$A$49,0),MATCH(orders!L$1,products!$A$1:$G$1,0))</f>
        <v>27.484999999999996</v>
      </c>
      <c r="M545" s="7">
        <f t="shared" si="24"/>
        <v>54.969999999999992</v>
      </c>
      <c r="N545" t="str">
        <f t="shared" si="25"/>
        <v>Robusta</v>
      </c>
      <c r="O545" t="str">
        <f t="shared" si="26"/>
        <v>Light</v>
      </c>
      <c r="P545" t="str">
        <f>_xlfn.XLOOKUP(Coffee_order[[#This Row],[Customer ID]],customers!$A$1:$A$1001,customers!$I$1:$I$1001,,0)</f>
        <v>No</v>
      </c>
    </row>
    <row r="546" spans="1:16" x14ac:dyDescent="0.3">
      <c r="A546" s="2" t="s">
        <v>3565</v>
      </c>
      <c r="B546" s="4">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INDEX(products!$A$1:$G$49,MATCH($D546,products!$A$1:$A$49,0),MATCH(orders!I$1,products!$A$1:$G$1,0))</f>
        <v>Ara</v>
      </c>
      <c r="J546" t="str">
        <f>INDEX(products!$A$1:$G$49,MATCH($D546,products!$A$1:$A$49,0),MATCH(orders!J$1,products!$A$1:$G$1,0))</f>
        <v>L</v>
      </c>
      <c r="K546" s="6">
        <f>INDEX(products!$A$1:$G$49,MATCH($D546,products!$A$1:$A$49,0),MATCH(orders!K$1,products!$A$1:$G$1,0))</f>
        <v>0.5</v>
      </c>
      <c r="L546" s="7">
        <f>INDEX(products!$A$1:$G$49,MATCH($D546,products!$A$1:$A$49,0),MATCH(orders!L$1,products!$A$1:$G$1,0))</f>
        <v>7.77</v>
      </c>
      <c r="M546" s="7">
        <f t="shared" si="24"/>
        <v>15.54</v>
      </c>
      <c r="N546" t="str">
        <f t="shared" si="25"/>
        <v>Arabica</v>
      </c>
      <c r="O546" t="str">
        <f t="shared" si="26"/>
        <v>Light</v>
      </c>
      <c r="P546" t="str">
        <f>_xlfn.XLOOKUP(Coffee_order[[#This Row],[Customer ID]],customers!$A$1:$A$1001,customers!$I$1:$I$1001,,0)</f>
        <v>No</v>
      </c>
    </row>
    <row r="547" spans="1:16" x14ac:dyDescent="0.3">
      <c r="A547" s="2" t="s">
        <v>3571</v>
      </c>
      <c r="B547" s="4">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INDEX(products!$A$1:$G$49,MATCH($D547,products!$A$1:$A$49,0),MATCH(orders!I$1,products!$A$1:$G$1,0))</f>
        <v>Lib</v>
      </c>
      <c r="J547" t="str">
        <f>INDEX(products!$A$1:$G$49,MATCH($D547,products!$A$1:$A$49,0),MATCH(orders!J$1,products!$A$1:$G$1,0))</f>
        <v>D</v>
      </c>
      <c r="K547" s="6">
        <f>INDEX(products!$A$1:$G$49,MATCH($D547,products!$A$1:$A$49,0),MATCH(orders!K$1,products!$A$1:$G$1,0))</f>
        <v>0.2</v>
      </c>
      <c r="L547" s="7">
        <f>INDEX(products!$A$1:$G$49,MATCH($D547,products!$A$1:$A$49,0),MATCH(orders!L$1,products!$A$1:$G$1,0))</f>
        <v>3.8849999999999998</v>
      </c>
      <c r="M547" s="7">
        <f t="shared" si="24"/>
        <v>15.54</v>
      </c>
      <c r="N547" t="str">
        <f t="shared" si="25"/>
        <v>Liberica</v>
      </c>
      <c r="O547" t="str">
        <f t="shared" si="26"/>
        <v>Dark</v>
      </c>
      <c r="P547" t="str">
        <f>_xlfn.XLOOKUP(Coffee_order[[#This Row],[Customer ID]],customers!$A$1:$A$1001,customers!$I$1:$I$1001,,0)</f>
        <v>No</v>
      </c>
    </row>
    <row r="548" spans="1:16" x14ac:dyDescent="0.3">
      <c r="A548" s="2" t="s">
        <v>3577</v>
      </c>
      <c r="B548" s="4">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INDEX(products!$A$1:$G$49,MATCH($D548,products!$A$1:$A$49,0),MATCH(orders!I$1,products!$A$1:$G$1,0))</f>
        <v>Exc</v>
      </c>
      <c r="J548" t="str">
        <f>INDEX(products!$A$1:$G$49,MATCH($D548,products!$A$1:$A$49,0),MATCH(orders!J$1,products!$A$1:$G$1,0))</f>
        <v>D</v>
      </c>
      <c r="K548" s="6">
        <f>INDEX(products!$A$1:$G$49,MATCH($D548,products!$A$1:$A$49,0),MATCH(orders!K$1,products!$A$1:$G$1,0))</f>
        <v>2.5</v>
      </c>
      <c r="L548" s="7">
        <f>INDEX(products!$A$1:$G$49,MATCH($D548,products!$A$1:$A$49,0),MATCH(orders!L$1,products!$A$1:$G$1,0))</f>
        <v>27.945</v>
      </c>
      <c r="M548" s="7">
        <f t="shared" si="24"/>
        <v>83.835000000000008</v>
      </c>
      <c r="N548" t="str">
        <f t="shared" si="25"/>
        <v>Excelsia</v>
      </c>
      <c r="O548" t="str">
        <f t="shared" si="26"/>
        <v>Dark</v>
      </c>
      <c r="P548" t="str">
        <f>_xlfn.XLOOKUP(Coffee_order[[#This Row],[Customer ID]],customers!$A$1:$A$1001,customers!$I$1:$I$1001,,0)</f>
        <v>No</v>
      </c>
    </row>
    <row r="549" spans="1:16" x14ac:dyDescent="0.3">
      <c r="A549" s="2" t="s">
        <v>3582</v>
      </c>
      <c r="B549" s="4">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INDEX(products!$A$1:$G$49,MATCH($D549,products!$A$1:$A$49,0),MATCH(orders!I$1,products!$A$1:$G$1,0))</f>
        <v>Rob</v>
      </c>
      <c r="J549" t="str">
        <f>INDEX(products!$A$1:$G$49,MATCH($D549,products!$A$1:$A$49,0),MATCH(orders!J$1,products!$A$1:$G$1,0))</f>
        <v>L</v>
      </c>
      <c r="K549" s="6">
        <f>INDEX(products!$A$1:$G$49,MATCH($D549,products!$A$1:$A$49,0),MATCH(orders!K$1,products!$A$1:$G$1,0))</f>
        <v>0.2</v>
      </c>
      <c r="L549" s="7">
        <f>INDEX(products!$A$1:$G$49,MATCH($D549,products!$A$1:$A$49,0),MATCH(orders!L$1,products!$A$1:$G$1,0))</f>
        <v>3.5849999999999995</v>
      </c>
      <c r="M549" s="7">
        <f t="shared" si="24"/>
        <v>10.754999999999999</v>
      </c>
      <c r="N549" t="str">
        <f t="shared" si="25"/>
        <v>Robusta</v>
      </c>
      <c r="O549" t="str">
        <f t="shared" si="26"/>
        <v>Light</v>
      </c>
      <c r="P549" t="str">
        <f>_xlfn.XLOOKUP(Coffee_order[[#This Row],[Customer ID]],customers!$A$1:$A$1001,customers!$I$1:$I$1001,,0)</f>
        <v>Yes</v>
      </c>
    </row>
    <row r="550" spans="1:16" x14ac:dyDescent="0.3">
      <c r="A550" s="2" t="s">
        <v>3587</v>
      </c>
      <c r="B550" s="4">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INDEX(products!$A$1:$G$49,MATCH($D550,products!$A$1:$A$49,0),MATCH(orders!I$1,products!$A$1:$G$1,0))</f>
        <v>Exc</v>
      </c>
      <c r="J550" t="str">
        <f>INDEX(products!$A$1:$G$49,MATCH($D550,products!$A$1:$A$49,0),MATCH(orders!J$1,products!$A$1:$G$1,0))</f>
        <v>L</v>
      </c>
      <c r="K550" s="6">
        <f>INDEX(products!$A$1:$G$49,MATCH($D550,products!$A$1:$A$49,0),MATCH(orders!K$1,products!$A$1:$G$1,0))</f>
        <v>0.2</v>
      </c>
      <c r="L550" s="7">
        <f>INDEX(products!$A$1:$G$49,MATCH($D550,products!$A$1:$A$49,0),MATCH(orders!L$1,products!$A$1:$G$1,0))</f>
        <v>4.4550000000000001</v>
      </c>
      <c r="M550" s="7">
        <f t="shared" si="24"/>
        <v>13.365</v>
      </c>
      <c r="N550" t="str">
        <f t="shared" si="25"/>
        <v>Excelsia</v>
      </c>
      <c r="O550" t="str">
        <f t="shared" si="26"/>
        <v>Light</v>
      </c>
      <c r="P550" t="str">
        <f>_xlfn.XLOOKUP(Coffee_order[[#This Row],[Customer ID]],customers!$A$1:$A$1001,customers!$I$1:$I$1001,,0)</f>
        <v>Yes</v>
      </c>
    </row>
    <row r="551" spans="1:16" x14ac:dyDescent="0.3">
      <c r="A551" s="2" t="s">
        <v>3593</v>
      </c>
      <c r="B551" s="4">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INDEX(products!$A$1:$G$49,MATCH($D551,products!$A$1:$A$49,0),MATCH(orders!I$1,products!$A$1:$G$1,0))</f>
        <v>Exc</v>
      </c>
      <c r="J551" t="str">
        <f>INDEX(products!$A$1:$G$49,MATCH($D551,products!$A$1:$A$49,0),MATCH(orders!J$1,products!$A$1:$G$1,0))</f>
        <v>L</v>
      </c>
      <c r="K551" s="6">
        <f>INDEX(products!$A$1:$G$49,MATCH($D551,products!$A$1:$A$49,0),MATCH(orders!K$1,products!$A$1:$G$1,0))</f>
        <v>0.2</v>
      </c>
      <c r="L551" s="7">
        <f>INDEX(products!$A$1:$G$49,MATCH($D551,products!$A$1:$A$49,0),MATCH(orders!L$1,products!$A$1:$G$1,0))</f>
        <v>4.4550000000000001</v>
      </c>
      <c r="M551" s="7">
        <f t="shared" si="24"/>
        <v>17.82</v>
      </c>
      <c r="N551" t="str">
        <f t="shared" si="25"/>
        <v>Excelsia</v>
      </c>
      <c r="O551" t="str">
        <f t="shared" si="26"/>
        <v>Light</v>
      </c>
      <c r="P551" t="str">
        <f>_xlfn.XLOOKUP(Coffee_order[[#This Row],[Customer ID]],customers!$A$1:$A$1001,customers!$I$1:$I$1001,,0)</f>
        <v>Yes</v>
      </c>
    </row>
    <row r="552" spans="1:16" x14ac:dyDescent="0.3">
      <c r="A552" s="2" t="s">
        <v>3599</v>
      </c>
      <c r="B552" s="4">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INDEX(products!$A$1:$G$49,MATCH($D552,products!$A$1:$A$49,0),MATCH(orders!I$1,products!$A$1:$G$1,0))</f>
        <v>Lib</v>
      </c>
      <c r="J552" t="str">
        <f>INDEX(products!$A$1:$G$49,MATCH($D552,products!$A$1:$A$49,0),MATCH(orders!J$1,products!$A$1:$G$1,0))</f>
        <v>D</v>
      </c>
      <c r="K552" s="6">
        <f>INDEX(products!$A$1:$G$49,MATCH($D552,products!$A$1:$A$49,0),MATCH(orders!K$1,products!$A$1:$G$1,0))</f>
        <v>0.2</v>
      </c>
      <c r="L552" s="7">
        <f>INDEX(products!$A$1:$G$49,MATCH($D552,products!$A$1:$A$49,0),MATCH(orders!L$1,products!$A$1:$G$1,0))</f>
        <v>3.8849999999999998</v>
      </c>
      <c r="M552" s="7">
        <f t="shared" si="24"/>
        <v>23.31</v>
      </c>
      <c r="N552" t="str">
        <f t="shared" si="25"/>
        <v>Liberica</v>
      </c>
      <c r="O552" t="str">
        <f t="shared" si="26"/>
        <v>Dark</v>
      </c>
      <c r="P552" t="str">
        <f>_xlfn.XLOOKUP(Coffee_order[[#This Row],[Customer ID]],customers!$A$1:$A$1001,customers!$I$1:$I$1001,,0)</f>
        <v>Yes</v>
      </c>
    </row>
    <row r="553" spans="1:16" x14ac:dyDescent="0.3">
      <c r="A553" s="2" t="s">
        <v>3605</v>
      </c>
      <c r="B553" s="4">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INDEX(products!$A$1:$G$49,MATCH($D553,products!$A$1:$A$49,0),MATCH(orders!I$1,products!$A$1:$G$1,0))</f>
        <v>Exc</v>
      </c>
      <c r="J553" t="str">
        <f>INDEX(products!$A$1:$G$49,MATCH($D553,products!$A$1:$A$49,0),MATCH(orders!J$1,products!$A$1:$G$1,0))</f>
        <v>D</v>
      </c>
      <c r="K553" s="6">
        <f>INDEX(products!$A$1:$G$49,MATCH($D553,products!$A$1:$A$49,0),MATCH(orders!K$1,products!$A$1:$G$1,0))</f>
        <v>0.2</v>
      </c>
      <c r="L553" s="7">
        <f>INDEX(products!$A$1:$G$49,MATCH($D553,products!$A$1:$A$49,0),MATCH(orders!L$1,products!$A$1:$G$1,0))</f>
        <v>3.645</v>
      </c>
      <c r="M553" s="7">
        <f t="shared" si="24"/>
        <v>7.29</v>
      </c>
      <c r="N553" t="str">
        <f t="shared" si="25"/>
        <v>Excelsia</v>
      </c>
      <c r="O553" t="str">
        <f t="shared" si="26"/>
        <v>Dark</v>
      </c>
      <c r="P553" t="str">
        <f>_xlfn.XLOOKUP(Coffee_order[[#This Row],[Customer ID]],customers!$A$1:$A$1001,customers!$I$1:$I$1001,,0)</f>
        <v>No</v>
      </c>
    </row>
    <row r="554" spans="1:16" x14ac:dyDescent="0.3">
      <c r="A554" s="2" t="s">
        <v>3611</v>
      </c>
      <c r="B554" s="4">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INDEX(products!$A$1:$G$49,MATCH($D554,products!$A$1:$A$49,0),MATCH(orders!I$1,products!$A$1:$G$1,0))</f>
        <v>Exc</v>
      </c>
      <c r="J554" t="str">
        <f>INDEX(products!$A$1:$G$49,MATCH($D554,products!$A$1:$A$49,0),MATCH(orders!J$1,products!$A$1:$G$1,0))</f>
        <v>L</v>
      </c>
      <c r="K554" s="6">
        <f>INDEX(products!$A$1:$G$49,MATCH($D554,products!$A$1:$A$49,0),MATCH(orders!K$1,products!$A$1:$G$1,0))</f>
        <v>0.2</v>
      </c>
      <c r="L554" s="7">
        <f>INDEX(products!$A$1:$G$49,MATCH($D554,products!$A$1:$A$49,0),MATCH(orders!L$1,products!$A$1:$G$1,0))</f>
        <v>4.4550000000000001</v>
      </c>
      <c r="M554" s="7">
        <f t="shared" si="24"/>
        <v>17.82</v>
      </c>
      <c r="N554" t="str">
        <f t="shared" si="25"/>
        <v>Excelsia</v>
      </c>
      <c r="O554" t="str">
        <f t="shared" si="26"/>
        <v>Light</v>
      </c>
      <c r="P554" t="str">
        <f>_xlfn.XLOOKUP(Coffee_order[[#This Row],[Customer ID]],customers!$A$1:$A$1001,customers!$I$1:$I$1001,,0)</f>
        <v>Yes</v>
      </c>
    </row>
    <row r="555" spans="1:16" x14ac:dyDescent="0.3">
      <c r="A555" s="2" t="s">
        <v>3617</v>
      </c>
      <c r="B555" s="4">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INDEX(products!$A$1:$G$49,MATCH($D555,products!$A$1:$A$49,0),MATCH(orders!I$1,products!$A$1:$G$1,0))</f>
        <v>Exc</v>
      </c>
      <c r="J555" t="str">
        <f>INDEX(products!$A$1:$G$49,MATCH($D555,products!$A$1:$A$49,0),MATCH(orders!J$1,products!$A$1:$G$1,0))</f>
        <v>M</v>
      </c>
      <c r="K555" s="6">
        <f>INDEX(products!$A$1:$G$49,MATCH($D555,products!$A$1:$A$49,0),MATCH(orders!K$1,products!$A$1:$G$1,0))</f>
        <v>1</v>
      </c>
      <c r="L555" s="7">
        <f>INDEX(products!$A$1:$G$49,MATCH($D555,products!$A$1:$A$49,0),MATCH(orders!L$1,products!$A$1:$G$1,0))</f>
        <v>13.75</v>
      </c>
      <c r="M555" s="7">
        <f t="shared" si="24"/>
        <v>68.75</v>
      </c>
      <c r="N555" t="str">
        <f t="shared" si="25"/>
        <v>Excelsia</v>
      </c>
      <c r="O555" t="str">
        <f t="shared" si="26"/>
        <v>Medium</v>
      </c>
      <c r="P555" t="str">
        <f>_xlfn.XLOOKUP(Coffee_order[[#This Row],[Customer ID]],customers!$A$1:$A$1001,customers!$I$1:$I$1001,,0)</f>
        <v>No</v>
      </c>
    </row>
    <row r="556" spans="1:16" x14ac:dyDescent="0.3">
      <c r="A556" s="2" t="s">
        <v>3622</v>
      </c>
      <c r="B556" s="4">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INDEX(products!$A$1:$G$49,MATCH($D556,products!$A$1:$A$49,0),MATCH(orders!I$1,products!$A$1:$G$1,0))</f>
        <v>Rob</v>
      </c>
      <c r="J556" t="str">
        <f>INDEX(products!$A$1:$G$49,MATCH($D556,products!$A$1:$A$49,0),MATCH(orders!J$1,products!$A$1:$G$1,0))</f>
        <v>L</v>
      </c>
      <c r="K556" s="6">
        <f>INDEX(products!$A$1:$G$49,MATCH($D556,products!$A$1:$A$49,0),MATCH(orders!K$1,products!$A$1:$G$1,0))</f>
        <v>2.5</v>
      </c>
      <c r="L556" s="7">
        <f>INDEX(products!$A$1:$G$49,MATCH($D556,products!$A$1:$A$49,0),MATCH(orders!L$1,products!$A$1:$G$1,0))</f>
        <v>27.484999999999996</v>
      </c>
      <c r="M556" s="7">
        <f t="shared" si="24"/>
        <v>54.969999999999992</v>
      </c>
      <c r="N556" t="str">
        <f t="shared" si="25"/>
        <v>Robusta</v>
      </c>
      <c r="O556" t="str">
        <f t="shared" si="26"/>
        <v>Light</v>
      </c>
      <c r="P556" t="str">
        <f>_xlfn.XLOOKUP(Coffee_order[[#This Row],[Customer ID]],customers!$A$1:$A$1001,customers!$I$1:$I$1001,,0)</f>
        <v>Yes</v>
      </c>
    </row>
    <row r="557" spans="1:16" x14ac:dyDescent="0.3">
      <c r="A557" s="2" t="s">
        <v>3627</v>
      </c>
      <c r="B557" s="4">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INDEX(products!$A$1:$G$49,MATCH($D557,products!$A$1:$A$49,0),MATCH(orders!I$1,products!$A$1:$G$1,0))</f>
        <v>Exc</v>
      </c>
      <c r="J557" t="str">
        <f>INDEX(products!$A$1:$G$49,MATCH($D557,products!$A$1:$A$49,0),MATCH(orders!J$1,products!$A$1:$G$1,0))</f>
        <v>M</v>
      </c>
      <c r="K557" s="6">
        <f>INDEX(products!$A$1:$G$49,MATCH($D557,products!$A$1:$A$49,0),MATCH(orders!K$1,products!$A$1:$G$1,0))</f>
        <v>1</v>
      </c>
      <c r="L557" s="7">
        <f>INDEX(products!$A$1:$G$49,MATCH($D557,products!$A$1:$A$49,0),MATCH(orders!L$1,products!$A$1:$G$1,0))</f>
        <v>13.75</v>
      </c>
      <c r="M557" s="7">
        <f t="shared" si="24"/>
        <v>82.5</v>
      </c>
      <c r="N557" t="str">
        <f t="shared" si="25"/>
        <v>Excelsia</v>
      </c>
      <c r="O557" t="str">
        <f t="shared" si="26"/>
        <v>Medium</v>
      </c>
      <c r="P557" t="str">
        <f>_xlfn.XLOOKUP(Coffee_order[[#This Row],[Customer ID]],customers!$A$1:$A$1001,customers!$I$1:$I$1001,,0)</f>
        <v>No</v>
      </c>
    </row>
    <row r="558" spans="1:16" x14ac:dyDescent="0.3">
      <c r="A558" s="2" t="s">
        <v>3633</v>
      </c>
      <c r="B558" s="4">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INDEX(products!$A$1:$G$49,MATCH($D558,products!$A$1:$A$49,0),MATCH(orders!I$1,products!$A$1:$G$1,0))</f>
        <v>Lib</v>
      </c>
      <c r="J558" t="str">
        <f>INDEX(products!$A$1:$G$49,MATCH($D558,products!$A$1:$A$49,0),MATCH(orders!J$1,products!$A$1:$G$1,0))</f>
        <v>M</v>
      </c>
      <c r="K558" s="6">
        <f>INDEX(products!$A$1:$G$49,MATCH($D558,products!$A$1:$A$49,0),MATCH(orders!K$1,products!$A$1:$G$1,0))</f>
        <v>0.2</v>
      </c>
      <c r="L558" s="7">
        <f>INDEX(products!$A$1:$G$49,MATCH($D558,products!$A$1:$A$49,0),MATCH(orders!L$1,products!$A$1:$G$1,0))</f>
        <v>4.3650000000000002</v>
      </c>
      <c r="M558" s="7">
        <f t="shared" si="24"/>
        <v>8.73</v>
      </c>
      <c r="N558" t="str">
        <f t="shared" si="25"/>
        <v>Liberica</v>
      </c>
      <c r="O558" t="str">
        <f t="shared" si="26"/>
        <v>Medium</v>
      </c>
      <c r="P558" t="str">
        <f>_xlfn.XLOOKUP(Coffee_order[[#This Row],[Customer ID]],customers!$A$1:$A$1001,customers!$I$1:$I$1001,,0)</f>
        <v>Yes</v>
      </c>
    </row>
    <row r="559" spans="1:16" x14ac:dyDescent="0.3">
      <c r="A559" s="2" t="s">
        <v>3638</v>
      </c>
      <c r="B559" s="4">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INDEX(products!$A$1:$G$49,MATCH($D559,products!$A$1:$A$49,0),MATCH(orders!I$1,products!$A$1:$G$1,0))</f>
        <v>Exc</v>
      </c>
      <c r="J559" t="str">
        <f>INDEX(products!$A$1:$G$49,MATCH($D559,products!$A$1:$A$49,0),MATCH(orders!J$1,products!$A$1:$G$1,0))</f>
        <v>L</v>
      </c>
      <c r="K559" s="6">
        <f>INDEX(products!$A$1:$G$49,MATCH($D559,products!$A$1:$A$49,0),MATCH(orders!K$1,products!$A$1:$G$1,0))</f>
        <v>1</v>
      </c>
      <c r="L559" s="7">
        <f>INDEX(products!$A$1:$G$49,MATCH($D559,products!$A$1:$A$49,0),MATCH(orders!L$1,products!$A$1:$G$1,0))</f>
        <v>14.85</v>
      </c>
      <c r="M559" s="7">
        <f t="shared" si="24"/>
        <v>59.4</v>
      </c>
      <c r="N559" t="str">
        <f t="shared" si="25"/>
        <v>Excelsia</v>
      </c>
      <c r="O559" t="str">
        <f t="shared" si="26"/>
        <v>Light</v>
      </c>
      <c r="P559" t="str">
        <f>_xlfn.XLOOKUP(Coffee_order[[#This Row],[Customer ID]],customers!$A$1:$A$1001,customers!$I$1:$I$1001,,0)</f>
        <v>Yes</v>
      </c>
    </row>
    <row r="560" spans="1:16" x14ac:dyDescent="0.3">
      <c r="A560" s="2" t="s">
        <v>3643</v>
      </c>
      <c r="B560" s="4">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INDEX(products!$A$1:$G$49,MATCH($D560,products!$A$1:$A$49,0),MATCH(orders!I$1,products!$A$1:$G$1,0))</f>
        <v>Lib</v>
      </c>
      <c r="J560" t="str">
        <f>INDEX(products!$A$1:$G$49,MATCH($D560,products!$A$1:$A$49,0),MATCH(orders!J$1,products!$A$1:$G$1,0))</f>
        <v>D</v>
      </c>
      <c r="K560" s="6">
        <f>INDEX(products!$A$1:$G$49,MATCH($D560,products!$A$1:$A$49,0),MATCH(orders!K$1,products!$A$1:$G$1,0))</f>
        <v>0.2</v>
      </c>
      <c r="L560" s="7">
        <f>INDEX(products!$A$1:$G$49,MATCH($D560,products!$A$1:$A$49,0),MATCH(orders!L$1,products!$A$1:$G$1,0))</f>
        <v>3.8849999999999998</v>
      </c>
      <c r="M560" s="7">
        <f t="shared" si="24"/>
        <v>15.54</v>
      </c>
      <c r="N560" t="str">
        <f t="shared" si="25"/>
        <v>Liberica</v>
      </c>
      <c r="O560" t="str">
        <f t="shared" si="26"/>
        <v>Dark</v>
      </c>
      <c r="P560" t="str">
        <f>_xlfn.XLOOKUP(Coffee_order[[#This Row],[Customer ID]],customers!$A$1:$A$1001,customers!$I$1:$I$1001,,0)</f>
        <v>Yes</v>
      </c>
    </row>
    <row r="561" spans="1:16" x14ac:dyDescent="0.3">
      <c r="A561" s="2" t="s">
        <v>3648</v>
      </c>
      <c r="B561" s="4">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INDEX(products!$A$1:$G$49,MATCH($D561,products!$A$1:$A$49,0),MATCH(orders!I$1,products!$A$1:$G$1,0))</f>
        <v>Ara</v>
      </c>
      <c r="J561" t="str">
        <f>INDEX(products!$A$1:$G$49,MATCH($D561,products!$A$1:$A$49,0),MATCH(orders!J$1,products!$A$1:$G$1,0))</f>
        <v>L</v>
      </c>
      <c r="K561" s="6">
        <f>INDEX(products!$A$1:$G$49,MATCH($D561,products!$A$1:$A$49,0),MATCH(orders!K$1,products!$A$1:$G$1,0))</f>
        <v>1</v>
      </c>
      <c r="L561" s="7">
        <f>INDEX(products!$A$1:$G$49,MATCH($D561,products!$A$1:$A$49,0),MATCH(orders!L$1,products!$A$1:$G$1,0))</f>
        <v>12.95</v>
      </c>
      <c r="M561" s="7">
        <f t="shared" si="24"/>
        <v>38.849999999999994</v>
      </c>
      <c r="N561" t="str">
        <f t="shared" si="25"/>
        <v>Arabica</v>
      </c>
      <c r="O561" t="str">
        <f t="shared" si="26"/>
        <v>Light</v>
      </c>
      <c r="P561" t="str">
        <f>_xlfn.XLOOKUP(Coffee_order[[#This Row],[Customer ID]],customers!$A$1:$A$1001,customers!$I$1:$I$1001,,0)</f>
        <v>Yes</v>
      </c>
    </row>
    <row r="562" spans="1:16" x14ac:dyDescent="0.3">
      <c r="A562" s="2" t="s">
        <v>3654</v>
      </c>
      <c r="B562" s="4">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INDEX(products!$A$1:$G$49,MATCH($D562,products!$A$1:$A$49,0),MATCH(orders!I$1,products!$A$1:$G$1,0))</f>
        <v>Exc</v>
      </c>
      <c r="J562" t="str">
        <f>INDEX(products!$A$1:$G$49,MATCH($D562,products!$A$1:$A$49,0),MATCH(orders!J$1,products!$A$1:$G$1,0))</f>
        <v>M</v>
      </c>
      <c r="K562" s="6">
        <f>INDEX(products!$A$1:$G$49,MATCH($D562,products!$A$1:$A$49,0),MATCH(orders!K$1,products!$A$1:$G$1,0))</f>
        <v>2.5</v>
      </c>
      <c r="L562" s="7">
        <f>INDEX(products!$A$1:$G$49,MATCH($D562,products!$A$1:$A$49,0),MATCH(orders!L$1,products!$A$1:$G$1,0))</f>
        <v>31.624999999999996</v>
      </c>
      <c r="M562" s="7">
        <f t="shared" si="24"/>
        <v>189.74999999999997</v>
      </c>
      <c r="N562" t="str">
        <f t="shared" si="25"/>
        <v>Excelsia</v>
      </c>
      <c r="O562" t="str">
        <f t="shared" si="26"/>
        <v>Medium</v>
      </c>
      <c r="P562" t="str">
        <f>_xlfn.XLOOKUP(Coffee_order[[#This Row],[Customer ID]],customers!$A$1:$A$1001,customers!$I$1:$I$1001,,0)</f>
        <v>Yes</v>
      </c>
    </row>
    <row r="563" spans="1:16" x14ac:dyDescent="0.3">
      <c r="A563" s="2" t="s">
        <v>3659</v>
      </c>
      <c r="B563" s="4">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INDEX(products!$A$1:$G$49,MATCH($D563,products!$A$1:$A$49,0),MATCH(orders!I$1,products!$A$1:$G$1,0))</f>
        <v>Ara</v>
      </c>
      <c r="J563" t="str">
        <f>INDEX(products!$A$1:$G$49,MATCH($D563,products!$A$1:$A$49,0),MATCH(orders!J$1,products!$A$1:$G$1,0))</f>
        <v>D</v>
      </c>
      <c r="K563" s="6">
        <f>INDEX(products!$A$1:$G$49,MATCH($D563,products!$A$1:$A$49,0),MATCH(orders!K$1,products!$A$1:$G$1,0))</f>
        <v>0.2</v>
      </c>
      <c r="L563" s="7">
        <f>INDEX(products!$A$1:$G$49,MATCH($D563,products!$A$1:$A$49,0),MATCH(orders!L$1,products!$A$1:$G$1,0))</f>
        <v>2.9849999999999999</v>
      </c>
      <c r="M563" s="7">
        <f t="shared" si="24"/>
        <v>17.91</v>
      </c>
      <c r="N563" t="str">
        <f t="shared" si="25"/>
        <v>Arabica</v>
      </c>
      <c r="O563" t="str">
        <f t="shared" si="26"/>
        <v>Dark</v>
      </c>
      <c r="P563" t="str">
        <f>_xlfn.XLOOKUP(Coffee_order[[#This Row],[Customer ID]],customers!$A$1:$A$1001,customers!$I$1:$I$1001,,0)</f>
        <v>Yes</v>
      </c>
    </row>
    <row r="564" spans="1:16" x14ac:dyDescent="0.3">
      <c r="A564" s="2" t="s">
        <v>3665</v>
      </c>
      <c r="B564" s="4">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INDEX(products!$A$1:$G$49,MATCH($D564,products!$A$1:$A$49,0),MATCH(orders!I$1,products!$A$1:$G$1,0))</f>
        <v>Lib</v>
      </c>
      <c r="J564" t="str">
        <f>INDEX(products!$A$1:$G$49,MATCH($D564,products!$A$1:$A$49,0),MATCH(orders!J$1,products!$A$1:$G$1,0))</f>
        <v>L</v>
      </c>
      <c r="K564" s="6">
        <f>INDEX(products!$A$1:$G$49,MATCH($D564,products!$A$1:$A$49,0),MATCH(orders!K$1,products!$A$1:$G$1,0))</f>
        <v>0.2</v>
      </c>
      <c r="L564" s="7">
        <f>INDEX(products!$A$1:$G$49,MATCH($D564,products!$A$1:$A$49,0),MATCH(orders!L$1,products!$A$1:$G$1,0))</f>
        <v>4.7549999999999999</v>
      </c>
      <c r="M564" s="7">
        <f t="shared" si="24"/>
        <v>28.53</v>
      </c>
      <c r="N564" t="str">
        <f t="shared" si="25"/>
        <v>Liberica</v>
      </c>
      <c r="O564" t="str">
        <f t="shared" si="26"/>
        <v>Light</v>
      </c>
      <c r="P564" t="str">
        <f>_xlfn.XLOOKUP(Coffee_order[[#This Row],[Customer ID]],customers!$A$1:$A$1001,customers!$I$1:$I$1001,,0)</f>
        <v>No</v>
      </c>
    </row>
    <row r="565" spans="1:16" x14ac:dyDescent="0.3">
      <c r="A565" s="2" t="s">
        <v>3671</v>
      </c>
      <c r="B565" s="4">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INDEX(products!$A$1:$G$49,MATCH($D565,products!$A$1:$A$49,0),MATCH(orders!I$1,products!$A$1:$G$1,0))</f>
        <v>Exc</v>
      </c>
      <c r="J565" t="str">
        <f>INDEX(products!$A$1:$G$49,MATCH($D565,products!$A$1:$A$49,0),MATCH(orders!J$1,products!$A$1:$G$1,0))</f>
        <v>M</v>
      </c>
      <c r="K565" s="6">
        <f>INDEX(products!$A$1:$G$49,MATCH($D565,products!$A$1:$A$49,0),MATCH(orders!K$1,products!$A$1:$G$1,0))</f>
        <v>1</v>
      </c>
      <c r="L565" s="7">
        <f>INDEX(products!$A$1:$G$49,MATCH($D565,products!$A$1:$A$49,0),MATCH(orders!L$1,products!$A$1:$G$1,0))</f>
        <v>13.75</v>
      </c>
      <c r="M565" s="7">
        <f t="shared" si="24"/>
        <v>82.5</v>
      </c>
      <c r="N565" t="str">
        <f t="shared" si="25"/>
        <v>Excelsia</v>
      </c>
      <c r="O565" t="str">
        <f t="shared" si="26"/>
        <v>Medium</v>
      </c>
      <c r="P565" t="str">
        <f>_xlfn.XLOOKUP(Coffee_order[[#This Row],[Customer ID]],customers!$A$1:$A$1001,customers!$I$1:$I$1001,,0)</f>
        <v>No</v>
      </c>
    </row>
    <row r="566" spans="1:16" x14ac:dyDescent="0.3">
      <c r="A566" s="2" t="s">
        <v>3677</v>
      </c>
      <c r="B566" s="4">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INDEX(products!$A$1:$G$49,MATCH($D566,products!$A$1:$A$49,0),MATCH(orders!I$1,products!$A$1:$G$1,0))</f>
        <v>Rob</v>
      </c>
      <c r="J566" t="str">
        <f>INDEX(products!$A$1:$G$49,MATCH($D566,products!$A$1:$A$49,0),MATCH(orders!J$1,products!$A$1:$G$1,0))</f>
        <v>L</v>
      </c>
      <c r="K566" s="6">
        <f>INDEX(products!$A$1:$G$49,MATCH($D566,products!$A$1:$A$49,0),MATCH(orders!K$1,products!$A$1:$G$1,0))</f>
        <v>0.5</v>
      </c>
      <c r="L566" s="7">
        <f>INDEX(products!$A$1:$G$49,MATCH($D566,products!$A$1:$A$49,0),MATCH(orders!L$1,products!$A$1:$G$1,0))</f>
        <v>7.169999999999999</v>
      </c>
      <c r="M566" s="7">
        <f t="shared" si="24"/>
        <v>14.339999999999998</v>
      </c>
      <c r="N566" t="str">
        <f t="shared" si="25"/>
        <v>Robusta</v>
      </c>
      <c r="O566" t="str">
        <f t="shared" si="26"/>
        <v>Light</v>
      </c>
      <c r="P566" t="str">
        <f>_xlfn.XLOOKUP(Coffee_order[[#This Row],[Customer ID]],customers!$A$1:$A$1001,customers!$I$1:$I$1001,,0)</f>
        <v>No</v>
      </c>
    </row>
    <row r="567" spans="1:16" x14ac:dyDescent="0.3">
      <c r="A567" s="2" t="s">
        <v>3683</v>
      </c>
      <c r="B567" s="4">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INDEX(products!$A$1:$G$49,MATCH($D567,products!$A$1:$A$49,0),MATCH(orders!I$1,products!$A$1:$G$1,0))</f>
        <v>Rob</v>
      </c>
      <c r="J567" t="str">
        <f>INDEX(products!$A$1:$G$49,MATCH($D567,products!$A$1:$A$49,0),MATCH(orders!J$1,products!$A$1:$G$1,0))</f>
        <v>D</v>
      </c>
      <c r="K567" s="6">
        <f>INDEX(products!$A$1:$G$49,MATCH($D567,products!$A$1:$A$49,0),MATCH(orders!K$1,products!$A$1:$G$1,0))</f>
        <v>2.5</v>
      </c>
      <c r="L567" s="7">
        <f>INDEX(products!$A$1:$G$49,MATCH($D567,products!$A$1:$A$49,0),MATCH(orders!L$1,products!$A$1:$G$1,0))</f>
        <v>20.584999999999997</v>
      </c>
      <c r="M567" s="7">
        <f t="shared" si="24"/>
        <v>82.339999999999989</v>
      </c>
      <c r="N567" t="str">
        <f t="shared" si="25"/>
        <v>Robusta</v>
      </c>
      <c r="O567" t="str">
        <f t="shared" si="26"/>
        <v>Dark</v>
      </c>
      <c r="P567" t="str">
        <f>_xlfn.XLOOKUP(Coffee_order[[#This Row],[Customer ID]],customers!$A$1:$A$1001,customers!$I$1:$I$1001,,0)</f>
        <v>No</v>
      </c>
    </row>
    <row r="568" spans="1:16" x14ac:dyDescent="0.3">
      <c r="A568" s="2" t="s">
        <v>3689</v>
      </c>
      <c r="B568" s="4">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INDEX(products!$A$1:$G$49,MATCH($D568,products!$A$1:$A$49,0),MATCH(orders!I$1,products!$A$1:$G$1,0))</f>
        <v>Ara</v>
      </c>
      <c r="J568" t="str">
        <f>INDEX(products!$A$1:$G$49,MATCH($D568,products!$A$1:$A$49,0),MATCH(orders!J$1,products!$A$1:$G$1,0))</f>
        <v>M</v>
      </c>
      <c r="K568" s="6">
        <f>INDEX(products!$A$1:$G$49,MATCH($D568,products!$A$1:$A$49,0),MATCH(orders!K$1,products!$A$1:$G$1,0))</f>
        <v>0.2</v>
      </c>
      <c r="L568" s="7">
        <f>INDEX(products!$A$1:$G$49,MATCH($D568,products!$A$1:$A$49,0),MATCH(orders!L$1,products!$A$1:$G$1,0))</f>
        <v>3.375</v>
      </c>
      <c r="M568" s="7">
        <f t="shared" si="24"/>
        <v>20.25</v>
      </c>
      <c r="N568" t="str">
        <f t="shared" si="25"/>
        <v>Arabica</v>
      </c>
      <c r="O568" t="str">
        <f t="shared" si="26"/>
        <v>Medium</v>
      </c>
      <c r="P568" t="str">
        <f>_xlfn.XLOOKUP(Coffee_order[[#This Row],[Customer ID]],customers!$A$1:$A$1001,customers!$I$1:$I$1001,,0)</f>
        <v>Yes</v>
      </c>
    </row>
    <row r="569" spans="1:16" x14ac:dyDescent="0.3">
      <c r="A569" s="2" t="s">
        <v>3695</v>
      </c>
      <c r="B569" s="4">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INDEX(products!$A$1:$G$49,MATCH($D569,products!$A$1:$A$49,0),MATCH(orders!I$1,products!$A$1:$G$1,0))</f>
        <v>Rob</v>
      </c>
      <c r="J569" t="str">
        <f>INDEX(products!$A$1:$G$49,MATCH($D569,products!$A$1:$A$49,0),MATCH(orders!J$1,products!$A$1:$G$1,0))</f>
        <v>L</v>
      </c>
      <c r="K569" s="6">
        <f>INDEX(products!$A$1:$G$49,MATCH($D569,products!$A$1:$A$49,0),MATCH(orders!K$1,products!$A$1:$G$1,0))</f>
        <v>2.5</v>
      </c>
      <c r="L569" s="7">
        <f>INDEX(products!$A$1:$G$49,MATCH($D569,products!$A$1:$A$49,0),MATCH(orders!L$1,products!$A$1:$G$1,0))</f>
        <v>27.484999999999996</v>
      </c>
      <c r="M569" s="7">
        <f t="shared" si="24"/>
        <v>164.90999999999997</v>
      </c>
      <c r="N569" t="str">
        <f t="shared" si="25"/>
        <v>Robusta</v>
      </c>
      <c r="O569" t="str">
        <f t="shared" si="26"/>
        <v>Light</v>
      </c>
      <c r="P569" t="str">
        <f>_xlfn.XLOOKUP(Coffee_order[[#This Row],[Customer ID]],customers!$A$1:$A$1001,customers!$I$1:$I$1001,,0)</f>
        <v>No</v>
      </c>
    </row>
    <row r="570" spans="1:16" x14ac:dyDescent="0.3">
      <c r="A570" s="2" t="s">
        <v>3700</v>
      </c>
      <c r="B570" s="4">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INDEX(products!$A$1:$G$49,MATCH($D570,products!$A$1:$A$49,0),MATCH(orders!I$1,products!$A$1:$G$1,0))</f>
        <v>Lib</v>
      </c>
      <c r="J570" t="str">
        <f>INDEX(products!$A$1:$G$49,MATCH($D570,products!$A$1:$A$49,0),MATCH(orders!J$1,products!$A$1:$G$1,0))</f>
        <v>L</v>
      </c>
      <c r="K570" s="6">
        <f>INDEX(products!$A$1:$G$49,MATCH($D570,products!$A$1:$A$49,0),MATCH(orders!K$1,products!$A$1:$G$1,0))</f>
        <v>0.2</v>
      </c>
      <c r="L570" s="7">
        <f>INDEX(products!$A$1:$G$49,MATCH($D570,products!$A$1:$A$49,0),MATCH(orders!L$1,products!$A$1:$G$1,0))</f>
        <v>4.7549999999999999</v>
      </c>
      <c r="M570" s="7">
        <f t="shared" si="24"/>
        <v>19.02</v>
      </c>
      <c r="N570" t="str">
        <f t="shared" si="25"/>
        <v>Liberica</v>
      </c>
      <c r="O570" t="str">
        <f t="shared" si="26"/>
        <v>Light</v>
      </c>
      <c r="P570" t="str">
        <f>_xlfn.XLOOKUP(Coffee_order[[#This Row],[Customer ID]],customers!$A$1:$A$1001,customers!$I$1:$I$1001,,0)</f>
        <v>Yes</v>
      </c>
    </row>
    <row r="571" spans="1:16" x14ac:dyDescent="0.3">
      <c r="A571" s="2" t="s">
        <v>3706</v>
      </c>
      <c r="B571" s="4">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INDEX(products!$A$1:$G$49,MATCH($D571,products!$A$1:$A$49,0),MATCH(orders!I$1,products!$A$1:$G$1,0))</f>
        <v>Ara</v>
      </c>
      <c r="J571" t="str">
        <f>INDEX(products!$A$1:$G$49,MATCH($D571,products!$A$1:$A$49,0),MATCH(orders!J$1,products!$A$1:$G$1,0))</f>
        <v>D</v>
      </c>
      <c r="K571" s="6">
        <f>INDEX(products!$A$1:$G$49,MATCH($D571,products!$A$1:$A$49,0),MATCH(orders!K$1,products!$A$1:$G$1,0))</f>
        <v>2.5</v>
      </c>
      <c r="L571" s="7">
        <f>INDEX(products!$A$1:$G$49,MATCH($D571,products!$A$1:$A$49,0),MATCH(orders!L$1,products!$A$1:$G$1,0))</f>
        <v>22.884999999999998</v>
      </c>
      <c r="M571" s="7">
        <f t="shared" si="24"/>
        <v>137.31</v>
      </c>
      <c r="N571" t="str">
        <f t="shared" si="25"/>
        <v>Arabica</v>
      </c>
      <c r="O571" t="str">
        <f t="shared" si="26"/>
        <v>Dark</v>
      </c>
      <c r="P571" t="str">
        <f>_xlfn.XLOOKUP(Coffee_order[[#This Row],[Customer ID]],customers!$A$1:$A$1001,customers!$I$1:$I$1001,,0)</f>
        <v>No</v>
      </c>
    </row>
    <row r="572" spans="1:16" x14ac:dyDescent="0.3">
      <c r="A572" s="2" t="s">
        <v>3712</v>
      </c>
      <c r="B572" s="4">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INDEX(products!$A$1:$G$49,MATCH($D572,products!$A$1:$A$49,0),MATCH(orders!I$1,products!$A$1:$G$1,0))</f>
        <v>Ara</v>
      </c>
      <c r="J572" t="str">
        <f>INDEX(products!$A$1:$G$49,MATCH($D572,products!$A$1:$A$49,0),MATCH(orders!J$1,products!$A$1:$G$1,0))</f>
        <v>M</v>
      </c>
      <c r="K572" s="6">
        <f>INDEX(products!$A$1:$G$49,MATCH($D572,products!$A$1:$A$49,0),MATCH(orders!K$1,products!$A$1:$G$1,0))</f>
        <v>0.5</v>
      </c>
      <c r="L572" s="7">
        <f>INDEX(products!$A$1:$G$49,MATCH($D572,products!$A$1:$A$49,0),MATCH(orders!L$1,products!$A$1:$G$1,0))</f>
        <v>6.75</v>
      </c>
      <c r="M572" s="7">
        <f t="shared" si="24"/>
        <v>27</v>
      </c>
      <c r="N572" t="str">
        <f t="shared" si="25"/>
        <v>Arabica</v>
      </c>
      <c r="O572" t="str">
        <f t="shared" si="26"/>
        <v>Medium</v>
      </c>
      <c r="P572" t="str">
        <f>_xlfn.XLOOKUP(Coffee_order[[#This Row],[Customer ID]],customers!$A$1:$A$1001,customers!$I$1:$I$1001,,0)</f>
        <v>No</v>
      </c>
    </row>
    <row r="573" spans="1:16" x14ac:dyDescent="0.3">
      <c r="A573" s="2" t="s">
        <v>3718</v>
      </c>
      <c r="B573" s="4">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INDEX(products!$A$1:$G$49,MATCH($D573,products!$A$1:$A$49,0),MATCH(orders!I$1,products!$A$1:$G$1,0))</f>
        <v>Exc</v>
      </c>
      <c r="J573" t="str">
        <f>INDEX(products!$A$1:$G$49,MATCH($D573,products!$A$1:$A$49,0),MATCH(orders!J$1,products!$A$1:$G$1,0))</f>
        <v>L</v>
      </c>
      <c r="K573" s="6">
        <f>INDEX(products!$A$1:$G$49,MATCH($D573,products!$A$1:$A$49,0),MATCH(orders!K$1,products!$A$1:$G$1,0))</f>
        <v>0.5</v>
      </c>
      <c r="L573" s="7">
        <f>INDEX(products!$A$1:$G$49,MATCH($D573,products!$A$1:$A$49,0),MATCH(orders!L$1,products!$A$1:$G$1,0))</f>
        <v>8.91</v>
      </c>
      <c r="M573" s="7">
        <f t="shared" si="24"/>
        <v>35.64</v>
      </c>
      <c r="N573" t="str">
        <f t="shared" si="25"/>
        <v>Excelsia</v>
      </c>
      <c r="O573" t="str">
        <f t="shared" si="26"/>
        <v>Light</v>
      </c>
      <c r="P573" t="str">
        <f>_xlfn.XLOOKUP(Coffee_order[[#This Row],[Customer ID]],customers!$A$1:$A$1001,customers!$I$1:$I$1001,,0)</f>
        <v>No</v>
      </c>
    </row>
    <row r="574" spans="1:16" x14ac:dyDescent="0.3">
      <c r="A574" s="2" t="s">
        <v>3724</v>
      </c>
      <c r="B574" s="4">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INDEX(products!$A$1:$G$49,MATCH($D574,products!$A$1:$A$49,0),MATCH(orders!I$1,products!$A$1:$G$1,0))</f>
        <v>Ara</v>
      </c>
      <c r="J574" t="str">
        <f>INDEX(products!$A$1:$G$49,MATCH($D574,products!$A$1:$A$49,0),MATCH(orders!J$1,products!$A$1:$G$1,0))</f>
        <v>D</v>
      </c>
      <c r="K574" s="6">
        <f>INDEX(products!$A$1:$G$49,MATCH($D574,products!$A$1:$A$49,0),MATCH(orders!K$1,products!$A$1:$G$1,0))</f>
        <v>0.2</v>
      </c>
      <c r="L574" s="7">
        <f>INDEX(products!$A$1:$G$49,MATCH($D574,products!$A$1:$A$49,0),MATCH(orders!L$1,products!$A$1:$G$1,0))</f>
        <v>2.9849999999999999</v>
      </c>
      <c r="M574" s="7">
        <f t="shared" si="24"/>
        <v>5.97</v>
      </c>
      <c r="N574" t="str">
        <f t="shared" si="25"/>
        <v>Arabica</v>
      </c>
      <c r="O574" t="str">
        <f t="shared" si="26"/>
        <v>Dark</v>
      </c>
      <c r="P574" t="str">
        <f>_xlfn.XLOOKUP(Coffee_order[[#This Row],[Customer ID]],customers!$A$1:$A$1001,customers!$I$1:$I$1001,,0)</f>
        <v>Yes</v>
      </c>
    </row>
    <row r="575" spans="1:16" x14ac:dyDescent="0.3">
      <c r="A575" s="2" t="s">
        <v>3728</v>
      </c>
      <c r="B575" s="4">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INDEX(products!$A$1:$G$49,MATCH($D575,products!$A$1:$A$49,0),MATCH(orders!I$1,products!$A$1:$G$1,0))</f>
        <v>Ara</v>
      </c>
      <c r="J575" t="str">
        <f>INDEX(products!$A$1:$G$49,MATCH($D575,products!$A$1:$A$49,0),MATCH(orders!J$1,products!$A$1:$G$1,0))</f>
        <v>M</v>
      </c>
      <c r="K575" s="6">
        <f>INDEX(products!$A$1:$G$49,MATCH($D575,products!$A$1:$A$49,0),MATCH(orders!K$1,products!$A$1:$G$1,0))</f>
        <v>1</v>
      </c>
      <c r="L575" s="7">
        <f>INDEX(products!$A$1:$G$49,MATCH($D575,products!$A$1:$A$49,0),MATCH(orders!L$1,products!$A$1:$G$1,0))</f>
        <v>11.25</v>
      </c>
      <c r="M575" s="7">
        <f t="shared" si="24"/>
        <v>67.5</v>
      </c>
      <c r="N575" t="str">
        <f t="shared" si="25"/>
        <v>Arabica</v>
      </c>
      <c r="O575" t="str">
        <f t="shared" si="26"/>
        <v>Medium</v>
      </c>
      <c r="P575" t="str">
        <f>_xlfn.XLOOKUP(Coffee_order[[#This Row],[Customer ID]],customers!$A$1:$A$1001,customers!$I$1:$I$1001,,0)</f>
        <v>No</v>
      </c>
    </row>
    <row r="576" spans="1:16" x14ac:dyDescent="0.3">
      <c r="A576" s="2" t="s">
        <v>3734</v>
      </c>
      <c r="B576" s="4">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INDEX(products!$A$1:$G$49,MATCH($D576,products!$A$1:$A$49,0),MATCH(orders!I$1,products!$A$1:$G$1,0))</f>
        <v>Rob</v>
      </c>
      <c r="J576" t="str">
        <f>INDEX(products!$A$1:$G$49,MATCH($D576,products!$A$1:$A$49,0),MATCH(orders!J$1,products!$A$1:$G$1,0))</f>
        <v>L</v>
      </c>
      <c r="K576" s="6">
        <f>INDEX(products!$A$1:$G$49,MATCH($D576,products!$A$1:$A$49,0),MATCH(orders!K$1,products!$A$1:$G$1,0))</f>
        <v>0.2</v>
      </c>
      <c r="L576" s="7">
        <f>INDEX(products!$A$1:$G$49,MATCH($D576,products!$A$1:$A$49,0),MATCH(orders!L$1,products!$A$1:$G$1,0))</f>
        <v>3.5849999999999995</v>
      </c>
      <c r="M576" s="7">
        <f t="shared" si="24"/>
        <v>21.509999999999998</v>
      </c>
      <c r="N576" t="str">
        <f t="shared" si="25"/>
        <v>Robusta</v>
      </c>
      <c r="O576" t="str">
        <f t="shared" si="26"/>
        <v>Light</v>
      </c>
      <c r="P576" t="str">
        <f>_xlfn.XLOOKUP(Coffee_order[[#This Row],[Customer ID]],customers!$A$1:$A$1001,customers!$I$1:$I$1001,,0)</f>
        <v>Yes</v>
      </c>
    </row>
    <row r="577" spans="1:16" x14ac:dyDescent="0.3">
      <c r="A577" s="2" t="s">
        <v>3739</v>
      </c>
      <c r="B577" s="4">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INDEX(products!$A$1:$G$49,MATCH($D577,products!$A$1:$A$49,0),MATCH(orders!I$1,products!$A$1:$G$1,0))</f>
        <v>Lib</v>
      </c>
      <c r="J577" t="str">
        <f>INDEX(products!$A$1:$G$49,MATCH($D577,products!$A$1:$A$49,0),MATCH(orders!J$1,products!$A$1:$G$1,0))</f>
        <v>M</v>
      </c>
      <c r="K577" s="6">
        <f>INDEX(products!$A$1:$G$49,MATCH($D577,products!$A$1:$A$49,0),MATCH(orders!K$1,products!$A$1:$G$1,0))</f>
        <v>2.5</v>
      </c>
      <c r="L577" s="7">
        <f>INDEX(products!$A$1:$G$49,MATCH($D577,products!$A$1:$A$49,0),MATCH(orders!L$1,products!$A$1:$G$1,0))</f>
        <v>33.464999999999996</v>
      </c>
      <c r="M577" s="7">
        <f t="shared" si="24"/>
        <v>66.929999999999993</v>
      </c>
      <c r="N577" t="str">
        <f t="shared" si="25"/>
        <v>Liberica</v>
      </c>
      <c r="O577" t="str">
        <f t="shared" si="26"/>
        <v>Medium</v>
      </c>
      <c r="P577" t="str">
        <f>_xlfn.XLOOKUP(Coffee_order[[#This Row],[Customer ID]],customers!$A$1:$A$1001,customers!$I$1:$I$1001,,0)</f>
        <v>No</v>
      </c>
    </row>
    <row r="578" spans="1:16" x14ac:dyDescent="0.3">
      <c r="A578" s="2" t="s">
        <v>3745</v>
      </c>
      <c r="B578" s="4">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INDEX(products!$A$1:$G$49,MATCH($D578,products!$A$1:$A$49,0),MATCH(orders!I$1,products!$A$1:$G$1,0))</f>
        <v>Ara</v>
      </c>
      <c r="J578" t="str">
        <f>INDEX(products!$A$1:$G$49,MATCH($D578,products!$A$1:$A$49,0),MATCH(orders!J$1,products!$A$1:$G$1,0))</f>
        <v>D</v>
      </c>
      <c r="K578" s="6">
        <f>INDEX(products!$A$1:$G$49,MATCH($D578,products!$A$1:$A$49,0),MATCH(orders!K$1,products!$A$1:$G$1,0))</f>
        <v>0.2</v>
      </c>
      <c r="L578" s="7">
        <f>INDEX(products!$A$1:$G$49,MATCH($D578,products!$A$1:$A$49,0),MATCH(orders!L$1,products!$A$1:$G$1,0))</f>
        <v>2.9849999999999999</v>
      </c>
      <c r="M578" s="7">
        <f t="shared" si="24"/>
        <v>17.91</v>
      </c>
      <c r="N578" t="str">
        <f t="shared" si="25"/>
        <v>Arabica</v>
      </c>
      <c r="O578" t="str">
        <f t="shared" si="26"/>
        <v>Dark</v>
      </c>
      <c r="P578" t="str">
        <f>_xlfn.XLOOKUP(Coffee_order[[#This Row],[Customer ID]],customers!$A$1:$A$1001,customers!$I$1:$I$1001,,0)</f>
        <v>No</v>
      </c>
    </row>
    <row r="579" spans="1:16" x14ac:dyDescent="0.3">
      <c r="A579" s="2" t="s">
        <v>3751</v>
      </c>
      <c r="B579" s="4">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INDEX(products!$A$1:$G$49,MATCH($D579,products!$A$1:$A$49,0),MATCH(orders!I$1,products!$A$1:$G$1,0))</f>
        <v>Lib</v>
      </c>
      <c r="J579" t="str">
        <f>INDEX(products!$A$1:$G$49,MATCH($D579,products!$A$1:$A$49,0),MATCH(orders!J$1,products!$A$1:$G$1,0))</f>
        <v>M</v>
      </c>
      <c r="K579" s="6">
        <f>INDEX(products!$A$1:$G$49,MATCH($D579,products!$A$1:$A$49,0),MATCH(orders!K$1,products!$A$1:$G$1,0))</f>
        <v>1</v>
      </c>
      <c r="L579" s="7">
        <f>INDEX(products!$A$1:$G$49,MATCH($D579,products!$A$1:$A$49,0),MATCH(orders!L$1,products!$A$1:$G$1,0))</f>
        <v>14.55</v>
      </c>
      <c r="M579" s="7">
        <f t="shared" ref="M579:M642" si="27">L579*E579</f>
        <v>58.2</v>
      </c>
      <c r="N579" t="str">
        <f t="shared" ref="N579:N642" si="28">IF(I579="Rob","Robusta",IF(I579="Exc","Excelsia",IF(I579="Ara","Arabica",IF(I579="Lib","Liberica"))))</f>
        <v>Liberica</v>
      </c>
      <c r="O579" t="str">
        <f t="shared" ref="O579:O642" si="29">IF(J579="M","Medium",IF(J579="L","Light",IF(J579="D","Dark")))</f>
        <v>Medium</v>
      </c>
      <c r="P579" t="str">
        <f>_xlfn.XLOOKUP(Coffee_order[[#This Row],[Customer ID]],customers!$A$1:$A$1001,customers!$I$1:$I$1001,,0)</f>
        <v>No</v>
      </c>
    </row>
    <row r="580" spans="1:16" x14ac:dyDescent="0.3">
      <c r="A580" s="2" t="s">
        <v>3756</v>
      </c>
      <c r="B580" s="4">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INDEX(products!$A$1:$G$49,MATCH($D580,products!$A$1:$A$49,0),MATCH(orders!I$1,products!$A$1:$G$1,0))</f>
        <v>Exc</v>
      </c>
      <c r="J580" t="str">
        <f>INDEX(products!$A$1:$G$49,MATCH($D580,products!$A$1:$A$49,0),MATCH(orders!J$1,products!$A$1:$G$1,0))</f>
        <v>L</v>
      </c>
      <c r="K580" s="6">
        <f>INDEX(products!$A$1:$G$49,MATCH($D580,products!$A$1:$A$49,0),MATCH(orders!K$1,products!$A$1:$G$1,0))</f>
        <v>0.2</v>
      </c>
      <c r="L580" s="7">
        <f>INDEX(products!$A$1:$G$49,MATCH($D580,products!$A$1:$A$49,0),MATCH(orders!L$1,products!$A$1:$G$1,0))</f>
        <v>4.4550000000000001</v>
      </c>
      <c r="M580" s="7">
        <f t="shared" si="27"/>
        <v>13.365</v>
      </c>
      <c r="N580" t="str">
        <f t="shared" si="28"/>
        <v>Excelsia</v>
      </c>
      <c r="O580" t="str">
        <f t="shared" si="29"/>
        <v>Light</v>
      </c>
      <c r="P580" t="str">
        <f>_xlfn.XLOOKUP(Coffee_order[[#This Row],[Customer ID]],customers!$A$1:$A$1001,customers!$I$1:$I$1001,,0)</f>
        <v>No</v>
      </c>
    </row>
    <row r="581" spans="1:16" x14ac:dyDescent="0.3">
      <c r="A581" s="2" t="s">
        <v>3756</v>
      </c>
      <c r="B581" s="4">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INDEX(products!$A$1:$G$49,MATCH($D581,products!$A$1:$A$49,0),MATCH(orders!I$1,products!$A$1:$G$1,0))</f>
        <v>Ara</v>
      </c>
      <c r="J581" t="str">
        <f>INDEX(products!$A$1:$G$49,MATCH($D581,products!$A$1:$A$49,0),MATCH(orders!J$1,products!$A$1:$G$1,0))</f>
        <v>M</v>
      </c>
      <c r="K581" s="6">
        <f>INDEX(products!$A$1:$G$49,MATCH($D581,products!$A$1:$A$49,0),MATCH(orders!K$1,products!$A$1:$G$1,0))</f>
        <v>0.5</v>
      </c>
      <c r="L581" s="7">
        <f>INDEX(products!$A$1:$G$49,MATCH($D581,products!$A$1:$A$49,0),MATCH(orders!L$1,products!$A$1:$G$1,0))</f>
        <v>6.75</v>
      </c>
      <c r="M581" s="7">
        <f t="shared" si="27"/>
        <v>33.75</v>
      </c>
      <c r="N581" t="str">
        <f t="shared" si="28"/>
        <v>Arabica</v>
      </c>
      <c r="O581" t="str">
        <f t="shared" si="29"/>
        <v>Medium</v>
      </c>
      <c r="P581" t="str">
        <f>_xlfn.XLOOKUP(Coffee_order[[#This Row],[Customer ID]],customers!$A$1:$A$1001,customers!$I$1:$I$1001,,0)</f>
        <v>No</v>
      </c>
    </row>
    <row r="582" spans="1:16" x14ac:dyDescent="0.3">
      <c r="A582" s="2" t="s">
        <v>3767</v>
      </c>
      <c r="B582" s="4">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INDEX(products!$A$1:$G$49,MATCH($D582,products!$A$1:$A$49,0),MATCH(orders!I$1,products!$A$1:$G$1,0))</f>
        <v>Exc</v>
      </c>
      <c r="J582" t="str">
        <f>INDEX(products!$A$1:$G$49,MATCH($D582,products!$A$1:$A$49,0),MATCH(orders!J$1,products!$A$1:$G$1,0))</f>
        <v>L</v>
      </c>
      <c r="K582" s="6">
        <f>INDEX(products!$A$1:$G$49,MATCH($D582,products!$A$1:$A$49,0),MATCH(orders!K$1,products!$A$1:$G$1,0))</f>
        <v>1</v>
      </c>
      <c r="L582" s="7">
        <f>INDEX(products!$A$1:$G$49,MATCH($D582,products!$A$1:$A$49,0),MATCH(orders!L$1,products!$A$1:$G$1,0))</f>
        <v>14.85</v>
      </c>
      <c r="M582" s="7">
        <f t="shared" si="27"/>
        <v>44.55</v>
      </c>
      <c r="N582" t="str">
        <f t="shared" si="28"/>
        <v>Excelsia</v>
      </c>
      <c r="O582" t="str">
        <f t="shared" si="29"/>
        <v>Light</v>
      </c>
      <c r="P582" t="str">
        <f>_xlfn.XLOOKUP(Coffee_order[[#This Row],[Customer ID]],customers!$A$1:$A$1001,customers!$I$1:$I$1001,,0)</f>
        <v>Yes</v>
      </c>
    </row>
    <row r="583" spans="1:16" x14ac:dyDescent="0.3">
      <c r="A583" s="2" t="s">
        <v>3773</v>
      </c>
      <c r="B583" s="4">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INDEX(products!$A$1:$G$49,MATCH($D583,products!$A$1:$A$49,0),MATCH(orders!I$1,products!$A$1:$G$1,0))</f>
        <v>Exc</v>
      </c>
      <c r="J583" t="str">
        <f>INDEX(products!$A$1:$G$49,MATCH($D583,products!$A$1:$A$49,0),MATCH(orders!J$1,products!$A$1:$G$1,0))</f>
        <v>L</v>
      </c>
      <c r="K583" s="6">
        <f>INDEX(products!$A$1:$G$49,MATCH($D583,products!$A$1:$A$49,0),MATCH(orders!K$1,products!$A$1:$G$1,0))</f>
        <v>0.5</v>
      </c>
      <c r="L583" s="7">
        <f>INDEX(products!$A$1:$G$49,MATCH($D583,products!$A$1:$A$49,0),MATCH(orders!L$1,products!$A$1:$G$1,0))</f>
        <v>8.91</v>
      </c>
      <c r="M583" s="7">
        <f t="shared" si="27"/>
        <v>44.55</v>
      </c>
      <c r="N583" t="str">
        <f t="shared" si="28"/>
        <v>Excelsia</v>
      </c>
      <c r="O583" t="str">
        <f t="shared" si="29"/>
        <v>Light</v>
      </c>
      <c r="P583" t="str">
        <f>_xlfn.XLOOKUP(Coffee_order[[#This Row],[Customer ID]],customers!$A$1:$A$1001,customers!$I$1:$I$1001,,0)</f>
        <v>Yes</v>
      </c>
    </row>
    <row r="584" spans="1:16" x14ac:dyDescent="0.3">
      <c r="A584" s="2" t="s">
        <v>3778</v>
      </c>
      <c r="B584" s="4">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INDEX(products!$A$1:$G$49,MATCH($D584,products!$A$1:$A$49,0),MATCH(orders!I$1,products!$A$1:$G$1,0))</f>
        <v>Exc</v>
      </c>
      <c r="J584" t="str">
        <f>INDEX(products!$A$1:$G$49,MATCH($D584,products!$A$1:$A$49,0),MATCH(orders!J$1,products!$A$1:$G$1,0))</f>
        <v>D</v>
      </c>
      <c r="K584" s="6">
        <f>INDEX(products!$A$1:$G$49,MATCH($D584,products!$A$1:$A$49,0),MATCH(orders!K$1,products!$A$1:$G$1,0))</f>
        <v>1</v>
      </c>
      <c r="L584" s="7">
        <f>INDEX(products!$A$1:$G$49,MATCH($D584,products!$A$1:$A$49,0),MATCH(orders!L$1,products!$A$1:$G$1,0))</f>
        <v>12.15</v>
      </c>
      <c r="M584" s="7">
        <f t="shared" si="27"/>
        <v>60.75</v>
      </c>
      <c r="N584" t="str">
        <f t="shared" si="28"/>
        <v>Excelsia</v>
      </c>
      <c r="O584" t="str">
        <f t="shared" si="29"/>
        <v>Dark</v>
      </c>
      <c r="P584" t="str">
        <f>_xlfn.XLOOKUP(Coffee_order[[#This Row],[Customer ID]],customers!$A$1:$A$1001,customers!$I$1:$I$1001,,0)</f>
        <v>No</v>
      </c>
    </row>
    <row r="585" spans="1:16" x14ac:dyDescent="0.3">
      <c r="A585" s="2" t="s">
        <v>3784</v>
      </c>
      <c r="B585" s="4">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INDEX(products!$A$1:$G$49,MATCH($D585,products!$A$1:$A$49,0),MATCH(orders!I$1,products!$A$1:$G$1,0))</f>
        <v>Rob</v>
      </c>
      <c r="J585" t="str">
        <f>INDEX(products!$A$1:$G$49,MATCH($D585,products!$A$1:$A$49,0),MATCH(orders!J$1,products!$A$1:$G$1,0))</f>
        <v>L</v>
      </c>
      <c r="K585" s="6">
        <f>INDEX(products!$A$1:$G$49,MATCH($D585,products!$A$1:$A$49,0),MATCH(orders!K$1,products!$A$1:$G$1,0))</f>
        <v>0.2</v>
      </c>
      <c r="L585" s="7">
        <f>INDEX(products!$A$1:$G$49,MATCH($D585,products!$A$1:$A$49,0),MATCH(orders!L$1,products!$A$1:$G$1,0))</f>
        <v>3.5849999999999995</v>
      </c>
      <c r="M585" s="7">
        <f t="shared" si="27"/>
        <v>3.5849999999999995</v>
      </c>
      <c r="N585" t="str">
        <f t="shared" si="28"/>
        <v>Robusta</v>
      </c>
      <c r="O585" t="str">
        <f t="shared" si="29"/>
        <v>Light</v>
      </c>
      <c r="P585" t="str">
        <f>_xlfn.XLOOKUP(Coffee_order[[#This Row],[Customer ID]],customers!$A$1:$A$1001,customers!$I$1:$I$1001,,0)</f>
        <v>Yes</v>
      </c>
    </row>
    <row r="586" spans="1:16" x14ac:dyDescent="0.3">
      <c r="A586" s="2" t="s">
        <v>3790</v>
      </c>
      <c r="B586" s="4">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INDEX(products!$A$1:$G$49,MATCH($D586,products!$A$1:$A$49,0),MATCH(orders!I$1,products!$A$1:$G$1,0))</f>
        <v>Rob</v>
      </c>
      <c r="J586" t="str">
        <f>INDEX(products!$A$1:$G$49,MATCH($D586,products!$A$1:$A$49,0),MATCH(orders!J$1,products!$A$1:$G$1,0))</f>
        <v>L</v>
      </c>
      <c r="K586" s="6">
        <f>INDEX(products!$A$1:$G$49,MATCH($D586,products!$A$1:$A$49,0),MATCH(orders!K$1,products!$A$1:$G$1,0))</f>
        <v>0.2</v>
      </c>
      <c r="L586" s="7">
        <f>INDEX(products!$A$1:$G$49,MATCH($D586,products!$A$1:$A$49,0),MATCH(orders!L$1,products!$A$1:$G$1,0))</f>
        <v>3.5849999999999995</v>
      </c>
      <c r="M586" s="7">
        <f t="shared" si="27"/>
        <v>21.509999999999998</v>
      </c>
      <c r="N586" t="str">
        <f t="shared" si="28"/>
        <v>Robusta</v>
      </c>
      <c r="O586" t="str">
        <f t="shared" si="29"/>
        <v>Light</v>
      </c>
      <c r="P586" t="str">
        <f>_xlfn.XLOOKUP(Coffee_order[[#This Row],[Customer ID]],customers!$A$1:$A$1001,customers!$I$1:$I$1001,,0)</f>
        <v>No</v>
      </c>
    </row>
    <row r="587" spans="1:16" x14ac:dyDescent="0.3">
      <c r="A587" s="2" t="s">
        <v>3796</v>
      </c>
      <c r="B587" s="4">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INDEX(products!$A$1:$G$49,MATCH($D587,products!$A$1:$A$49,0),MATCH(orders!I$1,products!$A$1:$G$1,0))</f>
        <v>Exc</v>
      </c>
      <c r="J587" t="str">
        <f>INDEX(products!$A$1:$G$49,MATCH($D587,products!$A$1:$A$49,0),MATCH(orders!J$1,products!$A$1:$G$1,0))</f>
        <v>M</v>
      </c>
      <c r="K587" s="6">
        <f>INDEX(products!$A$1:$G$49,MATCH($D587,products!$A$1:$A$49,0),MATCH(orders!K$1,products!$A$1:$G$1,0))</f>
        <v>0.5</v>
      </c>
      <c r="L587" s="7">
        <f>INDEX(products!$A$1:$G$49,MATCH($D587,products!$A$1:$A$49,0),MATCH(orders!L$1,products!$A$1:$G$1,0))</f>
        <v>8.25</v>
      </c>
      <c r="M587" s="7">
        <f t="shared" si="27"/>
        <v>16.5</v>
      </c>
      <c r="N587" t="str">
        <f t="shared" si="28"/>
        <v>Excelsia</v>
      </c>
      <c r="O587" t="str">
        <f t="shared" si="29"/>
        <v>Medium</v>
      </c>
      <c r="P587" t="str">
        <f>_xlfn.XLOOKUP(Coffee_order[[#This Row],[Customer ID]],customers!$A$1:$A$1001,customers!$I$1:$I$1001,,0)</f>
        <v>Yes</v>
      </c>
    </row>
    <row r="588" spans="1:16" x14ac:dyDescent="0.3">
      <c r="A588" s="2" t="s">
        <v>3802</v>
      </c>
      <c r="B588" s="4">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INDEX(products!$A$1:$G$49,MATCH($D588,products!$A$1:$A$49,0),MATCH(orders!I$1,products!$A$1:$G$1,0))</f>
        <v>Rob</v>
      </c>
      <c r="J588" t="str">
        <f>INDEX(products!$A$1:$G$49,MATCH($D588,products!$A$1:$A$49,0),MATCH(orders!J$1,products!$A$1:$G$1,0))</f>
        <v>L</v>
      </c>
      <c r="K588" s="6">
        <f>INDEX(products!$A$1:$G$49,MATCH($D588,products!$A$1:$A$49,0),MATCH(orders!K$1,products!$A$1:$G$1,0))</f>
        <v>2.5</v>
      </c>
      <c r="L588" s="7">
        <f>INDEX(products!$A$1:$G$49,MATCH($D588,products!$A$1:$A$49,0),MATCH(orders!L$1,products!$A$1:$G$1,0))</f>
        <v>27.484999999999996</v>
      </c>
      <c r="M588" s="7">
        <f t="shared" si="27"/>
        <v>82.454999999999984</v>
      </c>
      <c r="N588" t="str">
        <f t="shared" si="28"/>
        <v>Robusta</v>
      </c>
      <c r="O588" t="str">
        <f t="shared" si="29"/>
        <v>Light</v>
      </c>
      <c r="P588" t="str">
        <f>_xlfn.XLOOKUP(Coffee_order[[#This Row],[Customer ID]],customers!$A$1:$A$1001,customers!$I$1:$I$1001,,0)</f>
        <v>No</v>
      </c>
    </row>
    <row r="589" spans="1:16" x14ac:dyDescent="0.3">
      <c r="A589" s="2" t="s">
        <v>3807</v>
      </c>
      <c r="B589" s="4">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INDEX(products!$A$1:$G$49,MATCH($D589,products!$A$1:$A$49,0),MATCH(orders!I$1,products!$A$1:$G$1,0))</f>
        <v>Lib</v>
      </c>
      <c r="J589" t="str">
        <f>INDEX(products!$A$1:$G$49,MATCH($D589,products!$A$1:$A$49,0),MATCH(orders!J$1,products!$A$1:$G$1,0))</f>
        <v>D</v>
      </c>
      <c r="K589" s="6">
        <f>INDEX(products!$A$1:$G$49,MATCH($D589,products!$A$1:$A$49,0),MATCH(orders!K$1,products!$A$1:$G$1,0))</f>
        <v>0.5</v>
      </c>
      <c r="L589" s="7">
        <f>INDEX(products!$A$1:$G$49,MATCH($D589,products!$A$1:$A$49,0),MATCH(orders!L$1,products!$A$1:$G$1,0))</f>
        <v>7.77</v>
      </c>
      <c r="M589" s="7">
        <f t="shared" si="27"/>
        <v>7.77</v>
      </c>
      <c r="N589" t="str">
        <f t="shared" si="28"/>
        <v>Liberica</v>
      </c>
      <c r="O589" t="str">
        <f t="shared" si="29"/>
        <v>Dark</v>
      </c>
      <c r="P589" t="str">
        <f>_xlfn.XLOOKUP(Coffee_order[[#This Row],[Customer ID]],customers!$A$1:$A$1001,customers!$I$1:$I$1001,,0)</f>
        <v>Yes</v>
      </c>
    </row>
    <row r="590" spans="1:16" x14ac:dyDescent="0.3">
      <c r="A590" s="2" t="s">
        <v>3812</v>
      </c>
      <c r="B590" s="4">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INDEX(products!$A$1:$G$49,MATCH($D590,products!$A$1:$A$49,0),MATCH(orders!I$1,products!$A$1:$G$1,0))</f>
        <v>Rob</v>
      </c>
      <c r="J590" t="str">
        <f>INDEX(products!$A$1:$G$49,MATCH($D590,products!$A$1:$A$49,0),MATCH(orders!J$1,products!$A$1:$G$1,0))</f>
        <v>M</v>
      </c>
      <c r="K590" s="6">
        <f>INDEX(products!$A$1:$G$49,MATCH($D590,products!$A$1:$A$49,0),MATCH(orders!K$1,products!$A$1:$G$1,0))</f>
        <v>0.5</v>
      </c>
      <c r="L590" s="7">
        <f>INDEX(products!$A$1:$G$49,MATCH($D590,products!$A$1:$A$49,0),MATCH(orders!L$1,products!$A$1:$G$1,0))</f>
        <v>5.97</v>
      </c>
      <c r="M590" s="7">
        <f t="shared" si="27"/>
        <v>11.94</v>
      </c>
      <c r="N590" t="str">
        <f t="shared" si="28"/>
        <v>Robusta</v>
      </c>
      <c r="O590" t="str">
        <f t="shared" si="29"/>
        <v>Medium</v>
      </c>
      <c r="P590" t="str">
        <f>_xlfn.XLOOKUP(Coffee_order[[#This Row],[Customer ID]],customers!$A$1:$A$1001,customers!$I$1:$I$1001,,0)</f>
        <v>Yes</v>
      </c>
    </row>
    <row r="591" spans="1:16" x14ac:dyDescent="0.3">
      <c r="A591" s="2" t="s">
        <v>3818</v>
      </c>
      <c r="B591" s="4">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INDEX(products!$A$1:$G$49,MATCH($D591,products!$A$1:$A$49,0),MATCH(orders!I$1,products!$A$1:$G$1,0))</f>
        <v>Exc</v>
      </c>
      <c r="J591" t="str">
        <f>INDEX(products!$A$1:$G$49,MATCH($D591,products!$A$1:$A$49,0),MATCH(orders!J$1,products!$A$1:$G$1,0))</f>
        <v>L</v>
      </c>
      <c r="K591" s="6">
        <f>INDEX(products!$A$1:$G$49,MATCH($D591,products!$A$1:$A$49,0),MATCH(orders!K$1,products!$A$1:$G$1,0))</f>
        <v>2.5</v>
      </c>
      <c r="L591" s="7">
        <f>INDEX(products!$A$1:$G$49,MATCH($D591,products!$A$1:$A$49,0),MATCH(orders!L$1,products!$A$1:$G$1,0))</f>
        <v>34.154999999999994</v>
      </c>
      <c r="M591" s="7">
        <f t="shared" si="27"/>
        <v>204.92999999999995</v>
      </c>
      <c r="N591" t="str">
        <f t="shared" si="28"/>
        <v>Excelsia</v>
      </c>
      <c r="O591" t="str">
        <f t="shared" si="29"/>
        <v>Light</v>
      </c>
      <c r="P591" t="str">
        <f>_xlfn.XLOOKUP(Coffee_order[[#This Row],[Customer ID]],customers!$A$1:$A$1001,customers!$I$1:$I$1001,,0)</f>
        <v>No</v>
      </c>
    </row>
    <row r="592" spans="1:16" x14ac:dyDescent="0.3">
      <c r="A592" s="2" t="s">
        <v>3823</v>
      </c>
      <c r="B592" s="4">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INDEX(products!$A$1:$G$49,MATCH($D592,products!$A$1:$A$49,0),MATCH(orders!I$1,products!$A$1:$G$1,0))</f>
        <v>Exc</v>
      </c>
      <c r="J592" t="str">
        <f>INDEX(products!$A$1:$G$49,MATCH($D592,products!$A$1:$A$49,0),MATCH(orders!J$1,products!$A$1:$G$1,0))</f>
        <v>M</v>
      </c>
      <c r="K592" s="6">
        <f>INDEX(products!$A$1:$G$49,MATCH($D592,products!$A$1:$A$49,0),MATCH(orders!K$1,products!$A$1:$G$1,0))</f>
        <v>2.5</v>
      </c>
      <c r="L592" s="7">
        <f>INDEX(products!$A$1:$G$49,MATCH($D592,products!$A$1:$A$49,0),MATCH(orders!L$1,products!$A$1:$G$1,0))</f>
        <v>31.624999999999996</v>
      </c>
      <c r="M592" s="7">
        <f t="shared" si="27"/>
        <v>63.249999999999993</v>
      </c>
      <c r="N592" t="str">
        <f t="shared" si="28"/>
        <v>Excelsia</v>
      </c>
      <c r="O592" t="str">
        <f t="shared" si="29"/>
        <v>Medium</v>
      </c>
      <c r="P592" t="str">
        <f>_xlfn.XLOOKUP(Coffee_order[[#This Row],[Customer ID]],customers!$A$1:$A$1001,customers!$I$1:$I$1001,,0)</f>
        <v>Yes</v>
      </c>
    </row>
    <row r="593" spans="1:16" x14ac:dyDescent="0.3">
      <c r="A593" s="2" t="s">
        <v>3829</v>
      </c>
      <c r="B593" s="4">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INDEX(products!$A$1:$G$49,MATCH($D593,products!$A$1:$A$49,0),MATCH(orders!I$1,products!$A$1:$G$1,0))</f>
        <v>Rob</v>
      </c>
      <c r="J593" t="str">
        <f>INDEX(products!$A$1:$G$49,MATCH($D593,products!$A$1:$A$49,0),MATCH(orders!J$1,products!$A$1:$G$1,0))</f>
        <v>D</v>
      </c>
      <c r="K593" s="6">
        <f>INDEX(products!$A$1:$G$49,MATCH($D593,products!$A$1:$A$49,0),MATCH(orders!K$1,products!$A$1:$G$1,0))</f>
        <v>0.2</v>
      </c>
      <c r="L593" s="7">
        <f>INDEX(products!$A$1:$G$49,MATCH($D593,products!$A$1:$A$49,0),MATCH(orders!L$1,products!$A$1:$G$1,0))</f>
        <v>2.6849999999999996</v>
      </c>
      <c r="M593" s="7">
        <f t="shared" si="27"/>
        <v>8.0549999999999997</v>
      </c>
      <c r="N593" t="str">
        <f t="shared" si="28"/>
        <v>Robusta</v>
      </c>
      <c r="O593" t="str">
        <f t="shared" si="29"/>
        <v>Dark</v>
      </c>
      <c r="P593" t="str">
        <f>_xlfn.XLOOKUP(Coffee_order[[#This Row],[Customer ID]],customers!$A$1:$A$1001,customers!$I$1:$I$1001,,0)</f>
        <v>Yes</v>
      </c>
    </row>
    <row r="594" spans="1:16" x14ac:dyDescent="0.3">
      <c r="A594" s="2" t="s">
        <v>3834</v>
      </c>
      <c r="B594" s="4">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INDEX(products!$A$1:$G$49,MATCH($D594,products!$A$1:$A$49,0),MATCH(orders!I$1,products!$A$1:$G$1,0))</f>
        <v>Ara</v>
      </c>
      <c r="J594" t="str">
        <f>INDEX(products!$A$1:$G$49,MATCH($D594,products!$A$1:$A$49,0),MATCH(orders!J$1,products!$A$1:$G$1,0))</f>
        <v>M</v>
      </c>
      <c r="K594" s="6">
        <f>INDEX(products!$A$1:$G$49,MATCH($D594,products!$A$1:$A$49,0),MATCH(orders!K$1,products!$A$1:$G$1,0))</f>
        <v>2.5</v>
      </c>
      <c r="L594" s="7">
        <f>INDEX(products!$A$1:$G$49,MATCH($D594,products!$A$1:$A$49,0),MATCH(orders!L$1,products!$A$1:$G$1,0))</f>
        <v>25.874999999999996</v>
      </c>
      <c r="M594" s="7">
        <f t="shared" si="27"/>
        <v>51.749999999999993</v>
      </c>
      <c r="N594" t="str">
        <f t="shared" si="28"/>
        <v>Arabica</v>
      </c>
      <c r="O594" t="str">
        <f t="shared" si="29"/>
        <v>Medium</v>
      </c>
      <c r="P594" t="str">
        <f>_xlfn.XLOOKUP(Coffee_order[[#This Row],[Customer ID]],customers!$A$1:$A$1001,customers!$I$1:$I$1001,,0)</f>
        <v>No</v>
      </c>
    </row>
    <row r="595" spans="1:16" x14ac:dyDescent="0.3">
      <c r="A595" s="2" t="s">
        <v>3839</v>
      </c>
      <c r="B595" s="4">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INDEX(products!$A$1:$G$49,MATCH($D595,products!$A$1:$A$49,0),MATCH(orders!I$1,products!$A$1:$G$1,0))</f>
        <v>Exc</v>
      </c>
      <c r="J595" t="str">
        <f>INDEX(products!$A$1:$G$49,MATCH($D595,products!$A$1:$A$49,0),MATCH(orders!J$1,products!$A$1:$G$1,0))</f>
        <v>D</v>
      </c>
      <c r="K595" s="6">
        <f>INDEX(products!$A$1:$G$49,MATCH($D595,products!$A$1:$A$49,0),MATCH(orders!K$1,products!$A$1:$G$1,0))</f>
        <v>2.5</v>
      </c>
      <c r="L595" s="7">
        <f>INDEX(products!$A$1:$G$49,MATCH($D595,products!$A$1:$A$49,0),MATCH(orders!L$1,products!$A$1:$G$1,0))</f>
        <v>27.945</v>
      </c>
      <c r="M595" s="7">
        <f t="shared" si="27"/>
        <v>27.945</v>
      </c>
      <c r="N595" t="str">
        <f t="shared" si="28"/>
        <v>Excelsia</v>
      </c>
      <c r="O595" t="str">
        <f t="shared" si="29"/>
        <v>Dark</v>
      </c>
      <c r="P595" t="str">
        <f>_xlfn.XLOOKUP(Coffee_order[[#This Row],[Customer ID]],customers!$A$1:$A$1001,customers!$I$1:$I$1001,,0)</f>
        <v>Yes</v>
      </c>
    </row>
    <row r="596" spans="1:16" x14ac:dyDescent="0.3">
      <c r="A596" s="2" t="s">
        <v>3844</v>
      </c>
      <c r="B596" s="4">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INDEX(products!$A$1:$G$49,MATCH($D596,products!$A$1:$A$49,0),MATCH(orders!I$1,products!$A$1:$G$1,0))</f>
        <v>Ara</v>
      </c>
      <c r="J596" t="str">
        <f>INDEX(products!$A$1:$G$49,MATCH($D596,products!$A$1:$A$49,0),MATCH(orders!J$1,products!$A$1:$G$1,0))</f>
        <v>L</v>
      </c>
      <c r="K596" s="6">
        <f>INDEX(products!$A$1:$G$49,MATCH($D596,products!$A$1:$A$49,0),MATCH(orders!K$1,products!$A$1:$G$1,0))</f>
        <v>2.5</v>
      </c>
      <c r="L596" s="7">
        <f>INDEX(products!$A$1:$G$49,MATCH($D596,products!$A$1:$A$49,0),MATCH(orders!L$1,products!$A$1:$G$1,0))</f>
        <v>29.784999999999997</v>
      </c>
      <c r="M596" s="7">
        <f t="shared" si="27"/>
        <v>59.569999999999993</v>
      </c>
      <c r="N596" t="str">
        <f t="shared" si="28"/>
        <v>Arabica</v>
      </c>
      <c r="O596" t="str">
        <f t="shared" si="29"/>
        <v>Light</v>
      </c>
      <c r="P596" t="str">
        <f>_xlfn.XLOOKUP(Coffee_order[[#This Row],[Customer ID]],customers!$A$1:$A$1001,customers!$I$1:$I$1001,,0)</f>
        <v>No</v>
      </c>
    </row>
    <row r="597" spans="1:16" x14ac:dyDescent="0.3">
      <c r="A597" s="2" t="s">
        <v>3850</v>
      </c>
      <c r="B597" s="4">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INDEX(products!$A$1:$G$49,MATCH($D597,products!$A$1:$A$49,0),MATCH(orders!I$1,products!$A$1:$G$1,0))</f>
        <v>Exc</v>
      </c>
      <c r="J597" t="str">
        <f>INDEX(products!$A$1:$G$49,MATCH($D597,products!$A$1:$A$49,0),MATCH(orders!J$1,products!$A$1:$G$1,0))</f>
        <v>L</v>
      </c>
      <c r="K597" s="6">
        <f>INDEX(products!$A$1:$G$49,MATCH($D597,products!$A$1:$A$49,0),MATCH(orders!K$1,products!$A$1:$G$1,0))</f>
        <v>1</v>
      </c>
      <c r="L597" s="7">
        <f>INDEX(products!$A$1:$G$49,MATCH($D597,products!$A$1:$A$49,0),MATCH(orders!L$1,products!$A$1:$G$1,0))</f>
        <v>14.85</v>
      </c>
      <c r="M597" s="7">
        <f t="shared" si="27"/>
        <v>14.85</v>
      </c>
      <c r="N597" t="str">
        <f t="shared" si="28"/>
        <v>Excelsia</v>
      </c>
      <c r="O597" t="str">
        <f t="shared" si="29"/>
        <v>Light</v>
      </c>
      <c r="P597" t="str">
        <f>_xlfn.XLOOKUP(Coffee_order[[#This Row],[Customer ID]],customers!$A$1:$A$1001,customers!$I$1:$I$1001,,0)</f>
        <v>No</v>
      </c>
    </row>
    <row r="598" spans="1:16" x14ac:dyDescent="0.3">
      <c r="A598" s="2" t="s">
        <v>3854</v>
      </c>
      <c r="B598" s="4">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INDEX(products!$A$1:$G$49,MATCH($D598,products!$A$1:$A$49,0),MATCH(orders!I$1,products!$A$1:$G$1,0))</f>
        <v>Ara</v>
      </c>
      <c r="J598" t="str">
        <f>INDEX(products!$A$1:$G$49,MATCH($D598,products!$A$1:$A$49,0),MATCH(orders!J$1,products!$A$1:$G$1,0))</f>
        <v>M</v>
      </c>
      <c r="K598" s="6">
        <f>INDEX(products!$A$1:$G$49,MATCH($D598,products!$A$1:$A$49,0),MATCH(orders!K$1,products!$A$1:$G$1,0))</f>
        <v>0.5</v>
      </c>
      <c r="L598" s="7">
        <f>INDEX(products!$A$1:$G$49,MATCH($D598,products!$A$1:$A$49,0),MATCH(orders!L$1,products!$A$1:$G$1,0))</f>
        <v>6.75</v>
      </c>
      <c r="M598" s="7">
        <f t="shared" si="27"/>
        <v>33.75</v>
      </c>
      <c r="N598" t="str">
        <f t="shared" si="28"/>
        <v>Arabica</v>
      </c>
      <c r="O598" t="str">
        <f t="shared" si="29"/>
        <v>Medium</v>
      </c>
      <c r="P598" t="str">
        <f>_xlfn.XLOOKUP(Coffee_order[[#This Row],[Customer ID]],customers!$A$1:$A$1001,customers!$I$1:$I$1001,,0)</f>
        <v>No</v>
      </c>
    </row>
    <row r="599" spans="1:16" x14ac:dyDescent="0.3">
      <c r="A599" s="2" t="s">
        <v>3860</v>
      </c>
      <c r="B599" s="4">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INDEX(products!$A$1:$G$49,MATCH($D599,products!$A$1:$A$49,0),MATCH(orders!I$1,products!$A$1:$G$1,0))</f>
        <v>Lib</v>
      </c>
      <c r="J599" t="str">
        <f>INDEX(products!$A$1:$G$49,MATCH($D599,products!$A$1:$A$49,0),MATCH(orders!J$1,products!$A$1:$G$1,0))</f>
        <v>L</v>
      </c>
      <c r="K599" s="6">
        <f>INDEX(products!$A$1:$G$49,MATCH($D599,products!$A$1:$A$49,0),MATCH(orders!K$1,products!$A$1:$G$1,0))</f>
        <v>2.5</v>
      </c>
      <c r="L599" s="7">
        <f>INDEX(products!$A$1:$G$49,MATCH($D599,products!$A$1:$A$49,0),MATCH(orders!L$1,products!$A$1:$G$1,0))</f>
        <v>36.454999999999998</v>
      </c>
      <c r="M599" s="7">
        <f t="shared" si="27"/>
        <v>145.82</v>
      </c>
      <c r="N599" t="str">
        <f t="shared" si="28"/>
        <v>Liberica</v>
      </c>
      <c r="O599" t="str">
        <f t="shared" si="29"/>
        <v>Light</v>
      </c>
      <c r="P599" t="str">
        <f>_xlfn.XLOOKUP(Coffee_order[[#This Row],[Customer ID]],customers!$A$1:$A$1001,customers!$I$1:$I$1001,,0)</f>
        <v>Yes</v>
      </c>
    </row>
    <row r="600" spans="1:16" x14ac:dyDescent="0.3">
      <c r="A600" s="2" t="s">
        <v>3866</v>
      </c>
      <c r="B600" s="4">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INDEX(products!$A$1:$G$49,MATCH($D600,products!$A$1:$A$49,0),MATCH(orders!I$1,products!$A$1:$G$1,0))</f>
        <v>Rob</v>
      </c>
      <c r="J600" t="str">
        <f>INDEX(products!$A$1:$G$49,MATCH($D600,products!$A$1:$A$49,0),MATCH(orders!J$1,products!$A$1:$G$1,0))</f>
        <v>M</v>
      </c>
      <c r="K600" s="6">
        <f>INDEX(products!$A$1:$G$49,MATCH($D600,products!$A$1:$A$49,0),MATCH(orders!K$1,products!$A$1:$G$1,0))</f>
        <v>0.2</v>
      </c>
      <c r="L600" s="7">
        <f>INDEX(products!$A$1:$G$49,MATCH($D600,products!$A$1:$A$49,0),MATCH(orders!L$1,products!$A$1:$G$1,0))</f>
        <v>2.9849999999999999</v>
      </c>
      <c r="M600" s="7">
        <f t="shared" si="27"/>
        <v>11.94</v>
      </c>
      <c r="N600" t="str">
        <f t="shared" si="28"/>
        <v>Robusta</v>
      </c>
      <c r="O600" t="str">
        <f t="shared" si="29"/>
        <v>Medium</v>
      </c>
      <c r="P600" t="str">
        <f>_xlfn.XLOOKUP(Coffee_order[[#This Row],[Customer ID]],customers!$A$1:$A$1001,customers!$I$1:$I$1001,,0)</f>
        <v>Yes</v>
      </c>
    </row>
    <row r="601" spans="1:16" x14ac:dyDescent="0.3">
      <c r="A601" s="2" t="s">
        <v>3872</v>
      </c>
      <c r="B601" s="4">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INDEX(products!$A$1:$G$49,MATCH($D601,products!$A$1:$A$49,0),MATCH(orders!I$1,products!$A$1:$G$1,0))</f>
        <v>Ara</v>
      </c>
      <c r="J601" t="str">
        <f>INDEX(products!$A$1:$G$49,MATCH($D601,products!$A$1:$A$49,0),MATCH(orders!J$1,products!$A$1:$G$1,0))</f>
        <v>D</v>
      </c>
      <c r="K601" s="6">
        <f>INDEX(products!$A$1:$G$49,MATCH($D601,products!$A$1:$A$49,0),MATCH(orders!K$1,products!$A$1:$G$1,0))</f>
        <v>0.2</v>
      </c>
      <c r="L601" s="7">
        <f>INDEX(products!$A$1:$G$49,MATCH($D601,products!$A$1:$A$49,0),MATCH(orders!L$1,products!$A$1:$G$1,0))</f>
        <v>2.9849999999999999</v>
      </c>
      <c r="M601" s="7">
        <f t="shared" si="27"/>
        <v>11.94</v>
      </c>
      <c r="N601" t="str">
        <f t="shared" si="28"/>
        <v>Arabica</v>
      </c>
      <c r="O601" t="str">
        <f t="shared" si="29"/>
        <v>Dark</v>
      </c>
      <c r="P601" t="str">
        <f>_xlfn.XLOOKUP(Coffee_order[[#This Row],[Customer ID]],customers!$A$1:$A$1001,customers!$I$1:$I$1001,,0)</f>
        <v>Yes</v>
      </c>
    </row>
    <row r="602" spans="1:16" x14ac:dyDescent="0.3">
      <c r="A602" s="2" t="s">
        <v>3877</v>
      </c>
      <c r="B602" s="4">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INDEX(products!$A$1:$G$49,MATCH($D602,products!$A$1:$A$49,0),MATCH(orders!I$1,products!$A$1:$G$1,0))</f>
        <v>Lib</v>
      </c>
      <c r="J602" t="str">
        <f>INDEX(products!$A$1:$G$49,MATCH($D602,products!$A$1:$A$49,0),MATCH(orders!J$1,products!$A$1:$G$1,0))</f>
        <v>D</v>
      </c>
      <c r="K602" s="6">
        <f>INDEX(products!$A$1:$G$49,MATCH($D602,products!$A$1:$A$49,0),MATCH(orders!K$1,products!$A$1:$G$1,0))</f>
        <v>0.5</v>
      </c>
      <c r="L602" s="7">
        <f>INDEX(products!$A$1:$G$49,MATCH($D602,products!$A$1:$A$49,0),MATCH(orders!L$1,products!$A$1:$G$1,0))</f>
        <v>7.77</v>
      </c>
      <c r="M602" s="7">
        <f t="shared" si="27"/>
        <v>7.77</v>
      </c>
      <c r="N602" t="str">
        <f t="shared" si="28"/>
        <v>Liberica</v>
      </c>
      <c r="O602" t="str">
        <f t="shared" si="29"/>
        <v>Dark</v>
      </c>
      <c r="P602" t="str">
        <f>_xlfn.XLOOKUP(Coffee_order[[#This Row],[Customer ID]],customers!$A$1:$A$1001,customers!$I$1:$I$1001,,0)</f>
        <v>No</v>
      </c>
    </row>
    <row r="603" spans="1:16" x14ac:dyDescent="0.3">
      <c r="A603" s="2" t="s">
        <v>3883</v>
      </c>
      <c r="B603" s="4">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INDEX(products!$A$1:$G$49,MATCH($D603,products!$A$1:$A$49,0),MATCH(orders!I$1,products!$A$1:$G$1,0))</f>
        <v>Rob</v>
      </c>
      <c r="J603" t="str">
        <f>INDEX(products!$A$1:$G$49,MATCH($D603,products!$A$1:$A$49,0),MATCH(orders!J$1,products!$A$1:$G$1,0))</f>
        <v>L</v>
      </c>
      <c r="K603" s="6">
        <f>INDEX(products!$A$1:$G$49,MATCH($D603,products!$A$1:$A$49,0),MATCH(orders!K$1,products!$A$1:$G$1,0))</f>
        <v>2.5</v>
      </c>
      <c r="L603" s="7">
        <f>INDEX(products!$A$1:$G$49,MATCH($D603,products!$A$1:$A$49,0),MATCH(orders!L$1,products!$A$1:$G$1,0))</f>
        <v>27.484999999999996</v>
      </c>
      <c r="M603" s="7">
        <f t="shared" si="27"/>
        <v>109.93999999999998</v>
      </c>
      <c r="N603" t="str">
        <f t="shared" si="28"/>
        <v>Robusta</v>
      </c>
      <c r="O603" t="str">
        <f t="shared" si="29"/>
        <v>Light</v>
      </c>
      <c r="P603" t="str">
        <f>_xlfn.XLOOKUP(Coffee_order[[#This Row],[Customer ID]],customers!$A$1:$A$1001,customers!$I$1:$I$1001,,0)</f>
        <v>Yes</v>
      </c>
    </row>
    <row r="604" spans="1:16" x14ac:dyDescent="0.3">
      <c r="A604" s="2" t="s">
        <v>3889</v>
      </c>
      <c r="B604" s="4">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INDEX(products!$A$1:$G$49,MATCH($D604,products!$A$1:$A$49,0),MATCH(orders!I$1,products!$A$1:$G$1,0))</f>
        <v>Exc</v>
      </c>
      <c r="J604" t="str">
        <f>INDEX(products!$A$1:$G$49,MATCH($D604,products!$A$1:$A$49,0),MATCH(orders!J$1,products!$A$1:$G$1,0))</f>
        <v>L</v>
      </c>
      <c r="K604" s="6">
        <f>INDEX(products!$A$1:$G$49,MATCH($D604,products!$A$1:$A$49,0),MATCH(orders!K$1,products!$A$1:$G$1,0))</f>
        <v>0.2</v>
      </c>
      <c r="L604" s="7">
        <f>INDEX(products!$A$1:$G$49,MATCH($D604,products!$A$1:$A$49,0),MATCH(orders!L$1,products!$A$1:$G$1,0))</f>
        <v>4.4550000000000001</v>
      </c>
      <c r="M604" s="7">
        <f t="shared" si="27"/>
        <v>22.274999999999999</v>
      </c>
      <c r="N604" t="str">
        <f t="shared" si="28"/>
        <v>Excelsia</v>
      </c>
      <c r="O604" t="str">
        <f t="shared" si="29"/>
        <v>Light</v>
      </c>
      <c r="P604" t="str">
        <f>_xlfn.XLOOKUP(Coffee_order[[#This Row],[Customer ID]],customers!$A$1:$A$1001,customers!$I$1:$I$1001,,0)</f>
        <v>Yes</v>
      </c>
    </row>
    <row r="605" spans="1:16" x14ac:dyDescent="0.3">
      <c r="A605" s="2" t="s">
        <v>3895</v>
      </c>
      <c r="B605" s="4">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INDEX(products!$A$1:$G$49,MATCH($D605,products!$A$1:$A$49,0),MATCH(orders!I$1,products!$A$1:$G$1,0))</f>
        <v>Rob</v>
      </c>
      <c r="J605" t="str">
        <f>INDEX(products!$A$1:$G$49,MATCH($D605,products!$A$1:$A$49,0),MATCH(orders!J$1,products!$A$1:$G$1,0))</f>
        <v>M</v>
      </c>
      <c r="K605" s="6">
        <f>INDEX(products!$A$1:$G$49,MATCH($D605,products!$A$1:$A$49,0),MATCH(orders!K$1,products!$A$1:$G$1,0))</f>
        <v>0.2</v>
      </c>
      <c r="L605" s="7">
        <f>INDEX(products!$A$1:$G$49,MATCH($D605,products!$A$1:$A$49,0),MATCH(orders!L$1,products!$A$1:$G$1,0))</f>
        <v>2.9849999999999999</v>
      </c>
      <c r="M605" s="7">
        <f t="shared" si="27"/>
        <v>8.9550000000000001</v>
      </c>
      <c r="N605" t="str">
        <f t="shared" si="28"/>
        <v>Robusta</v>
      </c>
      <c r="O605" t="str">
        <f t="shared" si="29"/>
        <v>Medium</v>
      </c>
      <c r="P605" t="str">
        <f>_xlfn.XLOOKUP(Coffee_order[[#This Row],[Customer ID]],customers!$A$1:$A$1001,customers!$I$1:$I$1001,,0)</f>
        <v>No</v>
      </c>
    </row>
    <row r="606" spans="1:16" x14ac:dyDescent="0.3">
      <c r="A606" s="2" t="s">
        <v>3900</v>
      </c>
      <c r="B606" s="4">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INDEX(products!$A$1:$G$49,MATCH($D606,products!$A$1:$A$49,0),MATCH(orders!I$1,products!$A$1:$G$1,0))</f>
        <v>Lib</v>
      </c>
      <c r="J606" t="str">
        <f>INDEX(products!$A$1:$G$49,MATCH($D606,products!$A$1:$A$49,0),MATCH(orders!J$1,products!$A$1:$G$1,0))</f>
        <v>D</v>
      </c>
      <c r="K606" s="6">
        <f>INDEX(products!$A$1:$G$49,MATCH($D606,products!$A$1:$A$49,0),MATCH(orders!K$1,products!$A$1:$G$1,0))</f>
        <v>2.5</v>
      </c>
      <c r="L606" s="7">
        <f>INDEX(products!$A$1:$G$49,MATCH($D606,products!$A$1:$A$49,0),MATCH(orders!L$1,products!$A$1:$G$1,0))</f>
        <v>29.784999999999997</v>
      </c>
      <c r="M606" s="7">
        <f t="shared" si="27"/>
        <v>119.13999999999999</v>
      </c>
      <c r="N606" t="str">
        <f t="shared" si="28"/>
        <v>Liberica</v>
      </c>
      <c r="O606" t="str">
        <f t="shared" si="29"/>
        <v>Dark</v>
      </c>
      <c r="P606" t="str">
        <f>_xlfn.XLOOKUP(Coffee_order[[#This Row],[Customer ID]],customers!$A$1:$A$1001,customers!$I$1:$I$1001,,0)</f>
        <v>No</v>
      </c>
    </row>
    <row r="607" spans="1:16" x14ac:dyDescent="0.3">
      <c r="A607" s="2" t="s">
        <v>3905</v>
      </c>
      <c r="B607" s="4">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INDEX(products!$A$1:$G$49,MATCH($D607,products!$A$1:$A$49,0),MATCH(orders!I$1,products!$A$1:$G$1,0))</f>
        <v>Ara</v>
      </c>
      <c r="J607" t="str">
        <f>INDEX(products!$A$1:$G$49,MATCH($D607,products!$A$1:$A$49,0),MATCH(orders!J$1,products!$A$1:$G$1,0))</f>
        <v>L</v>
      </c>
      <c r="K607" s="6">
        <f>INDEX(products!$A$1:$G$49,MATCH($D607,products!$A$1:$A$49,0),MATCH(orders!K$1,products!$A$1:$G$1,0))</f>
        <v>2.5</v>
      </c>
      <c r="L607" s="7">
        <f>INDEX(products!$A$1:$G$49,MATCH($D607,products!$A$1:$A$49,0),MATCH(orders!L$1,products!$A$1:$G$1,0))</f>
        <v>29.784999999999997</v>
      </c>
      <c r="M607" s="7">
        <f t="shared" si="27"/>
        <v>148.92499999999998</v>
      </c>
      <c r="N607" t="str">
        <f t="shared" si="28"/>
        <v>Arabica</v>
      </c>
      <c r="O607" t="str">
        <f t="shared" si="29"/>
        <v>Light</v>
      </c>
      <c r="P607" t="str">
        <f>_xlfn.XLOOKUP(Coffee_order[[#This Row],[Customer ID]],customers!$A$1:$A$1001,customers!$I$1:$I$1001,,0)</f>
        <v>Yes</v>
      </c>
    </row>
    <row r="608" spans="1:16" x14ac:dyDescent="0.3">
      <c r="A608" s="2" t="s">
        <v>3911</v>
      </c>
      <c r="B608" s="4">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INDEX(products!$A$1:$G$49,MATCH($D608,products!$A$1:$A$49,0),MATCH(orders!I$1,products!$A$1:$G$1,0))</f>
        <v>Lib</v>
      </c>
      <c r="J608" t="str">
        <f>INDEX(products!$A$1:$G$49,MATCH($D608,products!$A$1:$A$49,0),MATCH(orders!J$1,products!$A$1:$G$1,0))</f>
        <v>L</v>
      </c>
      <c r="K608" s="6">
        <f>INDEX(products!$A$1:$G$49,MATCH($D608,products!$A$1:$A$49,0),MATCH(orders!K$1,products!$A$1:$G$1,0))</f>
        <v>2.5</v>
      </c>
      <c r="L608" s="7">
        <f>INDEX(products!$A$1:$G$49,MATCH($D608,products!$A$1:$A$49,0),MATCH(orders!L$1,products!$A$1:$G$1,0))</f>
        <v>36.454999999999998</v>
      </c>
      <c r="M608" s="7">
        <f t="shared" si="27"/>
        <v>109.36499999999999</v>
      </c>
      <c r="N608" t="str">
        <f t="shared" si="28"/>
        <v>Liberica</v>
      </c>
      <c r="O608" t="str">
        <f t="shared" si="29"/>
        <v>Light</v>
      </c>
      <c r="P608" t="str">
        <f>_xlfn.XLOOKUP(Coffee_order[[#This Row],[Customer ID]],customers!$A$1:$A$1001,customers!$I$1:$I$1001,,0)</f>
        <v>Yes</v>
      </c>
    </row>
    <row r="609" spans="1:16" x14ac:dyDescent="0.3">
      <c r="A609" s="2" t="s">
        <v>3917</v>
      </c>
      <c r="B609" s="4">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INDEX(products!$A$1:$G$49,MATCH($D609,products!$A$1:$A$49,0),MATCH(orders!I$1,products!$A$1:$G$1,0))</f>
        <v>Exc</v>
      </c>
      <c r="J609" t="str">
        <f>INDEX(products!$A$1:$G$49,MATCH($D609,products!$A$1:$A$49,0),MATCH(orders!J$1,products!$A$1:$G$1,0))</f>
        <v>D</v>
      </c>
      <c r="K609" s="6">
        <f>INDEX(products!$A$1:$G$49,MATCH($D609,products!$A$1:$A$49,0),MATCH(orders!K$1,products!$A$1:$G$1,0))</f>
        <v>0.2</v>
      </c>
      <c r="L609" s="7">
        <f>INDEX(products!$A$1:$G$49,MATCH($D609,products!$A$1:$A$49,0),MATCH(orders!L$1,products!$A$1:$G$1,0))</f>
        <v>3.645</v>
      </c>
      <c r="M609" s="7">
        <f t="shared" si="27"/>
        <v>3.645</v>
      </c>
      <c r="N609" t="str">
        <f t="shared" si="28"/>
        <v>Excelsia</v>
      </c>
      <c r="O609" t="str">
        <f t="shared" si="29"/>
        <v>Dark</v>
      </c>
      <c r="P609" t="str">
        <f>_xlfn.XLOOKUP(Coffee_order[[#This Row],[Customer ID]],customers!$A$1:$A$1001,customers!$I$1:$I$1001,,0)</f>
        <v>Yes</v>
      </c>
    </row>
    <row r="610" spans="1:16" x14ac:dyDescent="0.3">
      <c r="A610" s="2" t="s">
        <v>3923</v>
      </c>
      <c r="B610" s="4">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INDEX(products!$A$1:$G$49,MATCH($D610,products!$A$1:$A$49,0),MATCH(orders!I$1,products!$A$1:$G$1,0))</f>
        <v>Exc</v>
      </c>
      <c r="J610" t="str">
        <f>INDEX(products!$A$1:$G$49,MATCH($D610,products!$A$1:$A$49,0),MATCH(orders!J$1,products!$A$1:$G$1,0))</f>
        <v>D</v>
      </c>
      <c r="K610" s="6">
        <f>INDEX(products!$A$1:$G$49,MATCH($D610,products!$A$1:$A$49,0),MATCH(orders!K$1,products!$A$1:$G$1,0))</f>
        <v>2.5</v>
      </c>
      <c r="L610" s="7">
        <f>INDEX(products!$A$1:$G$49,MATCH($D610,products!$A$1:$A$49,0),MATCH(orders!L$1,products!$A$1:$G$1,0))</f>
        <v>27.945</v>
      </c>
      <c r="M610" s="7">
        <f t="shared" si="27"/>
        <v>55.89</v>
      </c>
      <c r="N610" t="str">
        <f t="shared" si="28"/>
        <v>Excelsia</v>
      </c>
      <c r="O610" t="str">
        <f t="shared" si="29"/>
        <v>Dark</v>
      </c>
      <c r="P610" t="str">
        <f>_xlfn.XLOOKUP(Coffee_order[[#This Row],[Customer ID]],customers!$A$1:$A$1001,customers!$I$1:$I$1001,,0)</f>
        <v>No</v>
      </c>
    </row>
    <row r="611" spans="1:16" x14ac:dyDescent="0.3">
      <c r="A611" s="2" t="s">
        <v>3927</v>
      </c>
      <c r="B611" s="4">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INDEX(products!$A$1:$G$49,MATCH($D611,products!$A$1:$A$49,0),MATCH(orders!I$1,products!$A$1:$G$1,0))</f>
        <v>Lib</v>
      </c>
      <c r="J611" t="str">
        <f>INDEX(products!$A$1:$G$49,MATCH($D611,products!$A$1:$A$49,0),MATCH(orders!J$1,products!$A$1:$G$1,0))</f>
        <v>M</v>
      </c>
      <c r="K611" s="6">
        <f>INDEX(products!$A$1:$G$49,MATCH($D611,products!$A$1:$A$49,0),MATCH(orders!K$1,products!$A$1:$G$1,0))</f>
        <v>0.2</v>
      </c>
      <c r="L611" s="7">
        <f>INDEX(products!$A$1:$G$49,MATCH($D611,products!$A$1:$A$49,0),MATCH(orders!L$1,products!$A$1:$G$1,0))</f>
        <v>4.3650000000000002</v>
      </c>
      <c r="M611" s="7">
        <f t="shared" si="27"/>
        <v>26.19</v>
      </c>
      <c r="N611" t="str">
        <f t="shared" si="28"/>
        <v>Liberica</v>
      </c>
      <c r="O611" t="str">
        <f t="shared" si="29"/>
        <v>Medium</v>
      </c>
      <c r="P611" t="str">
        <f>_xlfn.XLOOKUP(Coffee_order[[#This Row],[Customer ID]],customers!$A$1:$A$1001,customers!$I$1:$I$1001,,0)</f>
        <v>Yes</v>
      </c>
    </row>
    <row r="612" spans="1:16" x14ac:dyDescent="0.3">
      <c r="A612" s="2" t="s">
        <v>3933</v>
      </c>
      <c r="B612" s="4">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INDEX(products!$A$1:$G$49,MATCH($D612,products!$A$1:$A$49,0),MATCH(orders!I$1,products!$A$1:$G$1,0))</f>
        <v>Rob</v>
      </c>
      <c r="J612" t="str">
        <f>INDEX(products!$A$1:$G$49,MATCH($D612,products!$A$1:$A$49,0),MATCH(orders!J$1,products!$A$1:$G$1,0))</f>
        <v>M</v>
      </c>
      <c r="K612" s="6">
        <f>INDEX(products!$A$1:$G$49,MATCH($D612,products!$A$1:$A$49,0),MATCH(orders!K$1,products!$A$1:$G$1,0))</f>
        <v>1</v>
      </c>
      <c r="L612" s="7">
        <f>INDEX(products!$A$1:$G$49,MATCH($D612,products!$A$1:$A$49,0),MATCH(orders!L$1,products!$A$1:$G$1,0))</f>
        <v>9.9499999999999993</v>
      </c>
      <c r="M612" s="7">
        <f t="shared" si="27"/>
        <v>39.799999999999997</v>
      </c>
      <c r="N612" t="str">
        <f t="shared" si="28"/>
        <v>Robusta</v>
      </c>
      <c r="O612" t="str">
        <f t="shared" si="29"/>
        <v>Medium</v>
      </c>
      <c r="P612" t="str">
        <f>_xlfn.XLOOKUP(Coffee_order[[#This Row],[Customer ID]],customers!$A$1:$A$1001,customers!$I$1:$I$1001,,0)</f>
        <v>No</v>
      </c>
    </row>
    <row r="613" spans="1:16" x14ac:dyDescent="0.3">
      <c r="A613" s="2" t="s">
        <v>3939</v>
      </c>
      <c r="B613" s="4">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INDEX(products!$A$1:$G$49,MATCH($D613,products!$A$1:$A$49,0),MATCH(orders!I$1,products!$A$1:$G$1,0))</f>
        <v>Exc</v>
      </c>
      <c r="J613" t="str">
        <f>INDEX(products!$A$1:$G$49,MATCH($D613,products!$A$1:$A$49,0),MATCH(orders!J$1,products!$A$1:$G$1,0))</f>
        <v>L</v>
      </c>
      <c r="K613" s="6">
        <f>INDEX(products!$A$1:$G$49,MATCH($D613,products!$A$1:$A$49,0),MATCH(orders!K$1,products!$A$1:$G$1,0))</f>
        <v>2.5</v>
      </c>
      <c r="L613" s="7">
        <f>INDEX(products!$A$1:$G$49,MATCH($D613,products!$A$1:$A$49,0),MATCH(orders!L$1,products!$A$1:$G$1,0))</f>
        <v>34.154999999999994</v>
      </c>
      <c r="M613" s="7">
        <f t="shared" si="27"/>
        <v>68.309999999999988</v>
      </c>
      <c r="N613" t="str">
        <f t="shared" si="28"/>
        <v>Excelsia</v>
      </c>
      <c r="O613" t="str">
        <f t="shared" si="29"/>
        <v>Light</v>
      </c>
      <c r="P613" t="str">
        <f>_xlfn.XLOOKUP(Coffee_order[[#This Row],[Customer ID]],customers!$A$1:$A$1001,customers!$I$1:$I$1001,,0)</f>
        <v>No</v>
      </c>
    </row>
    <row r="614" spans="1:16" x14ac:dyDescent="0.3">
      <c r="A614" s="2" t="s">
        <v>3945</v>
      </c>
      <c r="B614" s="4">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INDEX(products!$A$1:$G$49,MATCH($D614,products!$A$1:$A$49,0),MATCH(orders!I$1,products!$A$1:$G$1,0))</f>
        <v>Ara</v>
      </c>
      <c r="J614" t="str">
        <f>INDEX(products!$A$1:$G$49,MATCH($D614,products!$A$1:$A$49,0),MATCH(orders!J$1,products!$A$1:$G$1,0))</f>
        <v>M</v>
      </c>
      <c r="K614" s="6">
        <f>INDEX(products!$A$1:$G$49,MATCH($D614,products!$A$1:$A$49,0),MATCH(orders!K$1,products!$A$1:$G$1,0))</f>
        <v>0.2</v>
      </c>
      <c r="L614" s="7">
        <f>INDEX(products!$A$1:$G$49,MATCH($D614,products!$A$1:$A$49,0),MATCH(orders!L$1,products!$A$1:$G$1,0))</f>
        <v>3.375</v>
      </c>
      <c r="M614" s="7">
        <f t="shared" si="27"/>
        <v>13.5</v>
      </c>
      <c r="N614" t="str">
        <f t="shared" si="28"/>
        <v>Arabica</v>
      </c>
      <c r="O614" t="str">
        <f t="shared" si="29"/>
        <v>Medium</v>
      </c>
      <c r="P614" t="str">
        <f>_xlfn.XLOOKUP(Coffee_order[[#This Row],[Customer ID]],customers!$A$1:$A$1001,customers!$I$1:$I$1001,,0)</f>
        <v>No</v>
      </c>
    </row>
    <row r="615" spans="1:16" x14ac:dyDescent="0.3">
      <c r="A615" s="2" t="s">
        <v>3950</v>
      </c>
      <c r="B615" s="4">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INDEX(products!$A$1:$G$49,MATCH($D615,products!$A$1:$A$49,0),MATCH(orders!I$1,products!$A$1:$G$1,0))</f>
        <v>Rob</v>
      </c>
      <c r="J615" t="str">
        <f>INDEX(products!$A$1:$G$49,MATCH($D615,products!$A$1:$A$49,0),MATCH(orders!J$1,products!$A$1:$G$1,0))</f>
        <v>M</v>
      </c>
      <c r="K615" s="6">
        <f>INDEX(products!$A$1:$G$49,MATCH($D615,products!$A$1:$A$49,0),MATCH(orders!K$1,products!$A$1:$G$1,0))</f>
        <v>0.5</v>
      </c>
      <c r="L615" s="7">
        <f>INDEX(products!$A$1:$G$49,MATCH($D615,products!$A$1:$A$49,0),MATCH(orders!L$1,products!$A$1:$G$1,0))</f>
        <v>5.97</v>
      </c>
      <c r="M615" s="7">
        <f t="shared" si="27"/>
        <v>5.97</v>
      </c>
      <c r="N615" t="str">
        <f t="shared" si="28"/>
        <v>Robusta</v>
      </c>
      <c r="O615" t="str">
        <f t="shared" si="29"/>
        <v>Medium</v>
      </c>
      <c r="P615" t="str">
        <f>_xlfn.XLOOKUP(Coffee_order[[#This Row],[Customer ID]],customers!$A$1:$A$1001,customers!$I$1:$I$1001,,0)</f>
        <v>No</v>
      </c>
    </row>
    <row r="616" spans="1:16" x14ac:dyDescent="0.3">
      <c r="A616" s="2" t="s">
        <v>3955</v>
      </c>
      <c r="B616" s="4">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INDEX(products!$A$1:$G$49,MATCH($D616,products!$A$1:$A$49,0),MATCH(orders!I$1,products!$A$1:$G$1,0))</f>
        <v>Rob</v>
      </c>
      <c r="J616" t="str">
        <f>INDEX(products!$A$1:$G$49,MATCH($D616,products!$A$1:$A$49,0),MATCH(orders!J$1,products!$A$1:$G$1,0))</f>
        <v>M</v>
      </c>
      <c r="K616" s="6">
        <f>INDEX(products!$A$1:$G$49,MATCH($D616,products!$A$1:$A$49,0),MATCH(orders!K$1,products!$A$1:$G$1,0))</f>
        <v>0.5</v>
      </c>
      <c r="L616" s="7">
        <f>INDEX(products!$A$1:$G$49,MATCH($D616,products!$A$1:$A$49,0),MATCH(orders!L$1,products!$A$1:$G$1,0))</f>
        <v>5.97</v>
      </c>
      <c r="M616" s="7">
        <f t="shared" si="27"/>
        <v>29.849999999999998</v>
      </c>
      <c r="N616" t="str">
        <f t="shared" si="28"/>
        <v>Robusta</v>
      </c>
      <c r="O616" t="str">
        <f t="shared" si="29"/>
        <v>Medium</v>
      </c>
      <c r="P616" t="str">
        <f>_xlfn.XLOOKUP(Coffee_order[[#This Row],[Customer ID]],customers!$A$1:$A$1001,customers!$I$1:$I$1001,,0)</f>
        <v>Yes</v>
      </c>
    </row>
    <row r="617" spans="1:16" x14ac:dyDescent="0.3">
      <c r="A617" s="2" t="s">
        <v>3960</v>
      </c>
      <c r="B617" s="4">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INDEX(products!$A$1:$G$49,MATCH($D617,products!$A$1:$A$49,0),MATCH(orders!I$1,products!$A$1:$G$1,0))</f>
        <v>Lib</v>
      </c>
      <c r="J617" t="str">
        <f>INDEX(products!$A$1:$G$49,MATCH($D617,products!$A$1:$A$49,0),MATCH(orders!J$1,products!$A$1:$G$1,0))</f>
        <v>L</v>
      </c>
      <c r="K617" s="6">
        <f>INDEX(products!$A$1:$G$49,MATCH($D617,products!$A$1:$A$49,0),MATCH(orders!K$1,products!$A$1:$G$1,0))</f>
        <v>2.5</v>
      </c>
      <c r="L617" s="7">
        <f>INDEX(products!$A$1:$G$49,MATCH($D617,products!$A$1:$A$49,0),MATCH(orders!L$1,products!$A$1:$G$1,0))</f>
        <v>36.454999999999998</v>
      </c>
      <c r="M617" s="7">
        <f t="shared" si="27"/>
        <v>72.91</v>
      </c>
      <c r="N617" t="str">
        <f t="shared" si="28"/>
        <v>Liberica</v>
      </c>
      <c r="O617" t="str">
        <f t="shared" si="29"/>
        <v>Light</v>
      </c>
      <c r="P617" t="str">
        <f>_xlfn.XLOOKUP(Coffee_order[[#This Row],[Customer ID]],customers!$A$1:$A$1001,customers!$I$1:$I$1001,,0)</f>
        <v>Yes</v>
      </c>
    </row>
    <row r="618" spans="1:16" x14ac:dyDescent="0.3">
      <c r="A618" s="2" t="s">
        <v>3966</v>
      </c>
      <c r="B618" s="4">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INDEX(products!$A$1:$G$49,MATCH($D618,products!$A$1:$A$49,0),MATCH(orders!I$1,products!$A$1:$G$1,0))</f>
        <v>Exc</v>
      </c>
      <c r="J618" t="str">
        <f>INDEX(products!$A$1:$G$49,MATCH($D618,products!$A$1:$A$49,0),MATCH(orders!J$1,products!$A$1:$G$1,0))</f>
        <v>M</v>
      </c>
      <c r="K618" s="6">
        <f>INDEX(products!$A$1:$G$49,MATCH($D618,products!$A$1:$A$49,0),MATCH(orders!K$1,products!$A$1:$G$1,0))</f>
        <v>2.5</v>
      </c>
      <c r="L618" s="7">
        <f>INDEX(products!$A$1:$G$49,MATCH($D618,products!$A$1:$A$49,0),MATCH(orders!L$1,products!$A$1:$G$1,0))</f>
        <v>31.624999999999996</v>
      </c>
      <c r="M618" s="7">
        <f t="shared" si="27"/>
        <v>126.49999999999999</v>
      </c>
      <c r="N618" t="str">
        <f t="shared" si="28"/>
        <v>Excelsia</v>
      </c>
      <c r="O618" t="str">
        <f t="shared" si="29"/>
        <v>Medium</v>
      </c>
      <c r="P618" t="str">
        <f>_xlfn.XLOOKUP(Coffee_order[[#This Row],[Customer ID]],customers!$A$1:$A$1001,customers!$I$1:$I$1001,,0)</f>
        <v>No</v>
      </c>
    </row>
    <row r="619" spans="1:16" x14ac:dyDescent="0.3">
      <c r="A619" s="2" t="s">
        <v>3972</v>
      </c>
      <c r="B619" s="4">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INDEX(products!$A$1:$G$49,MATCH($D619,products!$A$1:$A$49,0),MATCH(orders!I$1,products!$A$1:$G$1,0))</f>
        <v>Lib</v>
      </c>
      <c r="J619" t="str">
        <f>INDEX(products!$A$1:$G$49,MATCH($D619,products!$A$1:$A$49,0),MATCH(orders!J$1,products!$A$1:$G$1,0))</f>
        <v>M</v>
      </c>
      <c r="K619" s="6">
        <f>INDEX(products!$A$1:$G$49,MATCH($D619,products!$A$1:$A$49,0),MATCH(orders!K$1,products!$A$1:$G$1,0))</f>
        <v>2.5</v>
      </c>
      <c r="L619" s="7">
        <f>INDEX(products!$A$1:$G$49,MATCH($D619,products!$A$1:$A$49,0),MATCH(orders!L$1,products!$A$1:$G$1,0))</f>
        <v>33.464999999999996</v>
      </c>
      <c r="M619" s="7">
        <f t="shared" si="27"/>
        <v>33.464999999999996</v>
      </c>
      <c r="N619" t="str">
        <f t="shared" si="28"/>
        <v>Liberica</v>
      </c>
      <c r="O619" t="str">
        <f t="shared" si="29"/>
        <v>Medium</v>
      </c>
      <c r="P619" t="str">
        <f>_xlfn.XLOOKUP(Coffee_order[[#This Row],[Customer ID]],customers!$A$1:$A$1001,customers!$I$1:$I$1001,,0)</f>
        <v>No</v>
      </c>
    </row>
    <row r="620" spans="1:16" x14ac:dyDescent="0.3">
      <c r="A620" s="2" t="s">
        <v>3978</v>
      </c>
      <c r="B620" s="4">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INDEX(products!$A$1:$G$49,MATCH($D620,products!$A$1:$A$49,0),MATCH(orders!I$1,products!$A$1:$G$1,0))</f>
        <v>Exc</v>
      </c>
      <c r="J620" t="str">
        <f>INDEX(products!$A$1:$G$49,MATCH($D620,products!$A$1:$A$49,0),MATCH(orders!J$1,products!$A$1:$G$1,0))</f>
        <v>D</v>
      </c>
      <c r="K620" s="6">
        <f>INDEX(products!$A$1:$G$49,MATCH($D620,products!$A$1:$A$49,0),MATCH(orders!K$1,products!$A$1:$G$1,0))</f>
        <v>1</v>
      </c>
      <c r="L620" s="7">
        <f>INDEX(products!$A$1:$G$49,MATCH($D620,products!$A$1:$A$49,0),MATCH(orders!L$1,products!$A$1:$G$1,0))</f>
        <v>12.15</v>
      </c>
      <c r="M620" s="7">
        <f t="shared" si="27"/>
        <v>72.900000000000006</v>
      </c>
      <c r="N620" t="str">
        <f t="shared" si="28"/>
        <v>Excelsia</v>
      </c>
      <c r="O620" t="str">
        <f t="shared" si="29"/>
        <v>Dark</v>
      </c>
      <c r="P620" t="str">
        <f>_xlfn.XLOOKUP(Coffee_order[[#This Row],[Customer ID]],customers!$A$1:$A$1001,customers!$I$1:$I$1001,,0)</f>
        <v>Yes</v>
      </c>
    </row>
    <row r="621" spans="1:16" x14ac:dyDescent="0.3">
      <c r="A621" s="2" t="s">
        <v>3984</v>
      </c>
      <c r="B621" s="4">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INDEX(products!$A$1:$G$49,MATCH($D621,products!$A$1:$A$49,0),MATCH(orders!I$1,products!$A$1:$G$1,0))</f>
        <v>Lib</v>
      </c>
      <c r="J621" t="str">
        <f>INDEX(products!$A$1:$G$49,MATCH($D621,products!$A$1:$A$49,0),MATCH(orders!J$1,products!$A$1:$G$1,0))</f>
        <v>D</v>
      </c>
      <c r="K621" s="6">
        <f>INDEX(products!$A$1:$G$49,MATCH($D621,products!$A$1:$A$49,0),MATCH(orders!K$1,products!$A$1:$G$1,0))</f>
        <v>0.5</v>
      </c>
      <c r="L621" s="7">
        <f>INDEX(products!$A$1:$G$49,MATCH($D621,products!$A$1:$A$49,0),MATCH(orders!L$1,products!$A$1:$G$1,0))</f>
        <v>7.77</v>
      </c>
      <c r="M621" s="7">
        <f t="shared" si="27"/>
        <v>15.54</v>
      </c>
      <c r="N621" t="str">
        <f t="shared" si="28"/>
        <v>Liberica</v>
      </c>
      <c r="O621" t="str">
        <f t="shared" si="29"/>
        <v>Dark</v>
      </c>
      <c r="P621" t="str">
        <f>_xlfn.XLOOKUP(Coffee_order[[#This Row],[Customer ID]],customers!$A$1:$A$1001,customers!$I$1:$I$1001,,0)</f>
        <v>Yes</v>
      </c>
    </row>
    <row r="622" spans="1:16" x14ac:dyDescent="0.3">
      <c r="A622" s="2" t="s">
        <v>3990</v>
      </c>
      <c r="B622" s="4">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INDEX(products!$A$1:$G$49,MATCH($D622,products!$A$1:$A$49,0),MATCH(orders!I$1,products!$A$1:$G$1,0))</f>
        <v>Ara</v>
      </c>
      <c r="J622" t="str">
        <f>INDEX(products!$A$1:$G$49,MATCH($D622,products!$A$1:$A$49,0),MATCH(orders!J$1,products!$A$1:$G$1,0))</f>
        <v>M</v>
      </c>
      <c r="K622" s="6">
        <f>INDEX(products!$A$1:$G$49,MATCH($D622,products!$A$1:$A$49,0),MATCH(orders!K$1,products!$A$1:$G$1,0))</f>
        <v>0.2</v>
      </c>
      <c r="L622" s="7">
        <f>INDEX(products!$A$1:$G$49,MATCH($D622,products!$A$1:$A$49,0),MATCH(orders!L$1,products!$A$1:$G$1,0))</f>
        <v>3.375</v>
      </c>
      <c r="M622" s="7">
        <f t="shared" si="27"/>
        <v>20.25</v>
      </c>
      <c r="N622" t="str">
        <f t="shared" si="28"/>
        <v>Arabica</v>
      </c>
      <c r="O622" t="str">
        <f t="shared" si="29"/>
        <v>Medium</v>
      </c>
      <c r="P622" t="str">
        <f>_xlfn.XLOOKUP(Coffee_order[[#This Row],[Customer ID]],customers!$A$1:$A$1001,customers!$I$1:$I$1001,,0)</f>
        <v>No</v>
      </c>
    </row>
    <row r="623" spans="1:16" x14ac:dyDescent="0.3">
      <c r="A623" s="2" t="s">
        <v>3996</v>
      </c>
      <c r="B623" s="4">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INDEX(products!$A$1:$G$49,MATCH($D623,products!$A$1:$A$49,0),MATCH(orders!I$1,products!$A$1:$G$1,0))</f>
        <v>Ara</v>
      </c>
      <c r="J623" t="str">
        <f>INDEX(products!$A$1:$G$49,MATCH($D623,products!$A$1:$A$49,0),MATCH(orders!J$1,products!$A$1:$G$1,0))</f>
        <v>L</v>
      </c>
      <c r="K623" s="6">
        <f>INDEX(products!$A$1:$G$49,MATCH($D623,products!$A$1:$A$49,0),MATCH(orders!K$1,products!$A$1:$G$1,0))</f>
        <v>1</v>
      </c>
      <c r="L623" s="7">
        <f>INDEX(products!$A$1:$G$49,MATCH($D623,products!$A$1:$A$49,0),MATCH(orders!L$1,products!$A$1:$G$1,0))</f>
        <v>12.95</v>
      </c>
      <c r="M623" s="7">
        <f t="shared" si="27"/>
        <v>77.699999999999989</v>
      </c>
      <c r="N623" t="str">
        <f t="shared" si="28"/>
        <v>Arabica</v>
      </c>
      <c r="O623" t="str">
        <f t="shared" si="29"/>
        <v>Light</v>
      </c>
      <c r="P623" t="str">
        <f>_xlfn.XLOOKUP(Coffee_order[[#This Row],[Customer ID]],customers!$A$1:$A$1001,customers!$I$1:$I$1001,,0)</f>
        <v>No</v>
      </c>
    </row>
    <row r="624" spans="1:16" x14ac:dyDescent="0.3">
      <c r="A624" s="2" t="s">
        <v>4002</v>
      </c>
      <c r="B624" s="4">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INDEX(products!$A$1:$G$49,MATCH($D624,products!$A$1:$A$49,0),MATCH(orders!I$1,products!$A$1:$G$1,0))</f>
        <v>Lib</v>
      </c>
      <c r="J624" t="str">
        <f>INDEX(products!$A$1:$G$49,MATCH($D624,products!$A$1:$A$49,0),MATCH(orders!J$1,products!$A$1:$G$1,0))</f>
        <v>M</v>
      </c>
      <c r="K624" s="6">
        <f>INDEX(products!$A$1:$G$49,MATCH($D624,products!$A$1:$A$49,0),MATCH(orders!K$1,products!$A$1:$G$1,0))</f>
        <v>2.5</v>
      </c>
      <c r="L624" s="7">
        <f>INDEX(products!$A$1:$G$49,MATCH($D624,products!$A$1:$A$49,0),MATCH(orders!L$1,products!$A$1:$G$1,0))</f>
        <v>33.464999999999996</v>
      </c>
      <c r="M624" s="7">
        <f t="shared" si="27"/>
        <v>133.85999999999999</v>
      </c>
      <c r="N624" t="str">
        <f t="shared" si="28"/>
        <v>Liberica</v>
      </c>
      <c r="O624" t="str">
        <f t="shared" si="29"/>
        <v>Medium</v>
      </c>
      <c r="P624" t="str">
        <f>_xlfn.XLOOKUP(Coffee_order[[#This Row],[Customer ID]],customers!$A$1:$A$1001,customers!$I$1:$I$1001,,0)</f>
        <v>No</v>
      </c>
    </row>
    <row r="625" spans="1:16" x14ac:dyDescent="0.3">
      <c r="A625" s="2" t="s">
        <v>4007</v>
      </c>
      <c r="B625" s="4">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INDEX(products!$A$1:$G$49,MATCH($D625,products!$A$1:$A$49,0),MATCH(orders!I$1,products!$A$1:$G$1,0))</f>
        <v>Exc</v>
      </c>
      <c r="J625" t="str">
        <f>INDEX(products!$A$1:$G$49,MATCH($D625,products!$A$1:$A$49,0),MATCH(orders!J$1,products!$A$1:$G$1,0))</f>
        <v>D</v>
      </c>
      <c r="K625" s="6">
        <f>INDEX(products!$A$1:$G$49,MATCH($D625,products!$A$1:$A$49,0),MATCH(orders!K$1,products!$A$1:$G$1,0))</f>
        <v>1</v>
      </c>
      <c r="L625" s="7">
        <f>INDEX(products!$A$1:$G$49,MATCH($D625,products!$A$1:$A$49,0),MATCH(orders!L$1,products!$A$1:$G$1,0))</f>
        <v>12.15</v>
      </c>
      <c r="M625" s="7">
        <f t="shared" si="27"/>
        <v>12.15</v>
      </c>
      <c r="N625" t="str">
        <f t="shared" si="28"/>
        <v>Excelsia</v>
      </c>
      <c r="O625" t="str">
        <f t="shared" si="29"/>
        <v>Dark</v>
      </c>
      <c r="P625" t="str">
        <f>_xlfn.XLOOKUP(Coffee_order[[#This Row],[Customer ID]],customers!$A$1:$A$1001,customers!$I$1:$I$1001,,0)</f>
        <v>No</v>
      </c>
    </row>
    <row r="626" spans="1:16" x14ac:dyDescent="0.3">
      <c r="A626" s="2" t="s">
        <v>4012</v>
      </c>
      <c r="B626" s="4">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INDEX(products!$A$1:$G$49,MATCH($D626,products!$A$1:$A$49,0),MATCH(orders!I$1,products!$A$1:$G$1,0))</f>
        <v>Exc</v>
      </c>
      <c r="J626" t="str">
        <f>INDEX(products!$A$1:$G$49,MATCH($D626,products!$A$1:$A$49,0),MATCH(orders!J$1,products!$A$1:$G$1,0))</f>
        <v>M</v>
      </c>
      <c r="K626" s="6">
        <f>INDEX(products!$A$1:$G$49,MATCH($D626,products!$A$1:$A$49,0),MATCH(orders!K$1,products!$A$1:$G$1,0))</f>
        <v>2.5</v>
      </c>
      <c r="L626" s="7">
        <f>INDEX(products!$A$1:$G$49,MATCH($D626,products!$A$1:$A$49,0),MATCH(orders!L$1,products!$A$1:$G$1,0))</f>
        <v>31.624999999999996</v>
      </c>
      <c r="M626" s="7">
        <f t="shared" si="27"/>
        <v>63.249999999999993</v>
      </c>
      <c r="N626" t="str">
        <f t="shared" si="28"/>
        <v>Excelsia</v>
      </c>
      <c r="O626" t="str">
        <f t="shared" si="29"/>
        <v>Medium</v>
      </c>
      <c r="P626" t="str">
        <f>_xlfn.XLOOKUP(Coffee_order[[#This Row],[Customer ID]],customers!$A$1:$A$1001,customers!$I$1:$I$1001,,0)</f>
        <v>Yes</v>
      </c>
    </row>
    <row r="627" spans="1:16" x14ac:dyDescent="0.3">
      <c r="A627" s="2" t="s">
        <v>4017</v>
      </c>
      <c r="B627" s="4">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INDEX(products!$A$1:$G$49,MATCH($D627,products!$A$1:$A$49,0),MATCH(orders!I$1,products!$A$1:$G$1,0))</f>
        <v>Rob</v>
      </c>
      <c r="J627" t="str">
        <f>INDEX(products!$A$1:$G$49,MATCH($D627,products!$A$1:$A$49,0),MATCH(orders!J$1,products!$A$1:$G$1,0))</f>
        <v>L</v>
      </c>
      <c r="K627" s="6">
        <f>INDEX(products!$A$1:$G$49,MATCH($D627,products!$A$1:$A$49,0),MATCH(orders!K$1,products!$A$1:$G$1,0))</f>
        <v>0.5</v>
      </c>
      <c r="L627" s="7">
        <f>INDEX(products!$A$1:$G$49,MATCH($D627,products!$A$1:$A$49,0),MATCH(orders!L$1,products!$A$1:$G$1,0))</f>
        <v>7.169999999999999</v>
      </c>
      <c r="M627" s="7">
        <f t="shared" si="27"/>
        <v>35.849999999999994</v>
      </c>
      <c r="N627" t="str">
        <f t="shared" si="28"/>
        <v>Robusta</v>
      </c>
      <c r="O627" t="str">
        <f t="shared" si="29"/>
        <v>Light</v>
      </c>
      <c r="P627" t="str">
        <f>_xlfn.XLOOKUP(Coffee_order[[#This Row],[Customer ID]],customers!$A$1:$A$1001,customers!$I$1:$I$1001,,0)</f>
        <v>No</v>
      </c>
    </row>
    <row r="628" spans="1:16" x14ac:dyDescent="0.3">
      <c r="A628" s="2" t="s">
        <v>4023</v>
      </c>
      <c r="B628" s="4">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INDEX(products!$A$1:$G$49,MATCH($D628,products!$A$1:$A$49,0),MATCH(orders!I$1,products!$A$1:$G$1,0))</f>
        <v>Ara</v>
      </c>
      <c r="J628" t="str">
        <f>INDEX(products!$A$1:$G$49,MATCH($D628,products!$A$1:$A$49,0),MATCH(orders!J$1,products!$A$1:$G$1,0))</f>
        <v>M</v>
      </c>
      <c r="K628" s="6">
        <f>INDEX(products!$A$1:$G$49,MATCH($D628,products!$A$1:$A$49,0),MATCH(orders!K$1,products!$A$1:$G$1,0))</f>
        <v>2.5</v>
      </c>
      <c r="L628" s="7">
        <f>INDEX(products!$A$1:$G$49,MATCH($D628,products!$A$1:$A$49,0),MATCH(orders!L$1,products!$A$1:$G$1,0))</f>
        <v>25.874999999999996</v>
      </c>
      <c r="M628" s="7">
        <f t="shared" si="27"/>
        <v>77.624999999999986</v>
      </c>
      <c r="N628" t="str">
        <f t="shared" si="28"/>
        <v>Arabica</v>
      </c>
      <c r="O628" t="str">
        <f t="shared" si="29"/>
        <v>Medium</v>
      </c>
      <c r="P628" t="str">
        <f>_xlfn.XLOOKUP(Coffee_order[[#This Row],[Customer ID]],customers!$A$1:$A$1001,customers!$I$1:$I$1001,,0)</f>
        <v>No</v>
      </c>
    </row>
    <row r="629" spans="1:16" x14ac:dyDescent="0.3">
      <c r="A629" s="2" t="s">
        <v>4029</v>
      </c>
      <c r="B629" s="4">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INDEX(products!$A$1:$G$49,MATCH($D629,products!$A$1:$A$49,0),MATCH(orders!I$1,products!$A$1:$G$1,0))</f>
        <v>Exc</v>
      </c>
      <c r="J629" t="str">
        <f>INDEX(products!$A$1:$G$49,MATCH($D629,products!$A$1:$A$49,0),MATCH(orders!J$1,products!$A$1:$G$1,0))</f>
        <v>M</v>
      </c>
      <c r="K629" s="6">
        <f>INDEX(products!$A$1:$G$49,MATCH($D629,products!$A$1:$A$49,0),MATCH(orders!K$1,products!$A$1:$G$1,0))</f>
        <v>2.5</v>
      </c>
      <c r="L629" s="7">
        <f>INDEX(products!$A$1:$G$49,MATCH($D629,products!$A$1:$A$49,0),MATCH(orders!L$1,products!$A$1:$G$1,0))</f>
        <v>31.624999999999996</v>
      </c>
      <c r="M629" s="7">
        <f t="shared" si="27"/>
        <v>63.249999999999993</v>
      </c>
      <c r="N629" t="str">
        <f t="shared" si="28"/>
        <v>Excelsia</v>
      </c>
      <c r="O629" t="str">
        <f t="shared" si="29"/>
        <v>Medium</v>
      </c>
      <c r="P629" t="str">
        <f>_xlfn.XLOOKUP(Coffee_order[[#This Row],[Customer ID]],customers!$A$1:$A$1001,customers!$I$1:$I$1001,,0)</f>
        <v>Yes</v>
      </c>
    </row>
    <row r="630" spans="1:16" x14ac:dyDescent="0.3">
      <c r="A630" s="2" t="s">
        <v>4035</v>
      </c>
      <c r="B630" s="4">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INDEX(products!$A$1:$G$49,MATCH($D630,products!$A$1:$A$49,0),MATCH(orders!I$1,products!$A$1:$G$1,0))</f>
        <v>Exc</v>
      </c>
      <c r="J630" t="str">
        <f>INDEX(products!$A$1:$G$49,MATCH($D630,products!$A$1:$A$49,0),MATCH(orders!J$1,products!$A$1:$G$1,0))</f>
        <v>L</v>
      </c>
      <c r="K630" s="6">
        <f>INDEX(products!$A$1:$G$49,MATCH($D630,products!$A$1:$A$49,0),MATCH(orders!K$1,products!$A$1:$G$1,0))</f>
        <v>0.2</v>
      </c>
      <c r="L630" s="7">
        <f>INDEX(products!$A$1:$G$49,MATCH($D630,products!$A$1:$A$49,0),MATCH(orders!L$1,products!$A$1:$G$1,0))</f>
        <v>4.4550000000000001</v>
      </c>
      <c r="M630" s="7">
        <f t="shared" si="27"/>
        <v>26.73</v>
      </c>
      <c r="N630" t="str">
        <f t="shared" si="28"/>
        <v>Excelsia</v>
      </c>
      <c r="O630" t="str">
        <f t="shared" si="29"/>
        <v>Light</v>
      </c>
      <c r="P630" t="str">
        <f>_xlfn.XLOOKUP(Coffee_order[[#This Row],[Customer ID]],customers!$A$1:$A$1001,customers!$I$1:$I$1001,,0)</f>
        <v>Yes</v>
      </c>
    </row>
    <row r="631" spans="1:16" x14ac:dyDescent="0.3">
      <c r="A631" s="2" t="s">
        <v>4035</v>
      </c>
      <c r="B631" s="4">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INDEX(products!$A$1:$G$49,MATCH($D631,products!$A$1:$A$49,0),MATCH(orders!I$1,products!$A$1:$G$1,0))</f>
        <v>Lib</v>
      </c>
      <c r="J631" t="str">
        <f>INDEX(products!$A$1:$G$49,MATCH($D631,products!$A$1:$A$49,0),MATCH(orders!J$1,products!$A$1:$G$1,0))</f>
        <v>D</v>
      </c>
      <c r="K631" s="6">
        <f>INDEX(products!$A$1:$G$49,MATCH($D631,products!$A$1:$A$49,0),MATCH(orders!K$1,products!$A$1:$G$1,0))</f>
        <v>0.5</v>
      </c>
      <c r="L631" s="7">
        <f>INDEX(products!$A$1:$G$49,MATCH($D631,products!$A$1:$A$49,0),MATCH(orders!L$1,products!$A$1:$G$1,0))</f>
        <v>7.77</v>
      </c>
      <c r="M631" s="7">
        <f t="shared" si="27"/>
        <v>31.08</v>
      </c>
      <c r="N631" t="str">
        <f t="shared" si="28"/>
        <v>Liberica</v>
      </c>
      <c r="O631" t="str">
        <f t="shared" si="29"/>
        <v>Dark</v>
      </c>
      <c r="P631" t="str">
        <f>_xlfn.XLOOKUP(Coffee_order[[#This Row],[Customer ID]],customers!$A$1:$A$1001,customers!$I$1:$I$1001,,0)</f>
        <v>Yes</v>
      </c>
    </row>
    <row r="632" spans="1:16" x14ac:dyDescent="0.3">
      <c r="A632" s="2" t="s">
        <v>4035</v>
      </c>
      <c r="B632" s="4">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INDEX(products!$A$1:$G$49,MATCH($D632,products!$A$1:$A$49,0),MATCH(orders!I$1,products!$A$1:$G$1,0))</f>
        <v>Ara</v>
      </c>
      <c r="J632" t="str">
        <f>INDEX(products!$A$1:$G$49,MATCH($D632,products!$A$1:$A$49,0),MATCH(orders!J$1,products!$A$1:$G$1,0))</f>
        <v>D</v>
      </c>
      <c r="K632" s="6">
        <f>INDEX(products!$A$1:$G$49,MATCH($D632,products!$A$1:$A$49,0),MATCH(orders!K$1,products!$A$1:$G$1,0))</f>
        <v>0.2</v>
      </c>
      <c r="L632" s="7">
        <f>INDEX(products!$A$1:$G$49,MATCH($D632,products!$A$1:$A$49,0),MATCH(orders!L$1,products!$A$1:$G$1,0))</f>
        <v>2.9849999999999999</v>
      </c>
      <c r="M632" s="7">
        <f t="shared" si="27"/>
        <v>2.9849999999999999</v>
      </c>
      <c r="N632" t="str">
        <f t="shared" si="28"/>
        <v>Arabica</v>
      </c>
      <c r="O632" t="str">
        <f t="shared" si="29"/>
        <v>Dark</v>
      </c>
      <c r="P632" t="str">
        <f>_xlfn.XLOOKUP(Coffee_order[[#This Row],[Customer ID]],customers!$A$1:$A$1001,customers!$I$1:$I$1001,,0)</f>
        <v>Yes</v>
      </c>
    </row>
    <row r="633" spans="1:16" x14ac:dyDescent="0.3">
      <c r="A633" s="2" t="s">
        <v>4035</v>
      </c>
      <c r="B633" s="4">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INDEX(products!$A$1:$G$49,MATCH($D633,products!$A$1:$A$49,0),MATCH(orders!I$1,products!$A$1:$G$1,0))</f>
        <v>Rob</v>
      </c>
      <c r="J633" t="str">
        <f>INDEX(products!$A$1:$G$49,MATCH($D633,products!$A$1:$A$49,0),MATCH(orders!J$1,products!$A$1:$G$1,0))</f>
        <v>D</v>
      </c>
      <c r="K633" s="6">
        <f>INDEX(products!$A$1:$G$49,MATCH($D633,products!$A$1:$A$49,0),MATCH(orders!K$1,products!$A$1:$G$1,0))</f>
        <v>2.5</v>
      </c>
      <c r="L633" s="7">
        <f>INDEX(products!$A$1:$G$49,MATCH($D633,products!$A$1:$A$49,0),MATCH(orders!L$1,products!$A$1:$G$1,0))</f>
        <v>20.584999999999997</v>
      </c>
      <c r="M633" s="7">
        <f t="shared" si="27"/>
        <v>102.92499999999998</v>
      </c>
      <c r="N633" t="str">
        <f t="shared" si="28"/>
        <v>Robusta</v>
      </c>
      <c r="O633" t="str">
        <f t="shared" si="29"/>
        <v>Dark</v>
      </c>
      <c r="P633" t="str">
        <f>_xlfn.XLOOKUP(Coffee_order[[#This Row],[Customer ID]],customers!$A$1:$A$1001,customers!$I$1:$I$1001,,0)</f>
        <v>Yes</v>
      </c>
    </row>
    <row r="634" spans="1:16" x14ac:dyDescent="0.3">
      <c r="A634" s="2" t="s">
        <v>4056</v>
      </c>
      <c r="B634" s="4">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INDEX(products!$A$1:$G$49,MATCH($D634,products!$A$1:$A$49,0),MATCH(orders!I$1,products!$A$1:$G$1,0))</f>
        <v>Exc</v>
      </c>
      <c r="J634" t="str">
        <f>INDEX(products!$A$1:$G$49,MATCH($D634,products!$A$1:$A$49,0),MATCH(orders!J$1,products!$A$1:$G$1,0))</f>
        <v>L</v>
      </c>
      <c r="K634" s="6">
        <f>INDEX(products!$A$1:$G$49,MATCH($D634,products!$A$1:$A$49,0),MATCH(orders!K$1,products!$A$1:$G$1,0))</f>
        <v>0.5</v>
      </c>
      <c r="L634" s="7">
        <f>INDEX(products!$A$1:$G$49,MATCH($D634,products!$A$1:$A$49,0),MATCH(orders!L$1,products!$A$1:$G$1,0))</f>
        <v>8.91</v>
      </c>
      <c r="M634" s="7">
        <f t="shared" si="27"/>
        <v>35.64</v>
      </c>
      <c r="N634" t="str">
        <f t="shared" si="28"/>
        <v>Excelsia</v>
      </c>
      <c r="O634" t="str">
        <f t="shared" si="29"/>
        <v>Light</v>
      </c>
      <c r="P634" t="str">
        <f>_xlfn.XLOOKUP(Coffee_order[[#This Row],[Customer ID]],customers!$A$1:$A$1001,customers!$I$1:$I$1001,,0)</f>
        <v>No</v>
      </c>
    </row>
    <row r="635" spans="1:16" x14ac:dyDescent="0.3">
      <c r="A635" s="2" t="s">
        <v>4062</v>
      </c>
      <c r="B635" s="4">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INDEX(products!$A$1:$G$49,MATCH($D635,products!$A$1:$A$49,0),MATCH(orders!I$1,products!$A$1:$G$1,0))</f>
        <v>Rob</v>
      </c>
      <c r="J635" t="str">
        <f>INDEX(products!$A$1:$G$49,MATCH($D635,products!$A$1:$A$49,0),MATCH(orders!J$1,products!$A$1:$G$1,0))</f>
        <v>L</v>
      </c>
      <c r="K635" s="6">
        <f>INDEX(products!$A$1:$G$49,MATCH($D635,products!$A$1:$A$49,0),MATCH(orders!K$1,products!$A$1:$G$1,0))</f>
        <v>1</v>
      </c>
      <c r="L635" s="7">
        <f>INDEX(products!$A$1:$G$49,MATCH($D635,products!$A$1:$A$49,0),MATCH(orders!L$1,products!$A$1:$G$1,0))</f>
        <v>11.95</v>
      </c>
      <c r="M635" s="7">
        <f t="shared" si="27"/>
        <v>47.8</v>
      </c>
      <c r="N635" t="str">
        <f t="shared" si="28"/>
        <v>Robusta</v>
      </c>
      <c r="O635" t="str">
        <f t="shared" si="29"/>
        <v>Light</v>
      </c>
      <c r="P635" t="str">
        <f>_xlfn.XLOOKUP(Coffee_order[[#This Row],[Customer ID]],customers!$A$1:$A$1001,customers!$I$1:$I$1001,,0)</f>
        <v>No</v>
      </c>
    </row>
    <row r="636" spans="1:16" x14ac:dyDescent="0.3">
      <c r="A636" s="2" t="s">
        <v>4068</v>
      </c>
      <c r="B636" s="4">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INDEX(products!$A$1:$G$49,MATCH($D636,products!$A$1:$A$49,0),MATCH(orders!I$1,products!$A$1:$G$1,0))</f>
        <v>Lib</v>
      </c>
      <c r="J636" t="str">
        <f>INDEX(products!$A$1:$G$49,MATCH($D636,products!$A$1:$A$49,0),MATCH(orders!J$1,products!$A$1:$G$1,0))</f>
        <v>M</v>
      </c>
      <c r="K636" s="6">
        <f>INDEX(products!$A$1:$G$49,MATCH($D636,products!$A$1:$A$49,0),MATCH(orders!K$1,products!$A$1:$G$1,0))</f>
        <v>1</v>
      </c>
      <c r="L636" s="7">
        <f>INDEX(products!$A$1:$G$49,MATCH($D636,products!$A$1:$A$49,0),MATCH(orders!L$1,products!$A$1:$G$1,0))</f>
        <v>14.55</v>
      </c>
      <c r="M636" s="7">
        <f t="shared" si="27"/>
        <v>43.650000000000006</v>
      </c>
      <c r="N636" t="str">
        <f t="shared" si="28"/>
        <v>Liberica</v>
      </c>
      <c r="O636" t="str">
        <f t="shared" si="29"/>
        <v>Medium</v>
      </c>
      <c r="P636" t="str">
        <f>_xlfn.XLOOKUP(Coffee_order[[#This Row],[Customer ID]],customers!$A$1:$A$1001,customers!$I$1:$I$1001,,0)</f>
        <v>No</v>
      </c>
    </row>
    <row r="637" spans="1:16" x14ac:dyDescent="0.3">
      <c r="A637" s="2" t="s">
        <v>4074</v>
      </c>
      <c r="B637" s="4">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INDEX(products!$A$1:$G$49,MATCH($D637,products!$A$1:$A$49,0),MATCH(orders!I$1,products!$A$1:$G$1,0))</f>
        <v>Exc</v>
      </c>
      <c r="J637" t="str">
        <f>INDEX(products!$A$1:$G$49,MATCH($D637,products!$A$1:$A$49,0),MATCH(orders!J$1,products!$A$1:$G$1,0))</f>
        <v>L</v>
      </c>
      <c r="K637" s="6">
        <f>INDEX(products!$A$1:$G$49,MATCH($D637,products!$A$1:$A$49,0),MATCH(orders!K$1,products!$A$1:$G$1,0))</f>
        <v>0.5</v>
      </c>
      <c r="L637" s="7">
        <f>INDEX(products!$A$1:$G$49,MATCH($D637,products!$A$1:$A$49,0),MATCH(orders!L$1,products!$A$1:$G$1,0))</f>
        <v>8.91</v>
      </c>
      <c r="M637" s="7">
        <f t="shared" si="27"/>
        <v>35.64</v>
      </c>
      <c r="N637" t="str">
        <f t="shared" si="28"/>
        <v>Excelsia</v>
      </c>
      <c r="O637" t="str">
        <f t="shared" si="29"/>
        <v>Light</v>
      </c>
      <c r="P637" t="str">
        <f>_xlfn.XLOOKUP(Coffee_order[[#This Row],[Customer ID]],customers!$A$1:$A$1001,customers!$I$1:$I$1001,,0)</f>
        <v>Yes</v>
      </c>
    </row>
    <row r="638" spans="1:16" x14ac:dyDescent="0.3">
      <c r="A638" s="2" t="s">
        <v>4080</v>
      </c>
      <c r="B638" s="4">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INDEX(products!$A$1:$G$49,MATCH($D638,products!$A$1:$A$49,0),MATCH(orders!I$1,products!$A$1:$G$1,0))</f>
        <v>Lib</v>
      </c>
      <c r="J638" t="str">
        <f>INDEX(products!$A$1:$G$49,MATCH($D638,products!$A$1:$A$49,0),MATCH(orders!J$1,products!$A$1:$G$1,0))</f>
        <v>L</v>
      </c>
      <c r="K638" s="6">
        <f>INDEX(products!$A$1:$G$49,MATCH($D638,products!$A$1:$A$49,0),MATCH(orders!K$1,products!$A$1:$G$1,0))</f>
        <v>1</v>
      </c>
      <c r="L638" s="7">
        <f>INDEX(products!$A$1:$G$49,MATCH($D638,products!$A$1:$A$49,0),MATCH(orders!L$1,products!$A$1:$G$1,0))</f>
        <v>15.85</v>
      </c>
      <c r="M638" s="7">
        <f t="shared" si="27"/>
        <v>95.1</v>
      </c>
      <c r="N638" t="str">
        <f t="shared" si="28"/>
        <v>Liberica</v>
      </c>
      <c r="O638" t="str">
        <f t="shared" si="29"/>
        <v>Light</v>
      </c>
      <c r="P638" t="str">
        <f>_xlfn.XLOOKUP(Coffee_order[[#This Row],[Customer ID]],customers!$A$1:$A$1001,customers!$I$1:$I$1001,,0)</f>
        <v>Yes</v>
      </c>
    </row>
    <row r="639" spans="1:16" x14ac:dyDescent="0.3">
      <c r="A639" s="2" t="s">
        <v>4086</v>
      </c>
      <c r="B639" s="4">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INDEX(products!$A$1:$G$49,MATCH($D639,products!$A$1:$A$49,0),MATCH(orders!I$1,products!$A$1:$G$1,0))</f>
        <v>Exc</v>
      </c>
      <c r="J639" t="str">
        <f>INDEX(products!$A$1:$G$49,MATCH($D639,products!$A$1:$A$49,0),MATCH(orders!J$1,products!$A$1:$G$1,0))</f>
        <v>M</v>
      </c>
      <c r="K639" s="6">
        <f>INDEX(products!$A$1:$G$49,MATCH($D639,products!$A$1:$A$49,0),MATCH(orders!K$1,products!$A$1:$G$1,0))</f>
        <v>2.5</v>
      </c>
      <c r="L639" s="7">
        <f>INDEX(products!$A$1:$G$49,MATCH($D639,products!$A$1:$A$49,0),MATCH(orders!L$1,products!$A$1:$G$1,0))</f>
        <v>31.624999999999996</v>
      </c>
      <c r="M639" s="7">
        <f t="shared" si="27"/>
        <v>31.624999999999996</v>
      </c>
      <c r="N639" t="str">
        <f t="shared" si="28"/>
        <v>Excelsia</v>
      </c>
      <c r="O639" t="str">
        <f t="shared" si="29"/>
        <v>Medium</v>
      </c>
      <c r="P639" t="str">
        <f>_xlfn.XLOOKUP(Coffee_order[[#This Row],[Customer ID]],customers!$A$1:$A$1001,customers!$I$1:$I$1001,,0)</f>
        <v>Yes</v>
      </c>
    </row>
    <row r="640" spans="1:16" x14ac:dyDescent="0.3">
      <c r="A640" s="2" t="s">
        <v>4093</v>
      </c>
      <c r="B640" s="4">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INDEX(products!$A$1:$G$49,MATCH($D640,products!$A$1:$A$49,0),MATCH(orders!I$1,products!$A$1:$G$1,0))</f>
        <v>Ara</v>
      </c>
      <c r="J640" t="str">
        <f>INDEX(products!$A$1:$G$49,MATCH($D640,products!$A$1:$A$49,0),MATCH(orders!J$1,products!$A$1:$G$1,0))</f>
        <v>M</v>
      </c>
      <c r="K640" s="6">
        <f>INDEX(products!$A$1:$G$49,MATCH($D640,products!$A$1:$A$49,0),MATCH(orders!K$1,products!$A$1:$G$1,0))</f>
        <v>2.5</v>
      </c>
      <c r="L640" s="7">
        <f>INDEX(products!$A$1:$G$49,MATCH($D640,products!$A$1:$A$49,0),MATCH(orders!L$1,products!$A$1:$G$1,0))</f>
        <v>25.874999999999996</v>
      </c>
      <c r="M640" s="7">
        <f t="shared" si="27"/>
        <v>77.624999999999986</v>
      </c>
      <c r="N640" t="str">
        <f t="shared" si="28"/>
        <v>Arabica</v>
      </c>
      <c r="O640" t="str">
        <f t="shared" si="29"/>
        <v>Medium</v>
      </c>
      <c r="P640" t="str">
        <f>_xlfn.XLOOKUP(Coffee_order[[#This Row],[Customer ID]],customers!$A$1:$A$1001,customers!$I$1:$I$1001,,0)</f>
        <v>Yes</v>
      </c>
    </row>
    <row r="641" spans="1:16" x14ac:dyDescent="0.3">
      <c r="A641" s="2" t="s">
        <v>4098</v>
      </c>
      <c r="B641" s="4">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INDEX(products!$A$1:$G$49,MATCH($D641,products!$A$1:$A$49,0),MATCH(orders!I$1,products!$A$1:$G$1,0))</f>
        <v>Lib</v>
      </c>
      <c r="J641" t="str">
        <f>INDEX(products!$A$1:$G$49,MATCH($D641,products!$A$1:$A$49,0),MATCH(orders!J$1,products!$A$1:$G$1,0))</f>
        <v>D</v>
      </c>
      <c r="K641" s="6">
        <f>INDEX(products!$A$1:$G$49,MATCH($D641,products!$A$1:$A$49,0),MATCH(orders!K$1,products!$A$1:$G$1,0))</f>
        <v>0.2</v>
      </c>
      <c r="L641" s="7">
        <f>INDEX(products!$A$1:$G$49,MATCH($D641,products!$A$1:$A$49,0),MATCH(orders!L$1,products!$A$1:$G$1,0))</f>
        <v>3.8849999999999998</v>
      </c>
      <c r="M641" s="7">
        <f t="shared" si="27"/>
        <v>3.8849999999999998</v>
      </c>
      <c r="N641" t="str">
        <f t="shared" si="28"/>
        <v>Liberica</v>
      </c>
      <c r="O641" t="str">
        <f t="shared" si="29"/>
        <v>Dark</v>
      </c>
      <c r="P641" t="str">
        <f>_xlfn.XLOOKUP(Coffee_order[[#This Row],[Customer ID]],customers!$A$1:$A$1001,customers!$I$1:$I$1001,,0)</f>
        <v>Yes</v>
      </c>
    </row>
    <row r="642" spans="1:16" x14ac:dyDescent="0.3">
      <c r="A642" s="2" t="s">
        <v>4104</v>
      </c>
      <c r="B642" s="4">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INDEX(products!$A$1:$G$49,MATCH($D642,products!$A$1:$A$49,0),MATCH(orders!I$1,products!$A$1:$G$1,0))</f>
        <v>Rob</v>
      </c>
      <c r="J642" t="str">
        <f>INDEX(products!$A$1:$G$49,MATCH($D642,products!$A$1:$A$49,0),MATCH(orders!J$1,products!$A$1:$G$1,0))</f>
        <v>L</v>
      </c>
      <c r="K642" s="6">
        <f>INDEX(products!$A$1:$G$49,MATCH($D642,products!$A$1:$A$49,0),MATCH(orders!K$1,products!$A$1:$G$1,0))</f>
        <v>2.5</v>
      </c>
      <c r="L642" s="7">
        <f>INDEX(products!$A$1:$G$49,MATCH($D642,products!$A$1:$A$49,0),MATCH(orders!L$1,products!$A$1:$G$1,0))</f>
        <v>27.484999999999996</v>
      </c>
      <c r="M642" s="7">
        <f t="shared" si="27"/>
        <v>137.42499999999998</v>
      </c>
      <c r="N642" t="str">
        <f t="shared" si="28"/>
        <v>Robusta</v>
      </c>
      <c r="O642" t="str">
        <f t="shared" si="29"/>
        <v>Light</v>
      </c>
      <c r="P642" t="str">
        <f>_xlfn.XLOOKUP(Coffee_order[[#This Row],[Customer ID]],customers!$A$1:$A$1001,customers!$I$1:$I$1001,,0)</f>
        <v>No</v>
      </c>
    </row>
    <row r="643" spans="1:16" x14ac:dyDescent="0.3">
      <c r="A643" s="2" t="s">
        <v>4109</v>
      </c>
      <c r="B643" s="4">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INDEX(products!$A$1:$G$49,MATCH($D643,products!$A$1:$A$49,0),MATCH(orders!I$1,products!$A$1:$G$1,0))</f>
        <v>Rob</v>
      </c>
      <c r="J643" t="str">
        <f>INDEX(products!$A$1:$G$49,MATCH($D643,products!$A$1:$A$49,0),MATCH(orders!J$1,products!$A$1:$G$1,0))</f>
        <v>L</v>
      </c>
      <c r="K643" s="6">
        <f>INDEX(products!$A$1:$G$49,MATCH($D643,products!$A$1:$A$49,0),MATCH(orders!K$1,products!$A$1:$G$1,0))</f>
        <v>1</v>
      </c>
      <c r="L643" s="7">
        <f>INDEX(products!$A$1:$G$49,MATCH($D643,products!$A$1:$A$49,0),MATCH(orders!L$1,products!$A$1:$G$1,0))</f>
        <v>11.95</v>
      </c>
      <c r="M643" s="7">
        <f t="shared" ref="M643:M706" si="30">L643*E643</f>
        <v>35.849999999999994</v>
      </c>
      <c r="N643" t="str">
        <f t="shared" ref="N643:N706" si="31">IF(I643="Rob","Robusta",IF(I643="Exc","Excelsia",IF(I643="Ara","Arabica",IF(I643="Lib","Liberica"))))</f>
        <v>Robusta</v>
      </c>
      <c r="O643" t="str">
        <f t="shared" ref="O643:O706" si="32">IF(J643="M","Medium",IF(J643="L","Light",IF(J643="D","Dark")))</f>
        <v>Light</v>
      </c>
      <c r="P643" t="str">
        <f>_xlfn.XLOOKUP(Coffee_order[[#This Row],[Customer ID]],customers!$A$1:$A$1001,customers!$I$1:$I$1001,,0)</f>
        <v>Yes</v>
      </c>
    </row>
    <row r="644" spans="1:16" x14ac:dyDescent="0.3">
      <c r="A644" s="2" t="s">
        <v>4115</v>
      </c>
      <c r="B644" s="4">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INDEX(products!$A$1:$G$49,MATCH($D644,products!$A$1:$A$49,0),MATCH(orders!I$1,products!$A$1:$G$1,0))</f>
        <v>Exc</v>
      </c>
      <c r="J644" t="str">
        <f>INDEX(products!$A$1:$G$49,MATCH($D644,products!$A$1:$A$49,0),MATCH(orders!J$1,products!$A$1:$G$1,0))</f>
        <v>M</v>
      </c>
      <c r="K644" s="6">
        <f>INDEX(products!$A$1:$G$49,MATCH($D644,products!$A$1:$A$49,0),MATCH(orders!K$1,products!$A$1:$G$1,0))</f>
        <v>0.2</v>
      </c>
      <c r="L644" s="7">
        <f>INDEX(products!$A$1:$G$49,MATCH($D644,products!$A$1:$A$49,0),MATCH(orders!L$1,products!$A$1:$G$1,0))</f>
        <v>4.125</v>
      </c>
      <c r="M644" s="7">
        <f t="shared" si="30"/>
        <v>8.25</v>
      </c>
      <c r="N644" t="str">
        <f t="shared" si="31"/>
        <v>Excelsia</v>
      </c>
      <c r="O644" t="str">
        <f t="shared" si="32"/>
        <v>Medium</v>
      </c>
      <c r="P644" t="str">
        <f>_xlfn.XLOOKUP(Coffee_order[[#This Row],[Customer ID]],customers!$A$1:$A$1001,customers!$I$1:$I$1001,,0)</f>
        <v>Yes</v>
      </c>
    </row>
    <row r="645" spans="1:16" x14ac:dyDescent="0.3">
      <c r="A645" s="2" t="s">
        <v>4123</v>
      </c>
      <c r="B645" s="4">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INDEX(products!$A$1:$G$49,MATCH($D645,products!$A$1:$A$49,0),MATCH(orders!I$1,products!$A$1:$G$1,0))</f>
        <v>Exc</v>
      </c>
      <c r="J645" t="str">
        <f>INDEX(products!$A$1:$G$49,MATCH($D645,products!$A$1:$A$49,0),MATCH(orders!J$1,products!$A$1:$G$1,0))</f>
        <v>L</v>
      </c>
      <c r="K645" s="6">
        <f>INDEX(products!$A$1:$G$49,MATCH($D645,products!$A$1:$A$49,0),MATCH(orders!K$1,products!$A$1:$G$1,0))</f>
        <v>2.5</v>
      </c>
      <c r="L645" s="7">
        <f>INDEX(products!$A$1:$G$49,MATCH($D645,products!$A$1:$A$49,0),MATCH(orders!L$1,products!$A$1:$G$1,0))</f>
        <v>34.154999999999994</v>
      </c>
      <c r="M645" s="7">
        <f t="shared" si="30"/>
        <v>102.46499999999997</v>
      </c>
      <c r="N645" t="str">
        <f t="shared" si="31"/>
        <v>Excelsia</v>
      </c>
      <c r="O645" t="str">
        <f t="shared" si="32"/>
        <v>Light</v>
      </c>
      <c r="P645" t="str">
        <f>_xlfn.XLOOKUP(Coffee_order[[#This Row],[Customer ID]],customers!$A$1:$A$1001,customers!$I$1:$I$1001,,0)</f>
        <v>Yes</v>
      </c>
    </row>
    <row r="646" spans="1:16" x14ac:dyDescent="0.3">
      <c r="A646" s="2" t="s">
        <v>4128</v>
      </c>
      <c r="B646" s="4">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INDEX(products!$A$1:$G$49,MATCH($D646,products!$A$1:$A$49,0),MATCH(orders!I$1,products!$A$1:$G$1,0))</f>
        <v>Rob</v>
      </c>
      <c r="J646" t="str">
        <f>INDEX(products!$A$1:$G$49,MATCH($D646,products!$A$1:$A$49,0),MATCH(orders!J$1,products!$A$1:$G$1,0))</f>
        <v>D</v>
      </c>
      <c r="K646" s="6">
        <f>INDEX(products!$A$1:$G$49,MATCH($D646,products!$A$1:$A$49,0),MATCH(orders!K$1,products!$A$1:$G$1,0))</f>
        <v>2.5</v>
      </c>
      <c r="L646" s="7">
        <f>INDEX(products!$A$1:$G$49,MATCH($D646,products!$A$1:$A$49,0),MATCH(orders!L$1,products!$A$1:$G$1,0))</f>
        <v>20.584999999999997</v>
      </c>
      <c r="M646" s="7">
        <f t="shared" si="30"/>
        <v>41.169999999999995</v>
      </c>
      <c r="N646" t="str">
        <f t="shared" si="31"/>
        <v>Robusta</v>
      </c>
      <c r="O646" t="str">
        <f t="shared" si="32"/>
        <v>Dark</v>
      </c>
      <c r="P646" t="str">
        <f>_xlfn.XLOOKUP(Coffee_order[[#This Row],[Customer ID]],customers!$A$1:$A$1001,customers!$I$1:$I$1001,,0)</f>
        <v>No</v>
      </c>
    </row>
    <row r="647" spans="1:16" x14ac:dyDescent="0.3">
      <c r="A647" s="2" t="s">
        <v>4133</v>
      </c>
      <c r="B647" s="4">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INDEX(products!$A$1:$G$49,MATCH($D647,products!$A$1:$A$49,0),MATCH(orders!I$1,products!$A$1:$G$1,0))</f>
        <v>Ara</v>
      </c>
      <c r="J647" t="str">
        <f>INDEX(products!$A$1:$G$49,MATCH($D647,products!$A$1:$A$49,0),MATCH(orders!J$1,products!$A$1:$G$1,0))</f>
        <v>D</v>
      </c>
      <c r="K647" s="6">
        <f>INDEX(products!$A$1:$G$49,MATCH($D647,products!$A$1:$A$49,0),MATCH(orders!K$1,products!$A$1:$G$1,0))</f>
        <v>2.5</v>
      </c>
      <c r="L647" s="7">
        <f>INDEX(products!$A$1:$G$49,MATCH($D647,products!$A$1:$A$49,0),MATCH(orders!L$1,products!$A$1:$G$1,0))</f>
        <v>22.884999999999998</v>
      </c>
      <c r="M647" s="7">
        <f t="shared" si="30"/>
        <v>68.655000000000001</v>
      </c>
      <c r="N647" t="str">
        <f t="shared" si="31"/>
        <v>Arabica</v>
      </c>
      <c r="O647" t="str">
        <f t="shared" si="32"/>
        <v>Dark</v>
      </c>
      <c r="P647" t="str">
        <f>_xlfn.XLOOKUP(Coffee_order[[#This Row],[Customer ID]],customers!$A$1:$A$1001,customers!$I$1:$I$1001,,0)</f>
        <v>Yes</v>
      </c>
    </row>
    <row r="648" spans="1:16" x14ac:dyDescent="0.3">
      <c r="A648" s="2" t="s">
        <v>4139</v>
      </c>
      <c r="B648" s="4">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INDEX(products!$A$1:$G$49,MATCH($D648,products!$A$1:$A$49,0),MATCH(orders!I$1,products!$A$1:$G$1,0))</f>
        <v>Ara</v>
      </c>
      <c r="J648" t="str">
        <f>INDEX(products!$A$1:$G$49,MATCH($D648,products!$A$1:$A$49,0),MATCH(orders!J$1,products!$A$1:$G$1,0))</f>
        <v>D</v>
      </c>
      <c r="K648" s="6">
        <f>INDEX(products!$A$1:$G$49,MATCH($D648,products!$A$1:$A$49,0),MATCH(orders!K$1,products!$A$1:$G$1,0))</f>
        <v>1</v>
      </c>
      <c r="L648" s="7">
        <f>INDEX(products!$A$1:$G$49,MATCH($D648,products!$A$1:$A$49,0),MATCH(orders!L$1,products!$A$1:$G$1,0))</f>
        <v>9.9499999999999993</v>
      </c>
      <c r="M648" s="7">
        <f t="shared" si="30"/>
        <v>9.9499999999999993</v>
      </c>
      <c r="N648" t="str">
        <f t="shared" si="31"/>
        <v>Arabica</v>
      </c>
      <c r="O648" t="str">
        <f t="shared" si="32"/>
        <v>Dark</v>
      </c>
      <c r="P648" t="str">
        <f>_xlfn.XLOOKUP(Coffee_order[[#This Row],[Customer ID]],customers!$A$1:$A$1001,customers!$I$1:$I$1001,,0)</f>
        <v>Yes</v>
      </c>
    </row>
    <row r="649" spans="1:16" x14ac:dyDescent="0.3">
      <c r="A649" s="2" t="s">
        <v>4145</v>
      </c>
      <c r="B649" s="4">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INDEX(products!$A$1:$G$49,MATCH($D649,products!$A$1:$A$49,0),MATCH(orders!I$1,products!$A$1:$G$1,0))</f>
        <v>Lib</v>
      </c>
      <c r="J649" t="str">
        <f>INDEX(products!$A$1:$G$49,MATCH($D649,products!$A$1:$A$49,0),MATCH(orders!J$1,products!$A$1:$G$1,0))</f>
        <v>L</v>
      </c>
      <c r="K649" s="6">
        <f>INDEX(products!$A$1:$G$49,MATCH($D649,products!$A$1:$A$49,0),MATCH(orders!K$1,products!$A$1:$G$1,0))</f>
        <v>0.5</v>
      </c>
      <c r="L649" s="7">
        <f>INDEX(products!$A$1:$G$49,MATCH($D649,products!$A$1:$A$49,0),MATCH(orders!L$1,products!$A$1:$G$1,0))</f>
        <v>9.51</v>
      </c>
      <c r="M649" s="7">
        <f t="shared" si="30"/>
        <v>28.53</v>
      </c>
      <c r="N649" t="str">
        <f t="shared" si="31"/>
        <v>Liberica</v>
      </c>
      <c r="O649" t="str">
        <f t="shared" si="32"/>
        <v>Light</v>
      </c>
      <c r="P649" t="str">
        <f>_xlfn.XLOOKUP(Coffee_order[[#This Row],[Customer ID]],customers!$A$1:$A$1001,customers!$I$1:$I$1001,,0)</f>
        <v>Yes</v>
      </c>
    </row>
    <row r="650" spans="1:16" x14ac:dyDescent="0.3">
      <c r="A650" s="2" t="s">
        <v>4151</v>
      </c>
      <c r="B650" s="4">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INDEX(products!$A$1:$G$49,MATCH($D650,products!$A$1:$A$49,0),MATCH(orders!I$1,products!$A$1:$G$1,0))</f>
        <v>Rob</v>
      </c>
      <c r="J650" t="str">
        <f>INDEX(products!$A$1:$G$49,MATCH($D650,products!$A$1:$A$49,0),MATCH(orders!J$1,products!$A$1:$G$1,0))</f>
        <v>D</v>
      </c>
      <c r="K650" s="6">
        <f>INDEX(products!$A$1:$G$49,MATCH($D650,products!$A$1:$A$49,0),MATCH(orders!K$1,products!$A$1:$G$1,0))</f>
        <v>0.2</v>
      </c>
      <c r="L650" s="7">
        <f>INDEX(products!$A$1:$G$49,MATCH($D650,products!$A$1:$A$49,0),MATCH(orders!L$1,products!$A$1:$G$1,0))</f>
        <v>2.6849999999999996</v>
      </c>
      <c r="M650" s="7">
        <f t="shared" si="30"/>
        <v>16.11</v>
      </c>
      <c r="N650" t="str">
        <f t="shared" si="31"/>
        <v>Robusta</v>
      </c>
      <c r="O650" t="str">
        <f t="shared" si="32"/>
        <v>Dark</v>
      </c>
      <c r="P650" t="str">
        <f>_xlfn.XLOOKUP(Coffee_order[[#This Row],[Customer ID]],customers!$A$1:$A$1001,customers!$I$1:$I$1001,,0)</f>
        <v>No</v>
      </c>
    </row>
    <row r="651" spans="1:16" x14ac:dyDescent="0.3">
      <c r="A651" s="2" t="s">
        <v>4157</v>
      </c>
      <c r="B651" s="4">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INDEX(products!$A$1:$G$49,MATCH($D651,products!$A$1:$A$49,0),MATCH(orders!I$1,products!$A$1:$G$1,0))</f>
        <v>Lib</v>
      </c>
      <c r="J651" t="str">
        <f>INDEX(products!$A$1:$G$49,MATCH($D651,products!$A$1:$A$49,0),MATCH(orders!J$1,products!$A$1:$G$1,0))</f>
        <v>L</v>
      </c>
      <c r="K651" s="6">
        <f>INDEX(products!$A$1:$G$49,MATCH($D651,products!$A$1:$A$49,0),MATCH(orders!K$1,products!$A$1:$G$1,0))</f>
        <v>1</v>
      </c>
      <c r="L651" s="7">
        <f>INDEX(products!$A$1:$G$49,MATCH($D651,products!$A$1:$A$49,0),MATCH(orders!L$1,products!$A$1:$G$1,0))</f>
        <v>15.85</v>
      </c>
      <c r="M651" s="7">
        <f t="shared" si="30"/>
        <v>95.1</v>
      </c>
      <c r="N651" t="str">
        <f t="shared" si="31"/>
        <v>Liberica</v>
      </c>
      <c r="O651" t="str">
        <f t="shared" si="32"/>
        <v>Light</v>
      </c>
      <c r="P651" t="str">
        <f>_xlfn.XLOOKUP(Coffee_order[[#This Row],[Customer ID]],customers!$A$1:$A$1001,customers!$I$1:$I$1001,,0)</f>
        <v>No</v>
      </c>
    </row>
    <row r="652" spans="1:16" x14ac:dyDescent="0.3">
      <c r="A652" s="2" t="s">
        <v>4163</v>
      </c>
      <c r="B652" s="4">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INDEX(products!$A$1:$G$49,MATCH($D652,products!$A$1:$A$49,0),MATCH(orders!I$1,products!$A$1:$G$1,0))</f>
        <v>Rob</v>
      </c>
      <c r="J652" t="str">
        <f>INDEX(products!$A$1:$G$49,MATCH($D652,products!$A$1:$A$49,0),MATCH(orders!J$1,products!$A$1:$G$1,0))</f>
        <v>D</v>
      </c>
      <c r="K652" s="6">
        <f>INDEX(products!$A$1:$G$49,MATCH($D652,products!$A$1:$A$49,0),MATCH(orders!K$1,products!$A$1:$G$1,0))</f>
        <v>0.5</v>
      </c>
      <c r="L652" s="7">
        <f>INDEX(products!$A$1:$G$49,MATCH($D652,products!$A$1:$A$49,0),MATCH(orders!L$1,products!$A$1:$G$1,0))</f>
        <v>5.3699999999999992</v>
      </c>
      <c r="M652" s="7">
        <f t="shared" si="30"/>
        <v>5.3699999999999992</v>
      </c>
      <c r="N652" t="str">
        <f t="shared" si="31"/>
        <v>Robusta</v>
      </c>
      <c r="O652" t="str">
        <f t="shared" si="32"/>
        <v>Dark</v>
      </c>
      <c r="P652" t="str">
        <f>_xlfn.XLOOKUP(Coffee_order[[#This Row],[Customer ID]],customers!$A$1:$A$1001,customers!$I$1:$I$1001,,0)</f>
        <v>Yes</v>
      </c>
    </row>
    <row r="653" spans="1:16" x14ac:dyDescent="0.3">
      <c r="A653" s="2" t="s">
        <v>4169</v>
      </c>
      <c r="B653" s="4">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INDEX(products!$A$1:$G$49,MATCH($D653,products!$A$1:$A$49,0),MATCH(orders!I$1,products!$A$1:$G$1,0))</f>
        <v>Rob</v>
      </c>
      <c r="J653" t="str">
        <f>INDEX(products!$A$1:$G$49,MATCH($D653,products!$A$1:$A$49,0),MATCH(orders!J$1,products!$A$1:$G$1,0))</f>
        <v>L</v>
      </c>
      <c r="K653" s="6">
        <f>INDEX(products!$A$1:$G$49,MATCH($D653,products!$A$1:$A$49,0),MATCH(orders!K$1,products!$A$1:$G$1,0))</f>
        <v>1</v>
      </c>
      <c r="L653" s="7">
        <f>INDEX(products!$A$1:$G$49,MATCH($D653,products!$A$1:$A$49,0),MATCH(orders!L$1,products!$A$1:$G$1,0))</f>
        <v>11.95</v>
      </c>
      <c r="M653" s="7">
        <f t="shared" si="30"/>
        <v>47.8</v>
      </c>
      <c r="N653" t="str">
        <f t="shared" si="31"/>
        <v>Robusta</v>
      </c>
      <c r="O653" t="str">
        <f t="shared" si="32"/>
        <v>Light</v>
      </c>
      <c r="P653" t="str">
        <f>_xlfn.XLOOKUP(Coffee_order[[#This Row],[Customer ID]],customers!$A$1:$A$1001,customers!$I$1:$I$1001,,0)</f>
        <v>No</v>
      </c>
    </row>
    <row r="654" spans="1:16" x14ac:dyDescent="0.3">
      <c r="A654" s="2" t="s">
        <v>4174</v>
      </c>
      <c r="B654" s="4">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INDEX(products!$A$1:$G$49,MATCH($D654,products!$A$1:$A$49,0),MATCH(orders!I$1,products!$A$1:$G$1,0))</f>
        <v>Lib</v>
      </c>
      <c r="J654" t="str">
        <f>INDEX(products!$A$1:$G$49,MATCH($D654,products!$A$1:$A$49,0),MATCH(orders!J$1,products!$A$1:$G$1,0))</f>
        <v>L</v>
      </c>
      <c r="K654" s="6">
        <f>INDEX(products!$A$1:$G$49,MATCH($D654,products!$A$1:$A$49,0),MATCH(orders!K$1,products!$A$1:$G$1,0))</f>
        <v>1</v>
      </c>
      <c r="L654" s="7">
        <f>INDEX(products!$A$1:$G$49,MATCH($D654,products!$A$1:$A$49,0),MATCH(orders!L$1,products!$A$1:$G$1,0))</f>
        <v>15.85</v>
      </c>
      <c r="M654" s="7">
        <f t="shared" si="30"/>
        <v>63.4</v>
      </c>
      <c r="N654" t="str">
        <f t="shared" si="31"/>
        <v>Liberica</v>
      </c>
      <c r="O654" t="str">
        <f t="shared" si="32"/>
        <v>Light</v>
      </c>
      <c r="P654" t="str">
        <f>_xlfn.XLOOKUP(Coffee_order[[#This Row],[Customer ID]],customers!$A$1:$A$1001,customers!$I$1:$I$1001,,0)</f>
        <v>No</v>
      </c>
    </row>
    <row r="655" spans="1:16" x14ac:dyDescent="0.3">
      <c r="A655" s="2" t="s">
        <v>4179</v>
      </c>
      <c r="B655" s="4">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INDEX(products!$A$1:$G$49,MATCH($D655,products!$A$1:$A$49,0),MATCH(orders!I$1,products!$A$1:$G$1,0))</f>
        <v>Ara</v>
      </c>
      <c r="J655" t="str">
        <f>INDEX(products!$A$1:$G$49,MATCH($D655,products!$A$1:$A$49,0),MATCH(orders!J$1,products!$A$1:$G$1,0))</f>
        <v>M</v>
      </c>
      <c r="K655" s="6">
        <f>INDEX(products!$A$1:$G$49,MATCH($D655,products!$A$1:$A$49,0),MATCH(orders!K$1,products!$A$1:$G$1,0))</f>
        <v>2.5</v>
      </c>
      <c r="L655" s="7">
        <f>INDEX(products!$A$1:$G$49,MATCH($D655,products!$A$1:$A$49,0),MATCH(orders!L$1,products!$A$1:$G$1,0))</f>
        <v>25.874999999999996</v>
      </c>
      <c r="M655" s="7">
        <f t="shared" si="30"/>
        <v>103.49999999999999</v>
      </c>
      <c r="N655" t="str">
        <f t="shared" si="31"/>
        <v>Arabica</v>
      </c>
      <c r="O655" t="str">
        <f t="shared" si="32"/>
        <v>Medium</v>
      </c>
      <c r="P655" t="str">
        <f>_xlfn.XLOOKUP(Coffee_order[[#This Row],[Customer ID]],customers!$A$1:$A$1001,customers!$I$1:$I$1001,,0)</f>
        <v>No</v>
      </c>
    </row>
    <row r="656" spans="1:16" x14ac:dyDescent="0.3">
      <c r="A656" s="2" t="s">
        <v>4185</v>
      </c>
      <c r="B656" s="4">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INDEX(products!$A$1:$G$49,MATCH($D656,products!$A$1:$A$49,0),MATCH(orders!I$1,products!$A$1:$G$1,0))</f>
        <v>Ara</v>
      </c>
      <c r="J656" t="str">
        <f>INDEX(products!$A$1:$G$49,MATCH($D656,products!$A$1:$A$49,0),MATCH(orders!J$1,products!$A$1:$G$1,0))</f>
        <v>D</v>
      </c>
      <c r="K656" s="6">
        <f>INDEX(products!$A$1:$G$49,MATCH($D656,products!$A$1:$A$49,0),MATCH(orders!K$1,products!$A$1:$G$1,0))</f>
        <v>2.5</v>
      </c>
      <c r="L656" s="7">
        <f>INDEX(products!$A$1:$G$49,MATCH($D656,products!$A$1:$A$49,0),MATCH(orders!L$1,products!$A$1:$G$1,0))</f>
        <v>22.884999999999998</v>
      </c>
      <c r="M656" s="7">
        <f t="shared" si="30"/>
        <v>68.655000000000001</v>
      </c>
      <c r="N656" t="str">
        <f t="shared" si="31"/>
        <v>Arabica</v>
      </c>
      <c r="O656" t="str">
        <f t="shared" si="32"/>
        <v>Dark</v>
      </c>
      <c r="P656" t="str">
        <f>_xlfn.XLOOKUP(Coffee_order[[#This Row],[Customer ID]],customers!$A$1:$A$1001,customers!$I$1:$I$1001,,0)</f>
        <v>No</v>
      </c>
    </row>
    <row r="657" spans="1:16" x14ac:dyDescent="0.3">
      <c r="A657" s="2" t="s">
        <v>4191</v>
      </c>
      <c r="B657" s="4">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INDEX(products!$A$1:$G$49,MATCH($D657,products!$A$1:$A$49,0),MATCH(orders!I$1,products!$A$1:$G$1,0))</f>
        <v>Rob</v>
      </c>
      <c r="J657" t="str">
        <f>INDEX(products!$A$1:$G$49,MATCH($D657,products!$A$1:$A$49,0),MATCH(orders!J$1,products!$A$1:$G$1,0))</f>
        <v>M</v>
      </c>
      <c r="K657" s="6">
        <f>INDEX(products!$A$1:$G$49,MATCH($D657,products!$A$1:$A$49,0),MATCH(orders!K$1,products!$A$1:$G$1,0))</f>
        <v>2.5</v>
      </c>
      <c r="L657" s="7">
        <f>INDEX(products!$A$1:$G$49,MATCH($D657,products!$A$1:$A$49,0),MATCH(orders!L$1,products!$A$1:$G$1,0))</f>
        <v>22.884999999999998</v>
      </c>
      <c r="M657" s="7">
        <f t="shared" si="30"/>
        <v>45.769999999999996</v>
      </c>
      <c r="N657" t="str">
        <f t="shared" si="31"/>
        <v>Robusta</v>
      </c>
      <c r="O657" t="str">
        <f t="shared" si="32"/>
        <v>Medium</v>
      </c>
      <c r="P657" t="str">
        <f>_xlfn.XLOOKUP(Coffee_order[[#This Row],[Customer ID]],customers!$A$1:$A$1001,customers!$I$1:$I$1001,,0)</f>
        <v>Yes</v>
      </c>
    </row>
    <row r="658" spans="1:16" x14ac:dyDescent="0.3">
      <c r="A658" s="2" t="s">
        <v>4196</v>
      </c>
      <c r="B658" s="4">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INDEX(products!$A$1:$G$49,MATCH($D658,products!$A$1:$A$49,0),MATCH(orders!I$1,products!$A$1:$G$1,0))</f>
        <v>Lib</v>
      </c>
      <c r="J658" t="str">
        <f>INDEX(products!$A$1:$G$49,MATCH($D658,products!$A$1:$A$49,0),MATCH(orders!J$1,products!$A$1:$G$1,0))</f>
        <v>D</v>
      </c>
      <c r="K658" s="6">
        <f>INDEX(products!$A$1:$G$49,MATCH($D658,products!$A$1:$A$49,0),MATCH(orders!K$1,products!$A$1:$G$1,0))</f>
        <v>1</v>
      </c>
      <c r="L658" s="7">
        <f>INDEX(products!$A$1:$G$49,MATCH($D658,products!$A$1:$A$49,0),MATCH(orders!L$1,products!$A$1:$G$1,0))</f>
        <v>12.95</v>
      </c>
      <c r="M658" s="7">
        <f t="shared" si="30"/>
        <v>51.8</v>
      </c>
      <c r="N658" t="str">
        <f t="shared" si="31"/>
        <v>Liberica</v>
      </c>
      <c r="O658" t="str">
        <f t="shared" si="32"/>
        <v>Dark</v>
      </c>
      <c r="P658" t="str">
        <f>_xlfn.XLOOKUP(Coffee_order[[#This Row],[Customer ID]],customers!$A$1:$A$1001,customers!$I$1:$I$1001,,0)</f>
        <v>No</v>
      </c>
    </row>
    <row r="659" spans="1:16" x14ac:dyDescent="0.3">
      <c r="A659" s="2" t="s">
        <v>4201</v>
      </c>
      <c r="B659" s="4">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INDEX(products!$A$1:$G$49,MATCH($D659,products!$A$1:$A$49,0),MATCH(orders!I$1,products!$A$1:$G$1,0))</f>
        <v>Ara</v>
      </c>
      <c r="J659" t="str">
        <f>INDEX(products!$A$1:$G$49,MATCH($D659,products!$A$1:$A$49,0),MATCH(orders!J$1,products!$A$1:$G$1,0))</f>
        <v>M</v>
      </c>
      <c r="K659" s="6">
        <f>INDEX(products!$A$1:$G$49,MATCH($D659,products!$A$1:$A$49,0),MATCH(orders!K$1,products!$A$1:$G$1,0))</f>
        <v>0.5</v>
      </c>
      <c r="L659" s="7">
        <f>INDEX(products!$A$1:$G$49,MATCH($D659,products!$A$1:$A$49,0),MATCH(orders!L$1,products!$A$1:$G$1,0))</f>
        <v>6.75</v>
      </c>
      <c r="M659" s="7">
        <f t="shared" si="30"/>
        <v>13.5</v>
      </c>
      <c r="N659" t="str">
        <f t="shared" si="31"/>
        <v>Arabica</v>
      </c>
      <c r="O659" t="str">
        <f t="shared" si="32"/>
        <v>Medium</v>
      </c>
      <c r="P659" t="str">
        <f>_xlfn.XLOOKUP(Coffee_order[[#This Row],[Customer ID]],customers!$A$1:$A$1001,customers!$I$1:$I$1001,,0)</f>
        <v>Yes</v>
      </c>
    </row>
    <row r="660" spans="1:16" x14ac:dyDescent="0.3">
      <c r="A660" s="2" t="s">
        <v>4207</v>
      </c>
      <c r="B660" s="4">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INDEX(products!$A$1:$G$49,MATCH($D660,products!$A$1:$A$49,0),MATCH(orders!I$1,products!$A$1:$G$1,0))</f>
        <v>Exc</v>
      </c>
      <c r="J660" t="str">
        <f>INDEX(products!$A$1:$G$49,MATCH($D660,products!$A$1:$A$49,0),MATCH(orders!J$1,products!$A$1:$G$1,0))</f>
        <v>M</v>
      </c>
      <c r="K660" s="6">
        <f>INDEX(products!$A$1:$G$49,MATCH($D660,products!$A$1:$A$49,0),MATCH(orders!K$1,products!$A$1:$G$1,0))</f>
        <v>0.5</v>
      </c>
      <c r="L660" s="7">
        <f>INDEX(products!$A$1:$G$49,MATCH($D660,products!$A$1:$A$49,0),MATCH(orders!L$1,products!$A$1:$G$1,0))</f>
        <v>8.25</v>
      </c>
      <c r="M660" s="7">
        <f t="shared" si="30"/>
        <v>24.75</v>
      </c>
      <c r="N660" t="str">
        <f t="shared" si="31"/>
        <v>Excelsia</v>
      </c>
      <c r="O660" t="str">
        <f t="shared" si="32"/>
        <v>Medium</v>
      </c>
      <c r="P660" t="str">
        <f>_xlfn.XLOOKUP(Coffee_order[[#This Row],[Customer ID]],customers!$A$1:$A$1001,customers!$I$1:$I$1001,,0)</f>
        <v>Yes</v>
      </c>
    </row>
    <row r="661" spans="1:16" x14ac:dyDescent="0.3">
      <c r="A661" s="2" t="s">
        <v>4211</v>
      </c>
      <c r="B661" s="4">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INDEX(products!$A$1:$G$49,MATCH($D661,products!$A$1:$A$49,0),MATCH(orders!I$1,products!$A$1:$G$1,0))</f>
        <v>Ara</v>
      </c>
      <c r="J661" t="str">
        <f>INDEX(products!$A$1:$G$49,MATCH($D661,products!$A$1:$A$49,0),MATCH(orders!J$1,products!$A$1:$G$1,0))</f>
        <v>D</v>
      </c>
      <c r="K661" s="6">
        <f>INDEX(products!$A$1:$G$49,MATCH($D661,products!$A$1:$A$49,0),MATCH(orders!K$1,products!$A$1:$G$1,0))</f>
        <v>2.5</v>
      </c>
      <c r="L661" s="7">
        <f>INDEX(products!$A$1:$G$49,MATCH($D661,products!$A$1:$A$49,0),MATCH(orders!L$1,products!$A$1:$G$1,0))</f>
        <v>22.884999999999998</v>
      </c>
      <c r="M661" s="7">
        <f t="shared" si="30"/>
        <v>45.769999999999996</v>
      </c>
      <c r="N661" t="str">
        <f t="shared" si="31"/>
        <v>Arabica</v>
      </c>
      <c r="O661" t="str">
        <f t="shared" si="32"/>
        <v>Dark</v>
      </c>
      <c r="P661" t="str">
        <f>_xlfn.XLOOKUP(Coffee_order[[#This Row],[Customer ID]],customers!$A$1:$A$1001,customers!$I$1:$I$1001,,0)</f>
        <v>Yes</v>
      </c>
    </row>
    <row r="662" spans="1:16" x14ac:dyDescent="0.3">
      <c r="A662" s="2" t="s">
        <v>4217</v>
      </c>
      <c r="B662" s="4">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INDEX(products!$A$1:$G$49,MATCH($D662,products!$A$1:$A$49,0),MATCH(orders!I$1,products!$A$1:$G$1,0))</f>
        <v>Exc</v>
      </c>
      <c r="J662" t="str">
        <f>INDEX(products!$A$1:$G$49,MATCH($D662,products!$A$1:$A$49,0),MATCH(orders!J$1,products!$A$1:$G$1,0))</f>
        <v>L</v>
      </c>
      <c r="K662" s="6">
        <f>INDEX(products!$A$1:$G$49,MATCH($D662,products!$A$1:$A$49,0),MATCH(orders!K$1,products!$A$1:$G$1,0))</f>
        <v>0.5</v>
      </c>
      <c r="L662" s="7">
        <f>INDEX(products!$A$1:$G$49,MATCH($D662,products!$A$1:$A$49,0),MATCH(orders!L$1,products!$A$1:$G$1,0))</f>
        <v>8.91</v>
      </c>
      <c r="M662" s="7">
        <f t="shared" si="30"/>
        <v>53.46</v>
      </c>
      <c r="N662" t="str">
        <f t="shared" si="31"/>
        <v>Excelsia</v>
      </c>
      <c r="O662" t="str">
        <f t="shared" si="32"/>
        <v>Light</v>
      </c>
      <c r="P662" t="str">
        <f>_xlfn.XLOOKUP(Coffee_order[[#This Row],[Customer ID]],customers!$A$1:$A$1001,customers!$I$1:$I$1001,,0)</f>
        <v>No</v>
      </c>
    </row>
    <row r="663" spans="1:16" x14ac:dyDescent="0.3">
      <c r="A663" s="2" t="s">
        <v>4223</v>
      </c>
      <c r="B663" s="4">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INDEX(products!$A$1:$G$49,MATCH($D663,products!$A$1:$A$49,0),MATCH(orders!I$1,products!$A$1:$G$1,0))</f>
        <v>Ara</v>
      </c>
      <c r="J663" t="str">
        <f>INDEX(products!$A$1:$G$49,MATCH($D663,products!$A$1:$A$49,0),MATCH(orders!J$1,products!$A$1:$G$1,0))</f>
        <v>M</v>
      </c>
      <c r="K663" s="6">
        <f>INDEX(products!$A$1:$G$49,MATCH($D663,products!$A$1:$A$49,0),MATCH(orders!K$1,products!$A$1:$G$1,0))</f>
        <v>0.2</v>
      </c>
      <c r="L663" s="7">
        <f>INDEX(products!$A$1:$G$49,MATCH($D663,products!$A$1:$A$49,0),MATCH(orders!L$1,products!$A$1:$G$1,0))</f>
        <v>3.375</v>
      </c>
      <c r="M663" s="7">
        <f t="shared" si="30"/>
        <v>20.25</v>
      </c>
      <c r="N663" t="str">
        <f t="shared" si="31"/>
        <v>Arabica</v>
      </c>
      <c r="O663" t="str">
        <f t="shared" si="32"/>
        <v>Medium</v>
      </c>
      <c r="P663" t="str">
        <f>_xlfn.XLOOKUP(Coffee_order[[#This Row],[Customer ID]],customers!$A$1:$A$1001,customers!$I$1:$I$1001,,0)</f>
        <v>Yes</v>
      </c>
    </row>
    <row r="664" spans="1:16" x14ac:dyDescent="0.3">
      <c r="A664" s="2" t="s">
        <v>4229</v>
      </c>
      <c r="B664" s="4">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INDEX(products!$A$1:$G$49,MATCH($D664,products!$A$1:$A$49,0),MATCH(orders!I$1,products!$A$1:$G$1,0))</f>
        <v>Lib</v>
      </c>
      <c r="J664" t="str">
        <f>INDEX(products!$A$1:$G$49,MATCH($D664,products!$A$1:$A$49,0),MATCH(orders!J$1,products!$A$1:$G$1,0))</f>
        <v>D</v>
      </c>
      <c r="K664" s="6">
        <f>INDEX(products!$A$1:$G$49,MATCH($D664,products!$A$1:$A$49,0),MATCH(orders!K$1,products!$A$1:$G$1,0))</f>
        <v>2.5</v>
      </c>
      <c r="L664" s="7">
        <f>INDEX(products!$A$1:$G$49,MATCH($D664,products!$A$1:$A$49,0),MATCH(orders!L$1,products!$A$1:$G$1,0))</f>
        <v>29.784999999999997</v>
      </c>
      <c r="M664" s="7">
        <f t="shared" si="30"/>
        <v>148.92499999999998</v>
      </c>
      <c r="N664" t="str">
        <f t="shared" si="31"/>
        <v>Liberica</v>
      </c>
      <c r="O664" t="str">
        <f t="shared" si="32"/>
        <v>Dark</v>
      </c>
      <c r="P664" t="str">
        <f>_xlfn.XLOOKUP(Coffee_order[[#This Row],[Customer ID]],customers!$A$1:$A$1001,customers!$I$1:$I$1001,,0)</f>
        <v>No</v>
      </c>
    </row>
    <row r="665" spans="1:16" x14ac:dyDescent="0.3">
      <c r="A665" s="2" t="s">
        <v>4234</v>
      </c>
      <c r="B665" s="4">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INDEX(products!$A$1:$G$49,MATCH($D665,products!$A$1:$A$49,0),MATCH(orders!I$1,products!$A$1:$G$1,0))</f>
        <v>Ara</v>
      </c>
      <c r="J665" t="str">
        <f>INDEX(products!$A$1:$G$49,MATCH($D665,products!$A$1:$A$49,0),MATCH(orders!J$1,products!$A$1:$G$1,0))</f>
        <v>M</v>
      </c>
      <c r="K665" s="6">
        <f>INDEX(products!$A$1:$G$49,MATCH($D665,products!$A$1:$A$49,0),MATCH(orders!K$1,products!$A$1:$G$1,0))</f>
        <v>1</v>
      </c>
      <c r="L665" s="7">
        <f>INDEX(products!$A$1:$G$49,MATCH($D665,products!$A$1:$A$49,0),MATCH(orders!L$1,products!$A$1:$G$1,0))</f>
        <v>11.25</v>
      </c>
      <c r="M665" s="7">
        <f t="shared" si="30"/>
        <v>67.5</v>
      </c>
      <c r="N665" t="str">
        <f t="shared" si="31"/>
        <v>Arabica</v>
      </c>
      <c r="O665" t="str">
        <f t="shared" si="32"/>
        <v>Medium</v>
      </c>
      <c r="P665" t="str">
        <f>_xlfn.XLOOKUP(Coffee_order[[#This Row],[Customer ID]],customers!$A$1:$A$1001,customers!$I$1:$I$1001,,0)</f>
        <v>No</v>
      </c>
    </row>
    <row r="666" spans="1:16" x14ac:dyDescent="0.3">
      <c r="A666" s="2" t="s">
        <v>4239</v>
      </c>
      <c r="B666" s="4">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INDEX(products!$A$1:$G$49,MATCH($D666,products!$A$1:$A$49,0),MATCH(orders!I$1,products!$A$1:$G$1,0))</f>
        <v>Exc</v>
      </c>
      <c r="J666" t="str">
        <f>INDEX(products!$A$1:$G$49,MATCH($D666,products!$A$1:$A$49,0),MATCH(orders!J$1,products!$A$1:$G$1,0))</f>
        <v>D</v>
      </c>
      <c r="K666" s="6">
        <f>INDEX(products!$A$1:$G$49,MATCH($D666,products!$A$1:$A$49,0),MATCH(orders!K$1,products!$A$1:$G$1,0))</f>
        <v>1</v>
      </c>
      <c r="L666" s="7">
        <f>INDEX(products!$A$1:$G$49,MATCH($D666,products!$A$1:$A$49,0),MATCH(orders!L$1,products!$A$1:$G$1,0))</f>
        <v>12.15</v>
      </c>
      <c r="M666" s="7">
        <f t="shared" si="30"/>
        <v>72.900000000000006</v>
      </c>
      <c r="N666" t="str">
        <f t="shared" si="31"/>
        <v>Excelsia</v>
      </c>
      <c r="O666" t="str">
        <f t="shared" si="32"/>
        <v>Dark</v>
      </c>
      <c r="P666" t="str">
        <f>_xlfn.XLOOKUP(Coffee_order[[#This Row],[Customer ID]],customers!$A$1:$A$1001,customers!$I$1:$I$1001,,0)</f>
        <v>No</v>
      </c>
    </row>
    <row r="667" spans="1:16" x14ac:dyDescent="0.3">
      <c r="A667" s="2" t="s">
        <v>4239</v>
      </c>
      <c r="B667" s="4">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INDEX(products!$A$1:$G$49,MATCH($D667,products!$A$1:$A$49,0),MATCH(orders!I$1,products!$A$1:$G$1,0))</f>
        <v>Lib</v>
      </c>
      <c r="J667" t="str">
        <f>INDEX(products!$A$1:$G$49,MATCH($D667,products!$A$1:$A$49,0),MATCH(orders!J$1,products!$A$1:$G$1,0))</f>
        <v>D</v>
      </c>
      <c r="K667" s="6">
        <f>INDEX(products!$A$1:$G$49,MATCH($D667,products!$A$1:$A$49,0),MATCH(orders!K$1,products!$A$1:$G$1,0))</f>
        <v>0.2</v>
      </c>
      <c r="L667" s="7">
        <f>INDEX(products!$A$1:$G$49,MATCH($D667,products!$A$1:$A$49,0),MATCH(orders!L$1,products!$A$1:$G$1,0))</f>
        <v>3.8849999999999998</v>
      </c>
      <c r="M667" s="7">
        <f t="shared" si="30"/>
        <v>7.77</v>
      </c>
      <c r="N667" t="str">
        <f t="shared" si="31"/>
        <v>Liberica</v>
      </c>
      <c r="O667" t="str">
        <f t="shared" si="32"/>
        <v>Dark</v>
      </c>
      <c r="P667" t="str">
        <f>_xlfn.XLOOKUP(Coffee_order[[#This Row],[Customer ID]],customers!$A$1:$A$1001,customers!$I$1:$I$1001,,0)</f>
        <v>No</v>
      </c>
    </row>
    <row r="668" spans="1:16" x14ac:dyDescent="0.3">
      <c r="A668" s="2" t="s">
        <v>4250</v>
      </c>
      <c r="B668" s="4">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INDEX(products!$A$1:$G$49,MATCH($D668,products!$A$1:$A$49,0),MATCH(orders!I$1,products!$A$1:$G$1,0))</f>
        <v>Ara</v>
      </c>
      <c r="J668" t="str">
        <f>INDEX(products!$A$1:$G$49,MATCH($D668,products!$A$1:$A$49,0),MATCH(orders!J$1,products!$A$1:$G$1,0))</f>
        <v>D</v>
      </c>
      <c r="K668" s="6">
        <f>INDEX(products!$A$1:$G$49,MATCH($D668,products!$A$1:$A$49,0),MATCH(orders!K$1,products!$A$1:$G$1,0))</f>
        <v>2.5</v>
      </c>
      <c r="L668" s="7">
        <f>INDEX(products!$A$1:$G$49,MATCH($D668,products!$A$1:$A$49,0),MATCH(orders!L$1,products!$A$1:$G$1,0))</f>
        <v>22.884999999999998</v>
      </c>
      <c r="M668" s="7">
        <f t="shared" si="30"/>
        <v>91.539999999999992</v>
      </c>
      <c r="N668" t="str">
        <f t="shared" si="31"/>
        <v>Arabica</v>
      </c>
      <c r="O668" t="str">
        <f t="shared" si="32"/>
        <v>Dark</v>
      </c>
      <c r="P668" t="str">
        <f>_xlfn.XLOOKUP(Coffee_order[[#This Row],[Customer ID]],customers!$A$1:$A$1001,customers!$I$1:$I$1001,,0)</f>
        <v>No</v>
      </c>
    </row>
    <row r="669" spans="1:16" x14ac:dyDescent="0.3">
      <c r="A669" s="2" t="s">
        <v>4256</v>
      </c>
      <c r="B669" s="4">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INDEX(products!$A$1:$G$49,MATCH($D669,products!$A$1:$A$49,0),MATCH(orders!I$1,products!$A$1:$G$1,0))</f>
        <v>Ara</v>
      </c>
      <c r="J669" t="str">
        <f>INDEX(products!$A$1:$G$49,MATCH($D669,products!$A$1:$A$49,0),MATCH(orders!J$1,products!$A$1:$G$1,0))</f>
        <v>D</v>
      </c>
      <c r="K669" s="6">
        <f>INDEX(products!$A$1:$G$49,MATCH($D669,products!$A$1:$A$49,0),MATCH(orders!K$1,products!$A$1:$G$1,0))</f>
        <v>1</v>
      </c>
      <c r="L669" s="7">
        <f>INDEX(products!$A$1:$G$49,MATCH($D669,products!$A$1:$A$49,0),MATCH(orders!L$1,products!$A$1:$G$1,0))</f>
        <v>9.9499999999999993</v>
      </c>
      <c r="M669" s="7">
        <f t="shared" si="30"/>
        <v>59.699999999999996</v>
      </c>
      <c r="N669" t="str">
        <f t="shared" si="31"/>
        <v>Arabica</v>
      </c>
      <c r="O669" t="str">
        <f t="shared" si="32"/>
        <v>Dark</v>
      </c>
      <c r="P669" t="str">
        <f>_xlfn.XLOOKUP(Coffee_order[[#This Row],[Customer ID]],customers!$A$1:$A$1001,customers!$I$1:$I$1001,,0)</f>
        <v>No</v>
      </c>
    </row>
    <row r="670" spans="1:16" x14ac:dyDescent="0.3">
      <c r="A670" s="2" t="s">
        <v>4262</v>
      </c>
      <c r="B670" s="4">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INDEX(products!$A$1:$G$49,MATCH($D670,products!$A$1:$A$49,0),MATCH(orders!I$1,products!$A$1:$G$1,0))</f>
        <v>Rob</v>
      </c>
      <c r="J670" t="str">
        <f>INDEX(products!$A$1:$G$49,MATCH($D670,products!$A$1:$A$49,0),MATCH(orders!J$1,products!$A$1:$G$1,0))</f>
        <v>L</v>
      </c>
      <c r="K670" s="6">
        <f>INDEX(products!$A$1:$G$49,MATCH($D670,products!$A$1:$A$49,0),MATCH(orders!K$1,products!$A$1:$G$1,0))</f>
        <v>2.5</v>
      </c>
      <c r="L670" s="7">
        <f>INDEX(products!$A$1:$G$49,MATCH($D670,products!$A$1:$A$49,0),MATCH(orders!L$1,products!$A$1:$G$1,0))</f>
        <v>27.484999999999996</v>
      </c>
      <c r="M670" s="7">
        <f t="shared" si="30"/>
        <v>137.42499999999998</v>
      </c>
      <c r="N670" t="str">
        <f t="shared" si="31"/>
        <v>Robusta</v>
      </c>
      <c r="O670" t="str">
        <f t="shared" si="32"/>
        <v>Light</v>
      </c>
      <c r="P670" t="str">
        <f>_xlfn.XLOOKUP(Coffee_order[[#This Row],[Customer ID]],customers!$A$1:$A$1001,customers!$I$1:$I$1001,,0)</f>
        <v>Yes</v>
      </c>
    </row>
    <row r="671" spans="1:16" x14ac:dyDescent="0.3">
      <c r="A671" s="2" t="s">
        <v>4268</v>
      </c>
      <c r="B671" s="4">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INDEX(products!$A$1:$G$49,MATCH($D671,products!$A$1:$A$49,0),MATCH(orders!I$1,products!$A$1:$G$1,0))</f>
        <v>Lib</v>
      </c>
      <c r="J671" t="str">
        <f>INDEX(products!$A$1:$G$49,MATCH($D671,products!$A$1:$A$49,0),MATCH(orders!J$1,products!$A$1:$G$1,0))</f>
        <v>M</v>
      </c>
      <c r="K671" s="6">
        <f>INDEX(products!$A$1:$G$49,MATCH($D671,products!$A$1:$A$49,0),MATCH(orders!K$1,products!$A$1:$G$1,0))</f>
        <v>2.5</v>
      </c>
      <c r="L671" s="7">
        <f>INDEX(products!$A$1:$G$49,MATCH($D671,products!$A$1:$A$49,0),MATCH(orders!L$1,products!$A$1:$G$1,0))</f>
        <v>33.464999999999996</v>
      </c>
      <c r="M671" s="7">
        <f t="shared" si="30"/>
        <v>66.929999999999993</v>
      </c>
      <c r="N671" t="str">
        <f t="shared" si="31"/>
        <v>Liberica</v>
      </c>
      <c r="O671" t="str">
        <f t="shared" si="32"/>
        <v>Medium</v>
      </c>
      <c r="P671" t="str">
        <f>_xlfn.XLOOKUP(Coffee_order[[#This Row],[Customer ID]],customers!$A$1:$A$1001,customers!$I$1:$I$1001,,0)</f>
        <v>No</v>
      </c>
    </row>
    <row r="672" spans="1:16" x14ac:dyDescent="0.3">
      <c r="A672" s="2" t="s">
        <v>4274</v>
      </c>
      <c r="B672" s="4">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INDEX(products!$A$1:$G$49,MATCH($D672,products!$A$1:$A$49,0),MATCH(orders!I$1,products!$A$1:$G$1,0))</f>
        <v>Lib</v>
      </c>
      <c r="J672" t="str">
        <f>INDEX(products!$A$1:$G$49,MATCH($D672,products!$A$1:$A$49,0),MATCH(orders!J$1,products!$A$1:$G$1,0))</f>
        <v>M</v>
      </c>
      <c r="K672" s="6">
        <f>INDEX(products!$A$1:$G$49,MATCH($D672,products!$A$1:$A$49,0),MATCH(orders!K$1,products!$A$1:$G$1,0))</f>
        <v>0.2</v>
      </c>
      <c r="L672" s="7">
        <f>INDEX(products!$A$1:$G$49,MATCH($D672,products!$A$1:$A$49,0),MATCH(orders!L$1,products!$A$1:$G$1,0))</f>
        <v>4.3650000000000002</v>
      </c>
      <c r="M672" s="7">
        <f t="shared" si="30"/>
        <v>13.095000000000001</v>
      </c>
      <c r="N672" t="str">
        <f t="shared" si="31"/>
        <v>Liberica</v>
      </c>
      <c r="O672" t="str">
        <f t="shared" si="32"/>
        <v>Medium</v>
      </c>
      <c r="P672" t="str">
        <f>_xlfn.XLOOKUP(Coffee_order[[#This Row],[Customer ID]],customers!$A$1:$A$1001,customers!$I$1:$I$1001,,0)</f>
        <v>Yes</v>
      </c>
    </row>
    <row r="673" spans="1:16" x14ac:dyDescent="0.3">
      <c r="A673" s="2" t="s">
        <v>4280</v>
      </c>
      <c r="B673" s="4">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INDEX(products!$A$1:$G$49,MATCH($D673,products!$A$1:$A$49,0),MATCH(orders!I$1,products!$A$1:$G$1,0))</f>
        <v>Rob</v>
      </c>
      <c r="J673" t="str">
        <f>INDEX(products!$A$1:$G$49,MATCH($D673,products!$A$1:$A$49,0),MATCH(orders!J$1,products!$A$1:$G$1,0))</f>
        <v>L</v>
      </c>
      <c r="K673" s="6">
        <f>INDEX(products!$A$1:$G$49,MATCH($D673,products!$A$1:$A$49,0),MATCH(orders!K$1,products!$A$1:$G$1,0))</f>
        <v>1</v>
      </c>
      <c r="L673" s="7">
        <f>INDEX(products!$A$1:$G$49,MATCH($D673,products!$A$1:$A$49,0),MATCH(orders!L$1,products!$A$1:$G$1,0))</f>
        <v>11.95</v>
      </c>
      <c r="M673" s="7">
        <f t="shared" si="30"/>
        <v>59.75</v>
      </c>
      <c r="N673" t="str">
        <f t="shared" si="31"/>
        <v>Robusta</v>
      </c>
      <c r="O673" t="str">
        <f t="shared" si="32"/>
        <v>Light</v>
      </c>
      <c r="P673" t="str">
        <f>_xlfn.XLOOKUP(Coffee_order[[#This Row],[Customer ID]],customers!$A$1:$A$1001,customers!$I$1:$I$1001,,0)</f>
        <v>No</v>
      </c>
    </row>
    <row r="674" spans="1:16" x14ac:dyDescent="0.3">
      <c r="A674" s="2" t="s">
        <v>4286</v>
      </c>
      <c r="B674" s="4">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INDEX(products!$A$1:$G$49,MATCH($D674,products!$A$1:$A$49,0),MATCH(orders!I$1,products!$A$1:$G$1,0))</f>
        <v>Lib</v>
      </c>
      <c r="J674" t="str">
        <f>INDEX(products!$A$1:$G$49,MATCH($D674,products!$A$1:$A$49,0),MATCH(orders!J$1,products!$A$1:$G$1,0))</f>
        <v>M</v>
      </c>
      <c r="K674" s="6">
        <f>INDEX(products!$A$1:$G$49,MATCH($D674,products!$A$1:$A$49,0),MATCH(orders!K$1,products!$A$1:$G$1,0))</f>
        <v>0.5</v>
      </c>
      <c r="L674" s="7">
        <f>INDEX(products!$A$1:$G$49,MATCH($D674,products!$A$1:$A$49,0),MATCH(orders!L$1,products!$A$1:$G$1,0))</f>
        <v>8.73</v>
      </c>
      <c r="M674" s="7">
        <f t="shared" si="30"/>
        <v>43.650000000000006</v>
      </c>
      <c r="N674" t="str">
        <f t="shared" si="31"/>
        <v>Liberica</v>
      </c>
      <c r="O674" t="str">
        <f t="shared" si="32"/>
        <v>Medium</v>
      </c>
      <c r="P674" t="str">
        <f>_xlfn.XLOOKUP(Coffee_order[[#This Row],[Customer ID]],customers!$A$1:$A$1001,customers!$I$1:$I$1001,,0)</f>
        <v>Yes</v>
      </c>
    </row>
    <row r="675" spans="1:16" x14ac:dyDescent="0.3">
      <c r="A675" s="2" t="s">
        <v>4291</v>
      </c>
      <c r="B675" s="4">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INDEX(products!$A$1:$G$49,MATCH($D675,products!$A$1:$A$49,0),MATCH(orders!I$1,products!$A$1:$G$1,0))</f>
        <v>Exc</v>
      </c>
      <c r="J675" t="str">
        <f>INDEX(products!$A$1:$G$49,MATCH($D675,products!$A$1:$A$49,0),MATCH(orders!J$1,products!$A$1:$G$1,0))</f>
        <v>M</v>
      </c>
      <c r="K675" s="6">
        <f>INDEX(products!$A$1:$G$49,MATCH($D675,products!$A$1:$A$49,0),MATCH(orders!K$1,products!$A$1:$G$1,0))</f>
        <v>1</v>
      </c>
      <c r="L675" s="7">
        <f>INDEX(products!$A$1:$G$49,MATCH($D675,products!$A$1:$A$49,0),MATCH(orders!L$1,products!$A$1:$G$1,0))</f>
        <v>13.75</v>
      </c>
      <c r="M675" s="7">
        <f t="shared" si="30"/>
        <v>82.5</v>
      </c>
      <c r="N675" t="str">
        <f t="shared" si="31"/>
        <v>Excelsia</v>
      </c>
      <c r="O675" t="str">
        <f t="shared" si="32"/>
        <v>Medium</v>
      </c>
      <c r="P675" t="str">
        <f>_xlfn.XLOOKUP(Coffee_order[[#This Row],[Customer ID]],customers!$A$1:$A$1001,customers!$I$1:$I$1001,,0)</f>
        <v>Yes</v>
      </c>
    </row>
    <row r="676" spans="1:16" x14ac:dyDescent="0.3">
      <c r="A676" s="2" t="s">
        <v>4297</v>
      </c>
      <c r="B676" s="4">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INDEX(products!$A$1:$G$49,MATCH($D676,products!$A$1:$A$49,0),MATCH(orders!I$1,products!$A$1:$G$1,0))</f>
        <v>Ara</v>
      </c>
      <c r="J676" t="str">
        <f>INDEX(products!$A$1:$G$49,MATCH($D676,products!$A$1:$A$49,0),MATCH(orders!J$1,products!$A$1:$G$1,0))</f>
        <v>L</v>
      </c>
      <c r="K676" s="6">
        <f>INDEX(products!$A$1:$G$49,MATCH($D676,products!$A$1:$A$49,0),MATCH(orders!K$1,products!$A$1:$G$1,0))</f>
        <v>2.5</v>
      </c>
      <c r="L676" s="7">
        <f>INDEX(products!$A$1:$G$49,MATCH($D676,products!$A$1:$A$49,0),MATCH(orders!L$1,products!$A$1:$G$1,0))</f>
        <v>29.784999999999997</v>
      </c>
      <c r="M676" s="7">
        <f t="shared" si="30"/>
        <v>178.70999999999998</v>
      </c>
      <c r="N676" t="str">
        <f t="shared" si="31"/>
        <v>Arabica</v>
      </c>
      <c r="O676" t="str">
        <f t="shared" si="32"/>
        <v>Light</v>
      </c>
      <c r="P676" t="str">
        <f>_xlfn.XLOOKUP(Coffee_order[[#This Row],[Customer ID]],customers!$A$1:$A$1001,customers!$I$1:$I$1001,,0)</f>
        <v>Yes</v>
      </c>
    </row>
    <row r="677" spans="1:16" x14ac:dyDescent="0.3">
      <c r="A677" s="2" t="s">
        <v>4303</v>
      </c>
      <c r="B677" s="4">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INDEX(products!$A$1:$G$49,MATCH($D677,products!$A$1:$A$49,0),MATCH(orders!I$1,products!$A$1:$G$1,0))</f>
        <v>Lib</v>
      </c>
      <c r="J677" t="str">
        <f>INDEX(products!$A$1:$G$49,MATCH($D677,products!$A$1:$A$49,0),MATCH(orders!J$1,products!$A$1:$G$1,0))</f>
        <v>D</v>
      </c>
      <c r="K677" s="6">
        <f>INDEX(products!$A$1:$G$49,MATCH($D677,products!$A$1:$A$49,0),MATCH(orders!K$1,products!$A$1:$G$1,0))</f>
        <v>2.5</v>
      </c>
      <c r="L677" s="7">
        <f>INDEX(products!$A$1:$G$49,MATCH($D677,products!$A$1:$A$49,0),MATCH(orders!L$1,products!$A$1:$G$1,0))</f>
        <v>29.784999999999997</v>
      </c>
      <c r="M677" s="7">
        <f t="shared" si="30"/>
        <v>119.13999999999999</v>
      </c>
      <c r="N677" t="str">
        <f t="shared" si="31"/>
        <v>Liberica</v>
      </c>
      <c r="O677" t="str">
        <f t="shared" si="32"/>
        <v>Dark</v>
      </c>
      <c r="P677" t="str">
        <f>_xlfn.XLOOKUP(Coffee_order[[#This Row],[Customer ID]],customers!$A$1:$A$1001,customers!$I$1:$I$1001,,0)</f>
        <v>Yes</v>
      </c>
    </row>
    <row r="678" spans="1:16" x14ac:dyDescent="0.3">
      <c r="A678" s="2" t="s">
        <v>4308</v>
      </c>
      <c r="B678" s="4">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INDEX(products!$A$1:$G$49,MATCH($D678,products!$A$1:$A$49,0),MATCH(orders!I$1,products!$A$1:$G$1,0))</f>
        <v>Lib</v>
      </c>
      <c r="J678" t="str">
        <f>INDEX(products!$A$1:$G$49,MATCH($D678,products!$A$1:$A$49,0),MATCH(orders!J$1,products!$A$1:$G$1,0))</f>
        <v>L</v>
      </c>
      <c r="K678" s="6">
        <f>INDEX(products!$A$1:$G$49,MATCH($D678,products!$A$1:$A$49,0),MATCH(orders!K$1,products!$A$1:$G$1,0))</f>
        <v>0.5</v>
      </c>
      <c r="L678" s="7">
        <f>INDEX(products!$A$1:$G$49,MATCH($D678,products!$A$1:$A$49,0),MATCH(orders!L$1,products!$A$1:$G$1,0))</f>
        <v>9.51</v>
      </c>
      <c r="M678" s="7">
        <f t="shared" si="30"/>
        <v>47.55</v>
      </c>
      <c r="N678" t="str">
        <f t="shared" si="31"/>
        <v>Liberica</v>
      </c>
      <c r="O678" t="str">
        <f t="shared" si="32"/>
        <v>Light</v>
      </c>
      <c r="P678" t="str">
        <f>_xlfn.XLOOKUP(Coffee_order[[#This Row],[Customer ID]],customers!$A$1:$A$1001,customers!$I$1:$I$1001,,0)</f>
        <v>No</v>
      </c>
    </row>
    <row r="679" spans="1:16" x14ac:dyDescent="0.3">
      <c r="A679" s="2" t="s">
        <v>4313</v>
      </c>
      <c r="B679" s="4">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INDEX(products!$A$1:$G$49,MATCH($D679,products!$A$1:$A$49,0),MATCH(orders!I$1,products!$A$1:$G$1,0))</f>
        <v>Lib</v>
      </c>
      <c r="J679" t="str">
        <f>INDEX(products!$A$1:$G$49,MATCH($D679,products!$A$1:$A$49,0),MATCH(orders!J$1,products!$A$1:$G$1,0))</f>
        <v>M</v>
      </c>
      <c r="K679" s="6">
        <f>INDEX(products!$A$1:$G$49,MATCH($D679,products!$A$1:$A$49,0),MATCH(orders!K$1,products!$A$1:$G$1,0))</f>
        <v>0.5</v>
      </c>
      <c r="L679" s="7">
        <f>INDEX(products!$A$1:$G$49,MATCH($D679,products!$A$1:$A$49,0),MATCH(orders!L$1,products!$A$1:$G$1,0))</f>
        <v>8.73</v>
      </c>
      <c r="M679" s="7">
        <f t="shared" si="30"/>
        <v>43.650000000000006</v>
      </c>
      <c r="N679" t="str">
        <f t="shared" si="31"/>
        <v>Liberica</v>
      </c>
      <c r="O679" t="str">
        <f t="shared" si="32"/>
        <v>Medium</v>
      </c>
      <c r="P679" t="str">
        <f>_xlfn.XLOOKUP(Coffee_order[[#This Row],[Customer ID]],customers!$A$1:$A$1001,customers!$I$1:$I$1001,,0)</f>
        <v>No</v>
      </c>
    </row>
    <row r="680" spans="1:16" x14ac:dyDescent="0.3">
      <c r="A680" s="2" t="s">
        <v>4319</v>
      </c>
      <c r="B680" s="4">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INDEX(products!$A$1:$G$49,MATCH($D680,products!$A$1:$A$49,0),MATCH(orders!I$1,products!$A$1:$G$1,0))</f>
        <v>Ara</v>
      </c>
      <c r="J680" t="str">
        <f>INDEX(products!$A$1:$G$49,MATCH($D680,products!$A$1:$A$49,0),MATCH(orders!J$1,products!$A$1:$G$1,0))</f>
        <v>L</v>
      </c>
      <c r="K680" s="6">
        <f>INDEX(products!$A$1:$G$49,MATCH($D680,products!$A$1:$A$49,0),MATCH(orders!K$1,products!$A$1:$G$1,0))</f>
        <v>2.5</v>
      </c>
      <c r="L680" s="7">
        <f>INDEX(products!$A$1:$G$49,MATCH($D680,products!$A$1:$A$49,0),MATCH(orders!L$1,products!$A$1:$G$1,0))</f>
        <v>29.784999999999997</v>
      </c>
      <c r="M680" s="7">
        <f t="shared" si="30"/>
        <v>178.70999999999998</v>
      </c>
      <c r="N680" t="str">
        <f t="shared" si="31"/>
        <v>Arabica</v>
      </c>
      <c r="O680" t="str">
        <f t="shared" si="32"/>
        <v>Light</v>
      </c>
      <c r="P680" t="str">
        <f>_xlfn.XLOOKUP(Coffee_order[[#This Row],[Customer ID]],customers!$A$1:$A$1001,customers!$I$1:$I$1001,,0)</f>
        <v>Yes</v>
      </c>
    </row>
    <row r="681" spans="1:16" x14ac:dyDescent="0.3">
      <c r="A681" s="2" t="s">
        <v>4325</v>
      </c>
      <c r="B681" s="4">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INDEX(products!$A$1:$G$49,MATCH($D681,products!$A$1:$A$49,0),MATCH(orders!I$1,products!$A$1:$G$1,0))</f>
        <v>Rob</v>
      </c>
      <c r="J681" t="str">
        <f>INDEX(products!$A$1:$G$49,MATCH($D681,products!$A$1:$A$49,0),MATCH(orders!J$1,products!$A$1:$G$1,0))</f>
        <v>L</v>
      </c>
      <c r="K681" s="6">
        <f>INDEX(products!$A$1:$G$49,MATCH($D681,products!$A$1:$A$49,0),MATCH(orders!K$1,products!$A$1:$G$1,0))</f>
        <v>2.5</v>
      </c>
      <c r="L681" s="7">
        <f>INDEX(products!$A$1:$G$49,MATCH($D681,products!$A$1:$A$49,0),MATCH(orders!L$1,products!$A$1:$G$1,0))</f>
        <v>27.484999999999996</v>
      </c>
      <c r="M681" s="7">
        <f t="shared" si="30"/>
        <v>27.484999999999996</v>
      </c>
      <c r="N681" t="str">
        <f t="shared" si="31"/>
        <v>Robusta</v>
      </c>
      <c r="O681" t="str">
        <f t="shared" si="32"/>
        <v>Light</v>
      </c>
      <c r="P681" t="str">
        <f>_xlfn.XLOOKUP(Coffee_order[[#This Row],[Customer ID]],customers!$A$1:$A$1001,customers!$I$1:$I$1001,,0)</f>
        <v>No</v>
      </c>
    </row>
    <row r="682" spans="1:16" x14ac:dyDescent="0.3">
      <c r="A682" s="2" t="s">
        <v>4331</v>
      </c>
      <c r="B682" s="4">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INDEX(products!$A$1:$G$49,MATCH($D682,products!$A$1:$A$49,0),MATCH(orders!I$1,products!$A$1:$G$1,0))</f>
        <v>Ara</v>
      </c>
      <c r="J682" t="str">
        <f>INDEX(products!$A$1:$G$49,MATCH($D682,products!$A$1:$A$49,0),MATCH(orders!J$1,products!$A$1:$G$1,0))</f>
        <v>M</v>
      </c>
      <c r="K682" s="6">
        <f>INDEX(products!$A$1:$G$49,MATCH($D682,products!$A$1:$A$49,0),MATCH(orders!K$1,products!$A$1:$G$1,0))</f>
        <v>1</v>
      </c>
      <c r="L682" s="7">
        <f>INDEX(products!$A$1:$G$49,MATCH($D682,products!$A$1:$A$49,0),MATCH(orders!L$1,products!$A$1:$G$1,0))</f>
        <v>11.25</v>
      </c>
      <c r="M682" s="7">
        <f t="shared" si="30"/>
        <v>56.25</v>
      </c>
      <c r="N682" t="str">
        <f t="shared" si="31"/>
        <v>Arabica</v>
      </c>
      <c r="O682" t="str">
        <f t="shared" si="32"/>
        <v>Medium</v>
      </c>
      <c r="P682" t="str">
        <f>_xlfn.XLOOKUP(Coffee_order[[#This Row],[Customer ID]],customers!$A$1:$A$1001,customers!$I$1:$I$1001,,0)</f>
        <v>No</v>
      </c>
    </row>
    <row r="683" spans="1:16" x14ac:dyDescent="0.3">
      <c r="A683" s="2" t="s">
        <v>4336</v>
      </c>
      <c r="B683" s="4">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INDEX(products!$A$1:$G$49,MATCH($D683,products!$A$1:$A$49,0),MATCH(orders!I$1,products!$A$1:$G$1,0))</f>
        <v>Lib</v>
      </c>
      <c r="J683" t="str">
        <f>INDEX(products!$A$1:$G$49,MATCH($D683,products!$A$1:$A$49,0),MATCH(orders!J$1,products!$A$1:$G$1,0))</f>
        <v>L</v>
      </c>
      <c r="K683" s="6">
        <f>INDEX(products!$A$1:$G$49,MATCH($D683,products!$A$1:$A$49,0),MATCH(orders!K$1,products!$A$1:$G$1,0))</f>
        <v>0.2</v>
      </c>
      <c r="L683" s="7">
        <f>INDEX(products!$A$1:$G$49,MATCH($D683,products!$A$1:$A$49,0),MATCH(orders!L$1,products!$A$1:$G$1,0))</f>
        <v>4.7549999999999999</v>
      </c>
      <c r="M683" s="7">
        <f t="shared" si="30"/>
        <v>9.51</v>
      </c>
      <c r="N683" t="str">
        <f t="shared" si="31"/>
        <v>Liberica</v>
      </c>
      <c r="O683" t="str">
        <f t="shared" si="32"/>
        <v>Light</v>
      </c>
      <c r="P683" t="str">
        <f>_xlfn.XLOOKUP(Coffee_order[[#This Row],[Customer ID]],customers!$A$1:$A$1001,customers!$I$1:$I$1001,,0)</f>
        <v>Yes</v>
      </c>
    </row>
    <row r="684" spans="1:16" x14ac:dyDescent="0.3">
      <c r="A684" s="2" t="s">
        <v>4342</v>
      </c>
      <c r="B684" s="4">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INDEX(products!$A$1:$G$49,MATCH($D684,products!$A$1:$A$49,0),MATCH(orders!I$1,products!$A$1:$G$1,0))</f>
        <v>Exc</v>
      </c>
      <c r="J684" t="str">
        <f>INDEX(products!$A$1:$G$49,MATCH($D684,products!$A$1:$A$49,0),MATCH(orders!J$1,products!$A$1:$G$1,0))</f>
        <v>M</v>
      </c>
      <c r="K684" s="6">
        <f>INDEX(products!$A$1:$G$49,MATCH($D684,products!$A$1:$A$49,0),MATCH(orders!K$1,products!$A$1:$G$1,0))</f>
        <v>0.2</v>
      </c>
      <c r="L684" s="7">
        <f>INDEX(products!$A$1:$G$49,MATCH($D684,products!$A$1:$A$49,0),MATCH(orders!L$1,products!$A$1:$G$1,0))</f>
        <v>4.125</v>
      </c>
      <c r="M684" s="7">
        <f t="shared" si="30"/>
        <v>8.25</v>
      </c>
      <c r="N684" t="str">
        <f t="shared" si="31"/>
        <v>Excelsia</v>
      </c>
      <c r="O684" t="str">
        <f t="shared" si="32"/>
        <v>Medium</v>
      </c>
      <c r="P684" t="str">
        <f>_xlfn.XLOOKUP(Coffee_order[[#This Row],[Customer ID]],customers!$A$1:$A$1001,customers!$I$1:$I$1001,,0)</f>
        <v>Yes</v>
      </c>
    </row>
    <row r="685" spans="1:16" x14ac:dyDescent="0.3">
      <c r="A685" s="2" t="s">
        <v>4348</v>
      </c>
      <c r="B685" s="4">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INDEX(products!$A$1:$G$49,MATCH($D685,products!$A$1:$A$49,0),MATCH(orders!I$1,products!$A$1:$G$1,0))</f>
        <v>Lib</v>
      </c>
      <c r="J685" t="str">
        <f>INDEX(products!$A$1:$G$49,MATCH($D685,products!$A$1:$A$49,0),MATCH(orders!J$1,products!$A$1:$G$1,0))</f>
        <v>D</v>
      </c>
      <c r="K685" s="6">
        <f>INDEX(products!$A$1:$G$49,MATCH($D685,products!$A$1:$A$49,0),MATCH(orders!K$1,products!$A$1:$G$1,0))</f>
        <v>0.5</v>
      </c>
      <c r="L685" s="7">
        <f>INDEX(products!$A$1:$G$49,MATCH($D685,products!$A$1:$A$49,0),MATCH(orders!L$1,products!$A$1:$G$1,0))</f>
        <v>7.77</v>
      </c>
      <c r="M685" s="7">
        <f t="shared" si="30"/>
        <v>46.62</v>
      </c>
      <c r="N685" t="str">
        <f t="shared" si="31"/>
        <v>Liberica</v>
      </c>
      <c r="O685" t="str">
        <f t="shared" si="32"/>
        <v>Dark</v>
      </c>
      <c r="P685" t="str">
        <f>_xlfn.XLOOKUP(Coffee_order[[#This Row],[Customer ID]],customers!$A$1:$A$1001,customers!$I$1:$I$1001,,0)</f>
        <v>No</v>
      </c>
    </row>
    <row r="686" spans="1:16" x14ac:dyDescent="0.3">
      <c r="A686" s="2" t="s">
        <v>4354</v>
      </c>
      <c r="B686" s="4">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INDEX(products!$A$1:$G$49,MATCH($D686,products!$A$1:$A$49,0),MATCH(orders!I$1,products!$A$1:$G$1,0))</f>
        <v>Rob</v>
      </c>
      <c r="J686" t="str">
        <f>INDEX(products!$A$1:$G$49,MATCH($D686,products!$A$1:$A$49,0),MATCH(orders!J$1,products!$A$1:$G$1,0))</f>
        <v>L</v>
      </c>
      <c r="K686" s="6">
        <f>INDEX(products!$A$1:$G$49,MATCH($D686,products!$A$1:$A$49,0),MATCH(orders!K$1,products!$A$1:$G$1,0))</f>
        <v>1</v>
      </c>
      <c r="L686" s="7">
        <f>INDEX(products!$A$1:$G$49,MATCH($D686,products!$A$1:$A$49,0),MATCH(orders!L$1,products!$A$1:$G$1,0))</f>
        <v>11.95</v>
      </c>
      <c r="M686" s="7">
        <f t="shared" si="30"/>
        <v>71.699999999999989</v>
      </c>
      <c r="N686" t="str">
        <f t="shared" si="31"/>
        <v>Robusta</v>
      </c>
      <c r="O686" t="str">
        <f t="shared" si="32"/>
        <v>Light</v>
      </c>
      <c r="P686" t="str">
        <f>_xlfn.XLOOKUP(Coffee_order[[#This Row],[Customer ID]],customers!$A$1:$A$1001,customers!$I$1:$I$1001,,0)</f>
        <v>No</v>
      </c>
    </row>
    <row r="687" spans="1:16" x14ac:dyDescent="0.3">
      <c r="A687" s="2" t="s">
        <v>4359</v>
      </c>
      <c r="B687" s="4">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INDEX(products!$A$1:$G$49,MATCH($D687,products!$A$1:$A$49,0),MATCH(orders!I$1,products!$A$1:$G$1,0))</f>
        <v>Lib</v>
      </c>
      <c r="J687" t="str">
        <f>INDEX(products!$A$1:$G$49,MATCH($D687,products!$A$1:$A$49,0),MATCH(orders!J$1,products!$A$1:$G$1,0))</f>
        <v>L</v>
      </c>
      <c r="K687" s="6">
        <f>INDEX(products!$A$1:$G$49,MATCH($D687,products!$A$1:$A$49,0),MATCH(orders!K$1,products!$A$1:$G$1,0))</f>
        <v>2.5</v>
      </c>
      <c r="L687" s="7">
        <f>INDEX(products!$A$1:$G$49,MATCH($D687,products!$A$1:$A$49,0),MATCH(orders!L$1,products!$A$1:$G$1,0))</f>
        <v>36.454999999999998</v>
      </c>
      <c r="M687" s="7">
        <f t="shared" si="30"/>
        <v>72.91</v>
      </c>
      <c r="N687" t="str">
        <f t="shared" si="31"/>
        <v>Liberica</v>
      </c>
      <c r="O687" t="str">
        <f t="shared" si="32"/>
        <v>Light</v>
      </c>
      <c r="P687" t="str">
        <f>_xlfn.XLOOKUP(Coffee_order[[#This Row],[Customer ID]],customers!$A$1:$A$1001,customers!$I$1:$I$1001,,0)</f>
        <v>Yes</v>
      </c>
    </row>
    <row r="688" spans="1:16" x14ac:dyDescent="0.3">
      <c r="A688" s="2" t="s">
        <v>4365</v>
      </c>
      <c r="B688" s="4">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INDEX(products!$A$1:$G$49,MATCH($D688,products!$A$1:$A$49,0),MATCH(orders!I$1,products!$A$1:$G$1,0))</f>
        <v>Rob</v>
      </c>
      <c r="J688" t="str">
        <f>INDEX(products!$A$1:$G$49,MATCH($D688,products!$A$1:$A$49,0),MATCH(orders!J$1,products!$A$1:$G$1,0))</f>
        <v>D</v>
      </c>
      <c r="K688" s="6">
        <f>INDEX(products!$A$1:$G$49,MATCH($D688,products!$A$1:$A$49,0),MATCH(orders!K$1,products!$A$1:$G$1,0))</f>
        <v>0.2</v>
      </c>
      <c r="L688" s="7">
        <f>INDEX(products!$A$1:$G$49,MATCH($D688,products!$A$1:$A$49,0),MATCH(orders!L$1,products!$A$1:$G$1,0))</f>
        <v>2.6849999999999996</v>
      </c>
      <c r="M688" s="7">
        <f t="shared" si="30"/>
        <v>8.0549999999999997</v>
      </c>
      <c r="N688" t="str">
        <f t="shared" si="31"/>
        <v>Robusta</v>
      </c>
      <c r="O688" t="str">
        <f t="shared" si="32"/>
        <v>Dark</v>
      </c>
      <c r="P688" t="str">
        <f>_xlfn.XLOOKUP(Coffee_order[[#This Row],[Customer ID]],customers!$A$1:$A$1001,customers!$I$1:$I$1001,,0)</f>
        <v>Yes</v>
      </c>
    </row>
    <row r="689" spans="1:16" x14ac:dyDescent="0.3">
      <c r="A689" s="2" t="s">
        <v>4371</v>
      </c>
      <c r="B689" s="4">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INDEX(products!$A$1:$G$49,MATCH($D689,products!$A$1:$A$49,0),MATCH(orders!I$1,products!$A$1:$G$1,0))</f>
        <v>Exc</v>
      </c>
      <c r="J689" t="str">
        <f>INDEX(products!$A$1:$G$49,MATCH($D689,products!$A$1:$A$49,0),MATCH(orders!J$1,products!$A$1:$G$1,0))</f>
        <v>M</v>
      </c>
      <c r="K689" s="6">
        <f>INDEX(products!$A$1:$G$49,MATCH($D689,products!$A$1:$A$49,0),MATCH(orders!K$1,products!$A$1:$G$1,0))</f>
        <v>0.5</v>
      </c>
      <c r="L689" s="7">
        <f>INDEX(products!$A$1:$G$49,MATCH($D689,products!$A$1:$A$49,0),MATCH(orders!L$1,products!$A$1:$G$1,0))</f>
        <v>8.25</v>
      </c>
      <c r="M689" s="7">
        <f t="shared" si="30"/>
        <v>16.5</v>
      </c>
      <c r="N689" t="str">
        <f t="shared" si="31"/>
        <v>Excelsia</v>
      </c>
      <c r="O689" t="str">
        <f t="shared" si="32"/>
        <v>Medium</v>
      </c>
      <c r="P689" t="str">
        <f>_xlfn.XLOOKUP(Coffee_order[[#This Row],[Customer ID]],customers!$A$1:$A$1001,customers!$I$1:$I$1001,,0)</f>
        <v>No</v>
      </c>
    </row>
    <row r="690" spans="1:16" x14ac:dyDescent="0.3">
      <c r="A690" s="2" t="s">
        <v>4377</v>
      </c>
      <c r="B690" s="4">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INDEX(products!$A$1:$G$49,MATCH($D690,products!$A$1:$A$49,0),MATCH(orders!I$1,products!$A$1:$G$1,0))</f>
        <v>Ara</v>
      </c>
      <c r="J690" t="str">
        <f>INDEX(products!$A$1:$G$49,MATCH($D690,products!$A$1:$A$49,0),MATCH(orders!J$1,products!$A$1:$G$1,0))</f>
        <v>L</v>
      </c>
      <c r="K690" s="6">
        <f>INDEX(products!$A$1:$G$49,MATCH($D690,products!$A$1:$A$49,0),MATCH(orders!K$1,products!$A$1:$G$1,0))</f>
        <v>1</v>
      </c>
      <c r="L690" s="7">
        <f>INDEX(products!$A$1:$G$49,MATCH($D690,products!$A$1:$A$49,0),MATCH(orders!L$1,products!$A$1:$G$1,0))</f>
        <v>12.95</v>
      </c>
      <c r="M690" s="7">
        <f t="shared" si="30"/>
        <v>64.75</v>
      </c>
      <c r="N690" t="str">
        <f t="shared" si="31"/>
        <v>Arabica</v>
      </c>
      <c r="O690" t="str">
        <f t="shared" si="32"/>
        <v>Light</v>
      </c>
      <c r="P690" t="str">
        <f>_xlfn.XLOOKUP(Coffee_order[[#This Row],[Customer ID]],customers!$A$1:$A$1001,customers!$I$1:$I$1001,,0)</f>
        <v>No</v>
      </c>
    </row>
    <row r="691" spans="1:16" x14ac:dyDescent="0.3">
      <c r="A691" s="2" t="s">
        <v>4383</v>
      </c>
      <c r="B691" s="4">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INDEX(products!$A$1:$G$49,MATCH($D691,products!$A$1:$A$49,0),MATCH(orders!I$1,products!$A$1:$G$1,0))</f>
        <v>Ara</v>
      </c>
      <c r="J691" t="str">
        <f>INDEX(products!$A$1:$G$49,MATCH($D691,products!$A$1:$A$49,0),MATCH(orders!J$1,products!$A$1:$G$1,0))</f>
        <v>M</v>
      </c>
      <c r="K691" s="6">
        <f>INDEX(products!$A$1:$G$49,MATCH($D691,products!$A$1:$A$49,0),MATCH(orders!K$1,products!$A$1:$G$1,0))</f>
        <v>0.5</v>
      </c>
      <c r="L691" s="7">
        <f>INDEX(products!$A$1:$G$49,MATCH($D691,products!$A$1:$A$49,0),MATCH(orders!L$1,products!$A$1:$G$1,0))</f>
        <v>6.75</v>
      </c>
      <c r="M691" s="7">
        <f t="shared" si="30"/>
        <v>33.75</v>
      </c>
      <c r="N691" t="str">
        <f t="shared" si="31"/>
        <v>Arabica</v>
      </c>
      <c r="O691" t="str">
        <f t="shared" si="32"/>
        <v>Medium</v>
      </c>
      <c r="P691" t="str">
        <f>_xlfn.XLOOKUP(Coffee_order[[#This Row],[Customer ID]],customers!$A$1:$A$1001,customers!$I$1:$I$1001,,0)</f>
        <v>No</v>
      </c>
    </row>
    <row r="692" spans="1:16" x14ac:dyDescent="0.3">
      <c r="A692" s="2" t="s">
        <v>4389</v>
      </c>
      <c r="B692" s="4">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INDEX(products!$A$1:$G$49,MATCH($D692,products!$A$1:$A$49,0),MATCH(orders!I$1,products!$A$1:$G$1,0))</f>
        <v>Lib</v>
      </c>
      <c r="J692" t="str">
        <f>INDEX(products!$A$1:$G$49,MATCH($D692,products!$A$1:$A$49,0),MATCH(orders!J$1,products!$A$1:$G$1,0))</f>
        <v>D</v>
      </c>
      <c r="K692" s="6">
        <f>INDEX(products!$A$1:$G$49,MATCH($D692,products!$A$1:$A$49,0),MATCH(orders!K$1,products!$A$1:$G$1,0))</f>
        <v>2.5</v>
      </c>
      <c r="L692" s="7">
        <f>INDEX(products!$A$1:$G$49,MATCH($D692,products!$A$1:$A$49,0),MATCH(orders!L$1,products!$A$1:$G$1,0))</f>
        <v>29.784999999999997</v>
      </c>
      <c r="M692" s="7">
        <f t="shared" si="30"/>
        <v>178.70999999999998</v>
      </c>
      <c r="N692" t="str">
        <f t="shared" si="31"/>
        <v>Liberica</v>
      </c>
      <c r="O692" t="str">
        <f t="shared" si="32"/>
        <v>Dark</v>
      </c>
      <c r="P692" t="str">
        <f>_xlfn.XLOOKUP(Coffee_order[[#This Row],[Customer ID]],customers!$A$1:$A$1001,customers!$I$1:$I$1001,,0)</f>
        <v>No</v>
      </c>
    </row>
    <row r="693" spans="1:16" x14ac:dyDescent="0.3">
      <c r="A693" s="2" t="s">
        <v>4393</v>
      </c>
      <c r="B693" s="4">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INDEX(products!$A$1:$G$49,MATCH($D693,products!$A$1:$A$49,0),MATCH(orders!I$1,products!$A$1:$G$1,0))</f>
        <v>Ara</v>
      </c>
      <c r="J693" t="str">
        <f>INDEX(products!$A$1:$G$49,MATCH($D693,products!$A$1:$A$49,0),MATCH(orders!J$1,products!$A$1:$G$1,0))</f>
        <v>M</v>
      </c>
      <c r="K693" s="6">
        <f>INDEX(products!$A$1:$G$49,MATCH($D693,products!$A$1:$A$49,0),MATCH(orders!K$1,products!$A$1:$G$1,0))</f>
        <v>1</v>
      </c>
      <c r="L693" s="7">
        <f>INDEX(products!$A$1:$G$49,MATCH($D693,products!$A$1:$A$49,0),MATCH(orders!L$1,products!$A$1:$G$1,0))</f>
        <v>11.25</v>
      </c>
      <c r="M693" s="7">
        <f t="shared" si="30"/>
        <v>22.5</v>
      </c>
      <c r="N693" t="str">
        <f t="shared" si="31"/>
        <v>Arabica</v>
      </c>
      <c r="O693" t="str">
        <f t="shared" si="32"/>
        <v>Medium</v>
      </c>
      <c r="P693" t="str">
        <f>_xlfn.XLOOKUP(Coffee_order[[#This Row],[Customer ID]],customers!$A$1:$A$1001,customers!$I$1:$I$1001,,0)</f>
        <v>No</v>
      </c>
    </row>
    <row r="694" spans="1:16" x14ac:dyDescent="0.3">
      <c r="A694" s="2" t="s">
        <v>4399</v>
      </c>
      <c r="B694" s="4">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INDEX(products!$A$1:$G$49,MATCH($D694,products!$A$1:$A$49,0),MATCH(orders!I$1,products!$A$1:$G$1,0))</f>
        <v>Lib</v>
      </c>
      <c r="J694" t="str">
        <f>INDEX(products!$A$1:$G$49,MATCH($D694,products!$A$1:$A$49,0),MATCH(orders!J$1,products!$A$1:$G$1,0))</f>
        <v>D</v>
      </c>
      <c r="K694" s="6">
        <f>INDEX(products!$A$1:$G$49,MATCH($D694,products!$A$1:$A$49,0),MATCH(orders!K$1,products!$A$1:$G$1,0))</f>
        <v>1</v>
      </c>
      <c r="L694" s="7">
        <f>INDEX(products!$A$1:$G$49,MATCH($D694,products!$A$1:$A$49,0),MATCH(orders!L$1,products!$A$1:$G$1,0))</f>
        <v>12.95</v>
      </c>
      <c r="M694" s="7">
        <f t="shared" si="30"/>
        <v>12.95</v>
      </c>
      <c r="N694" t="str">
        <f t="shared" si="31"/>
        <v>Liberica</v>
      </c>
      <c r="O694" t="str">
        <f t="shared" si="32"/>
        <v>Dark</v>
      </c>
      <c r="P694" t="str">
        <f>_xlfn.XLOOKUP(Coffee_order[[#This Row],[Customer ID]],customers!$A$1:$A$1001,customers!$I$1:$I$1001,,0)</f>
        <v>No</v>
      </c>
    </row>
    <row r="695" spans="1:16" x14ac:dyDescent="0.3">
      <c r="A695" s="2" t="s">
        <v>4405</v>
      </c>
      <c r="B695" s="4">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INDEX(products!$A$1:$G$49,MATCH($D695,products!$A$1:$A$49,0),MATCH(orders!I$1,products!$A$1:$G$1,0))</f>
        <v>Ara</v>
      </c>
      <c r="J695" t="str">
        <f>INDEX(products!$A$1:$G$49,MATCH($D695,products!$A$1:$A$49,0),MATCH(orders!J$1,products!$A$1:$G$1,0))</f>
        <v>M</v>
      </c>
      <c r="K695" s="6">
        <f>INDEX(products!$A$1:$G$49,MATCH($D695,products!$A$1:$A$49,0),MATCH(orders!K$1,products!$A$1:$G$1,0))</f>
        <v>2.5</v>
      </c>
      <c r="L695" s="7">
        <f>INDEX(products!$A$1:$G$49,MATCH($D695,products!$A$1:$A$49,0),MATCH(orders!L$1,products!$A$1:$G$1,0))</f>
        <v>25.874999999999996</v>
      </c>
      <c r="M695" s="7">
        <f t="shared" si="30"/>
        <v>51.749999999999993</v>
      </c>
      <c r="N695" t="str">
        <f t="shared" si="31"/>
        <v>Arabica</v>
      </c>
      <c r="O695" t="str">
        <f t="shared" si="32"/>
        <v>Medium</v>
      </c>
      <c r="P695" t="str">
        <f>_xlfn.XLOOKUP(Coffee_order[[#This Row],[Customer ID]],customers!$A$1:$A$1001,customers!$I$1:$I$1001,,0)</f>
        <v>Yes</v>
      </c>
    </row>
    <row r="696" spans="1:16" x14ac:dyDescent="0.3">
      <c r="A696" s="2" t="s">
        <v>4411</v>
      </c>
      <c r="B696" s="4">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INDEX(products!$A$1:$G$49,MATCH($D696,products!$A$1:$A$49,0),MATCH(orders!I$1,products!$A$1:$G$1,0))</f>
        <v>Exc</v>
      </c>
      <c r="J696" t="str">
        <f>INDEX(products!$A$1:$G$49,MATCH($D696,products!$A$1:$A$49,0),MATCH(orders!J$1,products!$A$1:$G$1,0))</f>
        <v>D</v>
      </c>
      <c r="K696" s="6">
        <f>INDEX(products!$A$1:$G$49,MATCH($D696,products!$A$1:$A$49,0),MATCH(orders!K$1,products!$A$1:$G$1,0))</f>
        <v>0.5</v>
      </c>
      <c r="L696" s="7">
        <f>INDEX(products!$A$1:$G$49,MATCH($D696,products!$A$1:$A$49,0),MATCH(orders!L$1,products!$A$1:$G$1,0))</f>
        <v>7.29</v>
      </c>
      <c r="M696" s="7">
        <f t="shared" si="30"/>
        <v>36.450000000000003</v>
      </c>
      <c r="N696" t="str">
        <f t="shared" si="31"/>
        <v>Excelsia</v>
      </c>
      <c r="O696" t="str">
        <f t="shared" si="32"/>
        <v>Dark</v>
      </c>
      <c r="P696" t="str">
        <f>_xlfn.XLOOKUP(Coffee_order[[#This Row],[Customer ID]],customers!$A$1:$A$1001,customers!$I$1:$I$1001,,0)</f>
        <v>No</v>
      </c>
    </row>
    <row r="697" spans="1:16" x14ac:dyDescent="0.3">
      <c r="A697" s="2" t="s">
        <v>4417</v>
      </c>
      <c r="B697" s="4">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INDEX(products!$A$1:$G$49,MATCH($D697,products!$A$1:$A$49,0),MATCH(orders!I$1,products!$A$1:$G$1,0))</f>
        <v>Lib</v>
      </c>
      <c r="J697" t="str">
        <f>INDEX(products!$A$1:$G$49,MATCH($D697,products!$A$1:$A$49,0),MATCH(orders!J$1,products!$A$1:$G$1,0))</f>
        <v>L</v>
      </c>
      <c r="K697" s="6">
        <f>INDEX(products!$A$1:$G$49,MATCH($D697,products!$A$1:$A$49,0),MATCH(orders!K$1,products!$A$1:$G$1,0))</f>
        <v>2.5</v>
      </c>
      <c r="L697" s="7">
        <f>INDEX(products!$A$1:$G$49,MATCH($D697,products!$A$1:$A$49,0),MATCH(orders!L$1,products!$A$1:$G$1,0))</f>
        <v>36.454999999999998</v>
      </c>
      <c r="M697" s="7">
        <f t="shared" si="30"/>
        <v>182.27499999999998</v>
      </c>
      <c r="N697" t="str">
        <f t="shared" si="31"/>
        <v>Liberica</v>
      </c>
      <c r="O697" t="str">
        <f t="shared" si="32"/>
        <v>Light</v>
      </c>
      <c r="P697" t="str">
        <f>_xlfn.XLOOKUP(Coffee_order[[#This Row],[Customer ID]],customers!$A$1:$A$1001,customers!$I$1:$I$1001,,0)</f>
        <v>Yes</v>
      </c>
    </row>
    <row r="698" spans="1:16" x14ac:dyDescent="0.3">
      <c r="A698" s="2" t="s">
        <v>4423</v>
      </c>
      <c r="B698" s="4">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INDEX(products!$A$1:$G$49,MATCH($D698,products!$A$1:$A$49,0),MATCH(orders!I$1,products!$A$1:$G$1,0))</f>
        <v>Lib</v>
      </c>
      <c r="J698" t="str">
        <f>INDEX(products!$A$1:$G$49,MATCH($D698,products!$A$1:$A$49,0),MATCH(orders!J$1,products!$A$1:$G$1,0))</f>
        <v>D</v>
      </c>
      <c r="K698" s="6">
        <f>INDEX(products!$A$1:$G$49,MATCH($D698,products!$A$1:$A$49,0),MATCH(orders!K$1,products!$A$1:$G$1,0))</f>
        <v>0.5</v>
      </c>
      <c r="L698" s="7">
        <f>INDEX(products!$A$1:$G$49,MATCH($D698,products!$A$1:$A$49,0),MATCH(orders!L$1,products!$A$1:$G$1,0))</f>
        <v>7.77</v>
      </c>
      <c r="M698" s="7">
        <f t="shared" si="30"/>
        <v>31.08</v>
      </c>
      <c r="N698" t="str">
        <f t="shared" si="31"/>
        <v>Liberica</v>
      </c>
      <c r="O698" t="str">
        <f t="shared" si="32"/>
        <v>Dark</v>
      </c>
      <c r="P698" t="str">
        <f>_xlfn.XLOOKUP(Coffee_order[[#This Row],[Customer ID]],customers!$A$1:$A$1001,customers!$I$1:$I$1001,,0)</f>
        <v>No</v>
      </c>
    </row>
    <row r="699" spans="1:16" x14ac:dyDescent="0.3">
      <c r="A699" s="2" t="s">
        <v>4429</v>
      </c>
      <c r="B699" s="4">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INDEX(products!$A$1:$G$49,MATCH($D699,products!$A$1:$A$49,0),MATCH(orders!I$1,products!$A$1:$G$1,0))</f>
        <v>Ara</v>
      </c>
      <c r="J699" t="str">
        <f>INDEX(products!$A$1:$G$49,MATCH($D699,products!$A$1:$A$49,0),MATCH(orders!J$1,products!$A$1:$G$1,0))</f>
        <v>M</v>
      </c>
      <c r="K699" s="6">
        <f>INDEX(products!$A$1:$G$49,MATCH($D699,products!$A$1:$A$49,0),MATCH(orders!K$1,products!$A$1:$G$1,0))</f>
        <v>0.5</v>
      </c>
      <c r="L699" s="7">
        <f>INDEX(products!$A$1:$G$49,MATCH($D699,products!$A$1:$A$49,0),MATCH(orders!L$1,products!$A$1:$G$1,0))</f>
        <v>6.75</v>
      </c>
      <c r="M699" s="7">
        <f t="shared" si="30"/>
        <v>20.25</v>
      </c>
      <c r="N699" t="str">
        <f t="shared" si="31"/>
        <v>Arabica</v>
      </c>
      <c r="O699" t="str">
        <f t="shared" si="32"/>
        <v>Medium</v>
      </c>
      <c r="P699" t="str">
        <f>_xlfn.XLOOKUP(Coffee_order[[#This Row],[Customer ID]],customers!$A$1:$A$1001,customers!$I$1:$I$1001,,0)</f>
        <v>No</v>
      </c>
    </row>
    <row r="700" spans="1:16" x14ac:dyDescent="0.3">
      <c r="A700" s="2" t="s">
        <v>4433</v>
      </c>
      <c r="B700" s="4">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INDEX(products!$A$1:$G$49,MATCH($D700,products!$A$1:$A$49,0),MATCH(orders!I$1,products!$A$1:$G$1,0))</f>
        <v>Lib</v>
      </c>
      <c r="J700" t="str">
        <f>INDEX(products!$A$1:$G$49,MATCH($D700,products!$A$1:$A$49,0),MATCH(orders!J$1,products!$A$1:$G$1,0))</f>
        <v>D</v>
      </c>
      <c r="K700" s="6">
        <f>INDEX(products!$A$1:$G$49,MATCH($D700,products!$A$1:$A$49,0),MATCH(orders!K$1,products!$A$1:$G$1,0))</f>
        <v>1</v>
      </c>
      <c r="L700" s="7">
        <f>INDEX(products!$A$1:$G$49,MATCH($D700,products!$A$1:$A$49,0),MATCH(orders!L$1,products!$A$1:$G$1,0))</f>
        <v>12.95</v>
      </c>
      <c r="M700" s="7">
        <f t="shared" si="30"/>
        <v>25.9</v>
      </c>
      <c r="N700" t="str">
        <f t="shared" si="31"/>
        <v>Liberica</v>
      </c>
      <c r="O700" t="str">
        <f t="shared" si="32"/>
        <v>Dark</v>
      </c>
      <c r="P700" t="str">
        <f>_xlfn.XLOOKUP(Coffee_order[[#This Row],[Customer ID]],customers!$A$1:$A$1001,customers!$I$1:$I$1001,,0)</f>
        <v>No</v>
      </c>
    </row>
    <row r="701" spans="1:16" x14ac:dyDescent="0.3">
      <c r="A701" s="2" t="s">
        <v>4439</v>
      </c>
      <c r="B701" s="4">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INDEX(products!$A$1:$G$49,MATCH($D701,products!$A$1:$A$49,0),MATCH(orders!I$1,products!$A$1:$G$1,0))</f>
        <v>Ara</v>
      </c>
      <c r="J701" t="str">
        <f>INDEX(products!$A$1:$G$49,MATCH($D701,products!$A$1:$A$49,0),MATCH(orders!J$1,products!$A$1:$G$1,0))</f>
        <v>D</v>
      </c>
      <c r="K701" s="6">
        <f>INDEX(products!$A$1:$G$49,MATCH($D701,products!$A$1:$A$49,0),MATCH(orders!K$1,products!$A$1:$G$1,0))</f>
        <v>0.5</v>
      </c>
      <c r="L701" s="7">
        <f>INDEX(products!$A$1:$G$49,MATCH($D701,products!$A$1:$A$49,0),MATCH(orders!L$1,products!$A$1:$G$1,0))</f>
        <v>5.97</v>
      </c>
      <c r="M701" s="7">
        <f t="shared" si="30"/>
        <v>23.88</v>
      </c>
      <c r="N701" t="str">
        <f t="shared" si="31"/>
        <v>Arabica</v>
      </c>
      <c r="O701" t="str">
        <f t="shared" si="32"/>
        <v>Dark</v>
      </c>
      <c r="P701" t="str">
        <f>_xlfn.XLOOKUP(Coffee_order[[#This Row],[Customer ID]],customers!$A$1:$A$1001,customers!$I$1:$I$1001,,0)</f>
        <v>Yes</v>
      </c>
    </row>
    <row r="702" spans="1:16" x14ac:dyDescent="0.3">
      <c r="A702" s="2" t="s">
        <v>4445</v>
      </c>
      <c r="B702" s="4">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INDEX(products!$A$1:$G$49,MATCH($D702,products!$A$1:$A$49,0),MATCH(orders!I$1,products!$A$1:$G$1,0))</f>
        <v>Lib</v>
      </c>
      <c r="J702" t="str">
        <f>INDEX(products!$A$1:$G$49,MATCH($D702,products!$A$1:$A$49,0),MATCH(orders!J$1,products!$A$1:$G$1,0))</f>
        <v>L</v>
      </c>
      <c r="K702" s="6">
        <f>INDEX(products!$A$1:$G$49,MATCH($D702,products!$A$1:$A$49,0),MATCH(orders!K$1,products!$A$1:$G$1,0))</f>
        <v>0.5</v>
      </c>
      <c r="L702" s="7">
        <f>INDEX(products!$A$1:$G$49,MATCH($D702,products!$A$1:$A$49,0),MATCH(orders!L$1,products!$A$1:$G$1,0))</f>
        <v>9.51</v>
      </c>
      <c r="M702" s="7">
        <f t="shared" si="30"/>
        <v>19.02</v>
      </c>
      <c r="N702" t="str">
        <f t="shared" si="31"/>
        <v>Liberica</v>
      </c>
      <c r="O702" t="str">
        <f t="shared" si="32"/>
        <v>Light</v>
      </c>
      <c r="P702" t="str">
        <f>_xlfn.XLOOKUP(Coffee_order[[#This Row],[Customer ID]],customers!$A$1:$A$1001,customers!$I$1:$I$1001,,0)</f>
        <v>No</v>
      </c>
    </row>
    <row r="703" spans="1:16" x14ac:dyDescent="0.3">
      <c r="A703" s="2" t="s">
        <v>4450</v>
      </c>
      <c r="B703" s="4">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INDEX(products!$A$1:$G$49,MATCH($D703,products!$A$1:$A$49,0),MATCH(orders!I$1,products!$A$1:$G$1,0))</f>
        <v>Ara</v>
      </c>
      <c r="J703" t="str">
        <f>INDEX(products!$A$1:$G$49,MATCH($D703,products!$A$1:$A$49,0),MATCH(orders!J$1,products!$A$1:$G$1,0))</f>
        <v>D</v>
      </c>
      <c r="K703" s="6">
        <f>INDEX(products!$A$1:$G$49,MATCH($D703,products!$A$1:$A$49,0),MATCH(orders!K$1,products!$A$1:$G$1,0))</f>
        <v>0.5</v>
      </c>
      <c r="L703" s="7">
        <f>INDEX(products!$A$1:$G$49,MATCH($D703,products!$A$1:$A$49,0),MATCH(orders!L$1,products!$A$1:$G$1,0))</f>
        <v>5.97</v>
      </c>
      <c r="M703" s="7">
        <f t="shared" si="30"/>
        <v>29.849999999999998</v>
      </c>
      <c r="N703" t="str">
        <f t="shared" si="31"/>
        <v>Arabica</v>
      </c>
      <c r="O703" t="str">
        <f t="shared" si="32"/>
        <v>Dark</v>
      </c>
      <c r="P703" t="str">
        <f>_xlfn.XLOOKUP(Coffee_order[[#This Row],[Customer ID]],customers!$A$1:$A$1001,customers!$I$1:$I$1001,,0)</f>
        <v>Yes</v>
      </c>
    </row>
    <row r="704" spans="1:16" x14ac:dyDescent="0.3">
      <c r="A704" s="2" t="s">
        <v>4456</v>
      </c>
      <c r="B704" s="4">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INDEX(products!$A$1:$G$49,MATCH($D704,products!$A$1:$A$49,0),MATCH(orders!I$1,products!$A$1:$G$1,0))</f>
        <v>Ara</v>
      </c>
      <c r="J704" t="str">
        <f>INDEX(products!$A$1:$G$49,MATCH($D704,products!$A$1:$A$49,0),MATCH(orders!J$1,products!$A$1:$G$1,0))</f>
        <v>L</v>
      </c>
      <c r="K704" s="6">
        <f>INDEX(products!$A$1:$G$49,MATCH($D704,products!$A$1:$A$49,0),MATCH(orders!K$1,products!$A$1:$G$1,0))</f>
        <v>0.5</v>
      </c>
      <c r="L704" s="7">
        <f>INDEX(products!$A$1:$G$49,MATCH($D704,products!$A$1:$A$49,0),MATCH(orders!L$1,products!$A$1:$G$1,0))</f>
        <v>7.77</v>
      </c>
      <c r="M704" s="7">
        <f t="shared" si="30"/>
        <v>7.77</v>
      </c>
      <c r="N704" t="str">
        <f t="shared" si="31"/>
        <v>Arabica</v>
      </c>
      <c r="O704" t="str">
        <f t="shared" si="32"/>
        <v>Light</v>
      </c>
      <c r="P704" t="str">
        <f>_xlfn.XLOOKUP(Coffee_order[[#This Row],[Customer ID]],customers!$A$1:$A$1001,customers!$I$1:$I$1001,,0)</f>
        <v>Yes</v>
      </c>
    </row>
    <row r="705" spans="1:16" x14ac:dyDescent="0.3">
      <c r="A705" s="2" t="s">
        <v>4461</v>
      </c>
      <c r="B705" s="4">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INDEX(products!$A$1:$G$49,MATCH($D705,products!$A$1:$A$49,0),MATCH(orders!I$1,products!$A$1:$G$1,0))</f>
        <v>Lib</v>
      </c>
      <c r="J705" t="str">
        <f>INDEX(products!$A$1:$G$49,MATCH($D705,products!$A$1:$A$49,0),MATCH(orders!J$1,products!$A$1:$G$1,0))</f>
        <v>D</v>
      </c>
      <c r="K705" s="6">
        <f>INDEX(products!$A$1:$G$49,MATCH($D705,products!$A$1:$A$49,0),MATCH(orders!K$1,products!$A$1:$G$1,0))</f>
        <v>2.5</v>
      </c>
      <c r="L705" s="7">
        <f>INDEX(products!$A$1:$G$49,MATCH($D705,products!$A$1:$A$49,0),MATCH(orders!L$1,products!$A$1:$G$1,0))</f>
        <v>29.784999999999997</v>
      </c>
      <c r="M705" s="7">
        <f t="shared" si="30"/>
        <v>119.13999999999999</v>
      </c>
      <c r="N705" t="str">
        <f t="shared" si="31"/>
        <v>Liberica</v>
      </c>
      <c r="O705" t="str">
        <f t="shared" si="32"/>
        <v>Dark</v>
      </c>
      <c r="P705" t="str">
        <f>_xlfn.XLOOKUP(Coffee_order[[#This Row],[Customer ID]],customers!$A$1:$A$1001,customers!$I$1:$I$1001,,0)</f>
        <v>Yes</v>
      </c>
    </row>
    <row r="706" spans="1:16" x14ac:dyDescent="0.3">
      <c r="A706" s="2" t="s">
        <v>4466</v>
      </c>
      <c r="B706" s="4">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INDEX(products!$A$1:$G$49,MATCH($D706,products!$A$1:$A$49,0),MATCH(orders!I$1,products!$A$1:$G$1,0))</f>
        <v>Exc</v>
      </c>
      <c r="J706" t="str">
        <f>INDEX(products!$A$1:$G$49,MATCH($D706,products!$A$1:$A$49,0),MATCH(orders!J$1,products!$A$1:$G$1,0))</f>
        <v>D</v>
      </c>
      <c r="K706" s="6">
        <f>INDEX(products!$A$1:$G$49,MATCH($D706,products!$A$1:$A$49,0),MATCH(orders!K$1,products!$A$1:$G$1,0))</f>
        <v>0.2</v>
      </c>
      <c r="L706" s="7">
        <f>INDEX(products!$A$1:$G$49,MATCH($D706,products!$A$1:$A$49,0),MATCH(orders!L$1,products!$A$1:$G$1,0))</f>
        <v>3.645</v>
      </c>
      <c r="M706" s="7">
        <f t="shared" si="30"/>
        <v>21.87</v>
      </c>
      <c r="N706" t="str">
        <f t="shared" si="31"/>
        <v>Excelsia</v>
      </c>
      <c r="O706" t="str">
        <f t="shared" si="32"/>
        <v>Dark</v>
      </c>
      <c r="P706" t="str">
        <f>_xlfn.XLOOKUP(Coffee_order[[#This Row],[Customer ID]],customers!$A$1:$A$1001,customers!$I$1:$I$1001,,0)</f>
        <v>Yes</v>
      </c>
    </row>
    <row r="707" spans="1:16" x14ac:dyDescent="0.3">
      <c r="A707" s="2" t="s">
        <v>4471</v>
      </c>
      <c r="B707" s="4">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INDEX(products!$A$1:$G$49,MATCH($D707,products!$A$1:$A$49,0),MATCH(orders!I$1,products!$A$1:$G$1,0))</f>
        <v>Exc</v>
      </c>
      <c r="J707" t="str">
        <f>INDEX(products!$A$1:$G$49,MATCH($D707,products!$A$1:$A$49,0),MATCH(orders!J$1,products!$A$1:$G$1,0))</f>
        <v>L</v>
      </c>
      <c r="K707" s="6">
        <f>INDEX(products!$A$1:$G$49,MATCH($D707,products!$A$1:$A$49,0),MATCH(orders!K$1,products!$A$1:$G$1,0))</f>
        <v>0.5</v>
      </c>
      <c r="L707" s="7">
        <f>INDEX(products!$A$1:$G$49,MATCH($D707,products!$A$1:$A$49,0),MATCH(orders!L$1,products!$A$1:$G$1,0))</f>
        <v>8.91</v>
      </c>
      <c r="M707" s="7">
        <f t="shared" ref="M707:M770" si="33">L707*E707</f>
        <v>17.82</v>
      </c>
      <c r="N707" t="str">
        <f t="shared" ref="N707:N770" si="34">IF(I707="Rob","Robusta",IF(I707="Exc","Excelsia",IF(I707="Ara","Arabica",IF(I707="Lib","Liberica"))))</f>
        <v>Excelsia</v>
      </c>
      <c r="O707" t="str">
        <f t="shared" ref="O707:O770" si="35">IF(J707="M","Medium",IF(J707="L","Light",IF(J707="D","Dark")))</f>
        <v>Light</v>
      </c>
      <c r="P707" t="str">
        <f>_xlfn.XLOOKUP(Coffee_order[[#This Row],[Customer ID]],customers!$A$1:$A$1001,customers!$I$1:$I$1001,,0)</f>
        <v>No</v>
      </c>
    </row>
    <row r="708" spans="1:16" x14ac:dyDescent="0.3">
      <c r="A708" s="2" t="s">
        <v>4477</v>
      </c>
      <c r="B708" s="4">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INDEX(products!$A$1:$G$49,MATCH($D708,products!$A$1:$A$49,0),MATCH(orders!I$1,products!$A$1:$G$1,0))</f>
        <v>Exc</v>
      </c>
      <c r="J708" t="str">
        <f>INDEX(products!$A$1:$G$49,MATCH($D708,products!$A$1:$A$49,0),MATCH(orders!J$1,products!$A$1:$G$1,0))</f>
        <v>M</v>
      </c>
      <c r="K708" s="6">
        <f>INDEX(products!$A$1:$G$49,MATCH($D708,products!$A$1:$A$49,0),MATCH(orders!K$1,products!$A$1:$G$1,0))</f>
        <v>0.2</v>
      </c>
      <c r="L708" s="7">
        <f>INDEX(products!$A$1:$G$49,MATCH($D708,products!$A$1:$A$49,0),MATCH(orders!L$1,products!$A$1:$G$1,0))</f>
        <v>4.125</v>
      </c>
      <c r="M708" s="7">
        <f t="shared" si="33"/>
        <v>12.375</v>
      </c>
      <c r="N708" t="str">
        <f t="shared" si="34"/>
        <v>Excelsia</v>
      </c>
      <c r="O708" t="str">
        <f t="shared" si="35"/>
        <v>Medium</v>
      </c>
      <c r="P708" t="str">
        <f>_xlfn.XLOOKUP(Coffee_order[[#This Row],[Customer ID]],customers!$A$1:$A$1001,customers!$I$1:$I$1001,,0)</f>
        <v>No</v>
      </c>
    </row>
    <row r="709" spans="1:16" x14ac:dyDescent="0.3">
      <c r="A709" s="2" t="s">
        <v>4483</v>
      </c>
      <c r="B709" s="4">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INDEX(products!$A$1:$G$49,MATCH($D709,products!$A$1:$A$49,0),MATCH(orders!I$1,products!$A$1:$G$1,0))</f>
        <v>Lib</v>
      </c>
      <c r="J709" t="str">
        <f>INDEX(products!$A$1:$G$49,MATCH($D709,products!$A$1:$A$49,0),MATCH(orders!J$1,products!$A$1:$G$1,0))</f>
        <v>D</v>
      </c>
      <c r="K709" s="6">
        <f>INDEX(products!$A$1:$G$49,MATCH($D709,products!$A$1:$A$49,0),MATCH(orders!K$1,products!$A$1:$G$1,0))</f>
        <v>1</v>
      </c>
      <c r="L709" s="7">
        <f>INDEX(products!$A$1:$G$49,MATCH($D709,products!$A$1:$A$49,0),MATCH(orders!L$1,products!$A$1:$G$1,0))</f>
        <v>12.95</v>
      </c>
      <c r="M709" s="7">
        <f t="shared" si="33"/>
        <v>25.9</v>
      </c>
      <c r="N709" t="str">
        <f t="shared" si="34"/>
        <v>Liberica</v>
      </c>
      <c r="O709" t="str">
        <f t="shared" si="35"/>
        <v>Dark</v>
      </c>
      <c r="P709" t="str">
        <f>_xlfn.XLOOKUP(Coffee_order[[#This Row],[Customer ID]],customers!$A$1:$A$1001,customers!$I$1:$I$1001,,0)</f>
        <v>No</v>
      </c>
    </row>
    <row r="710" spans="1:16" x14ac:dyDescent="0.3">
      <c r="A710" s="2" t="s">
        <v>4488</v>
      </c>
      <c r="B710" s="4">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INDEX(products!$A$1:$G$49,MATCH($D710,products!$A$1:$A$49,0),MATCH(orders!I$1,products!$A$1:$G$1,0))</f>
        <v>Ara</v>
      </c>
      <c r="J710" t="str">
        <f>INDEX(products!$A$1:$G$49,MATCH($D710,products!$A$1:$A$49,0),MATCH(orders!J$1,products!$A$1:$G$1,0))</f>
        <v>M</v>
      </c>
      <c r="K710" s="6">
        <f>INDEX(products!$A$1:$G$49,MATCH($D710,products!$A$1:$A$49,0),MATCH(orders!K$1,products!$A$1:$G$1,0))</f>
        <v>0.5</v>
      </c>
      <c r="L710" s="7">
        <f>INDEX(products!$A$1:$G$49,MATCH($D710,products!$A$1:$A$49,0),MATCH(orders!L$1,products!$A$1:$G$1,0))</f>
        <v>6.75</v>
      </c>
      <c r="M710" s="7">
        <f t="shared" si="33"/>
        <v>13.5</v>
      </c>
      <c r="N710" t="str">
        <f t="shared" si="34"/>
        <v>Arabica</v>
      </c>
      <c r="O710" t="str">
        <f t="shared" si="35"/>
        <v>Medium</v>
      </c>
      <c r="P710" t="str">
        <f>_xlfn.XLOOKUP(Coffee_order[[#This Row],[Customer ID]],customers!$A$1:$A$1001,customers!$I$1:$I$1001,,0)</f>
        <v>Yes</v>
      </c>
    </row>
    <row r="711" spans="1:16" x14ac:dyDescent="0.3">
      <c r="A711" s="2" t="s">
        <v>4494</v>
      </c>
      <c r="B711" s="4">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INDEX(products!$A$1:$G$49,MATCH($D711,products!$A$1:$A$49,0),MATCH(orders!I$1,products!$A$1:$G$1,0))</f>
        <v>Exc</v>
      </c>
      <c r="J711" t="str">
        <f>INDEX(products!$A$1:$G$49,MATCH($D711,products!$A$1:$A$49,0),MATCH(orders!J$1,products!$A$1:$G$1,0))</f>
        <v>L</v>
      </c>
      <c r="K711" s="6">
        <f>INDEX(products!$A$1:$G$49,MATCH($D711,products!$A$1:$A$49,0),MATCH(orders!K$1,products!$A$1:$G$1,0))</f>
        <v>0.5</v>
      </c>
      <c r="L711" s="7">
        <f>INDEX(products!$A$1:$G$49,MATCH($D711,products!$A$1:$A$49,0),MATCH(orders!L$1,products!$A$1:$G$1,0))</f>
        <v>8.91</v>
      </c>
      <c r="M711" s="7">
        <f t="shared" si="33"/>
        <v>17.82</v>
      </c>
      <c r="N711" t="str">
        <f t="shared" si="34"/>
        <v>Excelsia</v>
      </c>
      <c r="O711" t="str">
        <f t="shared" si="35"/>
        <v>Light</v>
      </c>
      <c r="P711" t="str">
        <f>_xlfn.XLOOKUP(Coffee_order[[#This Row],[Customer ID]],customers!$A$1:$A$1001,customers!$I$1:$I$1001,,0)</f>
        <v>Yes</v>
      </c>
    </row>
    <row r="712" spans="1:16" x14ac:dyDescent="0.3">
      <c r="A712" s="2" t="s">
        <v>4499</v>
      </c>
      <c r="B712" s="4">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INDEX(products!$A$1:$G$49,MATCH($D712,products!$A$1:$A$49,0),MATCH(orders!I$1,products!$A$1:$G$1,0))</f>
        <v>Exc</v>
      </c>
      <c r="J712" t="str">
        <f>INDEX(products!$A$1:$G$49,MATCH($D712,products!$A$1:$A$49,0),MATCH(orders!J$1,products!$A$1:$G$1,0))</f>
        <v>M</v>
      </c>
      <c r="K712" s="6">
        <f>INDEX(products!$A$1:$G$49,MATCH($D712,products!$A$1:$A$49,0),MATCH(orders!K$1,products!$A$1:$G$1,0))</f>
        <v>0.5</v>
      </c>
      <c r="L712" s="7">
        <f>INDEX(products!$A$1:$G$49,MATCH($D712,products!$A$1:$A$49,0),MATCH(orders!L$1,products!$A$1:$G$1,0))</f>
        <v>8.25</v>
      </c>
      <c r="M712" s="7">
        <f t="shared" si="33"/>
        <v>24.75</v>
      </c>
      <c r="N712" t="str">
        <f t="shared" si="34"/>
        <v>Excelsia</v>
      </c>
      <c r="O712" t="str">
        <f t="shared" si="35"/>
        <v>Medium</v>
      </c>
      <c r="P712" t="str">
        <f>_xlfn.XLOOKUP(Coffee_order[[#This Row],[Customer ID]],customers!$A$1:$A$1001,customers!$I$1:$I$1001,,0)</f>
        <v>No</v>
      </c>
    </row>
    <row r="713" spans="1:16" x14ac:dyDescent="0.3">
      <c r="A713" s="2" t="s">
        <v>4505</v>
      </c>
      <c r="B713" s="4">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INDEX(products!$A$1:$G$49,MATCH($D713,products!$A$1:$A$49,0),MATCH(orders!I$1,products!$A$1:$G$1,0))</f>
        <v>Rob</v>
      </c>
      <c r="J713" t="str">
        <f>INDEX(products!$A$1:$G$49,MATCH($D713,products!$A$1:$A$49,0),MATCH(orders!J$1,products!$A$1:$G$1,0))</f>
        <v>M</v>
      </c>
      <c r="K713" s="6">
        <f>INDEX(products!$A$1:$G$49,MATCH($D713,products!$A$1:$A$49,0),MATCH(orders!K$1,products!$A$1:$G$1,0))</f>
        <v>0.2</v>
      </c>
      <c r="L713" s="7">
        <f>INDEX(products!$A$1:$G$49,MATCH($D713,products!$A$1:$A$49,0),MATCH(orders!L$1,products!$A$1:$G$1,0))</f>
        <v>2.9849999999999999</v>
      </c>
      <c r="M713" s="7">
        <f t="shared" si="33"/>
        <v>17.91</v>
      </c>
      <c r="N713" t="str">
        <f t="shared" si="34"/>
        <v>Robusta</v>
      </c>
      <c r="O713" t="str">
        <f t="shared" si="35"/>
        <v>Medium</v>
      </c>
      <c r="P713" t="str">
        <f>_xlfn.XLOOKUP(Coffee_order[[#This Row],[Customer ID]],customers!$A$1:$A$1001,customers!$I$1:$I$1001,,0)</f>
        <v>No</v>
      </c>
    </row>
    <row r="714" spans="1:16" x14ac:dyDescent="0.3">
      <c r="A714" s="2" t="s">
        <v>4512</v>
      </c>
      <c r="B714" s="4">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INDEX(products!$A$1:$G$49,MATCH($D714,products!$A$1:$A$49,0),MATCH(orders!I$1,products!$A$1:$G$1,0))</f>
        <v>Exc</v>
      </c>
      <c r="J714" t="str">
        <f>INDEX(products!$A$1:$G$49,MATCH($D714,products!$A$1:$A$49,0),MATCH(orders!J$1,products!$A$1:$G$1,0))</f>
        <v>M</v>
      </c>
      <c r="K714" s="6">
        <f>INDEX(products!$A$1:$G$49,MATCH($D714,products!$A$1:$A$49,0),MATCH(orders!K$1,products!$A$1:$G$1,0))</f>
        <v>0.5</v>
      </c>
      <c r="L714" s="7">
        <f>INDEX(products!$A$1:$G$49,MATCH($D714,products!$A$1:$A$49,0),MATCH(orders!L$1,products!$A$1:$G$1,0))</f>
        <v>8.25</v>
      </c>
      <c r="M714" s="7">
        <f t="shared" si="33"/>
        <v>16.5</v>
      </c>
      <c r="N714" t="str">
        <f t="shared" si="34"/>
        <v>Excelsia</v>
      </c>
      <c r="O714" t="str">
        <f t="shared" si="35"/>
        <v>Medium</v>
      </c>
      <c r="P714" t="str">
        <f>_xlfn.XLOOKUP(Coffee_order[[#This Row],[Customer ID]],customers!$A$1:$A$1001,customers!$I$1:$I$1001,,0)</f>
        <v>No</v>
      </c>
    </row>
    <row r="715" spans="1:16" x14ac:dyDescent="0.3">
      <c r="A715" s="2" t="s">
        <v>4516</v>
      </c>
      <c r="B715" s="4">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INDEX(products!$A$1:$G$49,MATCH($D715,products!$A$1:$A$49,0),MATCH(orders!I$1,products!$A$1:$G$1,0))</f>
        <v>Rob</v>
      </c>
      <c r="J715" t="str">
        <f>INDEX(products!$A$1:$G$49,MATCH($D715,products!$A$1:$A$49,0),MATCH(orders!J$1,products!$A$1:$G$1,0))</f>
        <v>M</v>
      </c>
      <c r="K715" s="6">
        <f>INDEX(products!$A$1:$G$49,MATCH($D715,products!$A$1:$A$49,0),MATCH(orders!K$1,products!$A$1:$G$1,0))</f>
        <v>0.2</v>
      </c>
      <c r="L715" s="7">
        <f>INDEX(products!$A$1:$G$49,MATCH($D715,products!$A$1:$A$49,0),MATCH(orders!L$1,products!$A$1:$G$1,0))</f>
        <v>2.9849999999999999</v>
      </c>
      <c r="M715" s="7">
        <f t="shared" si="33"/>
        <v>2.9849999999999999</v>
      </c>
      <c r="N715" t="str">
        <f t="shared" si="34"/>
        <v>Robusta</v>
      </c>
      <c r="O715" t="str">
        <f t="shared" si="35"/>
        <v>Medium</v>
      </c>
      <c r="P715" t="str">
        <f>_xlfn.XLOOKUP(Coffee_order[[#This Row],[Customer ID]],customers!$A$1:$A$1001,customers!$I$1:$I$1001,,0)</f>
        <v>No</v>
      </c>
    </row>
    <row r="716" spans="1:16" x14ac:dyDescent="0.3">
      <c r="A716" s="2" t="s">
        <v>4522</v>
      </c>
      <c r="B716" s="4">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INDEX(products!$A$1:$G$49,MATCH($D716,products!$A$1:$A$49,0),MATCH(orders!I$1,products!$A$1:$G$1,0))</f>
        <v>Exc</v>
      </c>
      <c r="J716" t="str">
        <f>INDEX(products!$A$1:$G$49,MATCH($D716,products!$A$1:$A$49,0),MATCH(orders!J$1,products!$A$1:$G$1,0))</f>
        <v>D</v>
      </c>
      <c r="K716" s="6">
        <f>INDEX(products!$A$1:$G$49,MATCH($D716,products!$A$1:$A$49,0),MATCH(orders!K$1,products!$A$1:$G$1,0))</f>
        <v>0.2</v>
      </c>
      <c r="L716" s="7">
        <f>INDEX(products!$A$1:$G$49,MATCH($D716,products!$A$1:$A$49,0),MATCH(orders!L$1,products!$A$1:$G$1,0))</f>
        <v>3.645</v>
      </c>
      <c r="M716" s="7">
        <f t="shared" si="33"/>
        <v>14.58</v>
      </c>
      <c r="N716" t="str">
        <f t="shared" si="34"/>
        <v>Excelsia</v>
      </c>
      <c r="O716" t="str">
        <f t="shared" si="35"/>
        <v>Dark</v>
      </c>
      <c r="P716" t="str">
        <f>_xlfn.XLOOKUP(Coffee_order[[#This Row],[Customer ID]],customers!$A$1:$A$1001,customers!$I$1:$I$1001,,0)</f>
        <v>Yes</v>
      </c>
    </row>
    <row r="717" spans="1:16" x14ac:dyDescent="0.3">
      <c r="A717" s="2" t="s">
        <v>4528</v>
      </c>
      <c r="B717" s="4">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INDEX(products!$A$1:$G$49,MATCH($D717,products!$A$1:$A$49,0),MATCH(orders!I$1,products!$A$1:$G$1,0))</f>
        <v>Exc</v>
      </c>
      <c r="J717" t="str">
        <f>INDEX(products!$A$1:$G$49,MATCH($D717,products!$A$1:$A$49,0),MATCH(orders!J$1,products!$A$1:$G$1,0))</f>
        <v>L</v>
      </c>
      <c r="K717" s="6">
        <f>INDEX(products!$A$1:$G$49,MATCH($D717,products!$A$1:$A$49,0),MATCH(orders!K$1,products!$A$1:$G$1,0))</f>
        <v>1</v>
      </c>
      <c r="L717" s="7">
        <f>INDEX(products!$A$1:$G$49,MATCH($D717,products!$A$1:$A$49,0),MATCH(orders!L$1,products!$A$1:$G$1,0))</f>
        <v>14.85</v>
      </c>
      <c r="M717" s="7">
        <f t="shared" si="33"/>
        <v>89.1</v>
      </c>
      <c r="N717" t="str">
        <f t="shared" si="34"/>
        <v>Excelsia</v>
      </c>
      <c r="O717" t="str">
        <f t="shared" si="35"/>
        <v>Light</v>
      </c>
      <c r="P717" t="str">
        <f>_xlfn.XLOOKUP(Coffee_order[[#This Row],[Customer ID]],customers!$A$1:$A$1001,customers!$I$1:$I$1001,,0)</f>
        <v>No</v>
      </c>
    </row>
    <row r="718" spans="1:16" x14ac:dyDescent="0.3">
      <c r="A718" s="2" t="s">
        <v>4533</v>
      </c>
      <c r="B718" s="4">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INDEX(products!$A$1:$G$49,MATCH($D718,products!$A$1:$A$49,0),MATCH(orders!I$1,products!$A$1:$G$1,0))</f>
        <v>Rob</v>
      </c>
      <c r="J718" t="str">
        <f>INDEX(products!$A$1:$G$49,MATCH($D718,products!$A$1:$A$49,0),MATCH(orders!J$1,products!$A$1:$G$1,0))</f>
        <v>L</v>
      </c>
      <c r="K718" s="6">
        <f>INDEX(products!$A$1:$G$49,MATCH($D718,products!$A$1:$A$49,0),MATCH(orders!K$1,products!$A$1:$G$1,0))</f>
        <v>1</v>
      </c>
      <c r="L718" s="7">
        <f>INDEX(products!$A$1:$G$49,MATCH($D718,products!$A$1:$A$49,0),MATCH(orders!L$1,products!$A$1:$G$1,0))</f>
        <v>11.95</v>
      </c>
      <c r="M718" s="7">
        <f t="shared" si="33"/>
        <v>35.849999999999994</v>
      </c>
      <c r="N718" t="str">
        <f t="shared" si="34"/>
        <v>Robusta</v>
      </c>
      <c r="O718" t="str">
        <f t="shared" si="35"/>
        <v>Light</v>
      </c>
      <c r="P718" t="str">
        <f>_xlfn.XLOOKUP(Coffee_order[[#This Row],[Customer ID]],customers!$A$1:$A$1001,customers!$I$1:$I$1001,,0)</f>
        <v>No</v>
      </c>
    </row>
    <row r="719" spans="1:16" x14ac:dyDescent="0.3">
      <c r="A719" s="2" t="s">
        <v>4539</v>
      </c>
      <c r="B719" s="4">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INDEX(products!$A$1:$G$49,MATCH($D719,products!$A$1:$A$49,0),MATCH(orders!I$1,products!$A$1:$G$1,0))</f>
        <v>Ara</v>
      </c>
      <c r="J719" t="str">
        <f>INDEX(products!$A$1:$G$49,MATCH($D719,products!$A$1:$A$49,0),MATCH(orders!J$1,products!$A$1:$G$1,0))</f>
        <v>D</v>
      </c>
      <c r="K719" s="6">
        <f>INDEX(products!$A$1:$G$49,MATCH($D719,products!$A$1:$A$49,0),MATCH(orders!K$1,products!$A$1:$G$1,0))</f>
        <v>2.5</v>
      </c>
      <c r="L719" s="7">
        <f>INDEX(products!$A$1:$G$49,MATCH($D719,products!$A$1:$A$49,0),MATCH(orders!L$1,products!$A$1:$G$1,0))</f>
        <v>22.884999999999998</v>
      </c>
      <c r="M719" s="7">
        <f t="shared" si="33"/>
        <v>68.655000000000001</v>
      </c>
      <c r="N719" t="str">
        <f t="shared" si="34"/>
        <v>Arabica</v>
      </c>
      <c r="O719" t="str">
        <f t="shared" si="35"/>
        <v>Dark</v>
      </c>
      <c r="P719" t="str">
        <f>_xlfn.XLOOKUP(Coffee_order[[#This Row],[Customer ID]],customers!$A$1:$A$1001,customers!$I$1:$I$1001,,0)</f>
        <v>No</v>
      </c>
    </row>
    <row r="720" spans="1:16" x14ac:dyDescent="0.3">
      <c r="A720" s="2" t="s">
        <v>4545</v>
      </c>
      <c r="B720" s="4">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INDEX(products!$A$1:$G$49,MATCH($D720,products!$A$1:$A$49,0),MATCH(orders!I$1,products!$A$1:$G$1,0))</f>
        <v>Lib</v>
      </c>
      <c r="J720" t="str">
        <f>INDEX(products!$A$1:$G$49,MATCH($D720,products!$A$1:$A$49,0),MATCH(orders!J$1,products!$A$1:$G$1,0))</f>
        <v>D</v>
      </c>
      <c r="K720" s="6">
        <f>INDEX(products!$A$1:$G$49,MATCH($D720,products!$A$1:$A$49,0),MATCH(orders!K$1,products!$A$1:$G$1,0))</f>
        <v>1</v>
      </c>
      <c r="L720" s="7">
        <f>INDEX(products!$A$1:$G$49,MATCH($D720,products!$A$1:$A$49,0),MATCH(orders!L$1,products!$A$1:$G$1,0))</f>
        <v>12.95</v>
      </c>
      <c r="M720" s="7">
        <f t="shared" si="33"/>
        <v>38.849999999999994</v>
      </c>
      <c r="N720" t="str">
        <f t="shared" si="34"/>
        <v>Liberica</v>
      </c>
      <c r="O720" t="str">
        <f t="shared" si="35"/>
        <v>Dark</v>
      </c>
      <c r="P720" t="str">
        <f>_xlfn.XLOOKUP(Coffee_order[[#This Row],[Customer ID]],customers!$A$1:$A$1001,customers!$I$1:$I$1001,,0)</f>
        <v>No</v>
      </c>
    </row>
    <row r="721" spans="1:16" x14ac:dyDescent="0.3">
      <c r="A721" s="2" t="s">
        <v>4551</v>
      </c>
      <c r="B721" s="4">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INDEX(products!$A$1:$G$49,MATCH($D721,products!$A$1:$A$49,0),MATCH(orders!I$1,products!$A$1:$G$1,0))</f>
        <v>Lib</v>
      </c>
      <c r="J721" t="str">
        <f>INDEX(products!$A$1:$G$49,MATCH($D721,products!$A$1:$A$49,0),MATCH(orders!J$1,products!$A$1:$G$1,0))</f>
        <v>L</v>
      </c>
      <c r="K721" s="6">
        <f>INDEX(products!$A$1:$G$49,MATCH($D721,products!$A$1:$A$49,0),MATCH(orders!K$1,products!$A$1:$G$1,0))</f>
        <v>1</v>
      </c>
      <c r="L721" s="7">
        <f>INDEX(products!$A$1:$G$49,MATCH($D721,products!$A$1:$A$49,0),MATCH(orders!L$1,products!$A$1:$G$1,0))</f>
        <v>15.85</v>
      </c>
      <c r="M721" s="7">
        <f t="shared" si="33"/>
        <v>79.25</v>
      </c>
      <c r="N721" t="str">
        <f t="shared" si="34"/>
        <v>Liberica</v>
      </c>
      <c r="O721" t="str">
        <f t="shared" si="35"/>
        <v>Light</v>
      </c>
      <c r="P721" t="str">
        <f>_xlfn.XLOOKUP(Coffee_order[[#This Row],[Customer ID]],customers!$A$1:$A$1001,customers!$I$1:$I$1001,,0)</f>
        <v>Yes</v>
      </c>
    </row>
    <row r="722" spans="1:16" x14ac:dyDescent="0.3">
      <c r="A722" s="2" t="s">
        <v>4557</v>
      </c>
      <c r="B722" s="4">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INDEX(products!$A$1:$G$49,MATCH($D722,products!$A$1:$A$49,0),MATCH(orders!I$1,products!$A$1:$G$1,0))</f>
        <v>Exc</v>
      </c>
      <c r="J722" t="str">
        <f>INDEX(products!$A$1:$G$49,MATCH($D722,products!$A$1:$A$49,0),MATCH(orders!J$1,products!$A$1:$G$1,0))</f>
        <v>D</v>
      </c>
      <c r="K722" s="6">
        <f>INDEX(products!$A$1:$G$49,MATCH($D722,products!$A$1:$A$49,0),MATCH(orders!K$1,products!$A$1:$G$1,0))</f>
        <v>0.5</v>
      </c>
      <c r="L722" s="7">
        <f>INDEX(products!$A$1:$G$49,MATCH($D722,products!$A$1:$A$49,0),MATCH(orders!L$1,products!$A$1:$G$1,0))</f>
        <v>7.29</v>
      </c>
      <c r="M722" s="7">
        <f t="shared" si="33"/>
        <v>36.450000000000003</v>
      </c>
      <c r="N722" t="str">
        <f t="shared" si="34"/>
        <v>Excelsia</v>
      </c>
      <c r="O722" t="str">
        <f t="shared" si="35"/>
        <v>Dark</v>
      </c>
      <c r="P722" t="str">
        <f>_xlfn.XLOOKUP(Coffee_order[[#This Row],[Customer ID]],customers!$A$1:$A$1001,customers!$I$1:$I$1001,,0)</f>
        <v>Yes</v>
      </c>
    </row>
    <row r="723" spans="1:16" x14ac:dyDescent="0.3">
      <c r="A723" s="2" t="s">
        <v>4563</v>
      </c>
      <c r="B723" s="4">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INDEX(products!$A$1:$G$49,MATCH($D723,products!$A$1:$A$49,0),MATCH(orders!I$1,products!$A$1:$G$1,0))</f>
        <v>Rob</v>
      </c>
      <c r="J723" t="str">
        <f>INDEX(products!$A$1:$G$49,MATCH($D723,products!$A$1:$A$49,0),MATCH(orders!J$1,products!$A$1:$G$1,0))</f>
        <v>M</v>
      </c>
      <c r="K723" s="6">
        <f>INDEX(products!$A$1:$G$49,MATCH($D723,products!$A$1:$A$49,0),MATCH(orders!K$1,products!$A$1:$G$1,0))</f>
        <v>0.2</v>
      </c>
      <c r="L723" s="7">
        <f>INDEX(products!$A$1:$G$49,MATCH($D723,products!$A$1:$A$49,0),MATCH(orders!L$1,products!$A$1:$G$1,0))</f>
        <v>2.9849999999999999</v>
      </c>
      <c r="M723" s="7">
        <f t="shared" si="33"/>
        <v>8.9550000000000001</v>
      </c>
      <c r="N723" t="str">
        <f t="shared" si="34"/>
        <v>Robusta</v>
      </c>
      <c r="O723" t="str">
        <f t="shared" si="35"/>
        <v>Medium</v>
      </c>
      <c r="P723" t="str">
        <f>_xlfn.XLOOKUP(Coffee_order[[#This Row],[Customer ID]],customers!$A$1:$A$1001,customers!$I$1:$I$1001,,0)</f>
        <v>Yes</v>
      </c>
    </row>
    <row r="724" spans="1:16" x14ac:dyDescent="0.3">
      <c r="A724" s="2" t="s">
        <v>4569</v>
      </c>
      <c r="B724" s="4">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INDEX(products!$A$1:$G$49,MATCH($D724,products!$A$1:$A$49,0),MATCH(orders!I$1,products!$A$1:$G$1,0))</f>
        <v>Exc</v>
      </c>
      <c r="J724" t="str">
        <f>INDEX(products!$A$1:$G$49,MATCH($D724,products!$A$1:$A$49,0),MATCH(orders!J$1,products!$A$1:$G$1,0))</f>
        <v>D</v>
      </c>
      <c r="K724" s="6">
        <f>INDEX(products!$A$1:$G$49,MATCH($D724,products!$A$1:$A$49,0),MATCH(orders!K$1,products!$A$1:$G$1,0))</f>
        <v>1</v>
      </c>
      <c r="L724" s="7">
        <f>INDEX(products!$A$1:$G$49,MATCH($D724,products!$A$1:$A$49,0),MATCH(orders!L$1,products!$A$1:$G$1,0))</f>
        <v>12.15</v>
      </c>
      <c r="M724" s="7">
        <f t="shared" si="33"/>
        <v>24.3</v>
      </c>
      <c r="N724" t="str">
        <f t="shared" si="34"/>
        <v>Excelsia</v>
      </c>
      <c r="O724" t="str">
        <f t="shared" si="35"/>
        <v>Dark</v>
      </c>
      <c r="P724" t="str">
        <f>_xlfn.XLOOKUP(Coffee_order[[#This Row],[Customer ID]],customers!$A$1:$A$1001,customers!$I$1:$I$1001,,0)</f>
        <v>No</v>
      </c>
    </row>
    <row r="725" spans="1:16" x14ac:dyDescent="0.3">
      <c r="A725" s="2" t="s">
        <v>4574</v>
      </c>
      <c r="B725" s="4">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INDEX(products!$A$1:$G$49,MATCH($D725,products!$A$1:$A$49,0),MATCH(orders!I$1,products!$A$1:$G$1,0))</f>
        <v>Exc</v>
      </c>
      <c r="J725" t="str">
        <f>INDEX(products!$A$1:$G$49,MATCH($D725,products!$A$1:$A$49,0),MATCH(orders!J$1,products!$A$1:$G$1,0))</f>
        <v>M</v>
      </c>
      <c r="K725" s="6">
        <f>INDEX(products!$A$1:$G$49,MATCH($D725,products!$A$1:$A$49,0),MATCH(orders!K$1,products!$A$1:$G$1,0))</f>
        <v>2.5</v>
      </c>
      <c r="L725" s="7">
        <f>INDEX(products!$A$1:$G$49,MATCH($D725,products!$A$1:$A$49,0),MATCH(orders!L$1,products!$A$1:$G$1,0))</f>
        <v>31.624999999999996</v>
      </c>
      <c r="M725" s="7">
        <f t="shared" si="33"/>
        <v>63.249999999999993</v>
      </c>
      <c r="N725" t="str">
        <f t="shared" si="34"/>
        <v>Excelsia</v>
      </c>
      <c r="O725" t="str">
        <f t="shared" si="35"/>
        <v>Medium</v>
      </c>
      <c r="P725" t="str">
        <f>_xlfn.XLOOKUP(Coffee_order[[#This Row],[Customer ID]],customers!$A$1:$A$1001,customers!$I$1:$I$1001,,0)</f>
        <v>No</v>
      </c>
    </row>
    <row r="726" spans="1:16" x14ac:dyDescent="0.3">
      <c r="A726" s="2" t="s">
        <v>4580</v>
      </c>
      <c r="B726" s="4">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INDEX(products!$A$1:$G$49,MATCH($D726,products!$A$1:$A$49,0),MATCH(orders!I$1,products!$A$1:$G$1,0))</f>
        <v>Ara</v>
      </c>
      <c r="J726" t="str">
        <f>INDEX(products!$A$1:$G$49,MATCH($D726,products!$A$1:$A$49,0),MATCH(orders!J$1,products!$A$1:$G$1,0))</f>
        <v>M</v>
      </c>
      <c r="K726" s="6">
        <f>INDEX(products!$A$1:$G$49,MATCH($D726,products!$A$1:$A$49,0),MATCH(orders!K$1,products!$A$1:$G$1,0))</f>
        <v>0.2</v>
      </c>
      <c r="L726" s="7">
        <f>INDEX(products!$A$1:$G$49,MATCH($D726,products!$A$1:$A$49,0),MATCH(orders!L$1,products!$A$1:$G$1,0))</f>
        <v>3.375</v>
      </c>
      <c r="M726" s="7">
        <f t="shared" si="33"/>
        <v>6.75</v>
      </c>
      <c r="N726" t="str">
        <f t="shared" si="34"/>
        <v>Arabica</v>
      </c>
      <c r="O726" t="str">
        <f t="shared" si="35"/>
        <v>Medium</v>
      </c>
      <c r="P726" t="str">
        <f>_xlfn.XLOOKUP(Coffee_order[[#This Row],[Customer ID]],customers!$A$1:$A$1001,customers!$I$1:$I$1001,,0)</f>
        <v>Yes</v>
      </c>
    </row>
    <row r="727" spans="1:16" x14ac:dyDescent="0.3">
      <c r="A727" s="2" t="s">
        <v>4585</v>
      </c>
      <c r="B727" s="4">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INDEX(products!$A$1:$G$49,MATCH($D727,products!$A$1:$A$49,0),MATCH(orders!I$1,products!$A$1:$G$1,0))</f>
        <v>Ara</v>
      </c>
      <c r="J727" t="str">
        <f>INDEX(products!$A$1:$G$49,MATCH($D727,products!$A$1:$A$49,0),MATCH(orders!J$1,products!$A$1:$G$1,0))</f>
        <v>L</v>
      </c>
      <c r="K727" s="6">
        <f>INDEX(products!$A$1:$G$49,MATCH($D727,products!$A$1:$A$49,0),MATCH(orders!K$1,products!$A$1:$G$1,0))</f>
        <v>0.2</v>
      </c>
      <c r="L727" s="7">
        <f>INDEX(products!$A$1:$G$49,MATCH($D727,products!$A$1:$A$49,0),MATCH(orders!L$1,products!$A$1:$G$1,0))</f>
        <v>3.8849999999999998</v>
      </c>
      <c r="M727" s="7">
        <f t="shared" si="33"/>
        <v>23.31</v>
      </c>
      <c r="N727" t="str">
        <f t="shared" si="34"/>
        <v>Arabica</v>
      </c>
      <c r="O727" t="str">
        <f t="shared" si="35"/>
        <v>Light</v>
      </c>
      <c r="P727" t="str">
        <f>_xlfn.XLOOKUP(Coffee_order[[#This Row],[Customer ID]],customers!$A$1:$A$1001,customers!$I$1:$I$1001,,0)</f>
        <v>No</v>
      </c>
    </row>
    <row r="728" spans="1:16" x14ac:dyDescent="0.3">
      <c r="A728" s="2" t="s">
        <v>4591</v>
      </c>
      <c r="B728" s="4">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INDEX(products!$A$1:$G$49,MATCH($D728,products!$A$1:$A$49,0),MATCH(orders!I$1,products!$A$1:$G$1,0))</f>
        <v>Lib</v>
      </c>
      <c r="J728" t="str">
        <f>INDEX(products!$A$1:$G$49,MATCH($D728,products!$A$1:$A$49,0),MATCH(orders!J$1,products!$A$1:$G$1,0))</f>
        <v>L</v>
      </c>
      <c r="K728" s="6">
        <f>INDEX(products!$A$1:$G$49,MATCH($D728,products!$A$1:$A$49,0),MATCH(orders!K$1,products!$A$1:$G$1,0))</f>
        <v>2.5</v>
      </c>
      <c r="L728" s="7">
        <f>INDEX(products!$A$1:$G$49,MATCH($D728,products!$A$1:$A$49,0),MATCH(orders!L$1,products!$A$1:$G$1,0))</f>
        <v>36.454999999999998</v>
      </c>
      <c r="M728" s="7">
        <f t="shared" si="33"/>
        <v>145.82</v>
      </c>
      <c r="N728" t="str">
        <f t="shared" si="34"/>
        <v>Liberica</v>
      </c>
      <c r="O728" t="str">
        <f t="shared" si="35"/>
        <v>Light</v>
      </c>
      <c r="P728" t="str">
        <f>_xlfn.XLOOKUP(Coffee_order[[#This Row],[Customer ID]],customers!$A$1:$A$1001,customers!$I$1:$I$1001,,0)</f>
        <v>No</v>
      </c>
    </row>
    <row r="729" spans="1:16" x14ac:dyDescent="0.3">
      <c r="A729" s="2" t="s">
        <v>4596</v>
      </c>
      <c r="B729" s="4">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INDEX(products!$A$1:$G$49,MATCH($D729,products!$A$1:$A$49,0),MATCH(orders!I$1,products!$A$1:$G$1,0))</f>
        <v>Rob</v>
      </c>
      <c r="J729" t="str">
        <f>INDEX(products!$A$1:$G$49,MATCH($D729,products!$A$1:$A$49,0),MATCH(orders!J$1,products!$A$1:$G$1,0))</f>
        <v>M</v>
      </c>
      <c r="K729" s="6">
        <f>INDEX(products!$A$1:$G$49,MATCH($D729,products!$A$1:$A$49,0),MATCH(orders!K$1,products!$A$1:$G$1,0))</f>
        <v>0.5</v>
      </c>
      <c r="L729" s="7">
        <f>INDEX(products!$A$1:$G$49,MATCH($D729,products!$A$1:$A$49,0),MATCH(orders!L$1,products!$A$1:$G$1,0))</f>
        <v>5.97</v>
      </c>
      <c r="M729" s="7">
        <f t="shared" si="33"/>
        <v>29.849999999999998</v>
      </c>
      <c r="N729" t="str">
        <f t="shared" si="34"/>
        <v>Robusta</v>
      </c>
      <c r="O729" t="str">
        <f t="shared" si="35"/>
        <v>Medium</v>
      </c>
      <c r="P729" t="str">
        <f>_xlfn.XLOOKUP(Coffee_order[[#This Row],[Customer ID]],customers!$A$1:$A$1001,customers!$I$1:$I$1001,,0)</f>
        <v>Yes</v>
      </c>
    </row>
    <row r="730" spans="1:16" x14ac:dyDescent="0.3">
      <c r="A730" s="2" t="s">
        <v>4602</v>
      </c>
      <c r="B730" s="4">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INDEX(products!$A$1:$G$49,MATCH($D730,products!$A$1:$A$49,0),MATCH(orders!I$1,products!$A$1:$G$1,0))</f>
        <v>Exc</v>
      </c>
      <c r="J730" t="str">
        <f>INDEX(products!$A$1:$G$49,MATCH($D730,products!$A$1:$A$49,0),MATCH(orders!J$1,products!$A$1:$G$1,0))</f>
        <v>D</v>
      </c>
      <c r="K730" s="6">
        <f>INDEX(products!$A$1:$G$49,MATCH($D730,products!$A$1:$A$49,0),MATCH(orders!K$1,products!$A$1:$G$1,0))</f>
        <v>0.5</v>
      </c>
      <c r="L730" s="7">
        <f>INDEX(products!$A$1:$G$49,MATCH($D730,products!$A$1:$A$49,0),MATCH(orders!L$1,products!$A$1:$G$1,0))</f>
        <v>7.29</v>
      </c>
      <c r="M730" s="7">
        <f t="shared" si="33"/>
        <v>21.87</v>
      </c>
      <c r="N730" t="str">
        <f t="shared" si="34"/>
        <v>Excelsia</v>
      </c>
      <c r="O730" t="str">
        <f t="shared" si="35"/>
        <v>Dark</v>
      </c>
      <c r="P730" t="str">
        <f>_xlfn.XLOOKUP(Coffee_order[[#This Row],[Customer ID]],customers!$A$1:$A$1001,customers!$I$1:$I$1001,,0)</f>
        <v>Yes</v>
      </c>
    </row>
    <row r="731" spans="1:16" x14ac:dyDescent="0.3">
      <c r="A731" s="2" t="s">
        <v>4608</v>
      </c>
      <c r="B731" s="4">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INDEX(products!$A$1:$G$49,MATCH($D731,products!$A$1:$A$49,0),MATCH(orders!I$1,products!$A$1:$G$1,0))</f>
        <v>Lib</v>
      </c>
      <c r="J731" t="str">
        <f>INDEX(products!$A$1:$G$49,MATCH($D731,products!$A$1:$A$49,0),MATCH(orders!J$1,products!$A$1:$G$1,0))</f>
        <v>M</v>
      </c>
      <c r="K731" s="6">
        <f>INDEX(products!$A$1:$G$49,MATCH($D731,products!$A$1:$A$49,0),MATCH(orders!K$1,products!$A$1:$G$1,0))</f>
        <v>0.2</v>
      </c>
      <c r="L731" s="7">
        <f>INDEX(products!$A$1:$G$49,MATCH($D731,products!$A$1:$A$49,0),MATCH(orders!L$1,products!$A$1:$G$1,0))</f>
        <v>4.3650000000000002</v>
      </c>
      <c r="M731" s="7">
        <f t="shared" si="33"/>
        <v>4.3650000000000002</v>
      </c>
      <c r="N731" t="str">
        <f t="shared" si="34"/>
        <v>Liberica</v>
      </c>
      <c r="O731" t="str">
        <f t="shared" si="35"/>
        <v>Medium</v>
      </c>
      <c r="P731" t="str">
        <f>_xlfn.XLOOKUP(Coffee_order[[#This Row],[Customer ID]],customers!$A$1:$A$1001,customers!$I$1:$I$1001,,0)</f>
        <v>No</v>
      </c>
    </row>
    <row r="732" spans="1:16" x14ac:dyDescent="0.3">
      <c r="A732" s="2" t="s">
        <v>4614</v>
      </c>
      <c r="B732" s="4">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INDEX(products!$A$1:$G$49,MATCH($D732,products!$A$1:$A$49,0),MATCH(orders!I$1,products!$A$1:$G$1,0))</f>
        <v>Lib</v>
      </c>
      <c r="J732" t="str">
        <f>INDEX(products!$A$1:$G$49,MATCH($D732,products!$A$1:$A$49,0),MATCH(orders!J$1,products!$A$1:$G$1,0))</f>
        <v>L</v>
      </c>
      <c r="K732" s="6">
        <f>INDEX(products!$A$1:$G$49,MATCH($D732,products!$A$1:$A$49,0),MATCH(orders!K$1,products!$A$1:$G$1,0))</f>
        <v>2.5</v>
      </c>
      <c r="L732" s="7">
        <f>INDEX(products!$A$1:$G$49,MATCH($D732,products!$A$1:$A$49,0),MATCH(orders!L$1,products!$A$1:$G$1,0))</f>
        <v>36.454999999999998</v>
      </c>
      <c r="M732" s="7">
        <f t="shared" si="33"/>
        <v>36.454999999999998</v>
      </c>
      <c r="N732" t="str">
        <f t="shared" si="34"/>
        <v>Liberica</v>
      </c>
      <c r="O732" t="str">
        <f t="shared" si="35"/>
        <v>Light</v>
      </c>
      <c r="P732" t="str">
        <f>_xlfn.XLOOKUP(Coffee_order[[#This Row],[Customer ID]],customers!$A$1:$A$1001,customers!$I$1:$I$1001,,0)</f>
        <v>No</v>
      </c>
    </row>
    <row r="733" spans="1:16" x14ac:dyDescent="0.3">
      <c r="A733" s="2" t="s">
        <v>4620</v>
      </c>
      <c r="B733" s="4">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INDEX(products!$A$1:$G$49,MATCH($D733,products!$A$1:$A$49,0),MATCH(orders!I$1,products!$A$1:$G$1,0))</f>
        <v>Lib</v>
      </c>
      <c r="J733" t="str">
        <f>INDEX(products!$A$1:$G$49,MATCH($D733,products!$A$1:$A$49,0),MATCH(orders!J$1,products!$A$1:$G$1,0))</f>
        <v>D</v>
      </c>
      <c r="K733" s="6">
        <f>INDEX(products!$A$1:$G$49,MATCH($D733,products!$A$1:$A$49,0),MATCH(orders!K$1,products!$A$1:$G$1,0))</f>
        <v>0.2</v>
      </c>
      <c r="L733" s="7">
        <f>INDEX(products!$A$1:$G$49,MATCH($D733,products!$A$1:$A$49,0),MATCH(orders!L$1,products!$A$1:$G$1,0))</f>
        <v>3.8849999999999998</v>
      </c>
      <c r="M733" s="7">
        <f t="shared" si="33"/>
        <v>15.54</v>
      </c>
      <c r="N733" t="str">
        <f t="shared" si="34"/>
        <v>Liberica</v>
      </c>
      <c r="O733" t="str">
        <f t="shared" si="35"/>
        <v>Dark</v>
      </c>
      <c r="P733" t="str">
        <f>_xlfn.XLOOKUP(Coffee_order[[#This Row],[Customer ID]],customers!$A$1:$A$1001,customers!$I$1:$I$1001,,0)</f>
        <v>Yes</v>
      </c>
    </row>
    <row r="734" spans="1:16" x14ac:dyDescent="0.3">
      <c r="A734" s="2" t="s">
        <v>4625</v>
      </c>
      <c r="B734" s="4">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INDEX(products!$A$1:$G$49,MATCH($D734,products!$A$1:$A$49,0),MATCH(orders!I$1,products!$A$1:$G$1,0))</f>
        <v>Exc</v>
      </c>
      <c r="J734" t="str">
        <f>INDEX(products!$A$1:$G$49,MATCH($D734,products!$A$1:$A$49,0),MATCH(orders!J$1,products!$A$1:$G$1,0))</f>
        <v>L</v>
      </c>
      <c r="K734" s="6">
        <f>INDEX(products!$A$1:$G$49,MATCH($D734,products!$A$1:$A$49,0),MATCH(orders!K$1,products!$A$1:$G$1,0))</f>
        <v>0.2</v>
      </c>
      <c r="L734" s="7">
        <f>INDEX(products!$A$1:$G$49,MATCH($D734,products!$A$1:$A$49,0),MATCH(orders!L$1,products!$A$1:$G$1,0))</f>
        <v>4.4550000000000001</v>
      </c>
      <c r="M734" s="7">
        <f t="shared" si="33"/>
        <v>8.91</v>
      </c>
      <c r="N734" t="str">
        <f t="shared" si="34"/>
        <v>Excelsia</v>
      </c>
      <c r="O734" t="str">
        <f t="shared" si="35"/>
        <v>Light</v>
      </c>
      <c r="P734" t="str">
        <f>_xlfn.XLOOKUP(Coffee_order[[#This Row],[Customer ID]],customers!$A$1:$A$1001,customers!$I$1:$I$1001,,0)</f>
        <v>No</v>
      </c>
    </row>
    <row r="735" spans="1:16" x14ac:dyDescent="0.3">
      <c r="A735" s="2" t="s">
        <v>4631</v>
      </c>
      <c r="B735" s="4">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INDEX(products!$A$1:$G$49,MATCH($D735,products!$A$1:$A$49,0),MATCH(orders!I$1,products!$A$1:$G$1,0))</f>
        <v>Lib</v>
      </c>
      <c r="J735" t="str">
        <f>INDEX(products!$A$1:$G$49,MATCH($D735,products!$A$1:$A$49,0),MATCH(orders!J$1,products!$A$1:$G$1,0))</f>
        <v>M</v>
      </c>
      <c r="K735" s="6">
        <f>INDEX(products!$A$1:$G$49,MATCH($D735,products!$A$1:$A$49,0),MATCH(orders!K$1,products!$A$1:$G$1,0))</f>
        <v>2.5</v>
      </c>
      <c r="L735" s="7">
        <f>INDEX(products!$A$1:$G$49,MATCH($D735,products!$A$1:$A$49,0),MATCH(orders!L$1,products!$A$1:$G$1,0))</f>
        <v>33.464999999999996</v>
      </c>
      <c r="M735" s="7">
        <f t="shared" si="33"/>
        <v>100.39499999999998</v>
      </c>
      <c r="N735" t="str">
        <f t="shared" si="34"/>
        <v>Liberica</v>
      </c>
      <c r="O735" t="str">
        <f t="shared" si="35"/>
        <v>Medium</v>
      </c>
      <c r="P735" t="str">
        <f>_xlfn.XLOOKUP(Coffee_order[[#This Row],[Customer ID]],customers!$A$1:$A$1001,customers!$I$1:$I$1001,,0)</f>
        <v>Yes</v>
      </c>
    </row>
    <row r="736" spans="1:16" x14ac:dyDescent="0.3">
      <c r="A736" s="2" t="s">
        <v>4637</v>
      </c>
      <c r="B736" s="4">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INDEX(products!$A$1:$G$49,MATCH($D736,products!$A$1:$A$49,0),MATCH(orders!I$1,products!$A$1:$G$1,0))</f>
        <v>Rob</v>
      </c>
      <c r="J736" t="str">
        <f>INDEX(products!$A$1:$G$49,MATCH($D736,products!$A$1:$A$49,0),MATCH(orders!J$1,products!$A$1:$G$1,0))</f>
        <v>D</v>
      </c>
      <c r="K736" s="6">
        <f>INDEX(products!$A$1:$G$49,MATCH($D736,products!$A$1:$A$49,0),MATCH(orders!K$1,products!$A$1:$G$1,0))</f>
        <v>0.2</v>
      </c>
      <c r="L736" s="7">
        <f>INDEX(products!$A$1:$G$49,MATCH($D736,products!$A$1:$A$49,0),MATCH(orders!L$1,products!$A$1:$G$1,0))</f>
        <v>2.6849999999999996</v>
      </c>
      <c r="M736" s="7">
        <f t="shared" si="33"/>
        <v>13.424999999999997</v>
      </c>
      <c r="N736" t="str">
        <f t="shared" si="34"/>
        <v>Robusta</v>
      </c>
      <c r="O736" t="str">
        <f t="shared" si="35"/>
        <v>Dark</v>
      </c>
      <c r="P736" t="str">
        <f>_xlfn.XLOOKUP(Coffee_order[[#This Row],[Customer ID]],customers!$A$1:$A$1001,customers!$I$1:$I$1001,,0)</f>
        <v>No</v>
      </c>
    </row>
    <row r="737" spans="1:16" x14ac:dyDescent="0.3">
      <c r="A737" s="2" t="s">
        <v>4642</v>
      </c>
      <c r="B737" s="4">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INDEX(products!$A$1:$G$49,MATCH($D737,products!$A$1:$A$49,0),MATCH(orders!I$1,products!$A$1:$G$1,0))</f>
        <v>Exc</v>
      </c>
      <c r="J737" t="str">
        <f>INDEX(products!$A$1:$G$49,MATCH($D737,products!$A$1:$A$49,0),MATCH(orders!J$1,products!$A$1:$G$1,0))</f>
        <v>D</v>
      </c>
      <c r="K737" s="6">
        <f>INDEX(products!$A$1:$G$49,MATCH($D737,products!$A$1:$A$49,0),MATCH(orders!K$1,products!$A$1:$G$1,0))</f>
        <v>0.2</v>
      </c>
      <c r="L737" s="7">
        <f>INDEX(products!$A$1:$G$49,MATCH($D737,products!$A$1:$A$49,0),MATCH(orders!L$1,products!$A$1:$G$1,0))</f>
        <v>3.645</v>
      </c>
      <c r="M737" s="7">
        <f t="shared" si="33"/>
        <v>21.87</v>
      </c>
      <c r="N737" t="str">
        <f t="shared" si="34"/>
        <v>Excelsia</v>
      </c>
      <c r="O737" t="str">
        <f t="shared" si="35"/>
        <v>Dark</v>
      </c>
      <c r="P737" t="str">
        <f>_xlfn.XLOOKUP(Coffee_order[[#This Row],[Customer ID]],customers!$A$1:$A$1001,customers!$I$1:$I$1001,,0)</f>
        <v>No</v>
      </c>
    </row>
    <row r="738" spans="1:16" x14ac:dyDescent="0.3">
      <c r="A738" s="2" t="s">
        <v>4647</v>
      </c>
      <c r="B738" s="4">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INDEX(products!$A$1:$G$49,MATCH($D738,products!$A$1:$A$49,0),MATCH(orders!I$1,products!$A$1:$G$1,0))</f>
        <v>Lib</v>
      </c>
      <c r="J738" t="str">
        <f>INDEX(products!$A$1:$G$49,MATCH($D738,products!$A$1:$A$49,0),MATCH(orders!J$1,products!$A$1:$G$1,0))</f>
        <v>D</v>
      </c>
      <c r="K738" s="6">
        <f>INDEX(products!$A$1:$G$49,MATCH($D738,products!$A$1:$A$49,0),MATCH(orders!K$1,products!$A$1:$G$1,0))</f>
        <v>1</v>
      </c>
      <c r="L738" s="7">
        <f>INDEX(products!$A$1:$G$49,MATCH($D738,products!$A$1:$A$49,0),MATCH(orders!L$1,products!$A$1:$G$1,0))</f>
        <v>12.95</v>
      </c>
      <c r="M738" s="7">
        <f t="shared" si="33"/>
        <v>25.9</v>
      </c>
      <c r="N738" t="str">
        <f t="shared" si="34"/>
        <v>Liberica</v>
      </c>
      <c r="O738" t="str">
        <f t="shared" si="35"/>
        <v>Dark</v>
      </c>
      <c r="P738" t="str">
        <f>_xlfn.XLOOKUP(Coffee_order[[#This Row],[Customer ID]],customers!$A$1:$A$1001,customers!$I$1:$I$1001,,0)</f>
        <v>Yes</v>
      </c>
    </row>
    <row r="739" spans="1:16" x14ac:dyDescent="0.3">
      <c r="A739" s="2" t="s">
        <v>4653</v>
      </c>
      <c r="B739" s="4">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INDEX(products!$A$1:$G$49,MATCH($D739,products!$A$1:$A$49,0),MATCH(orders!I$1,products!$A$1:$G$1,0))</f>
        <v>Ara</v>
      </c>
      <c r="J739" t="str">
        <f>INDEX(products!$A$1:$G$49,MATCH($D739,products!$A$1:$A$49,0),MATCH(orders!J$1,products!$A$1:$G$1,0))</f>
        <v>M</v>
      </c>
      <c r="K739" s="6">
        <f>INDEX(products!$A$1:$G$49,MATCH($D739,products!$A$1:$A$49,0),MATCH(orders!K$1,products!$A$1:$G$1,0))</f>
        <v>1</v>
      </c>
      <c r="L739" s="7">
        <f>INDEX(products!$A$1:$G$49,MATCH($D739,products!$A$1:$A$49,0),MATCH(orders!L$1,products!$A$1:$G$1,0))</f>
        <v>11.25</v>
      </c>
      <c r="M739" s="7">
        <f t="shared" si="33"/>
        <v>56.25</v>
      </c>
      <c r="N739" t="str">
        <f t="shared" si="34"/>
        <v>Arabica</v>
      </c>
      <c r="O739" t="str">
        <f t="shared" si="35"/>
        <v>Medium</v>
      </c>
      <c r="P739" t="str">
        <f>_xlfn.XLOOKUP(Coffee_order[[#This Row],[Customer ID]],customers!$A$1:$A$1001,customers!$I$1:$I$1001,,0)</f>
        <v>No</v>
      </c>
    </row>
    <row r="740" spans="1:16" x14ac:dyDescent="0.3">
      <c r="A740" s="2" t="s">
        <v>4659</v>
      </c>
      <c r="B740" s="4">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INDEX(products!$A$1:$G$49,MATCH($D740,products!$A$1:$A$49,0),MATCH(orders!I$1,products!$A$1:$G$1,0))</f>
        <v>Rob</v>
      </c>
      <c r="J740" t="str">
        <f>INDEX(products!$A$1:$G$49,MATCH($D740,products!$A$1:$A$49,0),MATCH(orders!J$1,products!$A$1:$G$1,0))</f>
        <v>L</v>
      </c>
      <c r="K740" s="6">
        <f>INDEX(products!$A$1:$G$49,MATCH($D740,products!$A$1:$A$49,0),MATCH(orders!K$1,products!$A$1:$G$1,0))</f>
        <v>0.2</v>
      </c>
      <c r="L740" s="7">
        <f>INDEX(products!$A$1:$G$49,MATCH($D740,products!$A$1:$A$49,0),MATCH(orders!L$1,products!$A$1:$G$1,0))</f>
        <v>3.5849999999999995</v>
      </c>
      <c r="M740" s="7">
        <f t="shared" si="33"/>
        <v>10.754999999999999</v>
      </c>
      <c r="N740" t="str">
        <f t="shared" si="34"/>
        <v>Robusta</v>
      </c>
      <c r="O740" t="str">
        <f t="shared" si="35"/>
        <v>Light</v>
      </c>
      <c r="P740" t="str">
        <f>_xlfn.XLOOKUP(Coffee_order[[#This Row],[Customer ID]],customers!$A$1:$A$1001,customers!$I$1:$I$1001,,0)</f>
        <v>No</v>
      </c>
    </row>
    <row r="741" spans="1:16" x14ac:dyDescent="0.3">
      <c r="A741" s="2" t="s">
        <v>4665</v>
      </c>
      <c r="B741" s="4">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INDEX(products!$A$1:$G$49,MATCH($D741,products!$A$1:$A$49,0),MATCH(orders!I$1,products!$A$1:$G$1,0))</f>
        <v>Exc</v>
      </c>
      <c r="J741" t="str">
        <f>INDEX(products!$A$1:$G$49,MATCH($D741,products!$A$1:$A$49,0),MATCH(orders!J$1,products!$A$1:$G$1,0))</f>
        <v>D</v>
      </c>
      <c r="K741" s="6">
        <f>INDEX(products!$A$1:$G$49,MATCH($D741,products!$A$1:$A$49,0),MATCH(orders!K$1,products!$A$1:$G$1,0))</f>
        <v>0.2</v>
      </c>
      <c r="L741" s="7">
        <f>INDEX(products!$A$1:$G$49,MATCH($D741,products!$A$1:$A$49,0),MATCH(orders!L$1,products!$A$1:$G$1,0))</f>
        <v>3.645</v>
      </c>
      <c r="M741" s="7">
        <f t="shared" si="33"/>
        <v>18.225000000000001</v>
      </c>
      <c r="N741" t="str">
        <f t="shared" si="34"/>
        <v>Excelsia</v>
      </c>
      <c r="O741" t="str">
        <f t="shared" si="35"/>
        <v>Dark</v>
      </c>
      <c r="P741" t="str">
        <f>_xlfn.XLOOKUP(Coffee_order[[#This Row],[Customer ID]],customers!$A$1:$A$1001,customers!$I$1:$I$1001,,0)</f>
        <v>No</v>
      </c>
    </row>
    <row r="742" spans="1:16" x14ac:dyDescent="0.3">
      <c r="A742" s="2" t="s">
        <v>4670</v>
      </c>
      <c r="B742" s="4">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INDEX(products!$A$1:$G$49,MATCH($D742,products!$A$1:$A$49,0),MATCH(orders!I$1,products!$A$1:$G$1,0))</f>
        <v>Rob</v>
      </c>
      <c r="J742" t="str">
        <f>INDEX(products!$A$1:$G$49,MATCH($D742,products!$A$1:$A$49,0),MATCH(orders!J$1,products!$A$1:$G$1,0))</f>
        <v>L</v>
      </c>
      <c r="K742" s="6">
        <f>INDEX(products!$A$1:$G$49,MATCH($D742,products!$A$1:$A$49,0),MATCH(orders!K$1,products!$A$1:$G$1,0))</f>
        <v>0.5</v>
      </c>
      <c r="L742" s="7">
        <f>INDEX(products!$A$1:$G$49,MATCH($D742,products!$A$1:$A$49,0),MATCH(orders!L$1,products!$A$1:$G$1,0))</f>
        <v>7.169999999999999</v>
      </c>
      <c r="M742" s="7">
        <f t="shared" si="33"/>
        <v>28.679999999999996</v>
      </c>
      <c r="N742" t="str">
        <f t="shared" si="34"/>
        <v>Robusta</v>
      </c>
      <c r="O742" t="str">
        <f t="shared" si="35"/>
        <v>Light</v>
      </c>
      <c r="P742" t="str">
        <f>_xlfn.XLOOKUP(Coffee_order[[#This Row],[Customer ID]],customers!$A$1:$A$1001,customers!$I$1:$I$1001,,0)</f>
        <v>No</v>
      </c>
    </row>
    <row r="743" spans="1:16" x14ac:dyDescent="0.3">
      <c r="A743" s="2" t="s">
        <v>4676</v>
      </c>
      <c r="B743" s="4">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INDEX(products!$A$1:$G$49,MATCH($D743,products!$A$1:$A$49,0),MATCH(orders!I$1,products!$A$1:$G$1,0))</f>
        <v>Lib</v>
      </c>
      <c r="J743" t="str">
        <f>INDEX(products!$A$1:$G$49,MATCH($D743,products!$A$1:$A$49,0),MATCH(orders!J$1,products!$A$1:$G$1,0))</f>
        <v>M</v>
      </c>
      <c r="K743" s="6">
        <f>INDEX(products!$A$1:$G$49,MATCH($D743,products!$A$1:$A$49,0),MATCH(orders!K$1,products!$A$1:$G$1,0))</f>
        <v>0.2</v>
      </c>
      <c r="L743" s="7">
        <f>INDEX(products!$A$1:$G$49,MATCH($D743,products!$A$1:$A$49,0),MATCH(orders!L$1,products!$A$1:$G$1,0))</f>
        <v>4.3650000000000002</v>
      </c>
      <c r="M743" s="7">
        <f t="shared" si="33"/>
        <v>8.73</v>
      </c>
      <c r="N743" t="str">
        <f t="shared" si="34"/>
        <v>Liberica</v>
      </c>
      <c r="O743" t="str">
        <f t="shared" si="35"/>
        <v>Medium</v>
      </c>
      <c r="P743" t="str">
        <f>_xlfn.XLOOKUP(Coffee_order[[#This Row],[Customer ID]],customers!$A$1:$A$1001,customers!$I$1:$I$1001,,0)</f>
        <v>No</v>
      </c>
    </row>
    <row r="744" spans="1:16" x14ac:dyDescent="0.3">
      <c r="A744" s="2" t="s">
        <v>4682</v>
      </c>
      <c r="B744" s="4">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INDEX(products!$A$1:$G$49,MATCH($D744,products!$A$1:$A$49,0),MATCH(orders!I$1,products!$A$1:$G$1,0))</f>
        <v>Lib</v>
      </c>
      <c r="J744" t="str">
        <f>INDEX(products!$A$1:$G$49,MATCH($D744,products!$A$1:$A$49,0),MATCH(orders!J$1,products!$A$1:$G$1,0))</f>
        <v>M</v>
      </c>
      <c r="K744" s="6">
        <f>INDEX(products!$A$1:$G$49,MATCH($D744,products!$A$1:$A$49,0),MATCH(orders!K$1,products!$A$1:$G$1,0))</f>
        <v>1</v>
      </c>
      <c r="L744" s="7">
        <f>INDEX(products!$A$1:$G$49,MATCH($D744,products!$A$1:$A$49,0),MATCH(orders!L$1,products!$A$1:$G$1,0))</f>
        <v>14.55</v>
      </c>
      <c r="M744" s="7">
        <f t="shared" si="33"/>
        <v>58.2</v>
      </c>
      <c r="N744" t="str">
        <f t="shared" si="34"/>
        <v>Liberica</v>
      </c>
      <c r="O744" t="str">
        <f t="shared" si="35"/>
        <v>Medium</v>
      </c>
      <c r="P744" t="str">
        <f>_xlfn.XLOOKUP(Coffee_order[[#This Row],[Customer ID]],customers!$A$1:$A$1001,customers!$I$1:$I$1001,,0)</f>
        <v>No</v>
      </c>
    </row>
    <row r="745" spans="1:16" x14ac:dyDescent="0.3">
      <c r="A745" s="2" t="s">
        <v>4688</v>
      </c>
      <c r="B745" s="4">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INDEX(products!$A$1:$G$49,MATCH($D745,products!$A$1:$A$49,0),MATCH(orders!I$1,products!$A$1:$G$1,0))</f>
        <v>Ara</v>
      </c>
      <c r="J745" t="str">
        <f>INDEX(products!$A$1:$G$49,MATCH($D745,products!$A$1:$A$49,0),MATCH(orders!J$1,products!$A$1:$G$1,0))</f>
        <v>D</v>
      </c>
      <c r="K745" s="6">
        <f>INDEX(products!$A$1:$G$49,MATCH($D745,products!$A$1:$A$49,0),MATCH(orders!K$1,products!$A$1:$G$1,0))</f>
        <v>0.5</v>
      </c>
      <c r="L745" s="7">
        <f>INDEX(products!$A$1:$G$49,MATCH($D745,products!$A$1:$A$49,0),MATCH(orders!L$1,products!$A$1:$G$1,0))</f>
        <v>5.97</v>
      </c>
      <c r="M745" s="7">
        <f t="shared" si="33"/>
        <v>17.91</v>
      </c>
      <c r="N745" t="str">
        <f t="shared" si="34"/>
        <v>Arabica</v>
      </c>
      <c r="O745" t="str">
        <f t="shared" si="35"/>
        <v>Dark</v>
      </c>
      <c r="P745" t="str">
        <f>_xlfn.XLOOKUP(Coffee_order[[#This Row],[Customer ID]],customers!$A$1:$A$1001,customers!$I$1:$I$1001,,0)</f>
        <v>No</v>
      </c>
    </row>
    <row r="746" spans="1:16" x14ac:dyDescent="0.3">
      <c r="A746" s="2" t="s">
        <v>4694</v>
      </c>
      <c r="B746" s="4">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INDEX(products!$A$1:$G$49,MATCH($D746,products!$A$1:$A$49,0),MATCH(orders!I$1,products!$A$1:$G$1,0))</f>
        <v>Rob</v>
      </c>
      <c r="J746" t="str">
        <f>INDEX(products!$A$1:$G$49,MATCH($D746,products!$A$1:$A$49,0),MATCH(orders!J$1,products!$A$1:$G$1,0))</f>
        <v>M</v>
      </c>
      <c r="K746" s="6">
        <f>INDEX(products!$A$1:$G$49,MATCH($D746,products!$A$1:$A$49,0),MATCH(orders!K$1,products!$A$1:$G$1,0))</f>
        <v>0.2</v>
      </c>
      <c r="L746" s="7">
        <f>INDEX(products!$A$1:$G$49,MATCH($D746,products!$A$1:$A$49,0),MATCH(orders!L$1,products!$A$1:$G$1,0))</f>
        <v>2.9849999999999999</v>
      </c>
      <c r="M746" s="7">
        <f t="shared" si="33"/>
        <v>17.91</v>
      </c>
      <c r="N746" t="str">
        <f t="shared" si="34"/>
        <v>Robusta</v>
      </c>
      <c r="O746" t="str">
        <f t="shared" si="35"/>
        <v>Medium</v>
      </c>
      <c r="P746" t="str">
        <f>_xlfn.XLOOKUP(Coffee_order[[#This Row],[Customer ID]],customers!$A$1:$A$1001,customers!$I$1:$I$1001,,0)</f>
        <v>Yes</v>
      </c>
    </row>
    <row r="747" spans="1:16" x14ac:dyDescent="0.3">
      <c r="A747" s="2" t="s">
        <v>4699</v>
      </c>
      <c r="B747" s="4">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INDEX(products!$A$1:$G$49,MATCH($D747,products!$A$1:$A$49,0),MATCH(orders!I$1,products!$A$1:$G$1,0))</f>
        <v>Exc</v>
      </c>
      <c r="J747" t="str">
        <f>INDEX(products!$A$1:$G$49,MATCH($D747,products!$A$1:$A$49,0),MATCH(orders!J$1,products!$A$1:$G$1,0))</f>
        <v>D</v>
      </c>
      <c r="K747" s="6">
        <f>INDEX(products!$A$1:$G$49,MATCH($D747,products!$A$1:$A$49,0),MATCH(orders!K$1,products!$A$1:$G$1,0))</f>
        <v>0.5</v>
      </c>
      <c r="L747" s="7">
        <f>INDEX(products!$A$1:$G$49,MATCH($D747,products!$A$1:$A$49,0),MATCH(orders!L$1,products!$A$1:$G$1,0))</f>
        <v>7.29</v>
      </c>
      <c r="M747" s="7">
        <f t="shared" si="33"/>
        <v>14.58</v>
      </c>
      <c r="N747" t="str">
        <f t="shared" si="34"/>
        <v>Excelsia</v>
      </c>
      <c r="O747" t="str">
        <f t="shared" si="35"/>
        <v>Dark</v>
      </c>
      <c r="P747" t="str">
        <f>_xlfn.XLOOKUP(Coffee_order[[#This Row],[Customer ID]],customers!$A$1:$A$1001,customers!$I$1:$I$1001,,0)</f>
        <v>No</v>
      </c>
    </row>
    <row r="748" spans="1:16" x14ac:dyDescent="0.3">
      <c r="A748" s="2" t="s">
        <v>4705</v>
      </c>
      <c r="B748" s="4">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INDEX(products!$A$1:$G$49,MATCH($D748,products!$A$1:$A$49,0),MATCH(orders!I$1,products!$A$1:$G$1,0))</f>
        <v>Ara</v>
      </c>
      <c r="J748" t="str">
        <f>INDEX(products!$A$1:$G$49,MATCH($D748,products!$A$1:$A$49,0),MATCH(orders!J$1,products!$A$1:$G$1,0))</f>
        <v>M</v>
      </c>
      <c r="K748" s="6">
        <f>INDEX(products!$A$1:$G$49,MATCH($D748,products!$A$1:$A$49,0),MATCH(orders!K$1,products!$A$1:$G$1,0))</f>
        <v>1</v>
      </c>
      <c r="L748" s="7">
        <f>INDEX(products!$A$1:$G$49,MATCH($D748,products!$A$1:$A$49,0),MATCH(orders!L$1,products!$A$1:$G$1,0))</f>
        <v>11.25</v>
      </c>
      <c r="M748" s="7">
        <f t="shared" si="33"/>
        <v>33.75</v>
      </c>
      <c r="N748" t="str">
        <f t="shared" si="34"/>
        <v>Arabica</v>
      </c>
      <c r="O748" t="str">
        <f t="shared" si="35"/>
        <v>Medium</v>
      </c>
      <c r="P748" t="str">
        <f>_xlfn.XLOOKUP(Coffee_order[[#This Row],[Customer ID]],customers!$A$1:$A$1001,customers!$I$1:$I$1001,,0)</f>
        <v>No</v>
      </c>
    </row>
    <row r="749" spans="1:16" x14ac:dyDescent="0.3">
      <c r="A749" s="2" t="s">
        <v>4711</v>
      </c>
      <c r="B749" s="4">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INDEX(products!$A$1:$G$49,MATCH($D749,products!$A$1:$A$49,0),MATCH(orders!I$1,products!$A$1:$G$1,0))</f>
        <v>Lib</v>
      </c>
      <c r="J749" t="str">
        <f>INDEX(products!$A$1:$G$49,MATCH($D749,products!$A$1:$A$49,0),MATCH(orders!J$1,products!$A$1:$G$1,0))</f>
        <v>M</v>
      </c>
      <c r="K749" s="6">
        <f>INDEX(products!$A$1:$G$49,MATCH($D749,products!$A$1:$A$49,0),MATCH(orders!K$1,products!$A$1:$G$1,0))</f>
        <v>0.5</v>
      </c>
      <c r="L749" s="7">
        <f>INDEX(products!$A$1:$G$49,MATCH($D749,products!$A$1:$A$49,0),MATCH(orders!L$1,products!$A$1:$G$1,0))</f>
        <v>8.73</v>
      </c>
      <c r="M749" s="7">
        <f t="shared" si="33"/>
        <v>34.92</v>
      </c>
      <c r="N749" t="str">
        <f t="shared" si="34"/>
        <v>Liberica</v>
      </c>
      <c r="O749" t="str">
        <f t="shared" si="35"/>
        <v>Medium</v>
      </c>
      <c r="P749" t="str">
        <f>_xlfn.XLOOKUP(Coffee_order[[#This Row],[Customer ID]],customers!$A$1:$A$1001,customers!$I$1:$I$1001,,0)</f>
        <v>Yes</v>
      </c>
    </row>
    <row r="750" spans="1:16" x14ac:dyDescent="0.3">
      <c r="A750" s="2" t="s">
        <v>4717</v>
      </c>
      <c r="B750" s="4">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INDEX(products!$A$1:$G$49,MATCH($D750,products!$A$1:$A$49,0),MATCH(orders!I$1,products!$A$1:$G$1,0))</f>
        <v>Exc</v>
      </c>
      <c r="J750" t="str">
        <f>INDEX(products!$A$1:$G$49,MATCH($D750,products!$A$1:$A$49,0),MATCH(orders!J$1,products!$A$1:$G$1,0))</f>
        <v>D</v>
      </c>
      <c r="K750" s="6">
        <f>INDEX(products!$A$1:$G$49,MATCH($D750,products!$A$1:$A$49,0),MATCH(orders!K$1,products!$A$1:$G$1,0))</f>
        <v>0.5</v>
      </c>
      <c r="L750" s="7">
        <f>INDEX(products!$A$1:$G$49,MATCH($D750,products!$A$1:$A$49,0),MATCH(orders!L$1,products!$A$1:$G$1,0))</f>
        <v>7.29</v>
      </c>
      <c r="M750" s="7">
        <f t="shared" si="33"/>
        <v>14.58</v>
      </c>
      <c r="N750" t="str">
        <f t="shared" si="34"/>
        <v>Excelsia</v>
      </c>
      <c r="O750" t="str">
        <f t="shared" si="35"/>
        <v>Dark</v>
      </c>
      <c r="P750" t="str">
        <f>_xlfn.XLOOKUP(Coffee_order[[#This Row],[Customer ID]],customers!$A$1:$A$1001,customers!$I$1:$I$1001,,0)</f>
        <v>No</v>
      </c>
    </row>
    <row r="751" spans="1:16" x14ac:dyDescent="0.3">
      <c r="A751" s="2" t="s">
        <v>4723</v>
      </c>
      <c r="B751" s="4">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INDEX(products!$A$1:$G$49,MATCH($D751,products!$A$1:$A$49,0),MATCH(orders!I$1,products!$A$1:$G$1,0))</f>
        <v>Rob</v>
      </c>
      <c r="J751" t="str">
        <f>INDEX(products!$A$1:$G$49,MATCH($D751,products!$A$1:$A$49,0),MATCH(orders!J$1,products!$A$1:$G$1,0))</f>
        <v>D</v>
      </c>
      <c r="K751" s="6">
        <f>INDEX(products!$A$1:$G$49,MATCH($D751,products!$A$1:$A$49,0),MATCH(orders!K$1,products!$A$1:$G$1,0))</f>
        <v>0.2</v>
      </c>
      <c r="L751" s="7">
        <f>INDEX(products!$A$1:$G$49,MATCH($D751,products!$A$1:$A$49,0),MATCH(orders!L$1,products!$A$1:$G$1,0))</f>
        <v>2.6849999999999996</v>
      </c>
      <c r="M751" s="7">
        <f t="shared" si="33"/>
        <v>5.3699999999999992</v>
      </c>
      <c r="N751" t="str">
        <f t="shared" si="34"/>
        <v>Robusta</v>
      </c>
      <c r="O751" t="str">
        <f t="shared" si="35"/>
        <v>Dark</v>
      </c>
      <c r="P751" t="str">
        <f>_xlfn.XLOOKUP(Coffee_order[[#This Row],[Customer ID]],customers!$A$1:$A$1001,customers!$I$1:$I$1001,,0)</f>
        <v>Yes</v>
      </c>
    </row>
    <row r="752" spans="1:16" x14ac:dyDescent="0.3">
      <c r="A752" s="2" t="s">
        <v>4730</v>
      </c>
      <c r="B752" s="4">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INDEX(products!$A$1:$G$49,MATCH($D752,products!$A$1:$A$49,0),MATCH(orders!I$1,products!$A$1:$G$1,0))</f>
        <v>Rob</v>
      </c>
      <c r="J752" t="str">
        <f>INDEX(products!$A$1:$G$49,MATCH($D752,products!$A$1:$A$49,0),MATCH(orders!J$1,products!$A$1:$G$1,0))</f>
        <v>M</v>
      </c>
      <c r="K752" s="6">
        <f>INDEX(products!$A$1:$G$49,MATCH($D752,products!$A$1:$A$49,0),MATCH(orders!K$1,products!$A$1:$G$1,0))</f>
        <v>0.5</v>
      </c>
      <c r="L752" s="7">
        <f>INDEX(products!$A$1:$G$49,MATCH($D752,products!$A$1:$A$49,0),MATCH(orders!L$1,products!$A$1:$G$1,0))</f>
        <v>5.97</v>
      </c>
      <c r="M752" s="7">
        <f t="shared" si="33"/>
        <v>5.97</v>
      </c>
      <c r="N752" t="str">
        <f t="shared" si="34"/>
        <v>Robusta</v>
      </c>
      <c r="O752" t="str">
        <f t="shared" si="35"/>
        <v>Medium</v>
      </c>
      <c r="P752" t="str">
        <f>_xlfn.XLOOKUP(Coffee_order[[#This Row],[Customer ID]],customers!$A$1:$A$1001,customers!$I$1:$I$1001,,0)</f>
        <v>Yes</v>
      </c>
    </row>
    <row r="753" spans="1:16" x14ac:dyDescent="0.3">
      <c r="A753" s="2" t="s">
        <v>4735</v>
      </c>
      <c r="B753" s="4">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INDEX(products!$A$1:$G$49,MATCH($D753,products!$A$1:$A$49,0),MATCH(orders!I$1,products!$A$1:$G$1,0))</f>
        <v>Lib</v>
      </c>
      <c r="J753" t="str">
        <f>INDEX(products!$A$1:$G$49,MATCH($D753,products!$A$1:$A$49,0),MATCH(orders!J$1,products!$A$1:$G$1,0))</f>
        <v>L</v>
      </c>
      <c r="K753" s="6">
        <f>INDEX(products!$A$1:$G$49,MATCH($D753,products!$A$1:$A$49,0),MATCH(orders!K$1,products!$A$1:$G$1,0))</f>
        <v>0.5</v>
      </c>
      <c r="L753" s="7">
        <f>INDEX(products!$A$1:$G$49,MATCH($D753,products!$A$1:$A$49,0),MATCH(orders!L$1,products!$A$1:$G$1,0))</f>
        <v>9.51</v>
      </c>
      <c r="M753" s="7">
        <f t="shared" si="33"/>
        <v>19.02</v>
      </c>
      <c r="N753" t="str">
        <f t="shared" si="34"/>
        <v>Liberica</v>
      </c>
      <c r="O753" t="str">
        <f t="shared" si="35"/>
        <v>Light</v>
      </c>
      <c r="P753" t="str">
        <f>_xlfn.XLOOKUP(Coffee_order[[#This Row],[Customer ID]],customers!$A$1:$A$1001,customers!$I$1:$I$1001,,0)</f>
        <v>No</v>
      </c>
    </row>
    <row r="754" spans="1:16" x14ac:dyDescent="0.3">
      <c r="A754" s="2" t="s">
        <v>4741</v>
      </c>
      <c r="B754" s="4">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INDEX(products!$A$1:$G$49,MATCH($D754,products!$A$1:$A$49,0),MATCH(orders!I$1,products!$A$1:$G$1,0))</f>
        <v>Exc</v>
      </c>
      <c r="J754" t="str">
        <f>INDEX(products!$A$1:$G$49,MATCH($D754,products!$A$1:$A$49,0),MATCH(orders!J$1,products!$A$1:$G$1,0))</f>
        <v>M</v>
      </c>
      <c r="K754" s="6">
        <f>INDEX(products!$A$1:$G$49,MATCH($D754,products!$A$1:$A$49,0),MATCH(orders!K$1,products!$A$1:$G$1,0))</f>
        <v>1</v>
      </c>
      <c r="L754" s="7">
        <f>INDEX(products!$A$1:$G$49,MATCH($D754,products!$A$1:$A$49,0),MATCH(orders!L$1,products!$A$1:$G$1,0))</f>
        <v>13.75</v>
      </c>
      <c r="M754" s="7">
        <f t="shared" si="33"/>
        <v>27.5</v>
      </c>
      <c r="N754" t="str">
        <f t="shared" si="34"/>
        <v>Excelsia</v>
      </c>
      <c r="O754" t="str">
        <f t="shared" si="35"/>
        <v>Medium</v>
      </c>
      <c r="P754" t="str">
        <f>_xlfn.XLOOKUP(Coffee_order[[#This Row],[Customer ID]],customers!$A$1:$A$1001,customers!$I$1:$I$1001,,0)</f>
        <v>Yes</v>
      </c>
    </row>
    <row r="755" spans="1:16" x14ac:dyDescent="0.3">
      <c r="A755" s="2" t="s">
        <v>4747</v>
      </c>
      <c r="B755" s="4">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INDEX(products!$A$1:$G$49,MATCH($D755,products!$A$1:$A$49,0),MATCH(orders!I$1,products!$A$1:$G$1,0))</f>
        <v>Ara</v>
      </c>
      <c r="J755" t="str">
        <f>INDEX(products!$A$1:$G$49,MATCH($D755,products!$A$1:$A$49,0),MATCH(orders!J$1,products!$A$1:$G$1,0))</f>
        <v>D</v>
      </c>
      <c r="K755" s="6">
        <f>INDEX(products!$A$1:$G$49,MATCH($D755,products!$A$1:$A$49,0),MATCH(orders!K$1,products!$A$1:$G$1,0))</f>
        <v>0.5</v>
      </c>
      <c r="L755" s="7">
        <f>INDEX(products!$A$1:$G$49,MATCH($D755,products!$A$1:$A$49,0),MATCH(orders!L$1,products!$A$1:$G$1,0))</f>
        <v>5.97</v>
      </c>
      <c r="M755" s="7">
        <f t="shared" si="33"/>
        <v>29.849999999999998</v>
      </c>
      <c r="N755" t="str">
        <f t="shared" si="34"/>
        <v>Arabica</v>
      </c>
      <c r="O755" t="str">
        <f t="shared" si="35"/>
        <v>Dark</v>
      </c>
      <c r="P755" t="str">
        <f>_xlfn.XLOOKUP(Coffee_order[[#This Row],[Customer ID]],customers!$A$1:$A$1001,customers!$I$1:$I$1001,,0)</f>
        <v>No</v>
      </c>
    </row>
    <row r="756" spans="1:16" x14ac:dyDescent="0.3">
      <c r="A756" s="2" t="s">
        <v>4753</v>
      </c>
      <c r="B756" s="4">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INDEX(products!$A$1:$G$49,MATCH($D756,products!$A$1:$A$49,0),MATCH(orders!I$1,products!$A$1:$G$1,0))</f>
        <v>Ara</v>
      </c>
      <c r="J756" t="str">
        <f>INDEX(products!$A$1:$G$49,MATCH($D756,products!$A$1:$A$49,0),MATCH(orders!J$1,products!$A$1:$G$1,0))</f>
        <v>D</v>
      </c>
      <c r="K756" s="6">
        <f>INDEX(products!$A$1:$G$49,MATCH($D756,products!$A$1:$A$49,0),MATCH(orders!K$1,products!$A$1:$G$1,0))</f>
        <v>0.2</v>
      </c>
      <c r="L756" s="7">
        <f>INDEX(products!$A$1:$G$49,MATCH($D756,products!$A$1:$A$49,0),MATCH(orders!L$1,products!$A$1:$G$1,0))</f>
        <v>2.9849999999999999</v>
      </c>
      <c r="M756" s="7">
        <f t="shared" si="33"/>
        <v>17.91</v>
      </c>
      <c r="N756" t="str">
        <f t="shared" si="34"/>
        <v>Arabica</v>
      </c>
      <c r="O756" t="str">
        <f t="shared" si="35"/>
        <v>Dark</v>
      </c>
      <c r="P756" t="str">
        <f>_xlfn.XLOOKUP(Coffee_order[[#This Row],[Customer ID]],customers!$A$1:$A$1001,customers!$I$1:$I$1001,,0)</f>
        <v>No</v>
      </c>
    </row>
    <row r="757" spans="1:16" x14ac:dyDescent="0.3">
      <c r="A757" s="2" t="s">
        <v>4758</v>
      </c>
      <c r="B757" s="4">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INDEX(products!$A$1:$G$49,MATCH($D757,products!$A$1:$A$49,0),MATCH(orders!I$1,products!$A$1:$G$1,0))</f>
        <v>Lib</v>
      </c>
      <c r="J757" t="str">
        <f>INDEX(products!$A$1:$G$49,MATCH($D757,products!$A$1:$A$49,0),MATCH(orders!J$1,products!$A$1:$G$1,0))</f>
        <v>L</v>
      </c>
      <c r="K757" s="6">
        <f>INDEX(products!$A$1:$G$49,MATCH($D757,products!$A$1:$A$49,0),MATCH(orders!K$1,products!$A$1:$G$1,0))</f>
        <v>0.2</v>
      </c>
      <c r="L757" s="7">
        <f>INDEX(products!$A$1:$G$49,MATCH($D757,products!$A$1:$A$49,0),MATCH(orders!L$1,products!$A$1:$G$1,0))</f>
        <v>4.7549999999999999</v>
      </c>
      <c r="M757" s="7">
        <f t="shared" si="33"/>
        <v>28.53</v>
      </c>
      <c r="N757" t="str">
        <f t="shared" si="34"/>
        <v>Liberica</v>
      </c>
      <c r="O757" t="str">
        <f t="shared" si="35"/>
        <v>Light</v>
      </c>
      <c r="P757" t="str">
        <f>_xlfn.XLOOKUP(Coffee_order[[#This Row],[Customer ID]],customers!$A$1:$A$1001,customers!$I$1:$I$1001,,0)</f>
        <v>No</v>
      </c>
    </row>
    <row r="758" spans="1:16" x14ac:dyDescent="0.3">
      <c r="A758" s="2" t="s">
        <v>4764</v>
      </c>
      <c r="B758" s="4">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INDEX(products!$A$1:$G$49,MATCH($D758,products!$A$1:$A$49,0),MATCH(orders!I$1,products!$A$1:$G$1,0))</f>
        <v>Rob</v>
      </c>
      <c r="J758" t="str">
        <f>INDEX(products!$A$1:$G$49,MATCH($D758,products!$A$1:$A$49,0),MATCH(orders!J$1,products!$A$1:$G$1,0))</f>
        <v>D</v>
      </c>
      <c r="K758" s="6">
        <f>INDEX(products!$A$1:$G$49,MATCH($D758,products!$A$1:$A$49,0),MATCH(orders!K$1,products!$A$1:$G$1,0))</f>
        <v>1</v>
      </c>
      <c r="L758" s="7">
        <f>INDEX(products!$A$1:$G$49,MATCH($D758,products!$A$1:$A$49,0),MATCH(orders!L$1,products!$A$1:$G$1,0))</f>
        <v>8.9499999999999993</v>
      </c>
      <c r="M758" s="7">
        <f t="shared" si="33"/>
        <v>35.799999999999997</v>
      </c>
      <c r="N758" t="str">
        <f t="shared" si="34"/>
        <v>Robusta</v>
      </c>
      <c r="O758" t="str">
        <f t="shared" si="35"/>
        <v>Dark</v>
      </c>
      <c r="P758" t="str">
        <f>_xlfn.XLOOKUP(Coffee_order[[#This Row],[Customer ID]],customers!$A$1:$A$1001,customers!$I$1:$I$1001,,0)</f>
        <v>Yes</v>
      </c>
    </row>
    <row r="759" spans="1:16" x14ac:dyDescent="0.3">
      <c r="A759" s="2" t="s">
        <v>4770</v>
      </c>
      <c r="B759" s="4">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INDEX(products!$A$1:$G$49,MATCH($D759,products!$A$1:$A$49,0),MATCH(orders!I$1,products!$A$1:$G$1,0))</f>
        <v>Ara</v>
      </c>
      <c r="J759" t="str">
        <f>INDEX(products!$A$1:$G$49,MATCH($D759,products!$A$1:$A$49,0),MATCH(orders!J$1,products!$A$1:$G$1,0))</f>
        <v>D</v>
      </c>
      <c r="K759" s="6">
        <f>INDEX(products!$A$1:$G$49,MATCH($D759,products!$A$1:$A$49,0),MATCH(orders!K$1,products!$A$1:$G$1,0))</f>
        <v>0.5</v>
      </c>
      <c r="L759" s="7">
        <f>INDEX(products!$A$1:$G$49,MATCH($D759,products!$A$1:$A$49,0),MATCH(orders!L$1,products!$A$1:$G$1,0))</f>
        <v>5.97</v>
      </c>
      <c r="M759" s="7">
        <f t="shared" si="33"/>
        <v>17.91</v>
      </c>
      <c r="N759" t="str">
        <f t="shared" si="34"/>
        <v>Arabica</v>
      </c>
      <c r="O759" t="str">
        <f t="shared" si="35"/>
        <v>Dark</v>
      </c>
      <c r="P759" t="str">
        <f>_xlfn.XLOOKUP(Coffee_order[[#This Row],[Customer ID]],customers!$A$1:$A$1001,customers!$I$1:$I$1001,,0)</f>
        <v>Yes</v>
      </c>
    </row>
    <row r="760" spans="1:16" x14ac:dyDescent="0.3">
      <c r="A760" s="2" t="s">
        <v>4776</v>
      </c>
      <c r="B760" s="4">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INDEX(products!$A$1:$G$49,MATCH($D760,products!$A$1:$A$49,0),MATCH(orders!I$1,products!$A$1:$G$1,0))</f>
        <v>Rob</v>
      </c>
      <c r="J760" t="str">
        <f>INDEX(products!$A$1:$G$49,MATCH($D760,products!$A$1:$A$49,0),MATCH(orders!J$1,products!$A$1:$G$1,0))</f>
        <v>D</v>
      </c>
      <c r="K760" s="6">
        <f>INDEX(products!$A$1:$G$49,MATCH($D760,products!$A$1:$A$49,0),MATCH(orders!K$1,products!$A$1:$G$1,0))</f>
        <v>1</v>
      </c>
      <c r="L760" s="7">
        <f>INDEX(products!$A$1:$G$49,MATCH($D760,products!$A$1:$A$49,0),MATCH(orders!L$1,products!$A$1:$G$1,0))</f>
        <v>8.9499999999999993</v>
      </c>
      <c r="M760" s="7">
        <f t="shared" si="33"/>
        <v>8.9499999999999993</v>
      </c>
      <c r="N760" t="str">
        <f t="shared" si="34"/>
        <v>Robusta</v>
      </c>
      <c r="O760" t="str">
        <f t="shared" si="35"/>
        <v>Dark</v>
      </c>
      <c r="P760" t="str">
        <f>_xlfn.XLOOKUP(Coffee_order[[#This Row],[Customer ID]],customers!$A$1:$A$1001,customers!$I$1:$I$1001,,0)</f>
        <v>No</v>
      </c>
    </row>
    <row r="761" spans="1:16" x14ac:dyDescent="0.3">
      <c r="A761" s="2" t="s">
        <v>4781</v>
      </c>
      <c r="B761" s="4">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INDEX(products!$A$1:$G$49,MATCH($D761,products!$A$1:$A$49,0),MATCH(orders!I$1,products!$A$1:$G$1,0))</f>
        <v>Lib</v>
      </c>
      <c r="J761" t="str">
        <f>INDEX(products!$A$1:$G$49,MATCH($D761,products!$A$1:$A$49,0),MATCH(orders!J$1,products!$A$1:$G$1,0))</f>
        <v>D</v>
      </c>
      <c r="K761" s="6">
        <f>INDEX(products!$A$1:$G$49,MATCH($D761,products!$A$1:$A$49,0),MATCH(orders!K$1,products!$A$1:$G$1,0))</f>
        <v>2.5</v>
      </c>
      <c r="L761" s="7">
        <f>INDEX(products!$A$1:$G$49,MATCH($D761,products!$A$1:$A$49,0),MATCH(orders!L$1,products!$A$1:$G$1,0))</f>
        <v>29.784999999999997</v>
      </c>
      <c r="M761" s="7">
        <f t="shared" si="33"/>
        <v>29.784999999999997</v>
      </c>
      <c r="N761" t="str">
        <f t="shared" si="34"/>
        <v>Liberica</v>
      </c>
      <c r="O761" t="str">
        <f t="shared" si="35"/>
        <v>Dark</v>
      </c>
      <c r="P761" t="str">
        <f>_xlfn.XLOOKUP(Coffee_order[[#This Row],[Customer ID]],customers!$A$1:$A$1001,customers!$I$1:$I$1001,,0)</f>
        <v>Yes</v>
      </c>
    </row>
    <row r="762" spans="1:16" x14ac:dyDescent="0.3">
      <c r="A762" s="2" t="s">
        <v>4787</v>
      </c>
      <c r="B762" s="4">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INDEX(products!$A$1:$G$49,MATCH($D762,products!$A$1:$A$49,0),MATCH(orders!I$1,products!$A$1:$G$1,0))</f>
        <v>Exc</v>
      </c>
      <c r="J762" t="str">
        <f>INDEX(products!$A$1:$G$49,MATCH($D762,products!$A$1:$A$49,0),MATCH(orders!J$1,products!$A$1:$G$1,0))</f>
        <v>L</v>
      </c>
      <c r="K762" s="6">
        <f>INDEX(products!$A$1:$G$49,MATCH($D762,products!$A$1:$A$49,0),MATCH(orders!K$1,products!$A$1:$G$1,0))</f>
        <v>0.5</v>
      </c>
      <c r="L762" s="7">
        <f>INDEX(products!$A$1:$G$49,MATCH($D762,products!$A$1:$A$49,0),MATCH(orders!L$1,products!$A$1:$G$1,0))</f>
        <v>8.91</v>
      </c>
      <c r="M762" s="7">
        <f t="shared" si="33"/>
        <v>44.55</v>
      </c>
      <c r="N762" t="str">
        <f t="shared" si="34"/>
        <v>Excelsia</v>
      </c>
      <c r="O762" t="str">
        <f t="shared" si="35"/>
        <v>Light</v>
      </c>
      <c r="P762" t="str">
        <f>_xlfn.XLOOKUP(Coffee_order[[#This Row],[Customer ID]],customers!$A$1:$A$1001,customers!$I$1:$I$1001,,0)</f>
        <v>No</v>
      </c>
    </row>
    <row r="763" spans="1:16" x14ac:dyDescent="0.3">
      <c r="A763" s="2" t="s">
        <v>4792</v>
      </c>
      <c r="B763" s="4">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INDEX(products!$A$1:$G$49,MATCH($D763,products!$A$1:$A$49,0),MATCH(orders!I$1,products!$A$1:$G$1,0))</f>
        <v>Exc</v>
      </c>
      <c r="J763" t="str">
        <f>INDEX(products!$A$1:$G$49,MATCH($D763,products!$A$1:$A$49,0),MATCH(orders!J$1,products!$A$1:$G$1,0))</f>
        <v>L</v>
      </c>
      <c r="K763" s="6">
        <f>INDEX(products!$A$1:$G$49,MATCH($D763,products!$A$1:$A$49,0),MATCH(orders!K$1,products!$A$1:$G$1,0))</f>
        <v>1</v>
      </c>
      <c r="L763" s="7">
        <f>INDEX(products!$A$1:$G$49,MATCH($D763,products!$A$1:$A$49,0),MATCH(orders!L$1,products!$A$1:$G$1,0))</f>
        <v>14.85</v>
      </c>
      <c r="M763" s="7">
        <f t="shared" si="33"/>
        <v>89.1</v>
      </c>
      <c r="N763" t="str">
        <f t="shared" si="34"/>
        <v>Excelsia</v>
      </c>
      <c r="O763" t="str">
        <f t="shared" si="35"/>
        <v>Light</v>
      </c>
      <c r="P763" t="str">
        <f>_xlfn.XLOOKUP(Coffee_order[[#This Row],[Customer ID]],customers!$A$1:$A$1001,customers!$I$1:$I$1001,,0)</f>
        <v>Yes</v>
      </c>
    </row>
    <row r="764" spans="1:16" x14ac:dyDescent="0.3">
      <c r="A764" s="2" t="s">
        <v>4797</v>
      </c>
      <c r="B764" s="4">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INDEX(products!$A$1:$G$49,MATCH($D764,products!$A$1:$A$49,0),MATCH(orders!I$1,products!$A$1:$G$1,0))</f>
        <v>Lib</v>
      </c>
      <c r="J764" t="str">
        <f>INDEX(products!$A$1:$G$49,MATCH($D764,products!$A$1:$A$49,0),MATCH(orders!J$1,products!$A$1:$G$1,0))</f>
        <v>M</v>
      </c>
      <c r="K764" s="6">
        <f>INDEX(products!$A$1:$G$49,MATCH($D764,products!$A$1:$A$49,0),MATCH(orders!K$1,products!$A$1:$G$1,0))</f>
        <v>0.5</v>
      </c>
      <c r="L764" s="7">
        <f>INDEX(products!$A$1:$G$49,MATCH($D764,products!$A$1:$A$49,0),MATCH(orders!L$1,products!$A$1:$G$1,0))</f>
        <v>8.73</v>
      </c>
      <c r="M764" s="7">
        <f t="shared" si="33"/>
        <v>43.650000000000006</v>
      </c>
      <c r="N764" t="str">
        <f t="shared" si="34"/>
        <v>Liberica</v>
      </c>
      <c r="O764" t="str">
        <f t="shared" si="35"/>
        <v>Medium</v>
      </c>
      <c r="P764" t="str">
        <f>_xlfn.XLOOKUP(Coffee_order[[#This Row],[Customer ID]],customers!$A$1:$A$1001,customers!$I$1:$I$1001,,0)</f>
        <v>No</v>
      </c>
    </row>
    <row r="765" spans="1:16" x14ac:dyDescent="0.3">
      <c r="A765" s="2" t="s">
        <v>4803</v>
      </c>
      <c r="B765" s="4">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INDEX(products!$A$1:$G$49,MATCH($D765,products!$A$1:$A$49,0),MATCH(orders!I$1,products!$A$1:$G$1,0))</f>
        <v>Ara</v>
      </c>
      <c r="J765" t="str">
        <f>INDEX(products!$A$1:$G$49,MATCH($D765,products!$A$1:$A$49,0),MATCH(orders!J$1,products!$A$1:$G$1,0))</f>
        <v>L</v>
      </c>
      <c r="K765" s="6">
        <f>INDEX(products!$A$1:$G$49,MATCH($D765,products!$A$1:$A$49,0),MATCH(orders!K$1,products!$A$1:$G$1,0))</f>
        <v>0.5</v>
      </c>
      <c r="L765" s="7">
        <f>INDEX(products!$A$1:$G$49,MATCH($D765,products!$A$1:$A$49,0),MATCH(orders!L$1,products!$A$1:$G$1,0))</f>
        <v>7.77</v>
      </c>
      <c r="M765" s="7">
        <f t="shared" si="33"/>
        <v>23.31</v>
      </c>
      <c r="N765" t="str">
        <f t="shared" si="34"/>
        <v>Arabica</v>
      </c>
      <c r="O765" t="str">
        <f t="shared" si="35"/>
        <v>Light</v>
      </c>
      <c r="P765" t="str">
        <f>_xlfn.XLOOKUP(Coffee_order[[#This Row],[Customer ID]],customers!$A$1:$A$1001,customers!$I$1:$I$1001,,0)</f>
        <v>No</v>
      </c>
    </row>
    <row r="766" spans="1:16" x14ac:dyDescent="0.3">
      <c r="A766" s="2" t="s">
        <v>4808</v>
      </c>
      <c r="B766" s="4">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INDEX(products!$A$1:$G$49,MATCH($D766,products!$A$1:$A$49,0),MATCH(orders!I$1,products!$A$1:$G$1,0))</f>
        <v>Ara</v>
      </c>
      <c r="J766" t="str">
        <f>INDEX(products!$A$1:$G$49,MATCH($D766,products!$A$1:$A$49,0),MATCH(orders!J$1,products!$A$1:$G$1,0))</f>
        <v>L</v>
      </c>
      <c r="K766" s="6">
        <f>INDEX(products!$A$1:$G$49,MATCH($D766,products!$A$1:$A$49,0),MATCH(orders!K$1,products!$A$1:$G$1,0))</f>
        <v>2.5</v>
      </c>
      <c r="L766" s="7">
        <f>INDEX(products!$A$1:$G$49,MATCH($D766,products!$A$1:$A$49,0),MATCH(orders!L$1,products!$A$1:$G$1,0))</f>
        <v>29.784999999999997</v>
      </c>
      <c r="M766" s="7">
        <f t="shared" si="33"/>
        <v>178.70999999999998</v>
      </c>
      <c r="N766" t="str">
        <f t="shared" si="34"/>
        <v>Arabica</v>
      </c>
      <c r="O766" t="str">
        <f t="shared" si="35"/>
        <v>Light</v>
      </c>
      <c r="P766" t="str">
        <f>_xlfn.XLOOKUP(Coffee_order[[#This Row],[Customer ID]],customers!$A$1:$A$1001,customers!$I$1:$I$1001,,0)</f>
        <v>Yes</v>
      </c>
    </row>
    <row r="767" spans="1:16" x14ac:dyDescent="0.3">
      <c r="A767" s="2" t="s">
        <v>4814</v>
      </c>
      <c r="B767" s="4">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INDEX(products!$A$1:$G$49,MATCH($D767,products!$A$1:$A$49,0),MATCH(orders!I$1,products!$A$1:$G$1,0))</f>
        <v>Rob</v>
      </c>
      <c r="J767" t="str">
        <f>INDEX(products!$A$1:$G$49,MATCH($D767,products!$A$1:$A$49,0),MATCH(orders!J$1,products!$A$1:$G$1,0))</f>
        <v>M</v>
      </c>
      <c r="K767" s="6">
        <f>INDEX(products!$A$1:$G$49,MATCH($D767,products!$A$1:$A$49,0),MATCH(orders!K$1,products!$A$1:$G$1,0))</f>
        <v>1</v>
      </c>
      <c r="L767" s="7">
        <f>INDEX(products!$A$1:$G$49,MATCH($D767,products!$A$1:$A$49,0),MATCH(orders!L$1,products!$A$1:$G$1,0))</f>
        <v>9.9499999999999993</v>
      </c>
      <c r="M767" s="7">
        <f t="shared" si="33"/>
        <v>59.699999999999996</v>
      </c>
      <c r="N767" t="str">
        <f t="shared" si="34"/>
        <v>Robusta</v>
      </c>
      <c r="O767" t="str">
        <f t="shared" si="35"/>
        <v>Medium</v>
      </c>
      <c r="P767" t="str">
        <f>_xlfn.XLOOKUP(Coffee_order[[#This Row],[Customer ID]],customers!$A$1:$A$1001,customers!$I$1:$I$1001,,0)</f>
        <v>Yes</v>
      </c>
    </row>
    <row r="768" spans="1:16" x14ac:dyDescent="0.3">
      <c r="A768" s="2" t="s">
        <v>4814</v>
      </c>
      <c r="B768" s="4">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INDEX(products!$A$1:$G$49,MATCH($D768,products!$A$1:$A$49,0),MATCH(orders!I$1,products!$A$1:$G$1,0))</f>
        <v>Ara</v>
      </c>
      <c r="J768" t="str">
        <f>INDEX(products!$A$1:$G$49,MATCH($D768,products!$A$1:$A$49,0),MATCH(orders!J$1,products!$A$1:$G$1,0))</f>
        <v>L</v>
      </c>
      <c r="K768" s="6">
        <f>INDEX(products!$A$1:$G$49,MATCH($D768,products!$A$1:$A$49,0),MATCH(orders!K$1,products!$A$1:$G$1,0))</f>
        <v>0.5</v>
      </c>
      <c r="L768" s="7">
        <f>INDEX(products!$A$1:$G$49,MATCH($D768,products!$A$1:$A$49,0),MATCH(orders!L$1,products!$A$1:$G$1,0))</f>
        <v>7.77</v>
      </c>
      <c r="M768" s="7">
        <f t="shared" si="33"/>
        <v>15.54</v>
      </c>
      <c r="N768" t="str">
        <f t="shared" si="34"/>
        <v>Arabica</v>
      </c>
      <c r="O768" t="str">
        <f t="shared" si="35"/>
        <v>Light</v>
      </c>
      <c r="P768" t="str">
        <f>_xlfn.XLOOKUP(Coffee_order[[#This Row],[Customer ID]],customers!$A$1:$A$1001,customers!$I$1:$I$1001,,0)</f>
        <v>Yes</v>
      </c>
    </row>
    <row r="769" spans="1:16" x14ac:dyDescent="0.3">
      <c r="A769" s="2" t="s">
        <v>4825</v>
      </c>
      <c r="B769" s="4">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INDEX(products!$A$1:$G$49,MATCH($D769,products!$A$1:$A$49,0),MATCH(orders!I$1,products!$A$1:$G$1,0))</f>
        <v>Ara</v>
      </c>
      <c r="J769" t="str">
        <f>INDEX(products!$A$1:$G$49,MATCH($D769,products!$A$1:$A$49,0),MATCH(orders!J$1,products!$A$1:$G$1,0))</f>
        <v>L</v>
      </c>
      <c r="K769" s="6">
        <f>INDEX(products!$A$1:$G$49,MATCH($D769,products!$A$1:$A$49,0),MATCH(orders!K$1,products!$A$1:$G$1,0))</f>
        <v>2.5</v>
      </c>
      <c r="L769" s="7">
        <f>INDEX(products!$A$1:$G$49,MATCH($D769,products!$A$1:$A$49,0),MATCH(orders!L$1,products!$A$1:$G$1,0))</f>
        <v>29.784999999999997</v>
      </c>
      <c r="M769" s="7">
        <f t="shared" si="33"/>
        <v>89.35499999999999</v>
      </c>
      <c r="N769" t="str">
        <f t="shared" si="34"/>
        <v>Arabica</v>
      </c>
      <c r="O769" t="str">
        <f t="shared" si="35"/>
        <v>Light</v>
      </c>
      <c r="P769" t="str">
        <f>_xlfn.XLOOKUP(Coffee_order[[#This Row],[Customer ID]],customers!$A$1:$A$1001,customers!$I$1:$I$1001,,0)</f>
        <v>No</v>
      </c>
    </row>
    <row r="770" spans="1:16" x14ac:dyDescent="0.3">
      <c r="A770" s="2" t="s">
        <v>4831</v>
      </c>
      <c r="B770" s="4">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INDEX(products!$A$1:$G$49,MATCH($D770,products!$A$1:$A$49,0),MATCH(orders!I$1,products!$A$1:$G$1,0))</f>
        <v>Rob</v>
      </c>
      <c r="J770" t="str">
        <f>INDEX(products!$A$1:$G$49,MATCH($D770,products!$A$1:$A$49,0),MATCH(orders!J$1,products!$A$1:$G$1,0))</f>
        <v>L</v>
      </c>
      <c r="K770" s="6">
        <f>INDEX(products!$A$1:$G$49,MATCH($D770,products!$A$1:$A$49,0),MATCH(orders!K$1,products!$A$1:$G$1,0))</f>
        <v>1</v>
      </c>
      <c r="L770" s="7">
        <f>INDEX(products!$A$1:$G$49,MATCH($D770,products!$A$1:$A$49,0),MATCH(orders!L$1,products!$A$1:$G$1,0))</f>
        <v>11.95</v>
      </c>
      <c r="M770" s="7">
        <f t="shared" si="33"/>
        <v>23.9</v>
      </c>
      <c r="N770" t="str">
        <f t="shared" si="34"/>
        <v>Robusta</v>
      </c>
      <c r="O770" t="str">
        <f t="shared" si="35"/>
        <v>Light</v>
      </c>
      <c r="P770" t="str">
        <f>_xlfn.XLOOKUP(Coffee_order[[#This Row],[Customer ID]],customers!$A$1:$A$1001,customers!$I$1:$I$1001,,0)</f>
        <v>No</v>
      </c>
    </row>
    <row r="771" spans="1:16" x14ac:dyDescent="0.3">
      <c r="A771" s="2" t="s">
        <v>4836</v>
      </c>
      <c r="B771" s="4">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INDEX(products!$A$1:$G$49,MATCH($D771,products!$A$1:$A$49,0),MATCH(orders!I$1,products!$A$1:$G$1,0))</f>
        <v>Rob</v>
      </c>
      <c r="J771" t="str">
        <f>INDEX(products!$A$1:$G$49,MATCH($D771,products!$A$1:$A$49,0),MATCH(orders!J$1,products!$A$1:$G$1,0))</f>
        <v>M</v>
      </c>
      <c r="K771" s="6">
        <f>INDEX(products!$A$1:$G$49,MATCH($D771,products!$A$1:$A$49,0),MATCH(orders!K$1,products!$A$1:$G$1,0))</f>
        <v>2.5</v>
      </c>
      <c r="L771" s="7">
        <f>INDEX(products!$A$1:$G$49,MATCH($D771,products!$A$1:$A$49,0),MATCH(orders!L$1,products!$A$1:$G$1,0))</f>
        <v>22.884999999999998</v>
      </c>
      <c r="M771" s="7">
        <f t="shared" ref="M771:M834" si="36">L771*E771</f>
        <v>137.31</v>
      </c>
      <c r="N771" t="str">
        <f t="shared" ref="N771:N834" si="37">IF(I771="Rob","Robusta",IF(I771="Exc","Excelsia",IF(I771="Ara","Arabica",IF(I771="Lib","Liberica"))))</f>
        <v>Robusta</v>
      </c>
      <c r="O771" t="str">
        <f t="shared" ref="O771:O834" si="38">IF(J771="M","Medium",IF(J771="L","Light",IF(J771="D","Dark")))</f>
        <v>Medium</v>
      </c>
      <c r="P771" t="str">
        <f>_xlfn.XLOOKUP(Coffee_order[[#This Row],[Customer ID]],customers!$A$1:$A$1001,customers!$I$1:$I$1001,,0)</f>
        <v>No</v>
      </c>
    </row>
    <row r="772" spans="1:16" x14ac:dyDescent="0.3">
      <c r="A772" s="2" t="s">
        <v>4842</v>
      </c>
      <c r="B772" s="4">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INDEX(products!$A$1:$G$49,MATCH($D772,products!$A$1:$A$49,0),MATCH(orders!I$1,products!$A$1:$G$1,0))</f>
        <v>Ara</v>
      </c>
      <c r="J772" t="str">
        <f>INDEX(products!$A$1:$G$49,MATCH($D772,products!$A$1:$A$49,0),MATCH(orders!J$1,products!$A$1:$G$1,0))</f>
        <v>D</v>
      </c>
      <c r="K772" s="6">
        <f>INDEX(products!$A$1:$G$49,MATCH($D772,products!$A$1:$A$49,0),MATCH(orders!K$1,products!$A$1:$G$1,0))</f>
        <v>1</v>
      </c>
      <c r="L772" s="7">
        <f>INDEX(products!$A$1:$G$49,MATCH($D772,products!$A$1:$A$49,0),MATCH(orders!L$1,products!$A$1:$G$1,0))</f>
        <v>9.9499999999999993</v>
      </c>
      <c r="M772" s="7">
        <f t="shared" si="36"/>
        <v>9.9499999999999993</v>
      </c>
      <c r="N772" t="str">
        <f t="shared" si="37"/>
        <v>Arabica</v>
      </c>
      <c r="O772" t="str">
        <f t="shared" si="38"/>
        <v>Dark</v>
      </c>
      <c r="P772" t="str">
        <f>_xlfn.XLOOKUP(Coffee_order[[#This Row],[Customer ID]],customers!$A$1:$A$1001,customers!$I$1:$I$1001,,0)</f>
        <v>No</v>
      </c>
    </row>
    <row r="773" spans="1:16" x14ac:dyDescent="0.3">
      <c r="A773" s="2" t="s">
        <v>4847</v>
      </c>
      <c r="B773" s="4">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INDEX(products!$A$1:$G$49,MATCH($D773,products!$A$1:$A$49,0),MATCH(orders!I$1,products!$A$1:$G$1,0))</f>
        <v>Rob</v>
      </c>
      <c r="J773" t="str">
        <f>INDEX(products!$A$1:$G$49,MATCH($D773,products!$A$1:$A$49,0),MATCH(orders!J$1,products!$A$1:$G$1,0))</f>
        <v>L</v>
      </c>
      <c r="K773" s="6">
        <f>INDEX(products!$A$1:$G$49,MATCH($D773,products!$A$1:$A$49,0),MATCH(orders!K$1,products!$A$1:$G$1,0))</f>
        <v>0.5</v>
      </c>
      <c r="L773" s="7">
        <f>INDEX(products!$A$1:$G$49,MATCH($D773,products!$A$1:$A$49,0),MATCH(orders!L$1,products!$A$1:$G$1,0))</f>
        <v>7.169999999999999</v>
      </c>
      <c r="M773" s="7">
        <f t="shared" si="36"/>
        <v>21.509999999999998</v>
      </c>
      <c r="N773" t="str">
        <f t="shared" si="37"/>
        <v>Robusta</v>
      </c>
      <c r="O773" t="str">
        <f t="shared" si="38"/>
        <v>Light</v>
      </c>
      <c r="P773" t="str">
        <f>_xlfn.XLOOKUP(Coffee_order[[#This Row],[Customer ID]],customers!$A$1:$A$1001,customers!$I$1:$I$1001,,0)</f>
        <v>No</v>
      </c>
    </row>
    <row r="774" spans="1:16" x14ac:dyDescent="0.3">
      <c r="A774" s="2" t="s">
        <v>4853</v>
      </c>
      <c r="B774" s="4">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INDEX(products!$A$1:$G$49,MATCH($D774,products!$A$1:$A$49,0),MATCH(orders!I$1,products!$A$1:$G$1,0))</f>
        <v>Exc</v>
      </c>
      <c r="J774" t="str">
        <f>INDEX(products!$A$1:$G$49,MATCH($D774,products!$A$1:$A$49,0),MATCH(orders!J$1,products!$A$1:$G$1,0))</f>
        <v>M</v>
      </c>
      <c r="K774" s="6">
        <f>INDEX(products!$A$1:$G$49,MATCH($D774,products!$A$1:$A$49,0),MATCH(orders!K$1,products!$A$1:$G$1,0))</f>
        <v>1</v>
      </c>
      <c r="L774" s="7">
        <f>INDEX(products!$A$1:$G$49,MATCH($D774,products!$A$1:$A$49,0),MATCH(orders!L$1,products!$A$1:$G$1,0))</f>
        <v>13.75</v>
      </c>
      <c r="M774" s="7">
        <f t="shared" si="36"/>
        <v>82.5</v>
      </c>
      <c r="N774" t="str">
        <f t="shared" si="37"/>
        <v>Excelsia</v>
      </c>
      <c r="O774" t="str">
        <f t="shared" si="38"/>
        <v>Medium</v>
      </c>
      <c r="P774" t="str">
        <f>_xlfn.XLOOKUP(Coffee_order[[#This Row],[Customer ID]],customers!$A$1:$A$1001,customers!$I$1:$I$1001,,0)</f>
        <v>No</v>
      </c>
    </row>
    <row r="775" spans="1:16" x14ac:dyDescent="0.3">
      <c r="A775" s="2" t="s">
        <v>4858</v>
      </c>
      <c r="B775" s="4">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INDEX(products!$A$1:$G$49,MATCH($D775,products!$A$1:$A$49,0),MATCH(orders!I$1,products!$A$1:$G$1,0))</f>
        <v>Lib</v>
      </c>
      <c r="J775" t="str">
        <f>INDEX(products!$A$1:$G$49,MATCH($D775,products!$A$1:$A$49,0),MATCH(orders!J$1,products!$A$1:$G$1,0))</f>
        <v>M</v>
      </c>
      <c r="K775" s="6">
        <f>INDEX(products!$A$1:$G$49,MATCH($D775,products!$A$1:$A$49,0),MATCH(orders!K$1,products!$A$1:$G$1,0))</f>
        <v>0.2</v>
      </c>
      <c r="L775" s="7">
        <f>INDEX(products!$A$1:$G$49,MATCH($D775,products!$A$1:$A$49,0),MATCH(orders!L$1,products!$A$1:$G$1,0))</f>
        <v>4.3650000000000002</v>
      </c>
      <c r="M775" s="7">
        <f t="shared" si="36"/>
        <v>8.73</v>
      </c>
      <c r="N775" t="str">
        <f t="shared" si="37"/>
        <v>Liberica</v>
      </c>
      <c r="O775" t="str">
        <f t="shared" si="38"/>
        <v>Medium</v>
      </c>
      <c r="P775" t="str">
        <f>_xlfn.XLOOKUP(Coffee_order[[#This Row],[Customer ID]],customers!$A$1:$A$1001,customers!$I$1:$I$1001,,0)</f>
        <v>No</v>
      </c>
    </row>
    <row r="776" spans="1:16" x14ac:dyDescent="0.3">
      <c r="A776" s="2" t="s">
        <v>4864</v>
      </c>
      <c r="B776" s="4">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INDEX(products!$A$1:$G$49,MATCH($D776,products!$A$1:$A$49,0),MATCH(orders!I$1,products!$A$1:$G$1,0))</f>
        <v>Rob</v>
      </c>
      <c r="J776" t="str">
        <f>INDEX(products!$A$1:$G$49,MATCH($D776,products!$A$1:$A$49,0),MATCH(orders!J$1,products!$A$1:$G$1,0))</f>
        <v>M</v>
      </c>
      <c r="K776" s="6">
        <f>INDEX(products!$A$1:$G$49,MATCH($D776,products!$A$1:$A$49,0),MATCH(orders!K$1,products!$A$1:$G$1,0))</f>
        <v>1</v>
      </c>
      <c r="L776" s="7">
        <f>INDEX(products!$A$1:$G$49,MATCH($D776,products!$A$1:$A$49,0),MATCH(orders!L$1,products!$A$1:$G$1,0))</f>
        <v>9.9499999999999993</v>
      </c>
      <c r="M776" s="7">
        <f t="shared" si="36"/>
        <v>19.899999999999999</v>
      </c>
      <c r="N776" t="str">
        <f t="shared" si="37"/>
        <v>Robusta</v>
      </c>
      <c r="O776" t="str">
        <f t="shared" si="38"/>
        <v>Medium</v>
      </c>
      <c r="P776" t="str">
        <f>_xlfn.XLOOKUP(Coffee_order[[#This Row],[Customer ID]],customers!$A$1:$A$1001,customers!$I$1:$I$1001,,0)</f>
        <v>Yes</v>
      </c>
    </row>
    <row r="777" spans="1:16" x14ac:dyDescent="0.3">
      <c r="A777" s="2" t="s">
        <v>4869</v>
      </c>
      <c r="B777" s="4">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INDEX(products!$A$1:$G$49,MATCH($D777,products!$A$1:$A$49,0),MATCH(orders!I$1,products!$A$1:$G$1,0))</f>
        <v>Exc</v>
      </c>
      <c r="J777" t="str">
        <f>INDEX(products!$A$1:$G$49,MATCH($D777,products!$A$1:$A$49,0),MATCH(orders!J$1,products!$A$1:$G$1,0))</f>
        <v>L</v>
      </c>
      <c r="K777" s="6">
        <f>INDEX(products!$A$1:$G$49,MATCH($D777,products!$A$1:$A$49,0),MATCH(orders!K$1,products!$A$1:$G$1,0))</f>
        <v>0.5</v>
      </c>
      <c r="L777" s="7">
        <f>INDEX(products!$A$1:$G$49,MATCH($D777,products!$A$1:$A$49,0),MATCH(orders!L$1,products!$A$1:$G$1,0))</f>
        <v>8.91</v>
      </c>
      <c r="M777" s="7">
        <f t="shared" si="36"/>
        <v>17.82</v>
      </c>
      <c r="N777" t="str">
        <f t="shared" si="37"/>
        <v>Excelsia</v>
      </c>
      <c r="O777" t="str">
        <f t="shared" si="38"/>
        <v>Light</v>
      </c>
      <c r="P777" t="str">
        <f>_xlfn.XLOOKUP(Coffee_order[[#This Row],[Customer ID]],customers!$A$1:$A$1001,customers!$I$1:$I$1001,,0)</f>
        <v>Yes</v>
      </c>
    </row>
    <row r="778" spans="1:16" x14ac:dyDescent="0.3">
      <c r="A778" s="2" t="s">
        <v>4875</v>
      </c>
      <c r="B778" s="4">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INDEX(products!$A$1:$G$49,MATCH($D778,products!$A$1:$A$49,0),MATCH(orders!I$1,products!$A$1:$G$1,0))</f>
        <v>Ara</v>
      </c>
      <c r="J778" t="str">
        <f>INDEX(products!$A$1:$G$49,MATCH($D778,products!$A$1:$A$49,0),MATCH(orders!J$1,products!$A$1:$G$1,0))</f>
        <v>M</v>
      </c>
      <c r="K778" s="6">
        <f>INDEX(products!$A$1:$G$49,MATCH($D778,products!$A$1:$A$49,0),MATCH(orders!K$1,products!$A$1:$G$1,0))</f>
        <v>0.5</v>
      </c>
      <c r="L778" s="7">
        <f>INDEX(products!$A$1:$G$49,MATCH($D778,products!$A$1:$A$49,0),MATCH(orders!L$1,products!$A$1:$G$1,0))</f>
        <v>6.75</v>
      </c>
      <c r="M778" s="7">
        <f t="shared" si="36"/>
        <v>20.25</v>
      </c>
      <c r="N778" t="str">
        <f t="shared" si="37"/>
        <v>Arabica</v>
      </c>
      <c r="O778" t="str">
        <f t="shared" si="38"/>
        <v>Medium</v>
      </c>
      <c r="P778" t="str">
        <f>_xlfn.XLOOKUP(Coffee_order[[#This Row],[Customer ID]],customers!$A$1:$A$1001,customers!$I$1:$I$1001,,0)</f>
        <v>No</v>
      </c>
    </row>
    <row r="779" spans="1:16" x14ac:dyDescent="0.3">
      <c r="A779" s="2" t="s">
        <v>4881</v>
      </c>
      <c r="B779" s="4">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INDEX(products!$A$1:$G$49,MATCH($D779,products!$A$1:$A$49,0),MATCH(orders!I$1,products!$A$1:$G$1,0))</f>
        <v>Ara</v>
      </c>
      <c r="J779" t="str">
        <f>INDEX(products!$A$1:$G$49,MATCH($D779,products!$A$1:$A$49,0),MATCH(orders!J$1,products!$A$1:$G$1,0))</f>
        <v>L</v>
      </c>
      <c r="K779" s="6">
        <f>INDEX(products!$A$1:$G$49,MATCH($D779,products!$A$1:$A$49,0),MATCH(orders!K$1,products!$A$1:$G$1,0))</f>
        <v>2.5</v>
      </c>
      <c r="L779" s="7">
        <f>INDEX(products!$A$1:$G$49,MATCH($D779,products!$A$1:$A$49,0),MATCH(orders!L$1,products!$A$1:$G$1,0))</f>
        <v>29.784999999999997</v>
      </c>
      <c r="M779" s="7">
        <f t="shared" si="36"/>
        <v>59.569999999999993</v>
      </c>
      <c r="N779" t="str">
        <f t="shared" si="37"/>
        <v>Arabica</v>
      </c>
      <c r="O779" t="str">
        <f t="shared" si="38"/>
        <v>Light</v>
      </c>
      <c r="P779" t="str">
        <f>_xlfn.XLOOKUP(Coffee_order[[#This Row],[Customer ID]],customers!$A$1:$A$1001,customers!$I$1:$I$1001,,0)</f>
        <v>No</v>
      </c>
    </row>
    <row r="780" spans="1:16" x14ac:dyDescent="0.3">
      <c r="A780" s="2" t="s">
        <v>4886</v>
      </c>
      <c r="B780" s="4">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INDEX(products!$A$1:$G$49,MATCH($D780,products!$A$1:$A$49,0),MATCH(orders!I$1,products!$A$1:$G$1,0))</f>
        <v>Lib</v>
      </c>
      <c r="J780" t="str">
        <f>INDEX(products!$A$1:$G$49,MATCH($D780,products!$A$1:$A$49,0),MATCH(orders!J$1,products!$A$1:$G$1,0))</f>
        <v>L</v>
      </c>
      <c r="K780" s="6">
        <f>INDEX(products!$A$1:$G$49,MATCH($D780,products!$A$1:$A$49,0),MATCH(orders!K$1,products!$A$1:$G$1,0))</f>
        <v>0.5</v>
      </c>
      <c r="L780" s="7">
        <f>INDEX(products!$A$1:$G$49,MATCH($D780,products!$A$1:$A$49,0),MATCH(orders!L$1,products!$A$1:$G$1,0))</f>
        <v>9.51</v>
      </c>
      <c r="M780" s="7">
        <f t="shared" si="36"/>
        <v>19.02</v>
      </c>
      <c r="N780" t="str">
        <f t="shared" si="37"/>
        <v>Liberica</v>
      </c>
      <c r="O780" t="str">
        <f t="shared" si="38"/>
        <v>Light</v>
      </c>
      <c r="P780" t="str">
        <f>_xlfn.XLOOKUP(Coffee_order[[#This Row],[Customer ID]],customers!$A$1:$A$1001,customers!$I$1:$I$1001,,0)</f>
        <v>Yes</v>
      </c>
    </row>
    <row r="781" spans="1:16" x14ac:dyDescent="0.3">
      <c r="A781" s="2" t="s">
        <v>4892</v>
      </c>
      <c r="B781" s="4">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INDEX(products!$A$1:$G$49,MATCH($D781,products!$A$1:$A$49,0),MATCH(orders!I$1,products!$A$1:$G$1,0))</f>
        <v>Lib</v>
      </c>
      <c r="J781" t="str">
        <f>INDEX(products!$A$1:$G$49,MATCH($D781,products!$A$1:$A$49,0),MATCH(orders!J$1,products!$A$1:$G$1,0))</f>
        <v>D</v>
      </c>
      <c r="K781" s="6">
        <f>INDEX(products!$A$1:$G$49,MATCH($D781,products!$A$1:$A$49,0),MATCH(orders!K$1,products!$A$1:$G$1,0))</f>
        <v>1</v>
      </c>
      <c r="L781" s="7">
        <f>INDEX(products!$A$1:$G$49,MATCH($D781,products!$A$1:$A$49,0),MATCH(orders!L$1,products!$A$1:$G$1,0))</f>
        <v>12.95</v>
      </c>
      <c r="M781" s="7">
        <f t="shared" si="36"/>
        <v>77.699999999999989</v>
      </c>
      <c r="N781" t="str">
        <f t="shared" si="37"/>
        <v>Liberica</v>
      </c>
      <c r="O781" t="str">
        <f t="shared" si="38"/>
        <v>Dark</v>
      </c>
      <c r="P781" t="str">
        <f>_xlfn.XLOOKUP(Coffee_order[[#This Row],[Customer ID]],customers!$A$1:$A$1001,customers!$I$1:$I$1001,,0)</f>
        <v>Yes</v>
      </c>
    </row>
    <row r="782" spans="1:16" x14ac:dyDescent="0.3">
      <c r="A782" s="2" t="s">
        <v>4898</v>
      </c>
      <c r="B782" s="4">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INDEX(products!$A$1:$G$49,MATCH($D782,products!$A$1:$A$49,0),MATCH(orders!I$1,products!$A$1:$G$1,0))</f>
        <v>Exc</v>
      </c>
      <c r="J782" t="str">
        <f>INDEX(products!$A$1:$G$49,MATCH($D782,products!$A$1:$A$49,0),MATCH(orders!J$1,products!$A$1:$G$1,0))</f>
        <v>M</v>
      </c>
      <c r="K782" s="6">
        <f>INDEX(products!$A$1:$G$49,MATCH($D782,products!$A$1:$A$49,0),MATCH(orders!K$1,products!$A$1:$G$1,0))</f>
        <v>1</v>
      </c>
      <c r="L782" s="7">
        <f>INDEX(products!$A$1:$G$49,MATCH($D782,products!$A$1:$A$49,0),MATCH(orders!L$1,products!$A$1:$G$1,0))</f>
        <v>13.75</v>
      </c>
      <c r="M782" s="7">
        <f t="shared" si="36"/>
        <v>41.25</v>
      </c>
      <c r="N782" t="str">
        <f t="shared" si="37"/>
        <v>Excelsia</v>
      </c>
      <c r="O782" t="str">
        <f t="shared" si="38"/>
        <v>Medium</v>
      </c>
      <c r="P782" t="str">
        <f>_xlfn.XLOOKUP(Coffee_order[[#This Row],[Customer ID]],customers!$A$1:$A$1001,customers!$I$1:$I$1001,,0)</f>
        <v>No</v>
      </c>
    </row>
    <row r="783" spans="1:16" x14ac:dyDescent="0.3">
      <c r="A783" s="2" t="s">
        <v>4903</v>
      </c>
      <c r="B783" s="4">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INDEX(products!$A$1:$G$49,MATCH($D783,products!$A$1:$A$49,0),MATCH(orders!I$1,products!$A$1:$G$1,0))</f>
        <v>Lib</v>
      </c>
      <c r="J783" t="str">
        <f>INDEX(products!$A$1:$G$49,MATCH($D783,products!$A$1:$A$49,0),MATCH(orders!J$1,products!$A$1:$G$1,0))</f>
        <v>L</v>
      </c>
      <c r="K783" s="6">
        <f>INDEX(products!$A$1:$G$49,MATCH($D783,products!$A$1:$A$49,0),MATCH(orders!K$1,products!$A$1:$G$1,0))</f>
        <v>2.5</v>
      </c>
      <c r="L783" s="7">
        <f>INDEX(products!$A$1:$G$49,MATCH($D783,products!$A$1:$A$49,0),MATCH(orders!L$1,products!$A$1:$G$1,0))</f>
        <v>36.454999999999998</v>
      </c>
      <c r="M783" s="7">
        <f t="shared" si="36"/>
        <v>145.82</v>
      </c>
      <c r="N783" t="str">
        <f t="shared" si="37"/>
        <v>Liberica</v>
      </c>
      <c r="O783" t="str">
        <f t="shared" si="38"/>
        <v>Light</v>
      </c>
      <c r="P783" t="str">
        <f>_xlfn.XLOOKUP(Coffee_order[[#This Row],[Customer ID]],customers!$A$1:$A$1001,customers!$I$1:$I$1001,,0)</f>
        <v>No</v>
      </c>
    </row>
    <row r="784" spans="1:16" x14ac:dyDescent="0.3">
      <c r="A784" s="2" t="s">
        <v>4909</v>
      </c>
      <c r="B784" s="4">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INDEX(products!$A$1:$G$49,MATCH($D784,products!$A$1:$A$49,0),MATCH(orders!I$1,products!$A$1:$G$1,0))</f>
        <v>Exc</v>
      </c>
      <c r="J784" t="str">
        <f>INDEX(products!$A$1:$G$49,MATCH($D784,products!$A$1:$A$49,0),MATCH(orders!J$1,products!$A$1:$G$1,0))</f>
        <v>L</v>
      </c>
      <c r="K784" s="6">
        <f>INDEX(products!$A$1:$G$49,MATCH($D784,products!$A$1:$A$49,0),MATCH(orders!K$1,products!$A$1:$G$1,0))</f>
        <v>0.2</v>
      </c>
      <c r="L784" s="7">
        <f>INDEX(products!$A$1:$G$49,MATCH($D784,products!$A$1:$A$49,0),MATCH(orders!L$1,products!$A$1:$G$1,0))</f>
        <v>4.4550000000000001</v>
      </c>
      <c r="M784" s="7">
        <f t="shared" si="36"/>
        <v>26.73</v>
      </c>
      <c r="N784" t="str">
        <f t="shared" si="37"/>
        <v>Excelsia</v>
      </c>
      <c r="O784" t="str">
        <f t="shared" si="38"/>
        <v>Light</v>
      </c>
      <c r="P784" t="str">
        <f>_xlfn.XLOOKUP(Coffee_order[[#This Row],[Customer ID]],customers!$A$1:$A$1001,customers!$I$1:$I$1001,,0)</f>
        <v>No</v>
      </c>
    </row>
    <row r="785" spans="1:16" x14ac:dyDescent="0.3">
      <c r="A785" s="2" t="s">
        <v>4915</v>
      </c>
      <c r="B785" s="4">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INDEX(products!$A$1:$G$49,MATCH($D785,products!$A$1:$A$49,0),MATCH(orders!I$1,products!$A$1:$G$1,0))</f>
        <v>Lib</v>
      </c>
      <c r="J785" t="str">
        <f>INDEX(products!$A$1:$G$49,MATCH($D785,products!$A$1:$A$49,0),MATCH(orders!J$1,products!$A$1:$G$1,0))</f>
        <v>M</v>
      </c>
      <c r="K785" s="6">
        <f>INDEX(products!$A$1:$G$49,MATCH($D785,products!$A$1:$A$49,0),MATCH(orders!K$1,products!$A$1:$G$1,0))</f>
        <v>0.5</v>
      </c>
      <c r="L785" s="7">
        <f>INDEX(products!$A$1:$G$49,MATCH($D785,products!$A$1:$A$49,0),MATCH(orders!L$1,products!$A$1:$G$1,0))</f>
        <v>8.73</v>
      </c>
      <c r="M785" s="7">
        <f t="shared" si="36"/>
        <v>43.650000000000006</v>
      </c>
      <c r="N785" t="str">
        <f t="shared" si="37"/>
        <v>Liberica</v>
      </c>
      <c r="O785" t="str">
        <f t="shared" si="38"/>
        <v>Medium</v>
      </c>
      <c r="P785" t="str">
        <f>_xlfn.XLOOKUP(Coffee_order[[#This Row],[Customer ID]],customers!$A$1:$A$1001,customers!$I$1:$I$1001,,0)</f>
        <v>Yes</v>
      </c>
    </row>
    <row r="786" spans="1:16" x14ac:dyDescent="0.3">
      <c r="A786" s="2" t="s">
        <v>4921</v>
      </c>
      <c r="B786" s="4">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INDEX(products!$A$1:$G$49,MATCH($D786,products!$A$1:$A$49,0),MATCH(orders!I$1,products!$A$1:$G$1,0))</f>
        <v>Lib</v>
      </c>
      <c r="J786" t="str">
        <f>INDEX(products!$A$1:$G$49,MATCH($D786,products!$A$1:$A$49,0),MATCH(orders!J$1,products!$A$1:$G$1,0))</f>
        <v>L</v>
      </c>
      <c r="K786" s="6">
        <f>INDEX(products!$A$1:$G$49,MATCH($D786,products!$A$1:$A$49,0),MATCH(orders!K$1,products!$A$1:$G$1,0))</f>
        <v>1</v>
      </c>
      <c r="L786" s="7">
        <f>INDEX(products!$A$1:$G$49,MATCH($D786,products!$A$1:$A$49,0),MATCH(orders!L$1,products!$A$1:$G$1,0))</f>
        <v>15.85</v>
      </c>
      <c r="M786" s="7">
        <f t="shared" si="36"/>
        <v>31.7</v>
      </c>
      <c r="N786" t="str">
        <f t="shared" si="37"/>
        <v>Liberica</v>
      </c>
      <c r="O786" t="str">
        <f t="shared" si="38"/>
        <v>Light</v>
      </c>
      <c r="P786" t="str">
        <f>_xlfn.XLOOKUP(Coffee_order[[#This Row],[Customer ID]],customers!$A$1:$A$1001,customers!$I$1:$I$1001,,0)</f>
        <v>No</v>
      </c>
    </row>
    <row r="787" spans="1:16" x14ac:dyDescent="0.3">
      <c r="A787" s="2" t="s">
        <v>4926</v>
      </c>
      <c r="B787" s="4">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INDEX(products!$A$1:$G$49,MATCH($D787,products!$A$1:$A$49,0),MATCH(orders!I$1,products!$A$1:$G$1,0))</f>
        <v>Ara</v>
      </c>
      <c r="J787" t="str">
        <f>INDEX(products!$A$1:$G$49,MATCH($D787,products!$A$1:$A$49,0),MATCH(orders!J$1,products!$A$1:$G$1,0))</f>
        <v>D</v>
      </c>
      <c r="K787" s="6">
        <f>INDEX(products!$A$1:$G$49,MATCH($D787,products!$A$1:$A$49,0),MATCH(orders!K$1,products!$A$1:$G$1,0))</f>
        <v>2.5</v>
      </c>
      <c r="L787" s="7">
        <f>INDEX(products!$A$1:$G$49,MATCH($D787,products!$A$1:$A$49,0),MATCH(orders!L$1,products!$A$1:$G$1,0))</f>
        <v>22.884999999999998</v>
      </c>
      <c r="M787" s="7">
        <f t="shared" si="36"/>
        <v>22.884999999999998</v>
      </c>
      <c r="N787" t="str">
        <f t="shared" si="37"/>
        <v>Arabica</v>
      </c>
      <c r="O787" t="str">
        <f t="shared" si="38"/>
        <v>Dark</v>
      </c>
      <c r="P787" t="str">
        <f>_xlfn.XLOOKUP(Coffee_order[[#This Row],[Customer ID]],customers!$A$1:$A$1001,customers!$I$1:$I$1001,,0)</f>
        <v>No</v>
      </c>
    </row>
    <row r="788" spans="1:16" x14ac:dyDescent="0.3">
      <c r="A788" s="2" t="s">
        <v>4932</v>
      </c>
      <c r="B788" s="4">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INDEX(products!$A$1:$G$49,MATCH($D788,products!$A$1:$A$49,0),MATCH(orders!I$1,products!$A$1:$G$1,0))</f>
        <v>Exc</v>
      </c>
      <c r="J788" t="str">
        <f>INDEX(products!$A$1:$G$49,MATCH($D788,products!$A$1:$A$49,0),MATCH(orders!J$1,products!$A$1:$G$1,0))</f>
        <v>D</v>
      </c>
      <c r="K788" s="6">
        <f>INDEX(products!$A$1:$G$49,MATCH($D788,products!$A$1:$A$49,0),MATCH(orders!K$1,products!$A$1:$G$1,0))</f>
        <v>2.5</v>
      </c>
      <c r="L788" s="7">
        <f>INDEX(products!$A$1:$G$49,MATCH($D788,products!$A$1:$A$49,0),MATCH(orders!L$1,products!$A$1:$G$1,0))</f>
        <v>27.945</v>
      </c>
      <c r="M788" s="7">
        <f t="shared" si="36"/>
        <v>27.945</v>
      </c>
      <c r="N788" t="str">
        <f t="shared" si="37"/>
        <v>Excelsia</v>
      </c>
      <c r="O788" t="str">
        <f t="shared" si="38"/>
        <v>Dark</v>
      </c>
      <c r="P788" t="str">
        <f>_xlfn.XLOOKUP(Coffee_order[[#This Row],[Customer ID]],customers!$A$1:$A$1001,customers!$I$1:$I$1001,,0)</f>
        <v>Yes</v>
      </c>
    </row>
    <row r="789" spans="1:16" x14ac:dyDescent="0.3">
      <c r="A789" s="2" t="s">
        <v>4938</v>
      </c>
      <c r="B789" s="4">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INDEX(products!$A$1:$G$49,MATCH($D789,products!$A$1:$A$49,0),MATCH(orders!I$1,products!$A$1:$G$1,0))</f>
        <v>Exc</v>
      </c>
      <c r="J789" t="str">
        <f>INDEX(products!$A$1:$G$49,MATCH($D789,products!$A$1:$A$49,0),MATCH(orders!J$1,products!$A$1:$G$1,0))</f>
        <v>M</v>
      </c>
      <c r="K789" s="6">
        <f>INDEX(products!$A$1:$G$49,MATCH($D789,products!$A$1:$A$49,0),MATCH(orders!K$1,products!$A$1:$G$1,0))</f>
        <v>1</v>
      </c>
      <c r="L789" s="7">
        <f>INDEX(products!$A$1:$G$49,MATCH($D789,products!$A$1:$A$49,0),MATCH(orders!L$1,products!$A$1:$G$1,0))</f>
        <v>13.75</v>
      </c>
      <c r="M789" s="7">
        <f t="shared" si="36"/>
        <v>82.5</v>
      </c>
      <c r="N789" t="str">
        <f t="shared" si="37"/>
        <v>Excelsia</v>
      </c>
      <c r="O789" t="str">
        <f t="shared" si="38"/>
        <v>Medium</v>
      </c>
      <c r="P789" t="str">
        <f>_xlfn.XLOOKUP(Coffee_order[[#This Row],[Customer ID]],customers!$A$1:$A$1001,customers!$I$1:$I$1001,,0)</f>
        <v>Yes</v>
      </c>
    </row>
    <row r="790" spans="1:16" x14ac:dyDescent="0.3">
      <c r="A790" s="2" t="s">
        <v>4943</v>
      </c>
      <c r="B790" s="4">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INDEX(products!$A$1:$G$49,MATCH($D790,products!$A$1:$A$49,0),MATCH(orders!I$1,products!$A$1:$G$1,0))</f>
        <v>Rob</v>
      </c>
      <c r="J790" t="str">
        <f>INDEX(products!$A$1:$G$49,MATCH($D790,products!$A$1:$A$49,0),MATCH(orders!J$1,products!$A$1:$G$1,0))</f>
        <v>M</v>
      </c>
      <c r="K790" s="6">
        <f>INDEX(products!$A$1:$G$49,MATCH($D790,products!$A$1:$A$49,0),MATCH(orders!K$1,products!$A$1:$G$1,0))</f>
        <v>2.5</v>
      </c>
      <c r="L790" s="7">
        <f>INDEX(products!$A$1:$G$49,MATCH($D790,products!$A$1:$A$49,0),MATCH(orders!L$1,products!$A$1:$G$1,0))</f>
        <v>22.884999999999998</v>
      </c>
      <c r="M790" s="7">
        <f t="shared" si="36"/>
        <v>45.769999999999996</v>
      </c>
      <c r="N790" t="str">
        <f t="shared" si="37"/>
        <v>Robusta</v>
      </c>
      <c r="O790" t="str">
        <f t="shared" si="38"/>
        <v>Medium</v>
      </c>
      <c r="P790" t="str">
        <f>_xlfn.XLOOKUP(Coffee_order[[#This Row],[Customer ID]],customers!$A$1:$A$1001,customers!$I$1:$I$1001,,0)</f>
        <v>Yes</v>
      </c>
    </row>
    <row r="791" spans="1:16" x14ac:dyDescent="0.3">
      <c r="A791" s="2" t="s">
        <v>4949</v>
      </c>
      <c r="B791" s="4">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INDEX(products!$A$1:$G$49,MATCH($D791,products!$A$1:$A$49,0),MATCH(orders!I$1,products!$A$1:$G$1,0))</f>
        <v>Ara</v>
      </c>
      <c r="J791" t="str">
        <f>INDEX(products!$A$1:$G$49,MATCH($D791,products!$A$1:$A$49,0),MATCH(orders!J$1,products!$A$1:$G$1,0))</f>
        <v>L</v>
      </c>
      <c r="K791" s="6">
        <f>INDEX(products!$A$1:$G$49,MATCH($D791,products!$A$1:$A$49,0),MATCH(orders!K$1,products!$A$1:$G$1,0))</f>
        <v>1</v>
      </c>
      <c r="L791" s="7">
        <f>INDEX(products!$A$1:$G$49,MATCH($D791,products!$A$1:$A$49,0),MATCH(orders!L$1,products!$A$1:$G$1,0))</f>
        <v>12.95</v>
      </c>
      <c r="M791" s="7">
        <f t="shared" si="36"/>
        <v>77.699999999999989</v>
      </c>
      <c r="N791" t="str">
        <f t="shared" si="37"/>
        <v>Arabica</v>
      </c>
      <c r="O791" t="str">
        <f t="shared" si="38"/>
        <v>Light</v>
      </c>
      <c r="P791" t="str">
        <f>_xlfn.XLOOKUP(Coffee_order[[#This Row],[Customer ID]],customers!$A$1:$A$1001,customers!$I$1:$I$1001,,0)</f>
        <v>No</v>
      </c>
    </row>
    <row r="792" spans="1:16" x14ac:dyDescent="0.3">
      <c r="A792" s="2" t="s">
        <v>4955</v>
      </c>
      <c r="B792" s="4">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INDEX(products!$A$1:$G$49,MATCH($D792,products!$A$1:$A$49,0),MATCH(orders!I$1,products!$A$1:$G$1,0))</f>
        <v>Ara</v>
      </c>
      <c r="J792" t="str">
        <f>INDEX(products!$A$1:$G$49,MATCH($D792,products!$A$1:$A$49,0),MATCH(orders!J$1,products!$A$1:$G$1,0))</f>
        <v>L</v>
      </c>
      <c r="K792" s="6">
        <f>INDEX(products!$A$1:$G$49,MATCH($D792,products!$A$1:$A$49,0),MATCH(orders!K$1,products!$A$1:$G$1,0))</f>
        <v>0.5</v>
      </c>
      <c r="L792" s="7">
        <f>INDEX(products!$A$1:$G$49,MATCH($D792,products!$A$1:$A$49,0),MATCH(orders!L$1,products!$A$1:$G$1,0))</f>
        <v>7.77</v>
      </c>
      <c r="M792" s="7">
        <f t="shared" si="36"/>
        <v>23.31</v>
      </c>
      <c r="N792" t="str">
        <f t="shared" si="37"/>
        <v>Arabica</v>
      </c>
      <c r="O792" t="str">
        <f t="shared" si="38"/>
        <v>Light</v>
      </c>
      <c r="P792" t="str">
        <f>_xlfn.XLOOKUP(Coffee_order[[#This Row],[Customer ID]],customers!$A$1:$A$1001,customers!$I$1:$I$1001,,0)</f>
        <v>No</v>
      </c>
    </row>
    <row r="793" spans="1:16" x14ac:dyDescent="0.3">
      <c r="A793" s="2" t="s">
        <v>4961</v>
      </c>
      <c r="B793" s="4">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INDEX(products!$A$1:$G$49,MATCH($D793,products!$A$1:$A$49,0),MATCH(orders!I$1,products!$A$1:$G$1,0))</f>
        <v>Lib</v>
      </c>
      <c r="J793" t="str">
        <f>INDEX(products!$A$1:$G$49,MATCH($D793,products!$A$1:$A$49,0),MATCH(orders!J$1,products!$A$1:$G$1,0))</f>
        <v>L</v>
      </c>
      <c r="K793" s="6">
        <f>INDEX(products!$A$1:$G$49,MATCH($D793,products!$A$1:$A$49,0),MATCH(orders!K$1,products!$A$1:$G$1,0))</f>
        <v>0.2</v>
      </c>
      <c r="L793" s="7">
        <f>INDEX(products!$A$1:$G$49,MATCH($D793,products!$A$1:$A$49,0),MATCH(orders!L$1,products!$A$1:$G$1,0))</f>
        <v>4.7549999999999999</v>
      </c>
      <c r="M793" s="7">
        <f t="shared" si="36"/>
        <v>23.774999999999999</v>
      </c>
      <c r="N793" t="str">
        <f t="shared" si="37"/>
        <v>Liberica</v>
      </c>
      <c r="O793" t="str">
        <f t="shared" si="38"/>
        <v>Light</v>
      </c>
      <c r="P793" t="str">
        <f>_xlfn.XLOOKUP(Coffee_order[[#This Row],[Customer ID]],customers!$A$1:$A$1001,customers!$I$1:$I$1001,,0)</f>
        <v>Yes</v>
      </c>
    </row>
    <row r="794" spans="1:16" x14ac:dyDescent="0.3">
      <c r="A794" s="2" t="s">
        <v>4967</v>
      </c>
      <c r="B794" s="4">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INDEX(products!$A$1:$G$49,MATCH($D794,products!$A$1:$A$49,0),MATCH(orders!I$1,products!$A$1:$G$1,0))</f>
        <v>Lib</v>
      </c>
      <c r="J794" t="str">
        <f>INDEX(products!$A$1:$G$49,MATCH($D794,products!$A$1:$A$49,0),MATCH(orders!J$1,products!$A$1:$G$1,0))</f>
        <v>M</v>
      </c>
      <c r="K794" s="6">
        <f>INDEX(products!$A$1:$G$49,MATCH($D794,products!$A$1:$A$49,0),MATCH(orders!K$1,products!$A$1:$G$1,0))</f>
        <v>0.5</v>
      </c>
      <c r="L794" s="7">
        <f>INDEX(products!$A$1:$G$49,MATCH($D794,products!$A$1:$A$49,0),MATCH(orders!L$1,products!$A$1:$G$1,0))</f>
        <v>8.73</v>
      </c>
      <c r="M794" s="7">
        <f t="shared" si="36"/>
        <v>52.38</v>
      </c>
      <c r="N794" t="str">
        <f t="shared" si="37"/>
        <v>Liberica</v>
      </c>
      <c r="O794" t="str">
        <f t="shared" si="38"/>
        <v>Medium</v>
      </c>
      <c r="P794" t="str">
        <f>_xlfn.XLOOKUP(Coffee_order[[#This Row],[Customer ID]],customers!$A$1:$A$1001,customers!$I$1:$I$1001,,0)</f>
        <v>Yes</v>
      </c>
    </row>
    <row r="795" spans="1:16" x14ac:dyDescent="0.3">
      <c r="A795" s="2" t="s">
        <v>4973</v>
      </c>
      <c r="B795" s="4">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INDEX(products!$A$1:$G$49,MATCH($D795,products!$A$1:$A$49,0),MATCH(orders!I$1,products!$A$1:$G$1,0))</f>
        <v>Rob</v>
      </c>
      <c r="J795" t="str">
        <f>INDEX(products!$A$1:$G$49,MATCH($D795,products!$A$1:$A$49,0),MATCH(orders!J$1,products!$A$1:$G$1,0))</f>
        <v>L</v>
      </c>
      <c r="K795" s="6">
        <f>INDEX(products!$A$1:$G$49,MATCH($D795,products!$A$1:$A$49,0),MATCH(orders!K$1,products!$A$1:$G$1,0))</f>
        <v>0.2</v>
      </c>
      <c r="L795" s="7">
        <f>INDEX(products!$A$1:$G$49,MATCH($D795,products!$A$1:$A$49,0),MATCH(orders!L$1,products!$A$1:$G$1,0))</f>
        <v>3.5849999999999995</v>
      </c>
      <c r="M795" s="7">
        <f t="shared" si="36"/>
        <v>17.924999999999997</v>
      </c>
      <c r="N795" t="str">
        <f t="shared" si="37"/>
        <v>Robusta</v>
      </c>
      <c r="O795" t="str">
        <f t="shared" si="38"/>
        <v>Light</v>
      </c>
      <c r="P795" t="str">
        <f>_xlfn.XLOOKUP(Coffee_order[[#This Row],[Customer ID]],customers!$A$1:$A$1001,customers!$I$1:$I$1001,,0)</f>
        <v>No</v>
      </c>
    </row>
    <row r="796" spans="1:16" x14ac:dyDescent="0.3">
      <c r="A796" s="2" t="s">
        <v>4979</v>
      </c>
      <c r="B796" s="4">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INDEX(products!$A$1:$G$49,MATCH($D796,products!$A$1:$A$49,0),MATCH(orders!I$1,products!$A$1:$G$1,0))</f>
        <v>Ara</v>
      </c>
      <c r="J796" t="str">
        <f>INDEX(products!$A$1:$G$49,MATCH($D796,products!$A$1:$A$49,0),MATCH(orders!J$1,products!$A$1:$G$1,0))</f>
        <v>L</v>
      </c>
      <c r="K796" s="6">
        <f>INDEX(products!$A$1:$G$49,MATCH($D796,products!$A$1:$A$49,0),MATCH(orders!K$1,products!$A$1:$G$1,0))</f>
        <v>2.5</v>
      </c>
      <c r="L796" s="7">
        <f>INDEX(products!$A$1:$G$49,MATCH($D796,products!$A$1:$A$49,0),MATCH(orders!L$1,products!$A$1:$G$1,0))</f>
        <v>29.784999999999997</v>
      </c>
      <c r="M796" s="7">
        <f t="shared" si="36"/>
        <v>148.92499999999998</v>
      </c>
      <c r="N796" t="str">
        <f t="shared" si="37"/>
        <v>Arabica</v>
      </c>
      <c r="O796" t="str">
        <f t="shared" si="38"/>
        <v>Light</v>
      </c>
      <c r="P796" t="str">
        <f>_xlfn.XLOOKUP(Coffee_order[[#This Row],[Customer ID]],customers!$A$1:$A$1001,customers!$I$1:$I$1001,,0)</f>
        <v>No</v>
      </c>
    </row>
    <row r="797" spans="1:16" x14ac:dyDescent="0.3">
      <c r="A797" s="2" t="s">
        <v>4985</v>
      </c>
      <c r="B797" s="4">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INDEX(products!$A$1:$G$49,MATCH($D797,products!$A$1:$A$49,0),MATCH(orders!I$1,products!$A$1:$G$1,0))</f>
        <v>Rob</v>
      </c>
      <c r="J797" t="str">
        <f>INDEX(products!$A$1:$G$49,MATCH($D797,products!$A$1:$A$49,0),MATCH(orders!J$1,products!$A$1:$G$1,0))</f>
        <v>L</v>
      </c>
      <c r="K797" s="6">
        <f>INDEX(products!$A$1:$G$49,MATCH($D797,products!$A$1:$A$49,0),MATCH(orders!K$1,products!$A$1:$G$1,0))</f>
        <v>0.5</v>
      </c>
      <c r="L797" s="7">
        <f>INDEX(products!$A$1:$G$49,MATCH($D797,products!$A$1:$A$49,0),MATCH(orders!L$1,products!$A$1:$G$1,0))</f>
        <v>7.169999999999999</v>
      </c>
      <c r="M797" s="7">
        <f t="shared" si="36"/>
        <v>28.679999999999996</v>
      </c>
      <c r="N797" t="str">
        <f t="shared" si="37"/>
        <v>Robusta</v>
      </c>
      <c r="O797" t="str">
        <f t="shared" si="38"/>
        <v>Light</v>
      </c>
      <c r="P797" t="str">
        <f>_xlfn.XLOOKUP(Coffee_order[[#This Row],[Customer ID]],customers!$A$1:$A$1001,customers!$I$1:$I$1001,,0)</f>
        <v>No</v>
      </c>
    </row>
    <row r="798" spans="1:16" x14ac:dyDescent="0.3">
      <c r="A798" s="2" t="s">
        <v>4991</v>
      </c>
      <c r="B798" s="4">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INDEX(products!$A$1:$G$49,MATCH($D798,products!$A$1:$A$49,0),MATCH(orders!I$1,products!$A$1:$G$1,0))</f>
        <v>Lib</v>
      </c>
      <c r="J798" t="str">
        <f>INDEX(products!$A$1:$G$49,MATCH($D798,products!$A$1:$A$49,0),MATCH(orders!J$1,products!$A$1:$G$1,0))</f>
        <v>L</v>
      </c>
      <c r="K798" s="6">
        <f>INDEX(products!$A$1:$G$49,MATCH($D798,products!$A$1:$A$49,0),MATCH(orders!K$1,products!$A$1:$G$1,0))</f>
        <v>0.5</v>
      </c>
      <c r="L798" s="7">
        <f>INDEX(products!$A$1:$G$49,MATCH($D798,products!$A$1:$A$49,0),MATCH(orders!L$1,products!$A$1:$G$1,0))</f>
        <v>9.51</v>
      </c>
      <c r="M798" s="7">
        <f t="shared" si="36"/>
        <v>9.51</v>
      </c>
      <c r="N798" t="str">
        <f t="shared" si="37"/>
        <v>Liberica</v>
      </c>
      <c r="O798" t="str">
        <f t="shared" si="38"/>
        <v>Light</v>
      </c>
      <c r="P798" t="str">
        <f>_xlfn.XLOOKUP(Coffee_order[[#This Row],[Customer ID]],customers!$A$1:$A$1001,customers!$I$1:$I$1001,,0)</f>
        <v>No</v>
      </c>
    </row>
    <row r="799" spans="1:16" x14ac:dyDescent="0.3">
      <c r="A799" s="2" t="s">
        <v>4996</v>
      </c>
      <c r="B799" s="4">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INDEX(products!$A$1:$G$49,MATCH($D799,products!$A$1:$A$49,0),MATCH(orders!I$1,products!$A$1:$G$1,0))</f>
        <v>Ara</v>
      </c>
      <c r="J799" t="str">
        <f>INDEX(products!$A$1:$G$49,MATCH($D799,products!$A$1:$A$49,0),MATCH(orders!J$1,products!$A$1:$G$1,0))</f>
        <v>L</v>
      </c>
      <c r="K799" s="6">
        <f>INDEX(products!$A$1:$G$49,MATCH($D799,products!$A$1:$A$49,0),MATCH(orders!K$1,products!$A$1:$G$1,0))</f>
        <v>0.5</v>
      </c>
      <c r="L799" s="7">
        <f>INDEX(products!$A$1:$G$49,MATCH($D799,products!$A$1:$A$49,0),MATCH(orders!L$1,products!$A$1:$G$1,0))</f>
        <v>7.77</v>
      </c>
      <c r="M799" s="7">
        <f t="shared" si="36"/>
        <v>31.08</v>
      </c>
      <c r="N799" t="str">
        <f t="shared" si="37"/>
        <v>Arabica</v>
      </c>
      <c r="O799" t="str">
        <f t="shared" si="38"/>
        <v>Light</v>
      </c>
      <c r="P799" t="str">
        <f>_xlfn.XLOOKUP(Coffee_order[[#This Row],[Customer ID]],customers!$A$1:$A$1001,customers!$I$1:$I$1001,,0)</f>
        <v>No</v>
      </c>
    </row>
    <row r="800" spans="1:16" x14ac:dyDescent="0.3">
      <c r="A800" s="2" t="s">
        <v>5002</v>
      </c>
      <c r="B800" s="4">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INDEX(products!$A$1:$G$49,MATCH($D800,products!$A$1:$A$49,0),MATCH(orders!I$1,products!$A$1:$G$1,0))</f>
        <v>Rob</v>
      </c>
      <c r="J800" t="str">
        <f>INDEX(products!$A$1:$G$49,MATCH($D800,products!$A$1:$A$49,0),MATCH(orders!J$1,products!$A$1:$G$1,0))</f>
        <v>D</v>
      </c>
      <c r="K800" s="6">
        <f>INDEX(products!$A$1:$G$49,MATCH($D800,products!$A$1:$A$49,0),MATCH(orders!K$1,products!$A$1:$G$1,0))</f>
        <v>0.2</v>
      </c>
      <c r="L800" s="7">
        <f>INDEX(products!$A$1:$G$49,MATCH($D800,products!$A$1:$A$49,0),MATCH(orders!L$1,products!$A$1:$G$1,0))</f>
        <v>2.6849999999999996</v>
      </c>
      <c r="M800" s="7">
        <f t="shared" si="36"/>
        <v>8.0549999999999997</v>
      </c>
      <c r="N800" t="str">
        <f t="shared" si="37"/>
        <v>Robusta</v>
      </c>
      <c r="O800" t="str">
        <f t="shared" si="38"/>
        <v>Dark</v>
      </c>
      <c r="P800" t="str">
        <f>_xlfn.XLOOKUP(Coffee_order[[#This Row],[Customer ID]],customers!$A$1:$A$1001,customers!$I$1:$I$1001,,0)</f>
        <v>Yes</v>
      </c>
    </row>
    <row r="801" spans="1:16" x14ac:dyDescent="0.3">
      <c r="A801" s="2" t="s">
        <v>5008</v>
      </c>
      <c r="B801" s="4">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INDEX(products!$A$1:$G$49,MATCH($D801,products!$A$1:$A$49,0),MATCH(orders!I$1,products!$A$1:$G$1,0))</f>
        <v>Exc</v>
      </c>
      <c r="J801" t="str">
        <f>INDEX(products!$A$1:$G$49,MATCH($D801,products!$A$1:$A$49,0),MATCH(orders!J$1,products!$A$1:$G$1,0))</f>
        <v>D</v>
      </c>
      <c r="K801" s="6">
        <f>INDEX(products!$A$1:$G$49,MATCH($D801,products!$A$1:$A$49,0),MATCH(orders!K$1,products!$A$1:$G$1,0))</f>
        <v>1</v>
      </c>
      <c r="L801" s="7">
        <f>INDEX(products!$A$1:$G$49,MATCH($D801,products!$A$1:$A$49,0),MATCH(orders!L$1,products!$A$1:$G$1,0))</f>
        <v>12.15</v>
      </c>
      <c r="M801" s="7">
        <f t="shared" si="36"/>
        <v>36.450000000000003</v>
      </c>
      <c r="N801" t="str">
        <f t="shared" si="37"/>
        <v>Excelsia</v>
      </c>
      <c r="O801" t="str">
        <f t="shared" si="38"/>
        <v>Dark</v>
      </c>
      <c r="P801" t="str">
        <f>_xlfn.XLOOKUP(Coffee_order[[#This Row],[Customer ID]],customers!$A$1:$A$1001,customers!$I$1:$I$1001,,0)</f>
        <v>Yes</v>
      </c>
    </row>
    <row r="802" spans="1:16" x14ac:dyDescent="0.3">
      <c r="A802" s="2" t="s">
        <v>5012</v>
      </c>
      <c r="B802" s="4">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INDEX(products!$A$1:$G$49,MATCH($D802,products!$A$1:$A$49,0),MATCH(orders!I$1,products!$A$1:$G$1,0))</f>
        <v>Rob</v>
      </c>
      <c r="J802" t="str">
        <f>INDEX(products!$A$1:$G$49,MATCH($D802,products!$A$1:$A$49,0),MATCH(orders!J$1,products!$A$1:$G$1,0))</f>
        <v>D</v>
      </c>
      <c r="K802" s="6">
        <f>INDEX(products!$A$1:$G$49,MATCH($D802,products!$A$1:$A$49,0),MATCH(orders!K$1,products!$A$1:$G$1,0))</f>
        <v>0.2</v>
      </c>
      <c r="L802" s="7">
        <f>INDEX(products!$A$1:$G$49,MATCH($D802,products!$A$1:$A$49,0),MATCH(orders!L$1,products!$A$1:$G$1,0))</f>
        <v>2.6849999999999996</v>
      </c>
      <c r="M802" s="7">
        <f t="shared" si="36"/>
        <v>16.11</v>
      </c>
      <c r="N802" t="str">
        <f t="shared" si="37"/>
        <v>Robusta</v>
      </c>
      <c r="O802" t="str">
        <f t="shared" si="38"/>
        <v>Dark</v>
      </c>
      <c r="P802" t="str">
        <f>_xlfn.XLOOKUP(Coffee_order[[#This Row],[Customer ID]],customers!$A$1:$A$1001,customers!$I$1:$I$1001,,0)</f>
        <v>No</v>
      </c>
    </row>
    <row r="803" spans="1:16" x14ac:dyDescent="0.3">
      <c r="A803" s="2" t="s">
        <v>5018</v>
      </c>
      <c r="B803" s="4">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INDEX(products!$A$1:$G$49,MATCH($D803,products!$A$1:$A$49,0),MATCH(orders!I$1,products!$A$1:$G$1,0))</f>
        <v>Rob</v>
      </c>
      <c r="J803" t="str">
        <f>INDEX(products!$A$1:$G$49,MATCH($D803,products!$A$1:$A$49,0),MATCH(orders!J$1,products!$A$1:$G$1,0))</f>
        <v>D</v>
      </c>
      <c r="K803" s="6">
        <f>INDEX(products!$A$1:$G$49,MATCH($D803,products!$A$1:$A$49,0),MATCH(orders!K$1,products!$A$1:$G$1,0))</f>
        <v>2.5</v>
      </c>
      <c r="L803" s="7">
        <f>INDEX(products!$A$1:$G$49,MATCH($D803,products!$A$1:$A$49,0),MATCH(orders!L$1,products!$A$1:$G$1,0))</f>
        <v>20.584999999999997</v>
      </c>
      <c r="M803" s="7">
        <f t="shared" si="36"/>
        <v>41.169999999999995</v>
      </c>
      <c r="N803" t="str">
        <f t="shared" si="37"/>
        <v>Robusta</v>
      </c>
      <c r="O803" t="str">
        <f t="shared" si="38"/>
        <v>Dark</v>
      </c>
      <c r="P803" t="str">
        <f>_xlfn.XLOOKUP(Coffee_order[[#This Row],[Customer ID]],customers!$A$1:$A$1001,customers!$I$1:$I$1001,,0)</f>
        <v>Yes</v>
      </c>
    </row>
    <row r="804" spans="1:16" x14ac:dyDescent="0.3">
      <c r="A804" s="2" t="s">
        <v>5024</v>
      </c>
      <c r="B804" s="4">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INDEX(products!$A$1:$G$49,MATCH($D804,products!$A$1:$A$49,0),MATCH(orders!I$1,products!$A$1:$G$1,0))</f>
        <v>Rob</v>
      </c>
      <c r="J804" t="str">
        <f>INDEX(products!$A$1:$G$49,MATCH($D804,products!$A$1:$A$49,0),MATCH(orders!J$1,products!$A$1:$G$1,0))</f>
        <v>D</v>
      </c>
      <c r="K804" s="6">
        <f>INDEX(products!$A$1:$G$49,MATCH($D804,products!$A$1:$A$49,0),MATCH(orders!K$1,products!$A$1:$G$1,0))</f>
        <v>0.2</v>
      </c>
      <c r="L804" s="7">
        <f>INDEX(products!$A$1:$G$49,MATCH($D804,products!$A$1:$A$49,0),MATCH(orders!L$1,products!$A$1:$G$1,0))</f>
        <v>2.6849999999999996</v>
      </c>
      <c r="M804" s="7">
        <f t="shared" si="36"/>
        <v>10.739999999999998</v>
      </c>
      <c r="N804" t="str">
        <f t="shared" si="37"/>
        <v>Robusta</v>
      </c>
      <c r="O804" t="str">
        <f t="shared" si="38"/>
        <v>Dark</v>
      </c>
      <c r="P804" t="str">
        <f>_xlfn.XLOOKUP(Coffee_order[[#This Row],[Customer ID]],customers!$A$1:$A$1001,customers!$I$1:$I$1001,,0)</f>
        <v>No</v>
      </c>
    </row>
    <row r="805" spans="1:16" x14ac:dyDescent="0.3">
      <c r="A805" s="2" t="s">
        <v>5030</v>
      </c>
      <c r="B805" s="4">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INDEX(products!$A$1:$G$49,MATCH($D805,products!$A$1:$A$49,0),MATCH(orders!I$1,products!$A$1:$G$1,0))</f>
        <v>Exc</v>
      </c>
      <c r="J805" t="str">
        <f>INDEX(products!$A$1:$G$49,MATCH($D805,products!$A$1:$A$49,0),MATCH(orders!J$1,products!$A$1:$G$1,0))</f>
        <v>M</v>
      </c>
      <c r="K805" s="6">
        <f>INDEX(products!$A$1:$G$49,MATCH($D805,products!$A$1:$A$49,0),MATCH(orders!K$1,products!$A$1:$G$1,0))</f>
        <v>2.5</v>
      </c>
      <c r="L805" s="7">
        <f>INDEX(products!$A$1:$G$49,MATCH($D805,products!$A$1:$A$49,0),MATCH(orders!L$1,products!$A$1:$G$1,0))</f>
        <v>31.624999999999996</v>
      </c>
      <c r="M805" s="7">
        <f t="shared" si="36"/>
        <v>126.49999999999999</v>
      </c>
      <c r="N805" t="str">
        <f t="shared" si="37"/>
        <v>Excelsia</v>
      </c>
      <c r="O805" t="str">
        <f t="shared" si="38"/>
        <v>Medium</v>
      </c>
      <c r="P805" t="str">
        <f>_xlfn.XLOOKUP(Coffee_order[[#This Row],[Customer ID]],customers!$A$1:$A$1001,customers!$I$1:$I$1001,,0)</f>
        <v>No</v>
      </c>
    </row>
    <row r="806" spans="1:16" x14ac:dyDescent="0.3">
      <c r="A806" s="2" t="s">
        <v>5035</v>
      </c>
      <c r="B806" s="4">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INDEX(products!$A$1:$G$49,MATCH($D806,products!$A$1:$A$49,0),MATCH(orders!I$1,products!$A$1:$G$1,0))</f>
        <v>Rob</v>
      </c>
      <c r="J806" t="str">
        <f>INDEX(products!$A$1:$G$49,MATCH($D806,products!$A$1:$A$49,0),MATCH(orders!J$1,products!$A$1:$G$1,0))</f>
        <v>L</v>
      </c>
      <c r="K806" s="6">
        <f>INDEX(products!$A$1:$G$49,MATCH($D806,products!$A$1:$A$49,0),MATCH(orders!K$1,products!$A$1:$G$1,0))</f>
        <v>1</v>
      </c>
      <c r="L806" s="7">
        <f>INDEX(products!$A$1:$G$49,MATCH($D806,products!$A$1:$A$49,0),MATCH(orders!L$1,products!$A$1:$G$1,0))</f>
        <v>11.95</v>
      </c>
      <c r="M806" s="7">
        <f t="shared" si="36"/>
        <v>23.9</v>
      </c>
      <c r="N806" t="str">
        <f t="shared" si="37"/>
        <v>Robusta</v>
      </c>
      <c r="O806" t="str">
        <f t="shared" si="38"/>
        <v>Light</v>
      </c>
      <c r="P806" t="str">
        <f>_xlfn.XLOOKUP(Coffee_order[[#This Row],[Customer ID]],customers!$A$1:$A$1001,customers!$I$1:$I$1001,,0)</f>
        <v>No</v>
      </c>
    </row>
    <row r="807" spans="1:16" x14ac:dyDescent="0.3">
      <c r="A807" s="2" t="s">
        <v>5040</v>
      </c>
      <c r="B807" s="4">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INDEX(products!$A$1:$G$49,MATCH($D807,products!$A$1:$A$49,0),MATCH(orders!I$1,products!$A$1:$G$1,0))</f>
        <v>Rob</v>
      </c>
      <c r="J807" t="str">
        <f>INDEX(products!$A$1:$G$49,MATCH($D807,products!$A$1:$A$49,0),MATCH(orders!J$1,products!$A$1:$G$1,0))</f>
        <v>M</v>
      </c>
      <c r="K807" s="6">
        <f>INDEX(products!$A$1:$G$49,MATCH($D807,products!$A$1:$A$49,0),MATCH(orders!K$1,products!$A$1:$G$1,0))</f>
        <v>0.5</v>
      </c>
      <c r="L807" s="7">
        <f>INDEX(products!$A$1:$G$49,MATCH($D807,products!$A$1:$A$49,0),MATCH(orders!L$1,products!$A$1:$G$1,0))</f>
        <v>5.97</v>
      </c>
      <c r="M807" s="7">
        <f t="shared" si="36"/>
        <v>5.97</v>
      </c>
      <c r="N807" t="str">
        <f t="shared" si="37"/>
        <v>Robusta</v>
      </c>
      <c r="O807" t="str">
        <f t="shared" si="38"/>
        <v>Medium</v>
      </c>
      <c r="P807" t="str">
        <f>_xlfn.XLOOKUP(Coffee_order[[#This Row],[Customer ID]],customers!$A$1:$A$1001,customers!$I$1:$I$1001,,0)</f>
        <v>No</v>
      </c>
    </row>
    <row r="808" spans="1:16" x14ac:dyDescent="0.3">
      <c r="A808" s="2" t="s">
        <v>5046</v>
      </c>
      <c r="B808" s="4">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INDEX(products!$A$1:$G$49,MATCH($D808,products!$A$1:$A$49,0),MATCH(orders!I$1,products!$A$1:$G$1,0))</f>
        <v>Lib</v>
      </c>
      <c r="J808" t="str">
        <f>INDEX(products!$A$1:$G$49,MATCH($D808,products!$A$1:$A$49,0),MATCH(orders!J$1,products!$A$1:$G$1,0))</f>
        <v>D</v>
      </c>
      <c r="K808" s="6">
        <f>INDEX(products!$A$1:$G$49,MATCH($D808,products!$A$1:$A$49,0),MATCH(orders!K$1,products!$A$1:$G$1,0))</f>
        <v>0.2</v>
      </c>
      <c r="L808" s="7">
        <f>INDEX(products!$A$1:$G$49,MATCH($D808,products!$A$1:$A$49,0),MATCH(orders!L$1,products!$A$1:$G$1,0))</f>
        <v>3.8849999999999998</v>
      </c>
      <c r="M808" s="7">
        <f t="shared" si="36"/>
        <v>7.77</v>
      </c>
      <c r="N808" t="str">
        <f t="shared" si="37"/>
        <v>Liberica</v>
      </c>
      <c r="O808" t="str">
        <f t="shared" si="38"/>
        <v>Dark</v>
      </c>
      <c r="P808" t="str">
        <f>_xlfn.XLOOKUP(Coffee_order[[#This Row],[Customer ID]],customers!$A$1:$A$1001,customers!$I$1:$I$1001,,0)</f>
        <v>Yes</v>
      </c>
    </row>
    <row r="809" spans="1:16" x14ac:dyDescent="0.3">
      <c r="A809" s="2" t="s">
        <v>5050</v>
      </c>
      <c r="B809" s="4">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INDEX(products!$A$1:$G$49,MATCH($D809,products!$A$1:$A$49,0),MATCH(orders!I$1,products!$A$1:$G$1,0))</f>
        <v>Lib</v>
      </c>
      <c r="J809" t="str">
        <f>INDEX(products!$A$1:$G$49,MATCH($D809,products!$A$1:$A$49,0),MATCH(orders!J$1,products!$A$1:$G$1,0))</f>
        <v>D</v>
      </c>
      <c r="K809" s="6">
        <f>INDEX(products!$A$1:$G$49,MATCH($D809,products!$A$1:$A$49,0),MATCH(orders!K$1,products!$A$1:$G$1,0))</f>
        <v>0.5</v>
      </c>
      <c r="L809" s="7">
        <f>INDEX(products!$A$1:$G$49,MATCH($D809,products!$A$1:$A$49,0),MATCH(orders!L$1,products!$A$1:$G$1,0))</f>
        <v>7.77</v>
      </c>
      <c r="M809" s="7">
        <f t="shared" si="36"/>
        <v>23.31</v>
      </c>
      <c r="N809" t="str">
        <f t="shared" si="37"/>
        <v>Liberica</v>
      </c>
      <c r="O809" t="str">
        <f t="shared" si="38"/>
        <v>Dark</v>
      </c>
      <c r="P809" t="str">
        <f>_xlfn.XLOOKUP(Coffee_order[[#This Row],[Customer ID]],customers!$A$1:$A$1001,customers!$I$1:$I$1001,,0)</f>
        <v>No</v>
      </c>
    </row>
    <row r="810" spans="1:16" x14ac:dyDescent="0.3">
      <c r="A810" s="2" t="s">
        <v>5056</v>
      </c>
      <c r="B810" s="4">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INDEX(products!$A$1:$G$49,MATCH($D810,products!$A$1:$A$49,0),MATCH(orders!I$1,products!$A$1:$G$1,0))</f>
        <v>Rob</v>
      </c>
      <c r="J810" t="str">
        <f>INDEX(products!$A$1:$G$49,MATCH($D810,products!$A$1:$A$49,0),MATCH(orders!J$1,products!$A$1:$G$1,0))</f>
        <v>L</v>
      </c>
      <c r="K810" s="6">
        <f>INDEX(products!$A$1:$G$49,MATCH($D810,products!$A$1:$A$49,0),MATCH(orders!K$1,products!$A$1:$G$1,0))</f>
        <v>2.5</v>
      </c>
      <c r="L810" s="7">
        <f>INDEX(products!$A$1:$G$49,MATCH($D810,products!$A$1:$A$49,0),MATCH(orders!L$1,products!$A$1:$G$1,0))</f>
        <v>27.484999999999996</v>
      </c>
      <c r="M810" s="7">
        <f t="shared" si="36"/>
        <v>137.42499999999998</v>
      </c>
      <c r="N810" t="str">
        <f t="shared" si="37"/>
        <v>Robusta</v>
      </c>
      <c r="O810" t="str">
        <f t="shared" si="38"/>
        <v>Light</v>
      </c>
      <c r="P810" t="str">
        <f>_xlfn.XLOOKUP(Coffee_order[[#This Row],[Customer ID]],customers!$A$1:$A$1001,customers!$I$1:$I$1001,,0)</f>
        <v>No</v>
      </c>
    </row>
    <row r="811" spans="1:16" x14ac:dyDescent="0.3">
      <c r="A811" s="2" t="s">
        <v>5062</v>
      </c>
      <c r="B811" s="4">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INDEX(products!$A$1:$G$49,MATCH($D811,products!$A$1:$A$49,0),MATCH(orders!I$1,products!$A$1:$G$1,0))</f>
        <v>Rob</v>
      </c>
      <c r="J811" t="str">
        <f>INDEX(products!$A$1:$G$49,MATCH($D811,products!$A$1:$A$49,0),MATCH(orders!J$1,products!$A$1:$G$1,0))</f>
        <v>D</v>
      </c>
      <c r="K811" s="6">
        <f>INDEX(products!$A$1:$G$49,MATCH($D811,products!$A$1:$A$49,0),MATCH(orders!K$1,products!$A$1:$G$1,0))</f>
        <v>0.2</v>
      </c>
      <c r="L811" s="7">
        <f>INDEX(products!$A$1:$G$49,MATCH($D811,products!$A$1:$A$49,0),MATCH(orders!L$1,products!$A$1:$G$1,0))</f>
        <v>2.6849999999999996</v>
      </c>
      <c r="M811" s="7">
        <f t="shared" si="36"/>
        <v>8.0549999999999997</v>
      </c>
      <c r="N811" t="str">
        <f t="shared" si="37"/>
        <v>Robusta</v>
      </c>
      <c r="O811" t="str">
        <f t="shared" si="38"/>
        <v>Dark</v>
      </c>
      <c r="P811" t="str">
        <f>_xlfn.XLOOKUP(Coffee_order[[#This Row],[Customer ID]],customers!$A$1:$A$1001,customers!$I$1:$I$1001,,0)</f>
        <v>Yes</v>
      </c>
    </row>
    <row r="812" spans="1:16" x14ac:dyDescent="0.3">
      <c r="A812" s="2" t="s">
        <v>5067</v>
      </c>
      <c r="B812" s="4">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INDEX(products!$A$1:$G$49,MATCH($D812,products!$A$1:$A$49,0),MATCH(orders!I$1,products!$A$1:$G$1,0))</f>
        <v>Lib</v>
      </c>
      <c r="J812" t="str">
        <f>INDEX(products!$A$1:$G$49,MATCH($D812,products!$A$1:$A$49,0),MATCH(orders!J$1,products!$A$1:$G$1,0))</f>
        <v>L</v>
      </c>
      <c r="K812" s="6">
        <f>INDEX(products!$A$1:$G$49,MATCH($D812,products!$A$1:$A$49,0),MATCH(orders!K$1,products!$A$1:$G$1,0))</f>
        <v>0.5</v>
      </c>
      <c r="L812" s="7">
        <f>INDEX(products!$A$1:$G$49,MATCH($D812,products!$A$1:$A$49,0),MATCH(orders!L$1,products!$A$1:$G$1,0))</f>
        <v>9.51</v>
      </c>
      <c r="M812" s="7">
        <f t="shared" si="36"/>
        <v>28.53</v>
      </c>
      <c r="N812" t="str">
        <f t="shared" si="37"/>
        <v>Liberica</v>
      </c>
      <c r="O812" t="str">
        <f t="shared" si="38"/>
        <v>Light</v>
      </c>
      <c r="P812" t="str">
        <f>_xlfn.XLOOKUP(Coffee_order[[#This Row],[Customer ID]],customers!$A$1:$A$1001,customers!$I$1:$I$1001,,0)</f>
        <v>No</v>
      </c>
    </row>
    <row r="813" spans="1:16" x14ac:dyDescent="0.3">
      <c r="A813" s="2" t="s">
        <v>5073</v>
      </c>
      <c r="B813" s="4">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INDEX(products!$A$1:$G$49,MATCH($D813,products!$A$1:$A$49,0),MATCH(orders!I$1,products!$A$1:$G$1,0))</f>
        <v>Ara</v>
      </c>
      <c r="J813" t="str">
        <f>INDEX(products!$A$1:$G$49,MATCH($D813,products!$A$1:$A$49,0),MATCH(orders!J$1,products!$A$1:$G$1,0))</f>
        <v>M</v>
      </c>
      <c r="K813" s="6">
        <f>INDEX(products!$A$1:$G$49,MATCH($D813,products!$A$1:$A$49,0),MATCH(orders!K$1,products!$A$1:$G$1,0))</f>
        <v>1</v>
      </c>
      <c r="L813" s="7">
        <f>INDEX(products!$A$1:$G$49,MATCH($D813,products!$A$1:$A$49,0),MATCH(orders!L$1,products!$A$1:$G$1,0))</f>
        <v>11.25</v>
      </c>
      <c r="M813" s="7">
        <f t="shared" si="36"/>
        <v>67.5</v>
      </c>
      <c r="N813" t="str">
        <f t="shared" si="37"/>
        <v>Arabica</v>
      </c>
      <c r="O813" t="str">
        <f t="shared" si="38"/>
        <v>Medium</v>
      </c>
      <c r="P813" t="str">
        <f>_xlfn.XLOOKUP(Coffee_order[[#This Row],[Customer ID]],customers!$A$1:$A$1001,customers!$I$1:$I$1001,,0)</f>
        <v>Yes</v>
      </c>
    </row>
    <row r="814" spans="1:16" x14ac:dyDescent="0.3">
      <c r="A814" s="2" t="s">
        <v>5073</v>
      </c>
      <c r="B814" s="4">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INDEX(products!$A$1:$G$49,MATCH($D814,products!$A$1:$A$49,0),MATCH(orders!I$1,products!$A$1:$G$1,0))</f>
        <v>Lib</v>
      </c>
      <c r="J814" t="str">
        <f>INDEX(products!$A$1:$G$49,MATCH($D814,products!$A$1:$A$49,0),MATCH(orders!J$1,products!$A$1:$G$1,0))</f>
        <v>D</v>
      </c>
      <c r="K814" s="6">
        <f>INDEX(products!$A$1:$G$49,MATCH($D814,products!$A$1:$A$49,0),MATCH(orders!K$1,products!$A$1:$G$1,0))</f>
        <v>2.5</v>
      </c>
      <c r="L814" s="7">
        <f>INDEX(products!$A$1:$G$49,MATCH($D814,products!$A$1:$A$49,0),MATCH(orders!L$1,products!$A$1:$G$1,0))</f>
        <v>29.784999999999997</v>
      </c>
      <c r="M814" s="7">
        <f t="shared" si="36"/>
        <v>178.70999999999998</v>
      </c>
      <c r="N814" t="str">
        <f t="shared" si="37"/>
        <v>Liberica</v>
      </c>
      <c r="O814" t="str">
        <f t="shared" si="38"/>
        <v>Dark</v>
      </c>
      <c r="P814" t="str">
        <f>_xlfn.XLOOKUP(Coffee_order[[#This Row],[Customer ID]],customers!$A$1:$A$1001,customers!$I$1:$I$1001,,0)</f>
        <v>Yes</v>
      </c>
    </row>
    <row r="815" spans="1:16" x14ac:dyDescent="0.3">
      <c r="A815" s="2" t="s">
        <v>5084</v>
      </c>
      <c r="B815" s="4">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INDEX(products!$A$1:$G$49,MATCH($D815,products!$A$1:$A$49,0),MATCH(orders!I$1,products!$A$1:$G$1,0))</f>
        <v>Exc</v>
      </c>
      <c r="J815" t="str">
        <f>INDEX(products!$A$1:$G$49,MATCH($D815,products!$A$1:$A$49,0),MATCH(orders!J$1,products!$A$1:$G$1,0))</f>
        <v>M</v>
      </c>
      <c r="K815" s="6">
        <f>INDEX(products!$A$1:$G$49,MATCH($D815,products!$A$1:$A$49,0),MATCH(orders!K$1,products!$A$1:$G$1,0))</f>
        <v>2.5</v>
      </c>
      <c r="L815" s="7">
        <f>INDEX(products!$A$1:$G$49,MATCH($D815,products!$A$1:$A$49,0),MATCH(orders!L$1,products!$A$1:$G$1,0))</f>
        <v>31.624999999999996</v>
      </c>
      <c r="M815" s="7">
        <f t="shared" si="36"/>
        <v>31.624999999999996</v>
      </c>
      <c r="N815" t="str">
        <f t="shared" si="37"/>
        <v>Excelsia</v>
      </c>
      <c r="O815" t="str">
        <f t="shared" si="38"/>
        <v>Medium</v>
      </c>
      <c r="P815" t="str">
        <f>_xlfn.XLOOKUP(Coffee_order[[#This Row],[Customer ID]],customers!$A$1:$A$1001,customers!$I$1:$I$1001,,0)</f>
        <v>Yes</v>
      </c>
    </row>
    <row r="816" spans="1:16" x14ac:dyDescent="0.3">
      <c r="A816" s="2" t="s">
        <v>5090</v>
      </c>
      <c r="B816" s="4">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INDEX(products!$A$1:$G$49,MATCH($D816,products!$A$1:$A$49,0),MATCH(orders!I$1,products!$A$1:$G$1,0))</f>
        <v>Exc</v>
      </c>
      <c r="J816" t="str">
        <f>INDEX(products!$A$1:$G$49,MATCH($D816,products!$A$1:$A$49,0),MATCH(orders!J$1,products!$A$1:$G$1,0))</f>
        <v>L</v>
      </c>
      <c r="K816" s="6">
        <f>INDEX(products!$A$1:$G$49,MATCH($D816,products!$A$1:$A$49,0),MATCH(orders!K$1,products!$A$1:$G$1,0))</f>
        <v>0.2</v>
      </c>
      <c r="L816" s="7">
        <f>INDEX(products!$A$1:$G$49,MATCH($D816,products!$A$1:$A$49,0),MATCH(orders!L$1,products!$A$1:$G$1,0))</f>
        <v>4.4550000000000001</v>
      </c>
      <c r="M816" s="7">
        <f t="shared" si="36"/>
        <v>8.91</v>
      </c>
      <c r="N816" t="str">
        <f t="shared" si="37"/>
        <v>Excelsia</v>
      </c>
      <c r="O816" t="str">
        <f t="shared" si="38"/>
        <v>Light</v>
      </c>
      <c r="P816" t="str">
        <f>_xlfn.XLOOKUP(Coffee_order[[#This Row],[Customer ID]],customers!$A$1:$A$1001,customers!$I$1:$I$1001,,0)</f>
        <v>No</v>
      </c>
    </row>
    <row r="817" spans="1:16" x14ac:dyDescent="0.3">
      <c r="A817" s="2" t="s">
        <v>5096</v>
      </c>
      <c r="B817" s="4">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INDEX(products!$A$1:$G$49,MATCH($D817,products!$A$1:$A$49,0),MATCH(orders!I$1,products!$A$1:$G$1,0))</f>
        <v>Rob</v>
      </c>
      <c r="J817" t="str">
        <f>INDEX(products!$A$1:$G$49,MATCH($D817,products!$A$1:$A$49,0),MATCH(orders!J$1,products!$A$1:$G$1,0))</f>
        <v>M</v>
      </c>
      <c r="K817" s="6">
        <f>INDEX(products!$A$1:$G$49,MATCH($D817,products!$A$1:$A$49,0),MATCH(orders!K$1,products!$A$1:$G$1,0))</f>
        <v>0.5</v>
      </c>
      <c r="L817" s="7">
        <f>INDEX(products!$A$1:$G$49,MATCH($D817,products!$A$1:$A$49,0),MATCH(orders!L$1,products!$A$1:$G$1,0))</f>
        <v>5.97</v>
      </c>
      <c r="M817" s="7">
        <f t="shared" si="36"/>
        <v>35.82</v>
      </c>
      <c r="N817" t="str">
        <f t="shared" si="37"/>
        <v>Robusta</v>
      </c>
      <c r="O817" t="str">
        <f t="shared" si="38"/>
        <v>Medium</v>
      </c>
      <c r="P817" t="str">
        <f>_xlfn.XLOOKUP(Coffee_order[[#This Row],[Customer ID]],customers!$A$1:$A$1001,customers!$I$1:$I$1001,,0)</f>
        <v>No</v>
      </c>
    </row>
    <row r="818" spans="1:16" x14ac:dyDescent="0.3">
      <c r="A818" s="2" t="s">
        <v>5102</v>
      </c>
      <c r="B818" s="4">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INDEX(products!$A$1:$G$49,MATCH($D818,products!$A$1:$A$49,0),MATCH(orders!I$1,products!$A$1:$G$1,0))</f>
        <v>Lib</v>
      </c>
      <c r="J818" t="str">
        <f>INDEX(products!$A$1:$G$49,MATCH($D818,products!$A$1:$A$49,0),MATCH(orders!J$1,products!$A$1:$G$1,0))</f>
        <v>L</v>
      </c>
      <c r="K818" s="6">
        <f>INDEX(products!$A$1:$G$49,MATCH($D818,products!$A$1:$A$49,0),MATCH(orders!K$1,products!$A$1:$G$1,0))</f>
        <v>0.5</v>
      </c>
      <c r="L818" s="7">
        <f>INDEX(products!$A$1:$G$49,MATCH($D818,products!$A$1:$A$49,0),MATCH(orders!L$1,products!$A$1:$G$1,0))</f>
        <v>9.51</v>
      </c>
      <c r="M818" s="7">
        <f t="shared" si="36"/>
        <v>38.04</v>
      </c>
      <c r="N818" t="str">
        <f t="shared" si="37"/>
        <v>Liberica</v>
      </c>
      <c r="O818" t="str">
        <f t="shared" si="38"/>
        <v>Light</v>
      </c>
      <c r="P818" t="str">
        <f>_xlfn.XLOOKUP(Coffee_order[[#This Row],[Customer ID]],customers!$A$1:$A$1001,customers!$I$1:$I$1001,,0)</f>
        <v>No</v>
      </c>
    </row>
    <row r="819" spans="1:16" x14ac:dyDescent="0.3">
      <c r="A819" s="2" t="s">
        <v>5107</v>
      </c>
      <c r="B819" s="4">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INDEX(products!$A$1:$G$49,MATCH($D819,products!$A$1:$A$49,0),MATCH(orders!I$1,products!$A$1:$G$1,0))</f>
        <v>Lib</v>
      </c>
      <c r="J819" t="str">
        <f>INDEX(products!$A$1:$G$49,MATCH($D819,products!$A$1:$A$49,0),MATCH(orders!J$1,products!$A$1:$G$1,0))</f>
        <v>D</v>
      </c>
      <c r="K819" s="6">
        <f>INDEX(products!$A$1:$G$49,MATCH($D819,products!$A$1:$A$49,0),MATCH(orders!K$1,products!$A$1:$G$1,0))</f>
        <v>0.5</v>
      </c>
      <c r="L819" s="7">
        <f>INDEX(products!$A$1:$G$49,MATCH($D819,products!$A$1:$A$49,0),MATCH(orders!L$1,products!$A$1:$G$1,0))</f>
        <v>7.77</v>
      </c>
      <c r="M819" s="7">
        <f t="shared" si="36"/>
        <v>15.54</v>
      </c>
      <c r="N819" t="str">
        <f t="shared" si="37"/>
        <v>Liberica</v>
      </c>
      <c r="O819" t="str">
        <f t="shared" si="38"/>
        <v>Dark</v>
      </c>
      <c r="P819" t="str">
        <f>_xlfn.XLOOKUP(Coffee_order[[#This Row],[Customer ID]],customers!$A$1:$A$1001,customers!$I$1:$I$1001,,0)</f>
        <v>No</v>
      </c>
    </row>
    <row r="820" spans="1:16" x14ac:dyDescent="0.3">
      <c r="A820" s="2" t="s">
        <v>5112</v>
      </c>
      <c r="B820" s="4">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INDEX(products!$A$1:$G$49,MATCH($D820,products!$A$1:$A$49,0),MATCH(orders!I$1,products!$A$1:$G$1,0))</f>
        <v>Lib</v>
      </c>
      <c r="J820" t="str">
        <f>INDEX(products!$A$1:$G$49,MATCH($D820,products!$A$1:$A$49,0),MATCH(orders!J$1,products!$A$1:$G$1,0))</f>
        <v>L</v>
      </c>
      <c r="K820" s="6">
        <f>INDEX(products!$A$1:$G$49,MATCH($D820,products!$A$1:$A$49,0),MATCH(orders!K$1,products!$A$1:$G$1,0))</f>
        <v>1</v>
      </c>
      <c r="L820" s="7">
        <f>INDEX(products!$A$1:$G$49,MATCH($D820,products!$A$1:$A$49,0),MATCH(orders!L$1,products!$A$1:$G$1,0))</f>
        <v>15.85</v>
      </c>
      <c r="M820" s="7">
        <f t="shared" si="36"/>
        <v>79.25</v>
      </c>
      <c r="N820" t="str">
        <f t="shared" si="37"/>
        <v>Liberica</v>
      </c>
      <c r="O820" t="str">
        <f t="shared" si="38"/>
        <v>Light</v>
      </c>
      <c r="P820" t="str">
        <f>_xlfn.XLOOKUP(Coffee_order[[#This Row],[Customer ID]],customers!$A$1:$A$1001,customers!$I$1:$I$1001,,0)</f>
        <v>No</v>
      </c>
    </row>
    <row r="821" spans="1:16" x14ac:dyDescent="0.3">
      <c r="A821" s="2" t="s">
        <v>5117</v>
      </c>
      <c r="B821" s="4">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INDEX(products!$A$1:$G$49,MATCH($D821,products!$A$1:$A$49,0),MATCH(orders!I$1,products!$A$1:$G$1,0))</f>
        <v>Lib</v>
      </c>
      <c r="J821" t="str">
        <f>INDEX(products!$A$1:$G$49,MATCH($D821,products!$A$1:$A$49,0),MATCH(orders!J$1,products!$A$1:$G$1,0))</f>
        <v>L</v>
      </c>
      <c r="K821" s="6">
        <f>INDEX(products!$A$1:$G$49,MATCH($D821,products!$A$1:$A$49,0),MATCH(orders!K$1,products!$A$1:$G$1,0))</f>
        <v>0.2</v>
      </c>
      <c r="L821" s="7">
        <f>INDEX(products!$A$1:$G$49,MATCH($D821,products!$A$1:$A$49,0),MATCH(orders!L$1,products!$A$1:$G$1,0))</f>
        <v>4.7549999999999999</v>
      </c>
      <c r="M821" s="7">
        <f t="shared" si="36"/>
        <v>4.7549999999999999</v>
      </c>
      <c r="N821" t="str">
        <f t="shared" si="37"/>
        <v>Liberica</v>
      </c>
      <c r="O821" t="str">
        <f t="shared" si="38"/>
        <v>Light</v>
      </c>
      <c r="P821" t="str">
        <f>_xlfn.XLOOKUP(Coffee_order[[#This Row],[Customer ID]],customers!$A$1:$A$1001,customers!$I$1:$I$1001,,0)</f>
        <v>Yes</v>
      </c>
    </row>
    <row r="822" spans="1:16" x14ac:dyDescent="0.3">
      <c r="A822" s="2" t="s">
        <v>5123</v>
      </c>
      <c r="B822" s="4">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INDEX(products!$A$1:$G$49,MATCH($D822,products!$A$1:$A$49,0),MATCH(orders!I$1,products!$A$1:$G$1,0))</f>
        <v>Exc</v>
      </c>
      <c r="J822" t="str">
        <f>INDEX(products!$A$1:$G$49,MATCH($D822,products!$A$1:$A$49,0),MATCH(orders!J$1,products!$A$1:$G$1,0))</f>
        <v>M</v>
      </c>
      <c r="K822" s="6">
        <f>INDEX(products!$A$1:$G$49,MATCH($D822,products!$A$1:$A$49,0),MATCH(orders!K$1,products!$A$1:$G$1,0))</f>
        <v>1</v>
      </c>
      <c r="L822" s="7">
        <f>INDEX(products!$A$1:$G$49,MATCH($D822,products!$A$1:$A$49,0),MATCH(orders!L$1,products!$A$1:$G$1,0))</f>
        <v>13.75</v>
      </c>
      <c r="M822" s="7">
        <f t="shared" si="36"/>
        <v>55</v>
      </c>
      <c r="N822" t="str">
        <f t="shared" si="37"/>
        <v>Excelsia</v>
      </c>
      <c r="O822" t="str">
        <f t="shared" si="38"/>
        <v>Medium</v>
      </c>
      <c r="P822" t="str">
        <f>_xlfn.XLOOKUP(Coffee_order[[#This Row],[Customer ID]],customers!$A$1:$A$1001,customers!$I$1:$I$1001,,0)</f>
        <v>Yes</v>
      </c>
    </row>
    <row r="823" spans="1:16" x14ac:dyDescent="0.3">
      <c r="A823" s="2" t="s">
        <v>5129</v>
      </c>
      <c r="B823" s="4">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INDEX(products!$A$1:$G$49,MATCH($D823,products!$A$1:$A$49,0),MATCH(orders!I$1,products!$A$1:$G$1,0))</f>
        <v>Rob</v>
      </c>
      <c r="J823" t="str">
        <f>INDEX(products!$A$1:$G$49,MATCH($D823,products!$A$1:$A$49,0),MATCH(orders!J$1,products!$A$1:$G$1,0))</f>
        <v>D</v>
      </c>
      <c r="K823" s="6">
        <f>INDEX(products!$A$1:$G$49,MATCH($D823,products!$A$1:$A$49,0),MATCH(orders!K$1,products!$A$1:$G$1,0))</f>
        <v>0.5</v>
      </c>
      <c r="L823" s="7">
        <f>INDEX(products!$A$1:$G$49,MATCH($D823,products!$A$1:$A$49,0),MATCH(orders!L$1,products!$A$1:$G$1,0))</f>
        <v>5.3699999999999992</v>
      </c>
      <c r="M823" s="7">
        <f t="shared" si="36"/>
        <v>26.849999999999994</v>
      </c>
      <c r="N823" t="str">
        <f t="shared" si="37"/>
        <v>Robusta</v>
      </c>
      <c r="O823" t="str">
        <f t="shared" si="38"/>
        <v>Dark</v>
      </c>
      <c r="P823" t="str">
        <f>_xlfn.XLOOKUP(Coffee_order[[#This Row],[Customer ID]],customers!$A$1:$A$1001,customers!$I$1:$I$1001,,0)</f>
        <v>No</v>
      </c>
    </row>
    <row r="824" spans="1:16" x14ac:dyDescent="0.3">
      <c r="A824" s="2" t="s">
        <v>5135</v>
      </c>
      <c r="B824" s="4">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INDEX(products!$A$1:$G$49,MATCH($D824,products!$A$1:$A$49,0),MATCH(orders!I$1,products!$A$1:$G$1,0))</f>
        <v>Exc</v>
      </c>
      <c r="J824" t="str">
        <f>INDEX(products!$A$1:$G$49,MATCH($D824,products!$A$1:$A$49,0),MATCH(orders!J$1,products!$A$1:$G$1,0))</f>
        <v>L</v>
      </c>
      <c r="K824" s="6">
        <f>INDEX(products!$A$1:$G$49,MATCH($D824,products!$A$1:$A$49,0),MATCH(orders!K$1,products!$A$1:$G$1,0))</f>
        <v>2.5</v>
      </c>
      <c r="L824" s="7">
        <f>INDEX(products!$A$1:$G$49,MATCH($D824,products!$A$1:$A$49,0),MATCH(orders!L$1,products!$A$1:$G$1,0))</f>
        <v>34.154999999999994</v>
      </c>
      <c r="M824" s="7">
        <f t="shared" si="36"/>
        <v>136.61999999999998</v>
      </c>
      <c r="N824" t="str">
        <f t="shared" si="37"/>
        <v>Excelsia</v>
      </c>
      <c r="O824" t="str">
        <f t="shared" si="38"/>
        <v>Light</v>
      </c>
      <c r="P824" t="str">
        <f>_xlfn.XLOOKUP(Coffee_order[[#This Row],[Customer ID]],customers!$A$1:$A$1001,customers!$I$1:$I$1001,,0)</f>
        <v>No</v>
      </c>
    </row>
    <row r="825" spans="1:16" x14ac:dyDescent="0.3">
      <c r="A825" s="2" t="s">
        <v>5141</v>
      </c>
      <c r="B825" s="4">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INDEX(products!$A$1:$G$49,MATCH($D825,products!$A$1:$A$49,0),MATCH(orders!I$1,products!$A$1:$G$1,0))</f>
        <v>Lib</v>
      </c>
      <c r="J825" t="str">
        <f>INDEX(products!$A$1:$G$49,MATCH($D825,products!$A$1:$A$49,0),MATCH(orders!J$1,products!$A$1:$G$1,0))</f>
        <v>L</v>
      </c>
      <c r="K825" s="6">
        <f>INDEX(products!$A$1:$G$49,MATCH($D825,products!$A$1:$A$49,0),MATCH(orders!K$1,products!$A$1:$G$1,0))</f>
        <v>1</v>
      </c>
      <c r="L825" s="7">
        <f>INDEX(products!$A$1:$G$49,MATCH($D825,products!$A$1:$A$49,0),MATCH(orders!L$1,products!$A$1:$G$1,0))</f>
        <v>15.85</v>
      </c>
      <c r="M825" s="7">
        <f t="shared" si="36"/>
        <v>47.55</v>
      </c>
      <c r="N825" t="str">
        <f t="shared" si="37"/>
        <v>Liberica</v>
      </c>
      <c r="O825" t="str">
        <f t="shared" si="38"/>
        <v>Light</v>
      </c>
      <c r="P825" t="str">
        <f>_xlfn.XLOOKUP(Coffee_order[[#This Row],[Customer ID]],customers!$A$1:$A$1001,customers!$I$1:$I$1001,,0)</f>
        <v>Yes</v>
      </c>
    </row>
    <row r="826" spans="1:16" x14ac:dyDescent="0.3">
      <c r="A826" s="2" t="s">
        <v>5147</v>
      </c>
      <c r="B826" s="4">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INDEX(products!$A$1:$G$49,MATCH($D826,products!$A$1:$A$49,0),MATCH(orders!I$1,products!$A$1:$G$1,0))</f>
        <v>Ara</v>
      </c>
      <c r="J826" t="str">
        <f>INDEX(products!$A$1:$G$49,MATCH($D826,products!$A$1:$A$49,0),MATCH(orders!J$1,products!$A$1:$G$1,0))</f>
        <v>M</v>
      </c>
      <c r="K826" s="6">
        <f>INDEX(products!$A$1:$G$49,MATCH($D826,products!$A$1:$A$49,0),MATCH(orders!K$1,products!$A$1:$G$1,0))</f>
        <v>0.2</v>
      </c>
      <c r="L826" s="7">
        <f>INDEX(products!$A$1:$G$49,MATCH($D826,products!$A$1:$A$49,0),MATCH(orders!L$1,products!$A$1:$G$1,0))</f>
        <v>3.375</v>
      </c>
      <c r="M826" s="7">
        <f t="shared" si="36"/>
        <v>16.875</v>
      </c>
      <c r="N826" t="str">
        <f t="shared" si="37"/>
        <v>Arabica</v>
      </c>
      <c r="O826" t="str">
        <f t="shared" si="38"/>
        <v>Medium</v>
      </c>
      <c r="P826" t="str">
        <f>_xlfn.XLOOKUP(Coffee_order[[#This Row],[Customer ID]],customers!$A$1:$A$1001,customers!$I$1:$I$1001,,0)</f>
        <v>Yes</v>
      </c>
    </row>
    <row r="827" spans="1:16" x14ac:dyDescent="0.3">
      <c r="A827" s="2" t="s">
        <v>5152</v>
      </c>
      <c r="B827" s="4">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INDEX(products!$A$1:$G$49,MATCH($D827,products!$A$1:$A$49,0),MATCH(orders!I$1,products!$A$1:$G$1,0))</f>
        <v>Ara</v>
      </c>
      <c r="J827" t="str">
        <f>INDEX(products!$A$1:$G$49,MATCH($D827,products!$A$1:$A$49,0),MATCH(orders!J$1,products!$A$1:$G$1,0))</f>
        <v>D</v>
      </c>
      <c r="K827" s="6">
        <f>INDEX(products!$A$1:$G$49,MATCH($D827,products!$A$1:$A$49,0),MATCH(orders!K$1,products!$A$1:$G$1,0))</f>
        <v>1</v>
      </c>
      <c r="L827" s="7">
        <f>INDEX(products!$A$1:$G$49,MATCH($D827,products!$A$1:$A$49,0),MATCH(orders!L$1,products!$A$1:$G$1,0))</f>
        <v>9.9499999999999993</v>
      </c>
      <c r="M827" s="7">
        <f t="shared" si="36"/>
        <v>29.849999999999998</v>
      </c>
      <c r="N827" t="str">
        <f t="shared" si="37"/>
        <v>Arabica</v>
      </c>
      <c r="O827" t="str">
        <f t="shared" si="38"/>
        <v>Dark</v>
      </c>
      <c r="P827" t="str">
        <f>_xlfn.XLOOKUP(Coffee_order[[#This Row],[Customer ID]],customers!$A$1:$A$1001,customers!$I$1:$I$1001,,0)</f>
        <v>Yes</v>
      </c>
    </row>
    <row r="828" spans="1:16" x14ac:dyDescent="0.3">
      <c r="A828" s="2" t="s">
        <v>5158</v>
      </c>
      <c r="B828" s="4">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INDEX(products!$A$1:$G$49,MATCH($D828,products!$A$1:$A$49,0),MATCH(orders!I$1,products!$A$1:$G$1,0))</f>
        <v>Exc</v>
      </c>
      <c r="J828" t="str">
        <f>INDEX(products!$A$1:$G$49,MATCH($D828,products!$A$1:$A$49,0),MATCH(orders!J$1,products!$A$1:$G$1,0))</f>
        <v>M</v>
      </c>
      <c r="K828" s="6">
        <f>INDEX(products!$A$1:$G$49,MATCH($D828,products!$A$1:$A$49,0),MATCH(orders!K$1,products!$A$1:$G$1,0))</f>
        <v>0.5</v>
      </c>
      <c r="L828" s="7">
        <f>INDEX(products!$A$1:$G$49,MATCH($D828,products!$A$1:$A$49,0),MATCH(orders!L$1,products!$A$1:$G$1,0))</f>
        <v>8.25</v>
      </c>
      <c r="M828" s="7">
        <f t="shared" si="36"/>
        <v>41.25</v>
      </c>
      <c r="N828" t="str">
        <f t="shared" si="37"/>
        <v>Excelsia</v>
      </c>
      <c r="O828" t="str">
        <f t="shared" si="38"/>
        <v>Medium</v>
      </c>
      <c r="P828" t="str">
        <f>_xlfn.XLOOKUP(Coffee_order[[#This Row],[Customer ID]],customers!$A$1:$A$1001,customers!$I$1:$I$1001,,0)</f>
        <v>Yes</v>
      </c>
    </row>
    <row r="829" spans="1:16" x14ac:dyDescent="0.3">
      <c r="A829" s="2" t="s">
        <v>5164</v>
      </c>
      <c r="B829" s="4">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INDEX(products!$A$1:$G$49,MATCH($D829,products!$A$1:$A$49,0),MATCH(orders!I$1,products!$A$1:$G$1,0))</f>
        <v>Exc</v>
      </c>
      <c r="J829" t="str">
        <f>INDEX(products!$A$1:$G$49,MATCH($D829,products!$A$1:$A$49,0),MATCH(orders!J$1,products!$A$1:$G$1,0))</f>
        <v>M</v>
      </c>
      <c r="K829" s="6">
        <f>INDEX(products!$A$1:$G$49,MATCH($D829,products!$A$1:$A$49,0),MATCH(orders!K$1,products!$A$1:$G$1,0))</f>
        <v>0.2</v>
      </c>
      <c r="L829" s="7">
        <f>INDEX(products!$A$1:$G$49,MATCH($D829,products!$A$1:$A$49,0),MATCH(orders!L$1,products!$A$1:$G$1,0))</f>
        <v>4.125</v>
      </c>
      <c r="M829" s="7">
        <f t="shared" si="36"/>
        <v>20.625</v>
      </c>
      <c r="N829" t="str">
        <f t="shared" si="37"/>
        <v>Excelsia</v>
      </c>
      <c r="O829" t="str">
        <f t="shared" si="38"/>
        <v>Medium</v>
      </c>
      <c r="P829" t="str">
        <f>_xlfn.XLOOKUP(Coffee_order[[#This Row],[Customer ID]],customers!$A$1:$A$1001,customers!$I$1:$I$1001,,0)</f>
        <v>No</v>
      </c>
    </row>
    <row r="830" spans="1:16" x14ac:dyDescent="0.3">
      <c r="A830" s="2" t="s">
        <v>5170</v>
      </c>
      <c r="B830" s="4">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INDEX(products!$A$1:$G$49,MATCH($D830,products!$A$1:$A$49,0),MATCH(orders!I$1,products!$A$1:$G$1,0))</f>
        <v>Ara</v>
      </c>
      <c r="J830" t="str">
        <f>INDEX(products!$A$1:$G$49,MATCH($D830,products!$A$1:$A$49,0),MATCH(orders!J$1,products!$A$1:$G$1,0))</f>
        <v>D</v>
      </c>
      <c r="K830" s="6">
        <f>INDEX(products!$A$1:$G$49,MATCH($D830,products!$A$1:$A$49,0),MATCH(orders!K$1,products!$A$1:$G$1,0))</f>
        <v>2.5</v>
      </c>
      <c r="L830" s="7">
        <f>INDEX(products!$A$1:$G$49,MATCH($D830,products!$A$1:$A$49,0),MATCH(orders!L$1,products!$A$1:$G$1,0))</f>
        <v>22.884999999999998</v>
      </c>
      <c r="M830" s="7">
        <f t="shared" si="36"/>
        <v>137.31</v>
      </c>
      <c r="N830" t="str">
        <f t="shared" si="37"/>
        <v>Arabica</v>
      </c>
      <c r="O830" t="str">
        <f t="shared" si="38"/>
        <v>Dark</v>
      </c>
      <c r="P830" t="str">
        <f>_xlfn.XLOOKUP(Coffee_order[[#This Row],[Customer ID]],customers!$A$1:$A$1001,customers!$I$1:$I$1001,,0)</f>
        <v>Yes</v>
      </c>
    </row>
    <row r="831" spans="1:16" x14ac:dyDescent="0.3">
      <c r="A831" s="2" t="s">
        <v>5176</v>
      </c>
      <c r="B831" s="4">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INDEX(products!$A$1:$G$49,MATCH($D831,products!$A$1:$A$49,0),MATCH(orders!I$1,products!$A$1:$G$1,0))</f>
        <v>Ara</v>
      </c>
      <c r="J831" t="str">
        <f>INDEX(products!$A$1:$G$49,MATCH($D831,products!$A$1:$A$49,0),MATCH(orders!J$1,products!$A$1:$G$1,0))</f>
        <v>D</v>
      </c>
      <c r="K831" s="6">
        <f>INDEX(products!$A$1:$G$49,MATCH($D831,products!$A$1:$A$49,0),MATCH(orders!K$1,products!$A$1:$G$1,0))</f>
        <v>0.2</v>
      </c>
      <c r="L831" s="7">
        <f>INDEX(products!$A$1:$G$49,MATCH($D831,products!$A$1:$A$49,0),MATCH(orders!L$1,products!$A$1:$G$1,0))</f>
        <v>2.9849999999999999</v>
      </c>
      <c r="M831" s="7">
        <f t="shared" si="36"/>
        <v>2.9849999999999999</v>
      </c>
      <c r="N831" t="str">
        <f t="shared" si="37"/>
        <v>Arabica</v>
      </c>
      <c r="O831" t="str">
        <f t="shared" si="38"/>
        <v>Dark</v>
      </c>
      <c r="P831" t="str">
        <f>_xlfn.XLOOKUP(Coffee_order[[#This Row],[Customer ID]],customers!$A$1:$A$1001,customers!$I$1:$I$1001,,0)</f>
        <v>No</v>
      </c>
    </row>
    <row r="832" spans="1:16" x14ac:dyDescent="0.3">
      <c r="A832" s="2" t="s">
        <v>5182</v>
      </c>
      <c r="B832" s="4">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INDEX(products!$A$1:$G$49,MATCH($D832,products!$A$1:$A$49,0),MATCH(orders!I$1,products!$A$1:$G$1,0))</f>
        <v>Exc</v>
      </c>
      <c r="J832" t="str">
        <f>INDEX(products!$A$1:$G$49,MATCH($D832,products!$A$1:$A$49,0),MATCH(orders!J$1,products!$A$1:$G$1,0))</f>
        <v>M</v>
      </c>
      <c r="K832" s="6">
        <f>INDEX(products!$A$1:$G$49,MATCH($D832,products!$A$1:$A$49,0),MATCH(orders!K$1,products!$A$1:$G$1,0))</f>
        <v>1</v>
      </c>
      <c r="L832" s="7">
        <f>INDEX(products!$A$1:$G$49,MATCH($D832,products!$A$1:$A$49,0),MATCH(orders!L$1,products!$A$1:$G$1,0))</f>
        <v>13.75</v>
      </c>
      <c r="M832" s="7">
        <f t="shared" si="36"/>
        <v>27.5</v>
      </c>
      <c r="N832" t="str">
        <f t="shared" si="37"/>
        <v>Excelsia</v>
      </c>
      <c r="O832" t="str">
        <f t="shared" si="38"/>
        <v>Medium</v>
      </c>
      <c r="P832" t="str">
        <f>_xlfn.XLOOKUP(Coffee_order[[#This Row],[Customer ID]],customers!$A$1:$A$1001,customers!$I$1:$I$1001,,0)</f>
        <v>No</v>
      </c>
    </row>
    <row r="833" spans="1:16" x14ac:dyDescent="0.3">
      <c r="A833" s="2" t="s">
        <v>5182</v>
      </c>
      <c r="B833" s="4">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INDEX(products!$A$1:$G$49,MATCH($D833,products!$A$1:$A$49,0),MATCH(orders!I$1,products!$A$1:$G$1,0))</f>
        <v>Ara</v>
      </c>
      <c r="J833" t="str">
        <f>INDEX(products!$A$1:$G$49,MATCH($D833,products!$A$1:$A$49,0),MATCH(orders!J$1,products!$A$1:$G$1,0))</f>
        <v>D</v>
      </c>
      <c r="K833" s="6">
        <f>INDEX(products!$A$1:$G$49,MATCH($D833,products!$A$1:$A$49,0),MATCH(orders!K$1,products!$A$1:$G$1,0))</f>
        <v>0.2</v>
      </c>
      <c r="L833" s="7">
        <f>INDEX(products!$A$1:$G$49,MATCH($D833,products!$A$1:$A$49,0),MATCH(orders!L$1,products!$A$1:$G$1,0))</f>
        <v>2.9849999999999999</v>
      </c>
      <c r="M833" s="7">
        <f t="shared" si="36"/>
        <v>5.97</v>
      </c>
      <c r="N833" t="str">
        <f t="shared" si="37"/>
        <v>Arabica</v>
      </c>
      <c r="O833" t="str">
        <f t="shared" si="38"/>
        <v>Dark</v>
      </c>
      <c r="P833" t="str">
        <f>_xlfn.XLOOKUP(Coffee_order[[#This Row],[Customer ID]],customers!$A$1:$A$1001,customers!$I$1:$I$1001,,0)</f>
        <v>No</v>
      </c>
    </row>
    <row r="834" spans="1:16" x14ac:dyDescent="0.3">
      <c r="A834" s="2" t="s">
        <v>5193</v>
      </c>
      <c r="B834" s="4">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INDEX(products!$A$1:$G$49,MATCH($D834,products!$A$1:$A$49,0),MATCH(orders!I$1,products!$A$1:$G$1,0))</f>
        <v>Rob</v>
      </c>
      <c r="J834" t="str">
        <f>INDEX(products!$A$1:$G$49,MATCH($D834,products!$A$1:$A$49,0),MATCH(orders!J$1,products!$A$1:$G$1,0))</f>
        <v>M</v>
      </c>
      <c r="K834" s="6">
        <f>INDEX(products!$A$1:$G$49,MATCH($D834,products!$A$1:$A$49,0),MATCH(orders!K$1,products!$A$1:$G$1,0))</f>
        <v>1</v>
      </c>
      <c r="L834" s="7">
        <f>INDEX(products!$A$1:$G$49,MATCH($D834,products!$A$1:$A$49,0),MATCH(orders!L$1,products!$A$1:$G$1,0))</f>
        <v>9.9499999999999993</v>
      </c>
      <c r="M834" s="7">
        <f t="shared" si="36"/>
        <v>59.699999999999996</v>
      </c>
      <c r="N834" t="str">
        <f t="shared" si="37"/>
        <v>Robusta</v>
      </c>
      <c r="O834" t="str">
        <f t="shared" si="38"/>
        <v>Medium</v>
      </c>
      <c r="P834" t="str">
        <f>_xlfn.XLOOKUP(Coffee_order[[#This Row],[Customer ID]],customers!$A$1:$A$1001,customers!$I$1:$I$1001,,0)</f>
        <v>No</v>
      </c>
    </row>
    <row r="835" spans="1:16" x14ac:dyDescent="0.3">
      <c r="A835" s="2" t="s">
        <v>5199</v>
      </c>
      <c r="B835" s="4">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INDEX(products!$A$1:$G$49,MATCH($D835,products!$A$1:$A$49,0),MATCH(orders!I$1,products!$A$1:$G$1,0))</f>
        <v>Rob</v>
      </c>
      <c r="J835" t="str">
        <f>INDEX(products!$A$1:$G$49,MATCH($D835,products!$A$1:$A$49,0),MATCH(orders!J$1,products!$A$1:$G$1,0))</f>
        <v>D</v>
      </c>
      <c r="K835" s="6">
        <f>INDEX(products!$A$1:$G$49,MATCH($D835,products!$A$1:$A$49,0),MATCH(orders!K$1,products!$A$1:$G$1,0))</f>
        <v>2.5</v>
      </c>
      <c r="L835" s="7">
        <f>INDEX(products!$A$1:$G$49,MATCH($D835,products!$A$1:$A$49,0),MATCH(orders!L$1,products!$A$1:$G$1,0))</f>
        <v>20.584999999999997</v>
      </c>
      <c r="M835" s="7">
        <f t="shared" ref="M835:M898" si="39">L835*E835</f>
        <v>82.339999999999989</v>
      </c>
      <c r="N835" t="str">
        <f t="shared" ref="N835:N898" si="40">IF(I835="Rob","Robusta",IF(I835="Exc","Excelsia",IF(I835="Ara","Arabica",IF(I835="Lib","Liberica"))))</f>
        <v>Robusta</v>
      </c>
      <c r="O835" t="str">
        <f t="shared" ref="O835:O898" si="41">IF(J835="M","Medium",IF(J835="L","Light",IF(J835="D","Dark")))</f>
        <v>Dark</v>
      </c>
      <c r="P835" t="str">
        <f>_xlfn.XLOOKUP(Coffee_order[[#This Row],[Customer ID]],customers!$A$1:$A$1001,customers!$I$1:$I$1001,,0)</f>
        <v>Yes</v>
      </c>
    </row>
    <row r="836" spans="1:16" x14ac:dyDescent="0.3">
      <c r="A836" s="2" t="s">
        <v>5205</v>
      </c>
      <c r="B836" s="4">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INDEX(products!$A$1:$G$49,MATCH($D836,products!$A$1:$A$49,0),MATCH(orders!I$1,products!$A$1:$G$1,0))</f>
        <v>Ara</v>
      </c>
      <c r="J836" t="str">
        <f>INDEX(products!$A$1:$G$49,MATCH($D836,products!$A$1:$A$49,0),MATCH(orders!J$1,products!$A$1:$G$1,0))</f>
        <v>D</v>
      </c>
      <c r="K836" s="6">
        <f>INDEX(products!$A$1:$G$49,MATCH($D836,products!$A$1:$A$49,0),MATCH(orders!K$1,products!$A$1:$G$1,0))</f>
        <v>2.5</v>
      </c>
      <c r="L836" s="7">
        <f>INDEX(products!$A$1:$G$49,MATCH($D836,products!$A$1:$A$49,0),MATCH(orders!L$1,products!$A$1:$G$1,0))</f>
        <v>22.884999999999998</v>
      </c>
      <c r="M836" s="7">
        <f t="shared" si="39"/>
        <v>22.884999999999998</v>
      </c>
      <c r="N836" t="str">
        <f t="shared" si="40"/>
        <v>Arabica</v>
      </c>
      <c r="O836" t="str">
        <f t="shared" si="41"/>
        <v>Dark</v>
      </c>
      <c r="P836" t="str">
        <f>_xlfn.XLOOKUP(Coffee_order[[#This Row],[Customer ID]],customers!$A$1:$A$1001,customers!$I$1:$I$1001,,0)</f>
        <v>No</v>
      </c>
    </row>
    <row r="837" spans="1:16" x14ac:dyDescent="0.3">
      <c r="A837" s="2" t="s">
        <v>5211</v>
      </c>
      <c r="B837" s="4">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INDEX(products!$A$1:$G$49,MATCH($D837,products!$A$1:$A$49,0),MATCH(orders!I$1,products!$A$1:$G$1,0))</f>
        <v>Exc</v>
      </c>
      <c r="J837" t="str">
        <f>INDEX(products!$A$1:$G$49,MATCH($D837,products!$A$1:$A$49,0),MATCH(orders!J$1,products!$A$1:$G$1,0))</f>
        <v>L</v>
      </c>
      <c r="K837" s="6">
        <f>INDEX(products!$A$1:$G$49,MATCH($D837,products!$A$1:$A$49,0),MATCH(orders!K$1,products!$A$1:$G$1,0))</f>
        <v>0.5</v>
      </c>
      <c r="L837" s="7">
        <f>INDEX(products!$A$1:$G$49,MATCH($D837,products!$A$1:$A$49,0),MATCH(orders!L$1,products!$A$1:$G$1,0))</f>
        <v>8.91</v>
      </c>
      <c r="M837" s="7">
        <f t="shared" si="39"/>
        <v>8.91</v>
      </c>
      <c r="N837" t="str">
        <f t="shared" si="40"/>
        <v>Excelsia</v>
      </c>
      <c r="O837" t="str">
        <f t="shared" si="41"/>
        <v>Light</v>
      </c>
      <c r="P837" t="str">
        <f>_xlfn.XLOOKUP(Coffee_order[[#This Row],[Customer ID]],customers!$A$1:$A$1001,customers!$I$1:$I$1001,,0)</f>
        <v>Yes</v>
      </c>
    </row>
    <row r="838" spans="1:16" x14ac:dyDescent="0.3">
      <c r="A838" s="2" t="s">
        <v>5216</v>
      </c>
      <c r="B838" s="4">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INDEX(products!$A$1:$G$49,MATCH($D838,products!$A$1:$A$49,0),MATCH(orders!I$1,products!$A$1:$G$1,0))</f>
        <v>Ara</v>
      </c>
      <c r="J838" t="str">
        <f>INDEX(products!$A$1:$G$49,MATCH($D838,products!$A$1:$A$49,0),MATCH(orders!J$1,products!$A$1:$G$1,0))</f>
        <v>D</v>
      </c>
      <c r="K838" s="6">
        <f>INDEX(products!$A$1:$G$49,MATCH($D838,products!$A$1:$A$49,0),MATCH(orders!K$1,products!$A$1:$G$1,0))</f>
        <v>0.2</v>
      </c>
      <c r="L838" s="7">
        <f>INDEX(products!$A$1:$G$49,MATCH($D838,products!$A$1:$A$49,0),MATCH(orders!L$1,products!$A$1:$G$1,0))</f>
        <v>2.9849999999999999</v>
      </c>
      <c r="M838" s="7">
        <f t="shared" si="39"/>
        <v>11.94</v>
      </c>
      <c r="N838" t="str">
        <f t="shared" si="40"/>
        <v>Arabica</v>
      </c>
      <c r="O838" t="str">
        <f t="shared" si="41"/>
        <v>Dark</v>
      </c>
      <c r="P838" t="str">
        <f>_xlfn.XLOOKUP(Coffee_order[[#This Row],[Customer ID]],customers!$A$1:$A$1001,customers!$I$1:$I$1001,,0)</f>
        <v>No</v>
      </c>
    </row>
    <row r="839" spans="1:16" x14ac:dyDescent="0.3">
      <c r="A839" s="2" t="s">
        <v>5222</v>
      </c>
      <c r="B839" s="4">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INDEX(products!$A$1:$G$49,MATCH($D839,products!$A$1:$A$49,0),MATCH(orders!I$1,products!$A$1:$G$1,0))</f>
        <v>Lib</v>
      </c>
      <c r="J839" t="str">
        <f>INDEX(products!$A$1:$G$49,MATCH($D839,products!$A$1:$A$49,0),MATCH(orders!J$1,products!$A$1:$G$1,0))</f>
        <v>M</v>
      </c>
      <c r="K839" s="6">
        <f>INDEX(products!$A$1:$G$49,MATCH($D839,products!$A$1:$A$49,0),MATCH(orders!K$1,products!$A$1:$G$1,0))</f>
        <v>2.5</v>
      </c>
      <c r="L839" s="7">
        <f>INDEX(products!$A$1:$G$49,MATCH($D839,products!$A$1:$A$49,0),MATCH(orders!L$1,products!$A$1:$G$1,0))</f>
        <v>33.464999999999996</v>
      </c>
      <c r="M839" s="7">
        <f t="shared" si="39"/>
        <v>100.39499999999998</v>
      </c>
      <c r="N839" t="str">
        <f t="shared" si="40"/>
        <v>Liberica</v>
      </c>
      <c r="O839" t="str">
        <f t="shared" si="41"/>
        <v>Medium</v>
      </c>
      <c r="P839" t="str">
        <f>_xlfn.XLOOKUP(Coffee_order[[#This Row],[Customer ID]],customers!$A$1:$A$1001,customers!$I$1:$I$1001,,0)</f>
        <v>No</v>
      </c>
    </row>
    <row r="840" spans="1:16" x14ac:dyDescent="0.3">
      <c r="A840" s="2" t="s">
        <v>5228</v>
      </c>
      <c r="B840" s="4">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INDEX(products!$A$1:$G$49,MATCH($D840,products!$A$1:$A$49,0),MATCH(orders!I$1,products!$A$1:$G$1,0))</f>
        <v>Ara</v>
      </c>
      <c r="J840" t="str">
        <f>INDEX(products!$A$1:$G$49,MATCH($D840,products!$A$1:$A$49,0),MATCH(orders!J$1,products!$A$1:$G$1,0))</f>
        <v>D</v>
      </c>
      <c r="K840" s="6">
        <f>INDEX(products!$A$1:$G$49,MATCH($D840,products!$A$1:$A$49,0),MATCH(orders!K$1,products!$A$1:$G$1,0))</f>
        <v>2.5</v>
      </c>
      <c r="L840" s="7">
        <f>INDEX(products!$A$1:$G$49,MATCH($D840,products!$A$1:$A$49,0),MATCH(orders!L$1,products!$A$1:$G$1,0))</f>
        <v>22.884999999999998</v>
      </c>
      <c r="M840" s="7">
        <f t="shared" si="39"/>
        <v>114.42499999999998</v>
      </c>
      <c r="N840" t="str">
        <f t="shared" si="40"/>
        <v>Arabica</v>
      </c>
      <c r="O840" t="str">
        <f t="shared" si="41"/>
        <v>Dark</v>
      </c>
      <c r="P840" t="str">
        <f>_xlfn.XLOOKUP(Coffee_order[[#This Row],[Customer ID]],customers!$A$1:$A$1001,customers!$I$1:$I$1001,,0)</f>
        <v>No</v>
      </c>
    </row>
    <row r="841" spans="1:16" x14ac:dyDescent="0.3">
      <c r="A841" s="2" t="s">
        <v>5234</v>
      </c>
      <c r="B841" s="4">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INDEX(products!$A$1:$G$49,MATCH($D841,products!$A$1:$A$49,0),MATCH(orders!I$1,products!$A$1:$G$1,0))</f>
        <v>Exc</v>
      </c>
      <c r="J841" t="str">
        <f>INDEX(products!$A$1:$G$49,MATCH($D841,products!$A$1:$A$49,0),MATCH(orders!J$1,products!$A$1:$G$1,0))</f>
        <v>M</v>
      </c>
      <c r="K841" s="6">
        <f>INDEX(products!$A$1:$G$49,MATCH($D841,products!$A$1:$A$49,0),MATCH(orders!K$1,products!$A$1:$G$1,0))</f>
        <v>0.5</v>
      </c>
      <c r="L841" s="7">
        <f>INDEX(products!$A$1:$G$49,MATCH($D841,products!$A$1:$A$49,0),MATCH(orders!L$1,products!$A$1:$G$1,0))</f>
        <v>8.25</v>
      </c>
      <c r="M841" s="7">
        <f t="shared" si="39"/>
        <v>41.25</v>
      </c>
      <c r="N841" t="str">
        <f t="shared" si="40"/>
        <v>Excelsia</v>
      </c>
      <c r="O841" t="str">
        <f t="shared" si="41"/>
        <v>Medium</v>
      </c>
      <c r="P841" t="str">
        <f>_xlfn.XLOOKUP(Coffee_order[[#This Row],[Customer ID]],customers!$A$1:$A$1001,customers!$I$1:$I$1001,,0)</f>
        <v>No</v>
      </c>
    </row>
    <row r="842" spans="1:16" x14ac:dyDescent="0.3">
      <c r="A842" s="2" t="s">
        <v>5240</v>
      </c>
      <c r="B842" s="4">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INDEX(products!$A$1:$G$49,MATCH($D842,products!$A$1:$A$49,0),MATCH(orders!I$1,products!$A$1:$G$1,0))</f>
        <v>Rob</v>
      </c>
      <c r="J842" t="str">
        <f>INDEX(products!$A$1:$G$49,MATCH($D842,products!$A$1:$A$49,0),MATCH(orders!J$1,products!$A$1:$G$1,0))</f>
        <v>L</v>
      </c>
      <c r="K842" s="6">
        <f>INDEX(products!$A$1:$G$49,MATCH($D842,products!$A$1:$A$49,0),MATCH(orders!K$1,products!$A$1:$G$1,0))</f>
        <v>0.5</v>
      </c>
      <c r="L842" s="7">
        <f>INDEX(products!$A$1:$G$49,MATCH($D842,products!$A$1:$A$49,0),MATCH(orders!L$1,products!$A$1:$G$1,0))</f>
        <v>7.169999999999999</v>
      </c>
      <c r="M842" s="7">
        <f t="shared" si="39"/>
        <v>28.679999999999996</v>
      </c>
      <c r="N842" t="str">
        <f t="shared" si="40"/>
        <v>Robusta</v>
      </c>
      <c r="O842" t="str">
        <f t="shared" si="41"/>
        <v>Light</v>
      </c>
      <c r="P842" t="str">
        <f>_xlfn.XLOOKUP(Coffee_order[[#This Row],[Customer ID]],customers!$A$1:$A$1001,customers!$I$1:$I$1001,,0)</f>
        <v>Yes</v>
      </c>
    </row>
    <row r="843" spans="1:16" x14ac:dyDescent="0.3">
      <c r="A843" s="2" t="s">
        <v>5246</v>
      </c>
      <c r="B843" s="4">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INDEX(products!$A$1:$G$49,MATCH($D843,products!$A$1:$A$49,0),MATCH(orders!I$1,products!$A$1:$G$1,0))</f>
        <v>Lib</v>
      </c>
      <c r="J843" t="str">
        <f>INDEX(products!$A$1:$G$49,MATCH($D843,products!$A$1:$A$49,0),MATCH(orders!J$1,products!$A$1:$G$1,0))</f>
        <v>M</v>
      </c>
      <c r="K843" s="6">
        <f>INDEX(products!$A$1:$G$49,MATCH($D843,products!$A$1:$A$49,0),MATCH(orders!K$1,products!$A$1:$G$1,0))</f>
        <v>0.2</v>
      </c>
      <c r="L843" s="7">
        <f>INDEX(products!$A$1:$G$49,MATCH($D843,products!$A$1:$A$49,0),MATCH(orders!L$1,products!$A$1:$G$1,0))</f>
        <v>4.3650000000000002</v>
      </c>
      <c r="M843" s="7">
        <f t="shared" si="39"/>
        <v>4.3650000000000002</v>
      </c>
      <c r="N843" t="str">
        <f t="shared" si="40"/>
        <v>Liberica</v>
      </c>
      <c r="O843" t="str">
        <f t="shared" si="41"/>
        <v>Medium</v>
      </c>
      <c r="P843" t="str">
        <f>_xlfn.XLOOKUP(Coffee_order[[#This Row],[Customer ID]],customers!$A$1:$A$1001,customers!$I$1:$I$1001,,0)</f>
        <v>No</v>
      </c>
    </row>
    <row r="844" spans="1:16" x14ac:dyDescent="0.3">
      <c r="A844" s="2" t="s">
        <v>5251</v>
      </c>
      <c r="B844" s="4">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INDEX(products!$A$1:$G$49,MATCH($D844,products!$A$1:$A$49,0),MATCH(orders!I$1,products!$A$1:$G$1,0))</f>
        <v>Exc</v>
      </c>
      <c r="J844" t="str">
        <f>INDEX(products!$A$1:$G$49,MATCH($D844,products!$A$1:$A$49,0),MATCH(orders!J$1,products!$A$1:$G$1,0))</f>
        <v>M</v>
      </c>
      <c r="K844" s="6">
        <f>INDEX(products!$A$1:$G$49,MATCH($D844,products!$A$1:$A$49,0),MATCH(orders!K$1,products!$A$1:$G$1,0))</f>
        <v>0.2</v>
      </c>
      <c r="L844" s="7">
        <f>INDEX(products!$A$1:$G$49,MATCH($D844,products!$A$1:$A$49,0),MATCH(orders!L$1,products!$A$1:$G$1,0))</f>
        <v>4.125</v>
      </c>
      <c r="M844" s="7">
        <f t="shared" si="39"/>
        <v>8.25</v>
      </c>
      <c r="N844" t="str">
        <f t="shared" si="40"/>
        <v>Excelsia</v>
      </c>
      <c r="O844" t="str">
        <f t="shared" si="41"/>
        <v>Medium</v>
      </c>
      <c r="P844" t="str">
        <f>_xlfn.XLOOKUP(Coffee_order[[#This Row],[Customer ID]],customers!$A$1:$A$1001,customers!$I$1:$I$1001,,0)</f>
        <v>Yes</v>
      </c>
    </row>
    <row r="845" spans="1:16" x14ac:dyDescent="0.3">
      <c r="A845" s="2" t="s">
        <v>5256</v>
      </c>
      <c r="B845" s="4">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INDEX(products!$A$1:$G$49,MATCH($D845,products!$A$1:$A$49,0),MATCH(orders!I$1,products!$A$1:$G$1,0))</f>
        <v>Exc</v>
      </c>
      <c r="J845" t="str">
        <f>INDEX(products!$A$1:$G$49,MATCH($D845,products!$A$1:$A$49,0),MATCH(orders!J$1,products!$A$1:$G$1,0))</f>
        <v>M</v>
      </c>
      <c r="K845" s="6">
        <f>INDEX(products!$A$1:$G$49,MATCH($D845,products!$A$1:$A$49,0),MATCH(orders!K$1,products!$A$1:$G$1,0))</f>
        <v>0.2</v>
      </c>
      <c r="L845" s="7">
        <f>INDEX(products!$A$1:$G$49,MATCH($D845,products!$A$1:$A$49,0),MATCH(orders!L$1,products!$A$1:$G$1,0))</f>
        <v>4.125</v>
      </c>
      <c r="M845" s="7">
        <f t="shared" si="39"/>
        <v>8.25</v>
      </c>
      <c r="N845" t="str">
        <f t="shared" si="40"/>
        <v>Excelsia</v>
      </c>
      <c r="O845" t="str">
        <f t="shared" si="41"/>
        <v>Medium</v>
      </c>
      <c r="P845" t="str">
        <f>_xlfn.XLOOKUP(Coffee_order[[#This Row],[Customer ID]],customers!$A$1:$A$1001,customers!$I$1:$I$1001,,0)</f>
        <v>Yes</v>
      </c>
    </row>
    <row r="846" spans="1:16" x14ac:dyDescent="0.3">
      <c r="A846" s="2" t="s">
        <v>5262</v>
      </c>
      <c r="B846" s="4">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INDEX(products!$A$1:$G$49,MATCH($D846,products!$A$1:$A$49,0),MATCH(orders!I$1,products!$A$1:$G$1,0))</f>
        <v>Ara</v>
      </c>
      <c r="J846" t="str">
        <f>INDEX(products!$A$1:$G$49,MATCH($D846,products!$A$1:$A$49,0),MATCH(orders!J$1,products!$A$1:$G$1,0))</f>
        <v>D</v>
      </c>
      <c r="K846" s="6">
        <f>INDEX(products!$A$1:$G$49,MATCH($D846,products!$A$1:$A$49,0),MATCH(orders!K$1,products!$A$1:$G$1,0))</f>
        <v>0.5</v>
      </c>
      <c r="L846" s="7">
        <f>INDEX(products!$A$1:$G$49,MATCH($D846,products!$A$1:$A$49,0),MATCH(orders!L$1,products!$A$1:$G$1,0))</f>
        <v>5.97</v>
      </c>
      <c r="M846" s="7">
        <f t="shared" si="39"/>
        <v>35.82</v>
      </c>
      <c r="N846" t="str">
        <f t="shared" si="40"/>
        <v>Arabica</v>
      </c>
      <c r="O846" t="str">
        <f t="shared" si="41"/>
        <v>Dark</v>
      </c>
      <c r="P846" t="str">
        <f>_xlfn.XLOOKUP(Coffee_order[[#This Row],[Customer ID]],customers!$A$1:$A$1001,customers!$I$1:$I$1001,,0)</f>
        <v>Yes</v>
      </c>
    </row>
    <row r="847" spans="1:16" x14ac:dyDescent="0.3">
      <c r="A847" s="2" t="s">
        <v>5268</v>
      </c>
      <c r="B847" s="4">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INDEX(products!$A$1:$G$49,MATCH($D847,products!$A$1:$A$49,0),MATCH(orders!I$1,products!$A$1:$G$1,0))</f>
        <v>Exc</v>
      </c>
      <c r="J847" t="str">
        <f>INDEX(products!$A$1:$G$49,MATCH($D847,products!$A$1:$A$49,0),MATCH(orders!J$1,products!$A$1:$G$1,0))</f>
        <v>D</v>
      </c>
      <c r="K847" s="6">
        <f>INDEX(products!$A$1:$G$49,MATCH($D847,products!$A$1:$A$49,0),MATCH(orders!K$1,products!$A$1:$G$1,0))</f>
        <v>2.5</v>
      </c>
      <c r="L847" s="7">
        <f>INDEX(products!$A$1:$G$49,MATCH($D847,products!$A$1:$A$49,0),MATCH(orders!L$1,products!$A$1:$G$1,0))</f>
        <v>27.945</v>
      </c>
      <c r="M847" s="7">
        <f t="shared" si="39"/>
        <v>167.67000000000002</v>
      </c>
      <c r="N847" t="str">
        <f t="shared" si="40"/>
        <v>Excelsia</v>
      </c>
      <c r="O847" t="str">
        <f t="shared" si="41"/>
        <v>Dark</v>
      </c>
      <c r="P847" t="str">
        <f>_xlfn.XLOOKUP(Coffee_order[[#This Row],[Customer ID]],customers!$A$1:$A$1001,customers!$I$1:$I$1001,,0)</f>
        <v>No</v>
      </c>
    </row>
    <row r="848" spans="1:16" x14ac:dyDescent="0.3">
      <c r="A848" s="2" t="s">
        <v>5273</v>
      </c>
      <c r="B848" s="4">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INDEX(products!$A$1:$G$49,MATCH($D848,products!$A$1:$A$49,0),MATCH(orders!I$1,products!$A$1:$G$1,0))</f>
        <v>Ara</v>
      </c>
      <c r="J848" t="str">
        <f>INDEX(products!$A$1:$G$49,MATCH($D848,products!$A$1:$A$49,0),MATCH(orders!J$1,products!$A$1:$G$1,0))</f>
        <v>M</v>
      </c>
      <c r="K848" s="6">
        <f>INDEX(products!$A$1:$G$49,MATCH($D848,products!$A$1:$A$49,0),MATCH(orders!K$1,products!$A$1:$G$1,0))</f>
        <v>2.5</v>
      </c>
      <c r="L848" s="7">
        <f>INDEX(products!$A$1:$G$49,MATCH($D848,products!$A$1:$A$49,0),MATCH(orders!L$1,products!$A$1:$G$1,0))</f>
        <v>25.874999999999996</v>
      </c>
      <c r="M848" s="7">
        <f t="shared" si="39"/>
        <v>51.749999999999993</v>
      </c>
      <c r="N848" t="str">
        <f t="shared" si="40"/>
        <v>Arabica</v>
      </c>
      <c r="O848" t="str">
        <f t="shared" si="41"/>
        <v>Medium</v>
      </c>
      <c r="P848" t="str">
        <f>_xlfn.XLOOKUP(Coffee_order[[#This Row],[Customer ID]],customers!$A$1:$A$1001,customers!$I$1:$I$1001,,0)</f>
        <v>Yes</v>
      </c>
    </row>
    <row r="849" spans="1:16" x14ac:dyDescent="0.3">
      <c r="A849" s="2" t="s">
        <v>5278</v>
      </c>
      <c r="B849" s="4">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INDEX(products!$A$1:$G$49,MATCH($D849,products!$A$1:$A$49,0),MATCH(orders!I$1,products!$A$1:$G$1,0))</f>
        <v>Ara</v>
      </c>
      <c r="J849" t="str">
        <f>INDEX(products!$A$1:$G$49,MATCH($D849,products!$A$1:$A$49,0),MATCH(orders!J$1,products!$A$1:$G$1,0))</f>
        <v>D</v>
      </c>
      <c r="K849" s="6">
        <f>INDEX(products!$A$1:$G$49,MATCH($D849,products!$A$1:$A$49,0),MATCH(orders!K$1,products!$A$1:$G$1,0))</f>
        <v>0.2</v>
      </c>
      <c r="L849" s="7">
        <f>INDEX(products!$A$1:$G$49,MATCH($D849,products!$A$1:$A$49,0),MATCH(orders!L$1,products!$A$1:$G$1,0))</f>
        <v>2.9849999999999999</v>
      </c>
      <c r="M849" s="7">
        <f t="shared" si="39"/>
        <v>8.9550000000000001</v>
      </c>
      <c r="N849" t="str">
        <f t="shared" si="40"/>
        <v>Arabica</v>
      </c>
      <c r="O849" t="str">
        <f t="shared" si="41"/>
        <v>Dark</v>
      </c>
      <c r="P849" t="str">
        <f>_xlfn.XLOOKUP(Coffee_order[[#This Row],[Customer ID]],customers!$A$1:$A$1001,customers!$I$1:$I$1001,,0)</f>
        <v>Yes</v>
      </c>
    </row>
    <row r="850" spans="1:16" x14ac:dyDescent="0.3">
      <c r="A850" s="2" t="s">
        <v>5283</v>
      </c>
      <c r="B850" s="4">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INDEX(products!$A$1:$G$49,MATCH($D850,products!$A$1:$A$49,0),MATCH(orders!I$1,products!$A$1:$G$1,0))</f>
        <v>Exc</v>
      </c>
      <c r="J850" t="str">
        <f>INDEX(products!$A$1:$G$49,MATCH($D850,products!$A$1:$A$49,0),MATCH(orders!J$1,products!$A$1:$G$1,0))</f>
        <v>L</v>
      </c>
      <c r="K850" s="6">
        <f>INDEX(products!$A$1:$G$49,MATCH($D850,products!$A$1:$A$49,0),MATCH(orders!K$1,products!$A$1:$G$1,0))</f>
        <v>0.5</v>
      </c>
      <c r="L850" s="7">
        <f>INDEX(products!$A$1:$G$49,MATCH($D850,products!$A$1:$A$49,0),MATCH(orders!L$1,products!$A$1:$G$1,0))</f>
        <v>8.91</v>
      </c>
      <c r="M850" s="7">
        <f t="shared" si="39"/>
        <v>53.46</v>
      </c>
      <c r="N850" t="str">
        <f t="shared" si="40"/>
        <v>Excelsia</v>
      </c>
      <c r="O850" t="str">
        <f t="shared" si="41"/>
        <v>Light</v>
      </c>
      <c r="P850" t="str">
        <f>_xlfn.XLOOKUP(Coffee_order[[#This Row],[Customer ID]],customers!$A$1:$A$1001,customers!$I$1:$I$1001,,0)</f>
        <v>No</v>
      </c>
    </row>
    <row r="851" spans="1:16" x14ac:dyDescent="0.3">
      <c r="A851" s="2" t="s">
        <v>5288</v>
      </c>
      <c r="B851" s="4">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INDEX(products!$A$1:$G$49,MATCH($D851,products!$A$1:$A$49,0),MATCH(orders!I$1,products!$A$1:$G$1,0))</f>
        <v>Ara</v>
      </c>
      <c r="J851" t="str">
        <f>INDEX(products!$A$1:$G$49,MATCH($D851,products!$A$1:$A$49,0),MATCH(orders!J$1,products!$A$1:$G$1,0))</f>
        <v>L</v>
      </c>
      <c r="K851" s="6">
        <f>INDEX(products!$A$1:$G$49,MATCH($D851,products!$A$1:$A$49,0),MATCH(orders!K$1,products!$A$1:$G$1,0))</f>
        <v>0.2</v>
      </c>
      <c r="L851" s="7">
        <f>INDEX(products!$A$1:$G$49,MATCH($D851,products!$A$1:$A$49,0),MATCH(orders!L$1,products!$A$1:$G$1,0))</f>
        <v>3.8849999999999998</v>
      </c>
      <c r="M851" s="7">
        <f t="shared" si="39"/>
        <v>23.31</v>
      </c>
      <c r="N851" t="str">
        <f t="shared" si="40"/>
        <v>Arabica</v>
      </c>
      <c r="O851" t="str">
        <f t="shared" si="41"/>
        <v>Light</v>
      </c>
      <c r="P851" t="str">
        <f>_xlfn.XLOOKUP(Coffee_order[[#This Row],[Customer ID]],customers!$A$1:$A$1001,customers!$I$1:$I$1001,,0)</f>
        <v>Yes</v>
      </c>
    </row>
    <row r="852" spans="1:16" x14ac:dyDescent="0.3">
      <c r="A852" s="2" t="s">
        <v>5288</v>
      </c>
      <c r="B852" s="4">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INDEX(products!$A$1:$G$49,MATCH($D852,products!$A$1:$A$49,0),MATCH(orders!I$1,products!$A$1:$G$1,0))</f>
        <v>Ara</v>
      </c>
      <c r="J852" t="str">
        <f>INDEX(products!$A$1:$G$49,MATCH($D852,products!$A$1:$A$49,0),MATCH(orders!J$1,products!$A$1:$G$1,0))</f>
        <v>M</v>
      </c>
      <c r="K852" s="6">
        <f>INDEX(products!$A$1:$G$49,MATCH($D852,products!$A$1:$A$49,0),MATCH(orders!K$1,products!$A$1:$G$1,0))</f>
        <v>0.2</v>
      </c>
      <c r="L852" s="7">
        <f>INDEX(products!$A$1:$G$49,MATCH($D852,products!$A$1:$A$49,0),MATCH(orders!L$1,products!$A$1:$G$1,0))</f>
        <v>3.375</v>
      </c>
      <c r="M852" s="7">
        <f t="shared" si="39"/>
        <v>6.75</v>
      </c>
      <c r="N852" t="str">
        <f t="shared" si="40"/>
        <v>Arabica</v>
      </c>
      <c r="O852" t="str">
        <f t="shared" si="41"/>
        <v>Medium</v>
      </c>
      <c r="P852" t="str">
        <f>_xlfn.XLOOKUP(Coffee_order[[#This Row],[Customer ID]],customers!$A$1:$A$1001,customers!$I$1:$I$1001,,0)</f>
        <v>Yes</v>
      </c>
    </row>
    <row r="853" spans="1:16" x14ac:dyDescent="0.3">
      <c r="A853" s="2" t="s">
        <v>5299</v>
      </c>
      <c r="B853" s="4">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INDEX(products!$A$1:$G$49,MATCH($D853,products!$A$1:$A$49,0),MATCH(orders!I$1,products!$A$1:$G$1,0))</f>
        <v>Lib</v>
      </c>
      <c r="J853" t="str">
        <f>INDEX(products!$A$1:$G$49,MATCH($D853,products!$A$1:$A$49,0),MATCH(orders!J$1,products!$A$1:$G$1,0))</f>
        <v>D</v>
      </c>
      <c r="K853" s="6">
        <f>INDEX(products!$A$1:$G$49,MATCH($D853,products!$A$1:$A$49,0),MATCH(orders!K$1,products!$A$1:$G$1,0))</f>
        <v>0.5</v>
      </c>
      <c r="L853" s="7">
        <f>INDEX(products!$A$1:$G$49,MATCH($D853,products!$A$1:$A$49,0),MATCH(orders!L$1,products!$A$1:$G$1,0))</f>
        <v>7.77</v>
      </c>
      <c r="M853" s="7">
        <f t="shared" si="39"/>
        <v>7.77</v>
      </c>
      <c r="N853" t="str">
        <f t="shared" si="40"/>
        <v>Liberica</v>
      </c>
      <c r="O853" t="str">
        <f t="shared" si="41"/>
        <v>Dark</v>
      </c>
      <c r="P853" t="str">
        <f>_xlfn.XLOOKUP(Coffee_order[[#This Row],[Customer ID]],customers!$A$1:$A$1001,customers!$I$1:$I$1001,,0)</f>
        <v>Yes</v>
      </c>
    </row>
    <row r="854" spans="1:16" x14ac:dyDescent="0.3">
      <c r="A854" s="2" t="s">
        <v>5305</v>
      </c>
      <c r="B854" s="4">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INDEX(products!$A$1:$G$49,MATCH($D854,products!$A$1:$A$49,0),MATCH(orders!I$1,products!$A$1:$G$1,0))</f>
        <v>Lib</v>
      </c>
      <c r="J854" t="str">
        <f>INDEX(products!$A$1:$G$49,MATCH($D854,products!$A$1:$A$49,0),MATCH(orders!J$1,products!$A$1:$G$1,0))</f>
        <v>D</v>
      </c>
      <c r="K854" s="6">
        <f>INDEX(products!$A$1:$G$49,MATCH($D854,products!$A$1:$A$49,0),MATCH(orders!K$1,products!$A$1:$G$1,0))</f>
        <v>2.5</v>
      </c>
      <c r="L854" s="7">
        <f>INDEX(products!$A$1:$G$49,MATCH($D854,products!$A$1:$A$49,0),MATCH(orders!L$1,products!$A$1:$G$1,0))</f>
        <v>29.784999999999997</v>
      </c>
      <c r="M854" s="7">
        <f t="shared" si="39"/>
        <v>119.13999999999999</v>
      </c>
      <c r="N854" t="str">
        <f t="shared" si="40"/>
        <v>Liberica</v>
      </c>
      <c r="O854" t="str">
        <f t="shared" si="41"/>
        <v>Dark</v>
      </c>
      <c r="P854" t="str">
        <f>_xlfn.XLOOKUP(Coffee_order[[#This Row],[Customer ID]],customers!$A$1:$A$1001,customers!$I$1:$I$1001,,0)</f>
        <v>Yes</v>
      </c>
    </row>
    <row r="855" spans="1:16" x14ac:dyDescent="0.3">
      <c r="A855" s="2" t="s">
        <v>5310</v>
      </c>
      <c r="B855" s="4">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INDEX(products!$A$1:$G$49,MATCH($D855,products!$A$1:$A$49,0),MATCH(orders!I$1,products!$A$1:$G$1,0))</f>
        <v>Ara</v>
      </c>
      <c r="J855" t="str">
        <f>INDEX(products!$A$1:$G$49,MATCH($D855,products!$A$1:$A$49,0),MATCH(orders!J$1,products!$A$1:$G$1,0))</f>
        <v>D</v>
      </c>
      <c r="K855" s="6">
        <f>INDEX(products!$A$1:$G$49,MATCH($D855,products!$A$1:$A$49,0),MATCH(orders!K$1,products!$A$1:$G$1,0))</f>
        <v>1</v>
      </c>
      <c r="L855" s="7">
        <f>INDEX(products!$A$1:$G$49,MATCH($D855,products!$A$1:$A$49,0),MATCH(orders!L$1,products!$A$1:$G$1,0))</f>
        <v>9.9499999999999993</v>
      </c>
      <c r="M855" s="7">
        <f t="shared" si="39"/>
        <v>19.899999999999999</v>
      </c>
      <c r="N855" t="str">
        <f t="shared" si="40"/>
        <v>Arabica</v>
      </c>
      <c r="O855" t="str">
        <f t="shared" si="41"/>
        <v>Dark</v>
      </c>
      <c r="P855" t="str">
        <f>_xlfn.XLOOKUP(Coffee_order[[#This Row],[Customer ID]],customers!$A$1:$A$1001,customers!$I$1:$I$1001,,0)</f>
        <v>No</v>
      </c>
    </row>
    <row r="856" spans="1:16" x14ac:dyDescent="0.3">
      <c r="A856" s="2" t="s">
        <v>5315</v>
      </c>
      <c r="B856" s="4">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INDEX(products!$A$1:$G$49,MATCH($D856,products!$A$1:$A$49,0),MATCH(orders!I$1,products!$A$1:$G$1,0))</f>
        <v>Rob</v>
      </c>
      <c r="J856" t="str">
        <f>INDEX(products!$A$1:$G$49,MATCH($D856,products!$A$1:$A$49,0),MATCH(orders!J$1,products!$A$1:$G$1,0))</f>
        <v>L</v>
      </c>
      <c r="K856" s="6">
        <f>INDEX(products!$A$1:$G$49,MATCH($D856,products!$A$1:$A$49,0),MATCH(orders!K$1,products!$A$1:$G$1,0))</f>
        <v>0.5</v>
      </c>
      <c r="L856" s="7">
        <f>INDEX(products!$A$1:$G$49,MATCH($D856,products!$A$1:$A$49,0),MATCH(orders!L$1,products!$A$1:$G$1,0))</f>
        <v>7.169999999999999</v>
      </c>
      <c r="M856" s="7">
        <f t="shared" si="39"/>
        <v>35.849999999999994</v>
      </c>
      <c r="N856" t="str">
        <f t="shared" si="40"/>
        <v>Robusta</v>
      </c>
      <c r="O856" t="str">
        <f t="shared" si="41"/>
        <v>Light</v>
      </c>
      <c r="P856" t="str">
        <f>_xlfn.XLOOKUP(Coffee_order[[#This Row],[Customer ID]],customers!$A$1:$A$1001,customers!$I$1:$I$1001,,0)</f>
        <v>Yes</v>
      </c>
    </row>
    <row r="857" spans="1:16" x14ac:dyDescent="0.3">
      <c r="A857" s="2" t="s">
        <v>5321</v>
      </c>
      <c r="B857" s="4">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INDEX(products!$A$1:$G$49,MATCH($D857,products!$A$1:$A$49,0),MATCH(orders!I$1,products!$A$1:$G$1,0))</f>
        <v>Lib</v>
      </c>
      <c r="J857" t="str">
        <f>INDEX(products!$A$1:$G$49,MATCH($D857,products!$A$1:$A$49,0),MATCH(orders!J$1,products!$A$1:$G$1,0))</f>
        <v>D</v>
      </c>
      <c r="K857" s="6">
        <f>INDEX(products!$A$1:$G$49,MATCH($D857,products!$A$1:$A$49,0),MATCH(orders!K$1,products!$A$1:$G$1,0))</f>
        <v>2.5</v>
      </c>
      <c r="L857" s="7">
        <f>INDEX(products!$A$1:$G$49,MATCH($D857,products!$A$1:$A$49,0),MATCH(orders!L$1,products!$A$1:$G$1,0))</f>
        <v>29.784999999999997</v>
      </c>
      <c r="M857" s="7">
        <f t="shared" si="39"/>
        <v>89.35499999999999</v>
      </c>
      <c r="N857" t="str">
        <f t="shared" si="40"/>
        <v>Liberica</v>
      </c>
      <c r="O857" t="str">
        <f t="shared" si="41"/>
        <v>Dark</v>
      </c>
      <c r="P857" t="str">
        <f>_xlfn.XLOOKUP(Coffee_order[[#This Row],[Customer ID]],customers!$A$1:$A$1001,customers!$I$1:$I$1001,,0)</f>
        <v>No</v>
      </c>
    </row>
    <row r="858" spans="1:16" x14ac:dyDescent="0.3">
      <c r="A858" s="2" t="s">
        <v>5327</v>
      </c>
      <c r="B858" s="4">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INDEX(products!$A$1:$G$49,MATCH($D858,products!$A$1:$A$49,0),MATCH(orders!I$1,products!$A$1:$G$1,0))</f>
        <v>Lib</v>
      </c>
      <c r="J858" t="str">
        <f>INDEX(products!$A$1:$G$49,MATCH($D858,products!$A$1:$A$49,0),MATCH(orders!J$1,products!$A$1:$G$1,0))</f>
        <v>M</v>
      </c>
      <c r="K858" s="6">
        <f>INDEX(products!$A$1:$G$49,MATCH($D858,products!$A$1:$A$49,0),MATCH(orders!K$1,products!$A$1:$G$1,0))</f>
        <v>0.2</v>
      </c>
      <c r="L858" s="7">
        <f>INDEX(products!$A$1:$G$49,MATCH($D858,products!$A$1:$A$49,0),MATCH(orders!L$1,products!$A$1:$G$1,0))</f>
        <v>4.3650000000000002</v>
      </c>
      <c r="M858" s="7">
        <f t="shared" si="39"/>
        <v>8.73</v>
      </c>
      <c r="N858" t="str">
        <f t="shared" si="40"/>
        <v>Liberica</v>
      </c>
      <c r="O858" t="str">
        <f t="shared" si="41"/>
        <v>Medium</v>
      </c>
      <c r="P858" t="str">
        <f>_xlfn.XLOOKUP(Coffee_order[[#This Row],[Customer ID]],customers!$A$1:$A$1001,customers!$I$1:$I$1001,,0)</f>
        <v>Yes</v>
      </c>
    </row>
    <row r="859" spans="1:16" x14ac:dyDescent="0.3">
      <c r="A859" s="2" t="s">
        <v>5333</v>
      </c>
      <c r="B859" s="4">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INDEX(products!$A$1:$G$49,MATCH($D859,products!$A$1:$A$49,0),MATCH(orders!I$1,products!$A$1:$G$1,0))</f>
        <v>Rob</v>
      </c>
      <c r="J859" t="str">
        <f>INDEX(products!$A$1:$G$49,MATCH($D859,products!$A$1:$A$49,0),MATCH(orders!J$1,products!$A$1:$G$1,0))</f>
        <v>L</v>
      </c>
      <c r="K859" s="6">
        <f>INDEX(products!$A$1:$G$49,MATCH($D859,products!$A$1:$A$49,0),MATCH(orders!K$1,products!$A$1:$G$1,0))</f>
        <v>2.5</v>
      </c>
      <c r="L859" s="7">
        <f>INDEX(products!$A$1:$G$49,MATCH($D859,products!$A$1:$A$49,0),MATCH(orders!L$1,products!$A$1:$G$1,0))</f>
        <v>27.484999999999996</v>
      </c>
      <c r="M859" s="7">
        <f t="shared" si="39"/>
        <v>137.42499999999998</v>
      </c>
      <c r="N859" t="str">
        <f t="shared" si="40"/>
        <v>Robusta</v>
      </c>
      <c r="O859" t="str">
        <f t="shared" si="41"/>
        <v>Light</v>
      </c>
      <c r="P859" t="str">
        <f>_xlfn.XLOOKUP(Coffee_order[[#This Row],[Customer ID]],customers!$A$1:$A$1001,customers!$I$1:$I$1001,,0)</f>
        <v>No</v>
      </c>
    </row>
    <row r="860" spans="1:16" x14ac:dyDescent="0.3">
      <c r="A860" s="2" t="s">
        <v>5339</v>
      </c>
      <c r="B860" s="4">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INDEX(products!$A$1:$G$49,MATCH($D860,products!$A$1:$A$49,0),MATCH(orders!I$1,products!$A$1:$G$1,0))</f>
        <v>Lib</v>
      </c>
      <c r="J860" t="str">
        <f>INDEX(products!$A$1:$G$49,MATCH($D860,products!$A$1:$A$49,0),MATCH(orders!J$1,products!$A$1:$G$1,0))</f>
        <v>M</v>
      </c>
      <c r="K860" s="6">
        <f>INDEX(products!$A$1:$G$49,MATCH($D860,products!$A$1:$A$49,0),MATCH(orders!K$1,products!$A$1:$G$1,0))</f>
        <v>0.5</v>
      </c>
      <c r="L860" s="7">
        <f>INDEX(products!$A$1:$G$49,MATCH($D860,products!$A$1:$A$49,0),MATCH(orders!L$1,products!$A$1:$G$1,0))</f>
        <v>8.73</v>
      </c>
      <c r="M860" s="7">
        <f t="shared" si="39"/>
        <v>34.92</v>
      </c>
      <c r="N860" t="str">
        <f t="shared" si="40"/>
        <v>Liberica</v>
      </c>
      <c r="O860" t="str">
        <f t="shared" si="41"/>
        <v>Medium</v>
      </c>
      <c r="P860" t="str">
        <f>_xlfn.XLOOKUP(Coffee_order[[#This Row],[Customer ID]],customers!$A$1:$A$1001,customers!$I$1:$I$1001,,0)</f>
        <v>No</v>
      </c>
    </row>
    <row r="861" spans="1:16" x14ac:dyDescent="0.3">
      <c r="A861" s="2" t="s">
        <v>5345</v>
      </c>
      <c r="B861" s="4">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INDEX(products!$A$1:$G$49,MATCH($D861,products!$A$1:$A$49,0),MATCH(orders!I$1,products!$A$1:$G$1,0))</f>
        <v>Ara</v>
      </c>
      <c r="J861" t="str">
        <f>INDEX(products!$A$1:$G$49,MATCH($D861,products!$A$1:$A$49,0),MATCH(orders!J$1,products!$A$1:$G$1,0))</f>
        <v>L</v>
      </c>
      <c r="K861" s="6">
        <f>INDEX(products!$A$1:$G$49,MATCH($D861,products!$A$1:$A$49,0),MATCH(orders!K$1,products!$A$1:$G$1,0))</f>
        <v>2.5</v>
      </c>
      <c r="L861" s="7">
        <f>INDEX(products!$A$1:$G$49,MATCH($D861,products!$A$1:$A$49,0),MATCH(orders!L$1,products!$A$1:$G$1,0))</f>
        <v>29.784999999999997</v>
      </c>
      <c r="M861" s="7">
        <f t="shared" si="39"/>
        <v>178.70999999999998</v>
      </c>
      <c r="N861" t="str">
        <f t="shared" si="40"/>
        <v>Arabica</v>
      </c>
      <c r="O861" t="str">
        <f t="shared" si="41"/>
        <v>Light</v>
      </c>
      <c r="P861" t="str">
        <f>_xlfn.XLOOKUP(Coffee_order[[#This Row],[Customer ID]],customers!$A$1:$A$1001,customers!$I$1:$I$1001,,0)</f>
        <v>No</v>
      </c>
    </row>
    <row r="862" spans="1:16" x14ac:dyDescent="0.3">
      <c r="A862" s="2" t="s">
        <v>5351</v>
      </c>
      <c r="B862" s="4">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INDEX(products!$A$1:$G$49,MATCH($D862,products!$A$1:$A$49,0),MATCH(orders!I$1,products!$A$1:$G$1,0))</f>
        <v>Ara</v>
      </c>
      <c r="J862" t="str">
        <f>INDEX(products!$A$1:$G$49,MATCH($D862,products!$A$1:$A$49,0),MATCH(orders!J$1,products!$A$1:$G$1,0))</f>
        <v>M</v>
      </c>
      <c r="K862" s="6">
        <f>INDEX(products!$A$1:$G$49,MATCH($D862,products!$A$1:$A$49,0),MATCH(orders!K$1,products!$A$1:$G$1,0))</f>
        <v>2.5</v>
      </c>
      <c r="L862" s="7">
        <f>INDEX(products!$A$1:$G$49,MATCH($D862,products!$A$1:$A$49,0),MATCH(orders!L$1,products!$A$1:$G$1,0))</f>
        <v>25.874999999999996</v>
      </c>
      <c r="M862" s="7">
        <f t="shared" si="39"/>
        <v>25.874999999999996</v>
      </c>
      <c r="N862" t="str">
        <f t="shared" si="40"/>
        <v>Arabica</v>
      </c>
      <c r="O862" t="str">
        <f t="shared" si="41"/>
        <v>Medium</v>
      </c>
      <c r="P862" t="str">
        <f>_xlfn.XLOOKUP(Coffee_order[[#This Row],[Customer ID]],customers!$A$1:$A$1001,customers!$I$1:$I$1001,,0)</f>
        <v>No</v>
      </c>
    </row>
    <row r="863" spans="1:16" x14ac:dyDescent="0.3">
      <c r="A863" s="2" t="s">
        <v>5356</v>
      </c>
      <c r="B863" s="4">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INDEX(products!$A$1:$G$49,MATCH($D863,products!$A$1:$A$49,0),MATCH(orders!I$1,products!$A$1:$G$1,0))</f>
        <v>Lib</v>
      </c>
      <c r="J863" t="str">
        <f>INDEX(products!$A$1:$G$49,MATCH($D863,products!$A$1:$A$49,0),MATCH(orders!J$1,products!$A$1:$G$1,0))</f>
        <v>D</v>
      </c>
      <c r="K863" s="6">
        <f>INDEX(products!$A$1:$G$49,MATCH($D863,products!$A$1:$A$49,0),MATCH(orders!K$1,products!$A$1:$G$1,0))</f>
        <v>1</v>
      </c>
      <c r="L863" s="7">
        <f>INDEX(products!$A$1:$G$49,MATCH($D863,products!$A$1:$A$49,0),MATCH(orders!L$1,products!$A$1:$G$1,0))</f>
        <v>12.95</v>
      </c>
      <c r="M863" s="7">
        <f t="shared" si="39"/>
        <v>77.699999999999989</v>
      </c>
      <c r="N863" t="str">
        <f t="shared" si="40"/>
        <v>Liberica</v>
      </c>
      <c r="O863" t="str">
        <f t="shared" si="41"/>
        <v>Dark</v>
      </c>
      <c r="P863" t="str">
        <f>_xlfn.XLOOKUP(Coffee_order[[#This Row],[Customer ID]],customers!$A$1:$A$1001,customers!$I$1:$I$1001,,0)</f>
        <v>Yes</v>
      </c>
    </row>
    <row r="864" spans="1:16" x14ac:dyDescent="0.3">
      <c r="A864" s="2" t="s">
        <v>5362</v>
      </c>
      <c r="B864" s="4">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INDEX(products!$A$1:$G$49,MATCH($D864,products!$A$1:$A$49,0),MATCH(orders!I$1,products!$A$1:$G$1,0))</f>
        <v>Rob</v>
      </c>
      <c r="J864" t="str">
        <f>INDEX(products!$A$1:$G$49,MATCH($D864,products!$A$1:$A$49,0),MATCH(orders!J$1,products!$A$1:$G$1,0))</f>
        <v>M</v>
      </c>
      <c r="K864" s="6">
        <f>INDEX(products!$A$1:$G$49,MATCH($D864,products!$A$1:$A$49,0),MATCH(orders!K$1,products!$A$1:$G$1,0))</f>
        <v>1</v>
      </c>
      <c r="L864" s="7">
        <f>INDEX(products!$A$1:$G$49,MATCH($D864,products!$A$1:$A$49,0),MATCH(orders!L$1,products!$A$1:$G$1,0))</f>
        <v>9.9499999999999993</v>
      </c>
      <c r="M864" s="7">
        <f t="shared" si="39"/>
        <v>9.9499999999999993</v>
      </c>
      <c r="N864" t="str">
        <f t="shared" si="40"/>
        <v>Robusta</v>
      </c>
      <c r="O864" t="str">
        <f t="shared" si="41"/>
        <v>Medium</v>
      </c>
      <c r="P864" t="str">
        <f>_xlfn.XLOOKUP(Coffee_order[[#This Row],[Customer ID]],customers!$A$1:$A$1001,customers!$I$1:$I$1001,,0)</f>
        <v>Yes</v>
      </c>
    </row>
    <row r="865" spans="1:16" x14ac:dyDescent="0.3">
      <c r="A865" s="2" t="s">
        <v>5368</v>
      </c>
      <c r="B865" s="4">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INDEX(products!$A$1:$G$49,MATCH($D865,products!$A$1:$A$49,0),MATCH(orders!I$1,products!$A$1:$G$1,0))</f>
        <v>Lib</v>
      </c>
      <c r="J865" t="str">
        <f>INDEX(products!$A$1:$G$49,MATCH($D865,products!$A$1:$A$49,0),MATCH(orders!J$1,products!$A$1:$G$1,0))</f>
        <v>M</v>
      </c>
      <c r="K865" s="6">
        <f>INDEX(products!$A$1:$G$49,MATCH($D865,products!$A$1:$A$49,0),MATCH(orders!K$1,products!$A$1:$G$1,0))</f>
        <v>1</v>
      </c>
      <c r="L865" s="7">
        <f>INDEX(products!$A$1:$G$49,MATCH($D865,products!$A$1:$A$49,0),MATCH(orders!L$1,products!$A$1:$G$1,0))</f>
        <v>14.55</v>
      </c>
      <c r="M865" s="7">
        <f t="shared" si="39"/>
        <v>29.1</v>
      </c>
      <c r="N865" t="str">
        <f t="shared" si="40"/>
        <v>Liberica</v>
      </c>
      <c r="O865" t="str">
        <f t="shared" si="41"/>
        <v>Medium</v>
      </c>
      <c r="P865" t="str">
        <f>_xlfn.XLOOKUP(Coffee_order[[#This Row],[Customer ID]],customers!$A$1:$A$1001,customers!$I$1:$I$1001,,0)</f>
        <v>Yes</v>
      </c>
    </row>
    <row r="866" spans="1:16" x14ac:dyDescent="0.3">
      <c r="A866" s="2" t="s">
        <v>5374</v>
      </c>
      <c r="B866" s="4">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INDEX(products!$A$1:$G$49,MATCH($D866,products!$A$1:$A$49,0),MATCH(orders!I$1,products!$A$1:$G$1,0))</f>
        <v>Rob</v>
      </c>
      <c r="J866" t="str">
        <f>INDEX(products!$A$1:$G$49,MATCH($D866,products!$A$1:$A$49,0),MATCH(orders!J$1,products!$A$1:$G$1,0))</f>
        <v>L</v>
      </c>
      <c r="K866" s="6">
        <f>INDEX(products!$A$1:$G$49,MATCH($D866,products!$A$1:$A$49,0),MATCH(orders!K$1,products!$A$1:$G$1,0))</f>
        <v>0.2</v>
      </c>
      <c r="L866" s="7">
        <f>INDEX(products!$A$1:$G$49,MATCH($D866,products!$A$1:$A$49,0),MATCH(orders!L$1,products!$A$1:$G$1,0))</f>
        <v>3.5849999999999995</v>
      </c>
      <c r="M866" s="7">
        <f t="shared" si="39"/>
        <v>21.509999999999998</v>
      </c>
      <c r="N866" t="str">
        <f t="shared" si="40"/>
        <v>Robusta</v>
      </c>
      <c r="O866" t="str">
        <f t="shared" si="41"/>
        <v>Light</v>
      </c>
      <c r="P866" t="str">
        <f>_xlfn.XLOOKUP(Coffee_order[[#This Row],[Customer ID]],customers!$A$1:$A$1001,customers!$I$1:$I$1001,,0)</f>
        <v>No</v>
      </c>
    </row>
    <row r="867" spans="1:16" x14ac:dyDescent="0.3">
      <c r="A867" s="2" t="s">
        <v>5380</v>
      </c>
      <c r="B867" s="4">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INDEX(products!$A$1:$G$49,MATCH($D867,products!$A$1:$A$49,0),MATCH(orders!I$1,products!$A$1:$G$1,0))</f>
        <v>Ara</v>
      </c>
      <c r="J867" t="str">
        <f>INDEX(products!$A$1:$G$49,MATCH($D867,products!$A$1:$A$49,0),MATCH(orders!J$1,products!$A$1:$G$1,0))</f>
        <v>M</v>
      </c>
      <c r="K867" s="6">
        <f>INDEX(products!$A$1:$G$49,MATCH($D867,products!$A$1:$A$49,0),MATCH(orders!K$1,products!$A$1:$G$1,0))</f>
        <v>0.5</v>
      </c>
      <c r="L867" s="7">
        <f>INDEX(products!$A$1:$G$49,MATCH($D867,products!$A$1:$A$49,0),MATCH(orders!L$1,products!$A$1:$G$1,0))</f>
        <v>6.75</v>
      </c>
      <c r="M867" s="7">
        <f t="shared" si="39"/>
        <v>6.75</v>
      </c>
      <c r="N867" t="str">
        <f t="shared" si="40"/>
        <v>Arabica</v>
      </c>
      <c r="O867" t="str">
        <f t="shared" si="41"/>
        <v>Medium</v>
      </c>
      <c r="P867" t="str">
        <f>_xlfn.XLOOKUP(Coffee_order[[#This Row],[Customer ID]],customers!$A$1:$A$1001,customers!$I$1:$I$1001,,0)</f>
        <v>Yes</v>
      </c>
    </row>
    <row r="868" spans="1:16" x14ac:dyDescent="0.3">
      <c r="A868" s="2" t="s">
        <v>5385</v>
      </c>
      <c r="B868" s="4">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INDEX(products!$A$1:$G$49,MATCH($D868,products!$A$1:$A$49,0),MATCH(orders!I$1,products!$A$1:$G$1,0))</f>
        <v>Ara</v>
      </c>
      <c r="J868" t="str">
        <f>INDEX(products!$A$1:$G$49,MATCH($D868,products!$A$1:$A$49,0),MATCH(orders!J$1,products!$A$1:$G$1,0))</f>
        <v>D</v>
      </c>
      <c r="K868" s="6">
        <f>INDEX(products!$A$1:$G$49,MATCH($D868,products!$A$1:$A$49,0),MATCH(orders!K$1,products!$A$1:$G$1,0))</f>
        <v>0.5</v>
      </c>
      <c r="L868" s="7">
        <f>INDEX(products!$A$1:$G$49,MATCH($D868,products!$A$1:$A$49,0),MATCH(orders!L$1,products!$A$1:$G$1,0))</f>
        <v>5.97</v>
      </c>
      <c r="M868" s="7">
        <f t="shared" si="39"/>
        <v>17.91</v>
      </c>
      <c r="N868" t="str">
        <f t="shared" si="40"/>
        <v>Arabica</v>
      </c>
      <c r="O868" t="str">
        <f t="shared" si="41"/>
        <v>Dark</v>
      </c>
      <c r="P868" t="str">
        <f>_xlfn.XLOOKUP(Coffee_order[[#This Row],[Customer ID]],customers!$A$1:$A$1001,customers!$I$1:$I$1001,,0)</f>
        <v>No</v>
      </c>
    </row>
    <row r="869" spans="1:16" x14ac:dyDescent="0.3">
      <c r="A869" s="2" t="s">
        <v>5391</v>
      </c>
      <c r="B869" s="4">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INDEX(products!$A$1:$G$49,MATCH($D869,products!$A$1:$A$49,0),MATCH(orders!I$1,products!$A$1:$G$1,0))</f>
        <v>Ara</v>
      </c>
      <c r="J869" t="str">
        <f>INDEX(products!$A$1:$G$49,MATCH($D869,products!$A$1:$A$49,0),MATCH(orders!J$1,products!$A$1:$G$1,0))</f>
        <v>L</v>
      </c>
      <c r="K869" s="6">
        <f>INDEX(products!$A$1:$G$49,MATCH($D869,products!$A$1:$A$49,0),MATCH(orders!K$1,products!$A$1:$G$1,0))</f>
        <v>2.5</v>
      </c>
      <c r="L869" s="7">
        <f>INDEX(products!$A$1:$G$49,MATCH($D869,products!$A$1:$A$49,0),MATCH(orders!L$1,products!$A$1:$G$1,0))</f>
        <v>29.784999999999997</v>
      </c>
      <c r="M869" s="7">
        <f t="shared" si="39"/>
        <v>29.784999999999997</v>
      </c>
      <c r="N869" t="str">
        <f t="shared" si="40"/>
        <v>Arabica</v>
      </c>
      <c r="O869" t="str">
        <f t="shared" si="41"/>
        <v>Light</v>
      </c>
      <c r="P869" t="str">
        <f>_xlfn.XLOOKUP(Coffee_order[[#This Row],[Customer ID]],customers!$A$1:$A$1001,customers!$I$1:$I$1001,,0)</f>
        <v>Yes</v>
      </c>
    </row>
    <row r="870" spans="1:16" x14ac:dyDescent="0.3">
      <c r="A870" s="2" t="s">
        <v>5396</v>
      </c>
      <c r="B870" s="4">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INDEX(products!$A$1:$G$49,MATCH($D870,products!$A$1:$A$49,0),MATCH(orders!I$1,products!$A$1:$G$1,0))</f>
        <v>Exc</v>
      </c>
      <c r="J870" t="str">
        <f>INDEX(products!$A$1:$G$49,MATCH($D870,products!$A$1:$A$49,0),MATCH(orders!J$1,products!$A$1:$G$1,0))</f>
        <v>M</v>
      </c>
      <c r="K870" s="6">
        <f>INDEX(products!$A$1:$G$49,MATCH($D870,products!$A$1:$A$49,0),MATCH(orders!K$1,products!$A$1:$G$1,0))</f>
        <v>0.5</v>
      </c>
      <c r="L870" s="7">
        <f>INDEX(products!$A$1:$G$49,MATCH($D870,products!$A$1:$A$49,0),MATCH(orders!L$1,products!$A$1:$G$1,0))</f>
        <v>8.25</v>
      </c>
      <c r="M870" s="7">
        <f t="shared" si="39"/>
        <v>41.25</v>
      </c>
      <c r="N870" t="str">
        <f t="shared" si="40"/>
        <v>Excelsia</v>
      </c>
      <c r="O870" t="str">
        <f t="shared" si="41"/>
        <v>Medium</v>
      </c>
      <c r="P870" t="str">
        <f>_xlfn.XLOOKUP(Coffee_order[[#This Row],[Customer ID]],customers!$A$1:$A$1001,customers!$I$1:$I$1001,,0)</f>
        <v>Yes</v>
      </c>
    </row>
    <row r="871" spans="1:16" x14ac:dyDescent="0.3">
      <c r="A871" s="2" t="s">
        <v>5402</v>
      </c>
      <c r="B871" s="4">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INDEX(products!$A$1:$G$49,MATCH($D871,products!$A$1:$A$49,0),MATCH(orders!I$1,products!$A$1:$G$1,0))</f>
        <v>Rob</v>
      </c>
      <c r="J871" t="str">
        <f>INDEX(products!$A$1:$G$49,MATCH($D871,products!$A$1:$A$49,0),MATCH(orders!J$1,products!$A$1:$G$1,0))</f>
        <v>M</v>
      </c>
      <c r="K871" s="6">
        <f>INDEX(products!$A$1:$G$49,MATCH($D871,products!$A$1:$A$49,0),MATCH(orders!K$1,products!$A$1:$G$1,0))</f>
        <v>0.5</v>
      </c>
      <c r="L871" s="7">
        <f>INDEX(products!$A$1:$G$49,MATCH($D871,products!$A$1:$A$49,0),MATCH(orders!L$1,products!$A$1:$G$1,0))</f>
        <v>5.97</v>
      </c>
      <c r="M871" s="7">
        <f t="shared" si="39"/>
        <v>17.91</v>
      </c>
      <c r="N871" t="str">
        <f t="shared" si="40"/>
        <v>Robusta</v>
      </c>
      <c r="O871" t="str">
        <f t="shared" si="41"/>
        <v>Medium</v>
      </c>
      <c r="P871" t="str">
        <f>_xlfn.XLOOKUP(Coffee_order[[#This Row],[Customer ID]],customers!$A$1:$A$1001,customers!$I$1:$I$1001,,0)</f>
        <v>Yes</v>
      </c>
    </row>
    <row r="872" spans="1:16" x14ac:dyDescent="0.3">
      <c r="A872" s="2" t="s">
        <v>5407</v>
      </c>
      <c r="B872" s="4">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INDEX(products!$A$1:$G$49,MATCH($D872,products!$A$1:$A$49,0),MATCH(orders!I$1,products!$A$1:$G$1,0))</f>
        <v>Exc</v>
      </c>
      <c r="J872" t="str">
        <f>INDEX(products!$A$1:$G$49,MATCH($D872,products!$A$1:$A$49,0),MATCH(orders!J$1,products!$A$1:$G$1,0))</f>
        <v>D</v>
      </c>
      <c r="K872" s="6">
        <f>INDEX(products!$A$1:$G$49,MATCH($D872,products!$A$1:$A$49,0),MATCH(orders!K$1,products!$A$1:$G$1,0))</f>
        <v>0.5</v>
      </c>
      <c r="L872" s="7">
        <f>INDEX(products!$A$1:$G$49,MATCH($D872,products!$A$1:$A$49,0),MATCH(orders!L$1,products!$A$1:$G$1,0))</f>
        <v>7.29</v>
      </c>
      <c r="M872" s="7">
        <f t="shared" si="39"/>
        <v>7.29</v>
      </c>
      <c r="N872" t="str">
        <f t="shared" si="40"/>
        <v>Excelsia</v>
      </c>
      <c r="O872" t="str">
        <f t="shared" si="41"/>
        <v>Dark</v>
      </c>
      <c r="P872" t="str">
        <f>_xlfn.XLOOKUP(Coffee_order[[#This Row],[Customer ID]],customers!$A$1:$A$1001,customers!$I$1:$I$1001,,0)</f>
        <v>Yes</v>
      </c>
    </row>
    <row r="873" spans="1:16" x14ac:dyDescent="0.3">
      <c r="A873" s="2" t="s">
        <v>5413</v>
      </c>
      <c r="B873" s="4">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INDEX(products!$A$1:$G$49,MATCH($D873,products!$A$1:$A$49,0),MATCH(orders!I$1,products!$A$1:$G$1,0))</f>
        <v>Exc</v>
      </c>
      <c r="J873" t="str">
        <f>INDEX(products!$A$1:$G$49,MATCH($D873,products!$A$1:$A$49,0),MATCH(orders!J$1,products!$A$1:$G$1,0))</f>
        <v>L</v>
      </c>
      <c r="K873" s="6">
        <f>INDEX(products!$A$1:$G$49,MATCH($D873,products!$A$1:$A$49,0),MATCH(orders!K$1,products!$A$1:$G$1,0))</f>
        <v>1</v>
      </c>
      <c r="L873" s="7">
        <f>INDEX(products!$A$1:$G$49,MATCH($D873,products!$A$1:$A$49,0),MATCH(orders!L$1,products!$A$1:$G$1,0))</f>
        <v>14.85</v>
      </c>
      <c r="M873" s="7">
        <f t="shared" si="39"/>
        <v>29.7</v>
      </c>
      <c r="N873" t="str">
        <f t="shared" si="40"/>
        <v>Excelsia</v>
      </c>
      <c r="O873" t="str">
        <f t="shared" si="41"/>
        <v>Light</v>
      </c>
      <c r="P873" t="str">
        <f>_xlfn.XLOOKUP(Coffee_order[[#This Row],[Customer ID]],customers!$A$1:$A$1001,customers!$I$1:$I$1001,,0)</f>
        <v>Yes</v>
      </c>
    </row>
    <row r="874" spans="1:16" x14ac:dyDescent="0.3">
      <c r="A874" s="2" t="s">
        <v>5421</v>
      </c>
      <c r="B874" s="4">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INDEX(products!$A$1:$G$49,MATCH($D874,products!$A$1:$A$49,0),MATCH(orders!I$1,products!$A$1:$G$1,0))</f>
        <v>Ara</v>
      </c>
      <c r="J874" t="str">
        <f>INDEX(products!$A$1:$G$49,MATCH($D874,products!$A$1:$A$49,0),MATCH(orders!J$1,products!$A$1:$G$1,0))</f>
        <v>M</v>
      </c>
      <c r="K874" s="6">
        <f>INDEX(products!$A$1:$G$49,MATCH($D874,products!$A$1:$A$49,0),MATCH(orders!K$1,products!$A$1:$G$1,0))</f>
        <v>1</v>
      </c>
      <c r="L874" s="7">
        <f>INDEX(products!$A$1:$G$49,MATCH($D874,products!$A$1:$A$49,0),MATCH(orders!L$1,products!$A$1:$G$1,0))</f>
        <v>11.25</v>
      </c>
      <c r="M874" s="7">
        <f t="shared" si="39"/>
        <v>22.5</v>
      </c>
      <c r="N874" t="str">
        <f t="shared" si="40"/>
        <v>Arabica</v>
      </c>
      <c r="O874" t="str">
        <f t="shared" si="41"/>
        <v>Medium</v>
      </c>
      <c r="P874" t="str">
        <f>_xlfn.XLOOKUP(Coffee_order[[#This Row],[Customer ID]],customers!$A$1:$A$1001,customers!$I$1:$I$1001,,0)</f>
        <v>No</v>
      </c>
    </row>
    <row r="875" spans="1:16" x14ac:dyDescent="0.3">
      <c r="A875" s="2" t="s">
        <v>5427</v>
      </c>
      <c r="B875" s="4">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INDEX(products!$A$1:$G$49,MATCH($D875,products!$A$1:$A$49,0),MATCH(orders!I$1,products!$A$1:$G$1,0))</f>
        <v>Rob</v>
      </c>
      <c r="J875" t="str">
        <f>INDEX(products!$A$1:$G$49,MATCH($D875,products!$A$1:$A$49,0),MATCH(orders!J$1,products!$A$1:$G$1,0))</f>
        <v>M</v>
      </c>
      <c r="K875" s="6">
        <f>INDEX(products!$A$1:$G$49,MATCH($D875,products!$A$1:$A$49,0),MATCH(orders!K$1,products!$A$1:$G$1,0))</f>
        <v>0.2</v>
      </c>
      <c r="L875" s="7">
        <f>INDEX(products!$A$1:$G$49,MATCH($D875,products!$A$1:$A$49,0),MATCH(orders!L$1,products!$A$1:$G$1,0))</f>
        <v>2.9849999999999999</v>
      </c>
      <c r="M875" s="7">
        <f t="shared" si="39"/>
        <v>11.94</v>
      </c>
      <c r="N875" t="str">
        <f t="shared" si="40"/>
        <v>Robusta</v>
      </c>
      <c r="O875" t="str">
        <f t="shared" si="41"/>
        <v>Medium</v>
      </c>
      <c r="P875" t="str">
        <f>_xlfn.XLOOKUP(Coffee_order[[#This Row],[Customer ID]],customers!$A$1:$A$1001,customers!$I$1:$I$1001,,0)</f>
        <v>Yes</v>
      </c>
    </row>
    <row r="876" spans="1:16" x14ac:dyDescent="0.3">
      <c r="A876" s="2" t="s">
        <v>5433</v>
      </c>
      <c r="B876" s="4">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INDEX(products!$A$1:$G$49,MATCH($D876,products!$A$1:$A$49,0),MATCH(orders!I$1,products!$A$1:$G$1,0))</f>
        <v>Ara</v>
      </c>
      <c r="J876" t="str">
        <f>INDEX(products!$A$1:$G$49,MATCH($D876,products!$A$1:$A$49,0),MATCH(orders!J$1,products!$A$1:$G$1,0))</f>
        <v>L</v>
      </c>
      <c r="K876" s="6">
        <f>INDEX(products!$A$1:$G$49,MATCH($D876,products!$A$1:$A$49,0),MATCH(orders!K$1,products!$A$1:$G$1,0))</f>
        <v>1</v>
      </c>
      <c r="L876" s="7">
        <f>INDEX(products!$A$1:$G$49,MATCH($D876,products!$A$1:$A$49,0),MATCH(orders!L$1,products!$A$1:$G$1,0))</f>
        <v>12.95</v>
      </c>
      <c r="M876" s="7">
        <f t="shared" si="39"/>
        <v>25.9</v>
      </c>
      <c r="N876" t="str">
        <f t="shared" si="40"/>
        <v>Arabica</v>
      </c>
      <c r="O876" t="str">
        <f t="shared" si="41"/>
        <v>Light</v>
      </c>
      <c r="P876" t="str">
        <f>_xlfn.XLOOKUP(Coffee_order[[#This Row],[Customer ID]],customers!$A$1:$A$1001,customers!$I$1:$I$1001,,0)</f>
        <v>No</v>
      </c>
    </row>
    <row r="877" spans="1:16" x14ac:dyDescent="0.3">
      <c r="A877" s="2" t="s">
        <v>5439</v>
      </c>
      <c r="B877" s="4">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INDEX(products!$A$1:$G$49,MATCH($D877,products!$A$1:$A$49,0),MATCH(orders!I$1,products!$A$1:$G$1,0))</f>
        <v>Lib</v>
      </c>
      <c r="J877" t="str">
        <f>INDEX(products!$A$1:$G$49,MATCH($D877,products!$A$1:$A$49,0),MATCH(orders!J$1,products!$A$1:$G$1,0))</f>
        <v>M</v>
      </c>
      <c r="K877" s="6">
        <f>INDEX(products!$A$1:$G$49,MATCH($D877,products!$A$1:$A$49,0),MATCH(orders!K$1,products!$A$1:$G$1,0))</f>
        <v>0.5</v>
      </c>
      <c r="L877" s="7">
        <f>INDEX(products!$A$1:$G$49,MATCH($D877,products!$A$1:$A$49,0),MATCH(orders!L$1,products!$A$1:$G$1,0))</f>
        <v>8.73</v>
      </c>
      <c r="M877" s="7">
        <f t="shared" si="39"/>
        <v>43.650000000000006</v>
      </c>
      <c r="N877" t="str">
        <f t="shared" si="40"/>
        <v>Liberica</v>
      </c>
      <c r="O877" t="str">
        <f t="shared" si="41"/>
        <v>Medium</v>
      </c>
      <c r="P877" t="str">
        <f>_xlfn.XLOOKUP(Coffee_order[[#This Row],[Customer ID]],customers!$A$1:$A$1001,customers!$I$1:$I$1001,,0)</f>
        <v>No</v>
      </c>
    </row>
    <row r="878" spans="1:16" x14ac:dyDescent="0.3">
      <c r="A878" s="2" t="s">
        <v>5439</v>
      </c>
      <c r="B878" s="4">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INDEX(products!$A$1:$G$49,MATCH($D878,products!$A$1:$A$49,0),MATCH(orders!I$1,products!$A$1:$G$1,0))</f>
        <v>Ara</v>
      </c>
      <c r="J878" t="str">
        <f>INDEX(products!$A$1:$G$49,MATCH($D878,products!$A$1:$A$49,0),MATCH(orders!J$1,products!$A$1:$G$1,0))</f>
        <v>L</v>
      </c>
      <c r="K878" s="6">
        <f>INDEX(products!$A$1:$G$49,MATCH($D878,products!$A$1:$A$49,0),MATCH(orders!K$1,products!$A$1:$G$1,0))</f>
        <v>0.5</v>
      </c>
      <c r="L878" s="7">
        <f>INDEX(products!$A$1:$G$49,MATCH($D878,products!$A$1:$A$49,0),MATCH(orders!L$1,products!$A$1:$G$1,0))</f>
        <v>7.77</v>
      </c>
      <c r="M878" s="7">
        <f t="shared" si="39"/>
        <v>46.62</v>
      </c>
      <c r="N878" t="str">
        <f t="shared" si="40"/>
        <v>Arabica</v>
      </c>
      <c r="O878" t="str">
        <f t="shared" si="41"/>
        <v>Light</v>
      </c>
      <c r="P878" t="str">
        <f>_xlfn.XLOOKUP(Coffee_order[[#This Row],[Customer ID]],customers!$A$1:$A$1001,customers!$I$1:$I$1001,,0)</f>
        <v>No</v>
      </c>
    </row>
    <row r="879" spans="1:16" x14ac:dyDescent="0.3">
      <c r="A879" s="2" t="s">
        <v>5450</v>
      </c>
      <c r="B879" s="4">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INDEX(products!$A$1:$G$49,MATCH($D879,products!$A$1:$A$49,0),MATCH(orders!I$1,products!$A$1:$G$1,0))</f>
        <v>Lib</v>
      </c>
      <c r="J879" t="str">
        <f>INDEX(products!$A$1:$G$49,MATCH($D879,products!$A$1:$A$49,0),MATCH(orders!J$1,products!$A$1:$G$1,0))</f>
        <v>L</v>
      </c>
      <c r="K879" s="6">
        <f>INDEX(products!$A$1:$G$49,MATCH($D879,products!$A$1:$A$49,0),MATCH(orders!K$1,products!$A$1:$G$1,0))</f>
        <v>0.5</v>
      </c>
      <c r="L879" s="7">
        <f>INDEX(products!$A$1:$G$49,MATCH($D879,products!$A$1:$A$49,0),MATCH(orders!L$1,products!$A$1:$G$1,0))</f>
        <v>9.51</v>
      </c>
      <c r="M879" s="7">
        <f t="shared" si="39"/>
        <v>28.53</v>
      </c>
      <c r="N879" t="str">
        <f t="shared" si="40"/>
        <v>Liberica</v>
      </c>
      <c r="O879" t="str">
        <f t="shared" si="41"/>
        <v>Light</v>
      </c>
      <c r="P879" t="str">
        <f>_xlfn.XLOOKUP(Coffee_order[[#This Row],[Customer ID]],customers!$A$1:$A$1001,customers!$I$1:$I$1001,,0)</f>
        <v>No</v>
      </c>
    </row>
    <row r="880" spans="1:16" x14ac:dyDescent="0.3">
      <c r="A880" s="2" t="s">
        <v>5456</v>
      </c>
      <c r="B880" s="4">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INDEX(products!$A$1:$G$49,MATCH($D880,products!$A$1:$A$49,0),MATCH(orders!I$1,products!$A$1:$G$1,0))</f>
        <v>Rob</v>
      </c>
      <c r="J880" t="str">
        <f>INDEX(products!$A$1:$G$49,MATCH($D880,products!$A$1:$A$49,0),MATCH(orders!J$1,products!$A$1:$G$1,0))</f>
        <v>L</v>
      </c>
      <c r="K880" s="6">
        <f>INDEX(products!$A$1:$G$49,MATCH($D880,products!$A$1:$A$49,0),MATCH(orders!K$1,products!$A$1:$G$1,0))</f>
        <v>2.5</v>
      </c>
      <c r="L880" s="7">
        <f>INDEX(products!$A$1:$G$49,MATCH($D880,products!$A$1:$A$49,0),MATCH(orders!L$1,products!$A$1:$G$1,0))</f>
        <v>27.484999999999996</v>
      </c>
      <c r="M880" s="7">
        <f t="shared" si="39"/>
        <v>27.484999999999996</v>
      </c>
      <c r="N880" t="str">
        <f t="shared" si="40"/>
        <v>Robusta</v>
      </c>
      <c r="O880" t="str">
        <f t="shared" si="41"/>
        <v>Light</v>
      </c>
      <c r="P880" t="str">
        <f>_xlfn.XLOOKUP(Coffee_order[[#This Row],[Customer ID]],customers!$A$1:$A$1001,customers!$I$1:$I$1001,,0)</f>
        <v>Yes</v>
      </c>
    </row>
    <row r="881" spans="1:16" x14ac:dyDescent="0.3">
      <c r="A881" s="2" t="s">
        <v>5461</v>
      </c>
      <c r="B881" s="4">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INDEX(products!$A$1:$G$49,MATCH($D881,products!$A$1:$A$49,0),MATCH(orders!I$1,products!$A$1:$G$1,0))</f>
        <v>Exc</v>
      </c>
      <c r="J881" t="str">
        <f>INDEX(products!$A$1:$G$49,MATCH($D881,products!$A$1:$A$49,0),MATCH(orders!J$1,products!$A$1:$G$1,0))</f>
        <v>D</v>
      </c>
      <c r="K881" s="6">
        <f>INDEX(products!$A$1:$G$49,MATCH($D881,products!$A$1:$A$49,0),MATCH(orders!K$1,products!$A$1:$G$1,0))</f>
        <v>0.2</v>
      </c>
      <c r="L881" s="7">
        <f>INDEX(products!$A$1:$G$49,MATCH($D881,products!$A$1:$A$49,0),MATCH(orders!L$1,products!$A$1:$G$1,0))</f>
        <v>3.645</v>
      </c>
      <c r="M881" s="7">
        <f t="shared" si="39"/>
        <v>10.935</v>
      </c>
      <c r="N881" t="str">
        <f t="shared" si="40"/>
        <v>Excelsia</v>
      </c>
      <c r="O881" t="str">
        <f t="shared" si="41"/>
        <v>Dark</v>
      </c>
      <c r="P881" t="str">
        <f>_xlfn.XLOOKUP(Coffee_order[[#This Row],[Customer ID]],customers!$A$1:$A$1001,customers!$I$1:$I$1001,,0)</f>
        <v>No</v>
      </c>
    </row>
    <row r="882" spans="1:16" x14ac:dyDescent="0.3">
      <c r="A882" s="2" t="s">
        <v>5466</v>
      </c>
      <c r="B882" s="4">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INDEX(products!$A$1:$G$49,MATCH($D882,products!$A$1:$A$49,0),MATCH(orders!I$1,products!$A$1:$G$1,0))</f>
        <v>Rob</v>
      </c>
      <c r="J882" t="str">
        <f>INDEX(products!$A$1:$G$49,MATCH($D882,products!$A$1:$A$49,0),MATCH(orders!J$1,products!$A$1:$G$1,0))</f>
        <v>L</v>
      </c>
      <c r="K882" s="6">
        <f>INDEX(products!$A$1:$G$49,MATCH($D882,products!$A$1:$A$49,0),MATCH(orders!K$1,products!$A$1:$G$1,0))</f>
        <v>0.2</v>
      </c>
      <c r="L882" s="7">
        <f>INDEX(products!$A$1:$G$49,MATCH($D882,products!$A$1:$A$49,0),MATCH(orders!L$1,products!$A$1:$G$1,0))</f>
        <v>3.5849999999999995</v>
      </c>
      <c r="M882" s="7">
        <f t="shared" si="39"/>
        <v>7.169999999999999</v>
      </c>
      <c r="N882" t="str">
        <f t="shared" si="40"/>
        <v>Robusta</v>
      </c>
      <c r="O882" t="str">
        <f t="shared" si="41"/>
        <v>Light</v>
      </c>
      <c r="P882" t="str">
        <f>_xlfn.XLOOKUP(Coffee_order[[#This Row],[Customer ID]],customers!$A$1:$A$1001,customers!$I$1:$I$1001,,0)</f>
        <v>No</v>
      </c>
    </row>
    <row r="883" spans="1:16" x14ac:dyDescent="0.3">
      <c r="A883" s="2" t="s">
        <v>5472</v>
      </c>
      <c r="B883" s="4">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INDEX(products!$A$1:$G$49,MATCH($D883,products!$A$1:$A$49,0),MATCH(orders!I$1,products!$A$1:$G$1,0))</f>
        <v>Ara</v>
      </c>
      <c r="J883" t="str">
        <f>INDEX(products!$A$1:$G$49,MATCH($D883,products!$A$1:$A$49,0),MATCH(orders!J$1,products!$A$1:$G$1,0))</f>
        <v>L</v>
      </c>
      <c r="K883" s="6">
        <f>INDEX(products!$A$1:$G$49,MATCH($D883,products!$A$1:$A$49,0),MATCH(orders!K$1,products!$A$1:$G$1,0))</f>
        <v>0.2</v>
      </c>
      <c r="L883" s="7">
        <f>INDEX(products!$A$1:$G$49,MATCH($D883,products!$A$1:$A$49,0),MATCH(orders!L$1,products!$A$1:$G$1,0))</f>
        <v>3.8849999999999998</v>
      </c>
      <c r="M883" s="7">
        <f t="shared" si="39"/>
        <v>23.31</v>
      </c>
      <c r="N883" t="str">
        <f t="shared" si="40"/>
        <v>Arabica</v>
      </c>
      <c r="O883" t="str">
        <f t="shared" si="41"/>
        <v>Light</v>
      </c>
      <c r="P883" t="str">
        <f>_xlfn.XLOOKUP(Coffee_order[[#This Row],[Customer ID]],customers!$A$1:$A$1001,customers!$I$1:$I$1001,,0)</f>
        <v>Yes</v>
      </c>
    </row>
    <row r="884" spans="1:16" x14ac:dyDescent="0.3">
      <c r="A884" s="2" t="s">
        <v>5477</v>
      </c>
      <c r="B884" s="4">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INDEX(products!$A$1:$G$49,MATCH($D884,products!$A$1:$A$49,0),MATCH(orders!I$1,products!$A$1:$G$1,0))</f>
        <v>Ara</v>
      </c>
      <c r="J884" t="str">
        <f>INDEX(products!$A$1:$G$49,MATCH($D884,products!$A$1:$A$49,0),MATCH(orders!J$1,products!$A$1:$G$1,0))</f>
        <v>D</v>
      </c>
      <c r="K884" s="6">
        <f>INDEX(products!$A$1:$G$49,MATCH($D884,products!$A$1:$A$49,0),MATCH(orders!K$1,products!$A$1:$G$1,0))</f>
        <v>2.5</v>
      </c>
      <c r="L884" s="7">
        <f>INDEX(products!$A$1:$G$49,MATCH($D884,products!$A$1:$A$49,0),MATCH(orders!L$1,products!$A$1:$G$1,0))</f>
        <v>22.884999999999998</v>
      </c>
      <c r="M884" s="7">
        <f t="shared" si="39"/>
        <v>114.42499999999998</v>
      </c>
      <c r="N884" t="str">
        <f t="shared" si="40"/>
        <v>Arabica</v>
      </c>
      <c r="O884" t="str">
        <f t="shared" si="41"/>
        <v>Dark</v>
      </c>
      <c r="P884" t="str">
        <f>_xlfn.XLOOKUP(Coffee_order[[#This Row],[Customer ID]],customers!$A$1:$A$1001,customers!$I$1:$I$1001,,0)</f>
        <v>Yes</v>
      </c>
    </row>
    <row r="885" spans="1:16" x14ac:dyDescent="0.3">
      <c r="A885" s="2" t="s">
        <v>5483</v>
      </c>
      <c r="B885" s="4">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INDEX(products!$A$1:$G$49,MATCH($D885,products!$A$1:$A$49,0),MATCH(orders!I$1,products!$A$1:$G$1,0))</f>
        <v>Ara</v>
      </c>
      <c r="J885" t="str">
        <f>INDEX(products!$A$1:$G$49,MATCH($D885,products!$A$1:$A$49,0),MATCH(orders!J$1,products!$A$1:$G$1,0))</f>
        <v>M</v>
      </c>
      <c r="K885" s="6">
        <f>INDEX(products!$A$1:$G$49,MATCH($D885,products!$A$1:$A$49,0),MATCH(orders!K$1,products!$A$1:$G$1,0))</f>
        <v>2.5</v>
      </c>
      <c r="L885" s="7">
        <f>INDEX(products!$A$1:$G$49,MATCH($D885,products!$A$1:$A$49,0),MATCH(orders!L$1,products!$A$1:$G$1,0))</f>
        <v>25.874999999999996</v>
      </c>
      <c r="M885" s="7">
        <f t="shared" si="39"/>
        <v>77.624999999999986</v>
      </c>
      <c r="N885" t="str">
        <f t="shared" si="40"/>
        <v>Arabica</v>
      </c>
      <c r="O885" t="str">
        <f t="shared" si="41"/>
        <v>Medium</v>
      </c>
      <c r="P885" t="str">
        <f>_xlfn.XLOOKUP(Coffee_order[[#This Row],[Customer ID]],customers!$A$1:$A$1001,customers!$I$1:$I$1001,,0)</f>
        <v>Yes</v>
      </c>
    </row>
    <row r="886" spans="1:16" x14ac:dyDescent="0.3">
      <c r="A886" s="2" t="s">
        <v>5489</v>
      </c>
      <c r="B886" s="4">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INDEX(products!$A$1:$G$49,MATCH($D886,products!$A$1:$A$49,0),MATCH(orders!I$1,products!$A$1:$G$1,0))</f>
        <v>Rob</v>
      </c>
      <c r="J886" t="str">
        <f>INDEX(products!$A$1:$G$49,MATCH($D886,products!$A$1:$A$49,0),MATCH(orders!J$1,products!$A$1:$G$1,0))</f>
        <v>D</v>
      </c>
      <c r="K886" s="6">
        <f>INDEX(products!$A$1:$G$49,MATCH($D886,products!$A$1:$A$49,0),MATCH(orders!K$1,products!$A$1:$G$1,0))</f>
        <v>0.5</v>
      </c>
      <c r="L886" s="7">
        <f>INDEX(products!$A$1:$G$49,MATCH($D886,products!$A$1:$A$49,0),MATCH(orders!L$1,products!$A$1:$G$1,0))</f>
        <v>5.3699999999999992</v>
      </c>
      <c r="M886" s="7">
        <f t="shared" si="39"/>
        <v>5.3699999999999992</v>
      </c>
      <c r="N886" t="str">
        <f t="shared" si="40"/>
        <v>Robusta</v>
      </c>
      <c r="O886" t="str">
        <f t="shared" si="41"/>
        <v>Dark</v>
      </c>
      <c r="P886" t="str">
        <f>_xlfn.XLOOKUP(Coffee_order[[#This Row],[Customer ID]],customers!$A$1:$A$1001,customers!$I$1:$I$1001,,0)</f>
        <v>Yes</v>
      </c>
    </row>
    <row r="887" spans="1:16" x14ac:dyDescent="0.3">
      <c r="A887" s="2" t="s">
        <v>5495</v>
      </c>
      <c r="B887" s="4">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INDEX(products!$A$1:$G$49,MATCH($D887,products!$A$1:$A$49,0),MATCH(orders!I$1,products!$A$1:$G$1,0))</f>
        <v>Rob</v>
      </c>
      <c r="J887" t="str">
        <f>INDEX(products!$A$1:$G$49,MATCH($D887,products!$A$1:$A$49,0),MATCH(orders!J$1,products!$A$1:$G$1,0))</f>
        <v>D</v>
      </c>
      <c r="K887" s="6">
        <f>INDEX(products!$A$1:$G$49,MATCH($D887,products!$A$1:$A$49,0),MATCH(orders!K$1,products!$A$1:$G$1,0))</f>
        <v>2.5</v>
      </c>
      <c r="L887" s="7">
        <f>INDEX(products!$A$1:$G$49,MATCH($D887,products!$A$1:$A$49,0),MATCH(orders!L$1,products!$A$1:$G$1,0))</f>
        <v>20.584999999999997</v>
      </c>
      <c r="M887" s="7">
        <f t="shared" si="39"/>
        <v>123.50999999999999</v>
      </c>
      <c r="N887" t="str">
        <f t="shared" si="40"/>
        <v>Robusta</v>
      </c>
      <c r="O887" t="str">
        <f t="shared" si="41"/>
        <v>Dark</v>
      </c>
      <c r="P887" t="str">
        <f>_xlfn.XLOOKUP(Coffee_order[[#This Row],[Customer ID]],customers!$A$1:$A$1001,customers!$I$1:$I$1001,,0)</f>
        <v>No</v>
      </c>
    </row>
    <row r="888" spans="1:16" x14ac:dyDescent="0.3">
      <c r="A888" s="2" t="s">
        <v>5501</v>
      </c>
      <c r="B888" s="4">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INDEX(products!$A$1:$G$49,MATCH($D888,products!$A$1:$A$49,0),MATCH(orders!I$1,products!$A$1:$G$1,0))</f>
        <v>Lib</v>
      </c>
      <c r="J888" t="str">
        <f>INDEX(products!$A$1:$G$49,MATCH($D888,products!$A$1:$A$49,0),MATCH(orders!J$1,products!$A$1:$G$1,0))</f>
        <v>M</v>
      </c>
      <c r="K888" s="6">
        <f>INDEX(products!$A$1:$G$49,MATCH($D888,products!$A$1:$A$49,0),MATCH(orders!K$1,products!$A$1:$G$1,0))</f>
        <v>0.5</v>
      </c>
      <c r="L888" s="7">
        <f>INDEX(products!$A$1:$G$49,MATCH($D888,products!$A$1:$A$49,0),MATCH(orders!L$1,products!$A$1:$G$1,0))</f>
        <v>8.73</v>
      </c>
      <c r="M888" s="7">
        <f t="shared" si="39"/>
        <v>17.46</v>
      </c>
      <c r="N888" t="str">
        <f t="shared" si="40"/>
        <v>Liberica</v>
      </c>
      <c r="O888" t="str">
        <f t="shared" si="41"/>
        <v>Medium</v>
      </c>
      <c r="P888" t="str">
        <f>_xlfn.XLOOKUP(Coffee_order[[#This Row],[Customer ID]],customers!$A$1:$A$1001,customers!$I$1:$I$1001,,0)</f>
        <v>No</v>
      </c>
    </row>
    <row r="889" spans="1:16" x14ac:dyDescent="0.3">
      <c r="A889" s="2" t="s">
        <v>5507</v>
      </c>
      <c r="B889" s="4">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INDEX(products!$A$1:$G$49,MATCH($D889,products!$A$1:$A$49,0),MATCH(orders!I$1,products!$A$1:$G$1,0))</f>
        <v>Exc</v>
      </c>
      <c r="J889" t="str">
        <f>INDEX(products!$A$1:$G$49,MATCH($D889,products!$A$1:$A$49,0),MATCH(orders!J$1,products!$A$1:$G$1,0))</f>
        <v>L</v>
      </c>
      <c r="K889" s="6">
        <f>INDEX(products!$A$1:$G$49,MATCH($D889,products!$A$1:$A$49,0),MATCH(orders!K$1,products!$A$1:$G$1,0))</f>
        <v>0.2</v>
      </c>
      <c r="L889" s="7">
        <f>INDEX(products!$A$1:$G$49,MATCH($D889,products!$A$1:$A$49,0),MATCH(orders!L$1,products!$A$1:$G$1,0))</f>
        <v>4.4550000000000001</v>
      </c>
      <c r="M889" s="7">
        <f t="shared" si="39"/>
        <v>13.365</v>
      </c>
      <c r="N889" t="str">
        <f t="shared" si="40"/>
        <v>Excelsia</v>
      </c>
      <c r="O889" t="str">
        <f t="shared" si="41"/>
        <v>Light</v>
      </c>
      <c r="P889" t="str">
        <f>_xlfn.XLOOKUP(Coffee_order[[#This Row],[Customer ID]],customers!$A$1:$A$1001,customers!$I$1:$I$1001,,0)</f>
        <v>No</v>
      </c>
    </row>
    <row r="890" spans="1:16" x14ac:dyDescent="0.3">
      <c r="A890" s="2" t="s">
        <v>5513</v>
      </c>
      <c r="B890" s="4">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INDEX(products!$A$1:$G$49,MATCH($D890,products!$A$1:$A$49,0),MATCH(orders!I$1,products!$A$1:$G$1,0))</f>
        <v>Ara</v>
      </c>
      <c r="J890" t="str">
        <f>INDEX(products!$A$1:$G$49,MATCH($D890,products!$A$1:$A$49,0),MATCH(orders!J$1,products!$A$1:$G$1,0))</f>
        <v>L</v>
      </c>
      <c r="K890" s="6">
        <f>INDEX(products!$A$1:$G$49,MATCH($D890,products!$A$1:$A$49,0),MATCH(orders!K$1,products!$A$1:$G$1,0))</f>
        <v>0.2</v>
      </c>
      <c r="L890" s="7">
        <f>INDEX(products!$A$1:$G$49,MATCH($D890,products!$A$1:$A$49,0),MATCH(orders!L$1,products!$A$1:$G$1,0))</f>
        <v>3.8849999999999998</v>
      </c>
      <c r="M890" s="7">
        <f t="shared" si="39"/>
        <v>7.77</v>
      </c>
      <c r="N890" t="str">
        <f t="shared" si="40"/>
        <v>Arabica</v>
      </c>
      <c r="O890" t="str">
        <f t="shared" si="41"/>
        <v>Light</v>
      </c>
      <c r="P890" t="str">
        <f>_xlfn.XLOOKUP(Coffee_order[[#This Row],[Customer ID]],customers!$A$1:$A$1001,customers!$I$1:$I$1001,,0)</f>
        <v>Yes</v>
      </c>
    </row>
    <row r="891" spans="1:16" x14ac:dyDescent="0.3">
      <c r="A891" s="2" t="s">
        <v>5519</v>
      </c>
      <c r="B891" s="4">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INDEX(products!$A$1:$G$49,MATCH($D891,products!$A$1:$A$49,0),MATCH(orders!I$1,products!$A$1:$G$1,0))</f>
        <v>Rob</v>
      </c>
      <c r="J891" t="str">
        <f>INDEX(products!$A$1:$G$49,MATCH($D891,products!$A$1:$A$49,0),MATCH(orders!J$1,products!$A$1:$G$1,0))</f>
        <v>D</v>
      </c>
      <c r="K891" s="6">
        <f>INDEX(products!$A$1:$G$49,MATCH($D891,products!$A$1:$A$49,0),MATCH(orders!K$1,products!$A$1:$G$1,0))</f>
        <v>0.2</v>
      </c>
      <c r="L891" s="7">
        <f>INDEX(products!$A$1:$G$49,MATCH($D891,products!$A$1:$A$49,0),MATCH(orders!L$1,products!$A$1:$G$1,0))</f>
        <v>2.6849999999999996</v>
      </c>
      <c r="M891" s="7">
        <f t="shared" si="39"/>
        <v>2.6849999999999996</v>
      </c>
      <c r="N891" t="str">
        <f t="shared" si="40"/>
        <v>Robusta</v>
      </c>
      <c r="O891" t="str">
        <f t="shared" si="41"/>
        <v>Dark</v>
      </c>
      <c r="P891" t="str">
        <f>_xlfn.XLOOKUP(Coffee_order[[#This Row],[Customer ID]],customers!$A$1:$A$1001,customers!$I$1:$I$1001,,0)</f>
        <v>Yes</v>
      </c>
    </row>
    <row r="892" spans="1:16" x14ac:dyDescent="0.3">
      <c r="A892" s="2" t="s">
        <v>5525</v>
      </c>
      <c r="B892" s="4">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INDEX(products!$A$1:$G$49,MATCH($D892,products!$A$1:$A$49,0),MATCH(orders!I$1,products!$A$1:$G$1,0))</f>
        <v>Rob</v>
      </c>
      <c r="J892" t="str">
        <f>INDEX(products!$A$1:$G$49,MATCH($D892,products!$A$1:$A$49,0),MATCH(orders!J$1,products!$A$1:$G$1,0))</f>
        <v>D</v>
      </c>
      <c r="K892" s="6">
        <f>INDEX(products!$A$1:$G$49,MATCH($D892,products!$A$1:$A$49,0),MATCH(orders!K$1,products!$A$1:$G$1,0))</f>
        <v>2.5</v>
      </c>
      <c r="L892" s="7">
        <f>INDEX(products!$A$1:$G$49,MATCH($D892,products!$A$1:$A$49,0),MATCH(orders!L$1,products!$A$1:$G$1,0))</f>
        <v>20.584999999999997</v>
      </c>
      <c r="M892" s="7">
        <f t="shared" si="39"/>
        <v>20.584999999999997</v>
      </c>
      <c r="N892" t="str">
        <f t="shared" si="40"/>
        <v>Robusta</v>
      </c>
      <c r="O892" t="str">
        <f t="shared" si="41"/>
        <v>Dark</v>
      </c>
      <c r="P892" t="str">
        <f>_xlfn.XLOOKUP(Coffee_order[[#This Row],[Customer ID]],customers!$A$1:$A$1001,customers!$I$1:$I$1001,,0)</f>
        <v>Yes</v>
      </c>
    </row>
    <row r="893" spans="1:16" x14ac:dyDescent="0.3">
      <c r="A893" s="2" t="s">
        <v>5531</v>
      </c>
      <c r="B893" s="4">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INDEX(products!$A$1:$G$49,MATCH($D893,products!$A$1:$A$49,0),MATCH(orders!I$1,products!$A$1:$G$1,0))</f>
        <v>Ara</v>
      </c>
      <c r="J893" t="str">
        <f>INDEX(products!$A$1:$G$49,MATCH($D893,products!$A$1:$A$49,0),MATCH(orders!J$1,products!$A$1:$G$1,0))</f>
        <v>D</v>
      </c>
      <c r="K893" s="6">
        <f>INDEX(products!$A$1:$G$49,MATCH($D893,products!$A$1:$A$49,0),MATCH(orders!K$1,products!$A$1:$G$1,0))</f>
        <v>2.5</v>
      </c>
      <c r="L893" s="7">
        <f>INDEX(products!$A$1:$G$49,MATCH($D893,products!$A$1:$A$49,0),MATCH(orders!L$1,products!$A$1:$G$1,0))</f>
        <v>22.884999999999998</v>
      </c>
      <c r="M893" s="7">
        <f t="shared" si="39"/>
        <v>114.42499999999998</v>
      </c>
      <c r="N893" t="str">
        <f t="shared" si="40"/>
        <v>Arabica</v>
      </c>
      <c r="O893" t="str">
        <f t="shared" si="41"/>
        <v>Dark</v>
      </c>
      <c r="P893" t="str">
        <f>_xlfn.XLOOKUP(Coffee_order[[#This Row],[Customer ID]],customers!$A$1:$A$1001,customers!$I$1:$I$1001,,0)</f>
        <v>Yes</v>
      </c>
    </row>
    <row r="894" spans="1:16" x14ac:dyDescent="0.3">
      <c r="A894" s="2" t="s">
        <v>5537</v>
      </c>
      <c r="B894" s="4">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INDEX(products!$A$1:$G$49,MATCH($D894,products!$A$1:$A$49,0),MATCH(orders!I$1,products!$A$1:$G$1,0))</f>
        <v>Exc</v>
      </c>
      <c r="J894" t="str">
        <f>INDEX(products!$A$1:$G$49,MATCH($D894,products!$A$1:$A$49,0),MATCH(orders!J$1,products!$A$1:$G$1,0))</f>
        <v>M</v>
      </c>
      <c r="K894" s="6">
        <f>INDEX(products!$A$1:$G$49,MATCH($D894,products!$A$1:$A$49,0),MATCH(orders!K$1,products!$A$1:$G$1,0))</f>
        <v>0.2</v>
      </c>
      <c r="L894" s="7">
        <f>INDEX(products!$A$1:$G$49,MATCH($D894,products!$A$1:$A$49,0),MATCH(orders!L$1,products!$A$1:$G$1,0))</f>
        <v>4.125</v>
      </c>
      <c r="M894" s="7">
        <f t="shared" si="39"/>
        <v>20.625</v>
      </c>
      <c r="N894" t="str">
        <f t="shared" si="40"/>
        <v>Excelsia</v>
      </c>
      <c r="O894" t="str">
        <f t="shared" si="41"/>
        <v>Medium</v>
      </c>
      <c r="P894" t="str">
        <f>_xlfn.XLOOKUP(Coffee_order[[#This Row],[Customer ID]],customers!$A$1:$A$1001,customers!$I$1:$I$1001,,0)</f>
        <v>No</v>
      </c>
    </row>
    <row r="895" spans="1:16" x14ac:dyDescent="0.3">
      <c r="A895" s="2" t="s">
        <v>5543</v>
      </c>
      <c r="B895" s="4">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INDEX(products!$A$1:$G$49,MATCH($D895,products!$A$1:$A$49,0),MATCH(orders!I$1,products!$A$1:$G$1,0))</f>
        <v>Lib</v>
      </c>
      <c r="J895" t="str">
        <f>INDEX(products!$A$1:$G$49,MATCH($D895,products!$A$1:$A$49,0),MATCH(orders!J$1,products!$A$1:$G$1,0))</f>
        <v>L</v>
      </c>
      <c r="K895" s="6">
        <f>INDEX(products!$A$1:$G$49,MATCH($D895,products!$A$1:$A$49,0),MATCH(orders!K$1,products!$A$1:$G$1,0))</f>
        <v>0.5</v>
      </c>
      <c r="L895" s="7">
        <f>INDEX(products!$A$1:$G$49,MATCH($D895,products!$A$1:$A$49,0),MATCH(orders!L$1,products!$A$1:$G$1,0))</f>
        <v>9.51</v>
      </c>
      <c r="M895" s="7">
        <f t="shared" si="39"/>
        <v>57.06</v>
      </c>
      <c r="N895" t="str">
        <f t="shared" si="40"/>
        <v>Liberica</v>
      </c>
      <c r="O895" t="str">
        <f t="shared" si="41"/>
        <v>Light</v>
      </c>
      <c r="P895" t="str">
        <f>_xlfn.XLOOKUP(Coffee_order[[#This Row],[Customer ID]],customers!$A$1:$A$1001,customers!$I$1:$I$1001,,0)</f>
        <v>Yes</v>
      </c>
    </row>
    <row r="896" spans="1:16" x14ac:dyDescent="0.3">
      <c r="A896" s="2" t="s">
        <v>5548</v>
      </c>
      <c r="B896" s="4">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INDEX(products!$A$1:$G$49,MATCH($D896,products!$A$1:$A$49,0),MATCH(orders!I$1,products!$A$1:$G$1,0))</f>
        <v>Rob</v>
      </c>
      <c r="J896" t="str">
        <f>INDEX(products!$A$1:$G$49,MATCH($D896,products!$A$1:$A$49,0),MATCH(orders!J$1,products!$A$1:$G$1,0))</f>
        <v>D</v>
      </c>
      <c r="K896" s="6">
        <f>INDEX(products!$A$1:$G$49,MATCH($D896,products!$A$1:$A$49,0),MATCH(orders!K$1,products!$A$1:$G$1,0))</f>
        <v>2.5</v>
      </c>
      <c r="L896" s="7">
        <f>INDEX(products!$A$1:$G$49,MATCH($D896,products!$A$1:$A$49,0),MATCH(orders!L$1,products!$A$1:$G$1,0))</f>
        <v>20.584999999999997</v>
      </c>
      <c r="M896" s="7">
        <f t="shared" si="39"/>
        <v>82.339999999999989</v>
      </c>
      <c r="N896" t="str">
        <f t="shared" si="40"/>
        <v>Robusta</v>
      </c>
      <c r="O896" t="str">
        <f t="shared" si="41"/>
        <v>Dark</v>
      </c>
      <c r="P896" t="str">
        <f>_xlfn.XLOOKUP(Coffee_order[[#This Row],[Customer ID]],customers!$A$1:$A$1001,customers!$I$1:$I$1001,,0)</f>
        <v>Yes</v>
      </c>
    </row>
    <row r="897" spans="1:16" x14ac:dyDescent="0.3">
      <c r="A897" s="2" t="s">
        <v>5553</v>
      </c>
      <c r="B897" s="4">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INDEX(products!$A$1:$G$49,MATCH($D897,products!$A$1:$A$49,0),MATCH(orders!I$1,products!$A$1:$G$1,0))</f>
        <v>Exc</v>
      </c>
      <c r="J897" t="str">
        <f>INDEX(products!$A$1:$G$49,MATCH($D897,products!$A$1:$A$49,0),MATCH(orders!J$1,products!$A$1:$G$1,0))</f>
        <v>M</v>
      </c>
      <c r="K897" s="6">
        <f>INDEX(products!$A$1:$G$49,MATCH($D897,products!$A$1:$A$49,0),MATCH(orders!K$1,products!$A$1:$G$1,0))</f>
        <v>2.5</v>
      </c>
      <c r="L897" s="7">
        <f>INDEX(products!$A$1:$G$49,MATCH($D897,products!$A$1:$A$49,0),MATCH(orders!L$1,products!$A$1:$G$1,0))</f>
        <v>31.624999999999996</v>
      </c>
      <c r="M897" s="7">
        <f t="shared" si="39"/>
        <v>158.12499999999997</v>
      </c>
      <c r="N897" t="str">
        <f t="shared" si="40"/>
        <v>Excelsia</v>
      </c>
      <c r="O897" t="str">
        <f t="shared" si="41"/>
        <v>Medium</v>
      </c>
      <c r="P897" t="str">
        <f>_xlfn.XLOOKUP(Coffee_order[[#This Row],[Customer ID]],customers!$A$1:$A$1001,customers!$I$1:$I$1001,,0)</f>
        <v>No</v>
      </c>
    </row>
    <row r="898" spans="1:16" x14ac:dyDescent="0.3">
      <c r="A898" s="2" t="s">
        <v>5558</v>
      </c>
      <c r="B898" s="4">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INDEX(products!$A$1:$G$49,MATCH($D898,products!$A$1:$A$49,0),MATCH(orders!I$1,products!$A$1:$G$1,0))</f>
        <v>Rob</v>
      </c>
      <c r="J898" t="str">
        <f>INDEX(products!$A$1:$G$49,MATCH($D898,products!$A$1:$A$49,0),MATCH(orders!J$1,products!$A$1:$G$1,0))</f>
        <v>D</v>
      </c>
      <c r="K898" s="6">
        <f>INDEX(products!$A$1:$G$49,MATCH($D898,products!$A$1:$A$49,0),MATCH(orders!K$1,products!$A$1:$G$1,0))</f>
        <v>0.5</v>
      </c>
      <c r="L898" s="7">
        <f>INDEX(products!$A$1:$G$49,MATCH($D898,products!$A$1:$A$49,0),MATCH(orders!L$1,products!$A$1:$G$1,0))</f>
        <v>5.3699999999999992</v>
      </c>
      <c r="M898" s="7">
        <f t="shared" si="39"/>
        <v>32.22</v>
      </c>
      <c r="N898" t="str">
        <f t="shared" si="40"/>
        <v>Robusta</v>
      </c>
      <c r="O898" t="str">
        <f t="shared" si="41"/>
        <v>Dark</v>
      </c>
      <c r="P898" t="str">
        <f>_xlfn.XLOOKUP(Coffee_order[[#This Row],[Customer ID]],customers!$A$1:$A$1001,customers!$I$1:$I$1001,,0)</f>
        <v>Yes</v>
      </c>
    </row>
    <row r="899" spans="1:16" x14ac:dyDescent="0.3">
      <c r="A899" s="2" t="s">
        <v>5564</v>
      </c>
      <c r="B899" s="4">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INDEX(products!$A$1:$G$49,MATCH($D899,products!$A$1:$A$49,0),MATCH(orders!I$1,products!$A$1:$G$1,0))</f>
        <v>Exc</v>
      </c>
      <c r="J899" t="str">
        <f>INDEX(products!$A$1:$G$49,MATCH($D899,products!$A$1:$A$49,0),MATCH(orders!J$1,products!$A$1:$G$1,0))</f>
        <v>D</v>
      </c>
      <c r="K899" s="6">
        <f>INDEX(products!$A$1:$G$49,MATCH($D899,products!$A$1:$A$49,0),MATCH(orders!K$1,products!$A$1:$G$1,0))</f>
        <v>1</v>
      </c>
      <c r="L899" s="7">
        <f>INDEX(products!$A$1:$G$49,MATCH($D899,products!$A$1:$A$49,0),MATCH(orders!L$1,products!$A$1:$G$1,0))</f>
        <v>12.15</v>
      </c>
      <c r="M899" s="7">
        <f t="shared" ref="M899:M962" si="42">L899*E899</f>
        <v>24.3</v>
      </c>
      <c r="N899" t="str">
        <f t="shared" ref="N899:N962" si="43">IF(I899="Rob","Robusta",IF(I899="Exc","Excelsia",IF(I899="Ara","Arabica",IF(I899="Lib","Liberica"))))</f>
        <v>Excelsia</v>
      </c>
      <c r="O899" t="str">
        <f t="shared" ref="O899:O962" si="44">IF(J899="M","Medium",IF(J899="L","Light",IF(J899="D","Dark")))</f>
        <v>Dark</v>
      </c>
      <c r="P899" t="str">
        <f>_xlfn.XLOOKUP(Coffee_order[[#This Row],[Customer ID]],customers!$A$1:$A$1001,customers!$I$1:$I$1001,,0)</f>
        <v>No</v>
      </c>
    </row>
    <row r="900" spans="1:16" x14ac:dyDescent="0.3">
      <c r="A900" s="2" t="s">
        <v>5570</v>
      </c>
      <c r="B900" s="4">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INDEX(products!$A$1:$G$49,MATCH($D900,products!$A$1:$A$49,0),MATCH(orders!I$1,products!$A$1:$G$1,0))</f>
        <v>Rob</v>
      </c>
      <c r="J900" t="str">
        <f>INDEX(products!$A$1:$G$49,MATCH($D900,products!$A$1:$A$49,0),MATCH(orders!J$1,products!$A$1:$G$1,0))</f>
        <v>L</v>
      </c>
      <c r="K900" s="6">
        <f>INDEX(products!$A$1:$G$49,MATCH($D900,products!$A$1:$A$49,0),MATCH(orders!K$1,products!$A$1:$G$1,0))</f>
        <v>0.5</v>
      </c>
      <c r="L900" s="7">
        <f>INDEX(products!$A$1:$G$49,MATCH($D900,products!$A$1:$A$49,0),MATCH(orders!L$1,products!$A$1:$G$1,0))</f>
        <v>7.169999999999999</v>
      </c>
      <c r="M900" s="7">
        <f t="shared" si="42"/>
        <v>35.849999999999994</v>
      </c>
      <c r="N900" t="str">
        <f t="shared" si="43"/>
        <v>Robusta</v>
      </c>
      <c r="O900" t="str">
        <f t="shared" si="44"/>
        <v>Light</v>
      </c>
      <c r="P900" t="str">
        <f>_xlfn.XLOOKUP(Coffee_order[[#This Row],[Customer ID]],customers!$A$1:$A$1001,customers!$I$1:$I$1001,,0)</f>
        <v>No</v>
      </c>
    </row>
    <row r="901" spans="1:16" x14ac:dyDescent="0.3">
      <c r="A901" s="2" t="s">
        <v>5575</v>
      </c>
      <c r="B901" s="4">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INDEX(products!$A$1:$G$49,MATCH($D901,products!$A$1:$A$49,0),MATCH(orders!I$1,products!$A$1:$G$1,0))</f>
        <v>Lib</v>
      </c>
      <c r="J901" t="str">
        <f>INDEX(products!$A$1:$G$49,MATCH($D901,products!$A$1:$A$49,0),MATCH(orders!J$1,products!$A$1:$G$1,0))</f>
        <v>M</v>
      </c>
      <c r="K901" s="6">
        <f>INDEX(products!$A$1:$G$49,MATCH($D901,products!$A$1:$A$49,0),MATCH(orders!K$1,products!$A$1:$G$1,0))</f>
        <v>1</v>
      </c>
      <c r="L901" s="7">
        <f>INDEX(products!$A$1:$G$49,MATCH($D901,products!$A$1:$A$49,0),MATCH(orders!L$1,products!$A$1:$G$1,0))</f>
        <v>14.55</v>
      </c>
      <c r="M901" s="7">
        <f t="shared" si="42"/>
        <v>72.75</v>
      </c>
      <c r="N901" t="str">
        <f t="shared" si="43"/>
        <v>Liberica</v>
      </c>
      <c r="O901" t="str">
        <f t="shared" si="44"/>
        <v>Medium</v>
      </c>
      <c r="P901" t="str">
        <f>_xlfn.XLOOKUP(Coffee_order[[#This Row],[Customer ID]],customers!$A$1:$A$1001,customers!$I$1:$I$1001,,0)</f>
        <v>No</v>
      </c>
    </row>
    <row r="902" spans="1:16" x14ac:dyDescent="0.3">
      <c r="A902" s="2" t="s">
        <v>5580</v>
      </c>
      <c r="B902" s="4">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INDEX(products!$A$1:$G$49,MATCH($D902,products!$A$1:$A$49,0),MATCH(orders!I$1,products!$A$1:$G$1,0))</f>
        <v>Lib</v>
      </c>
      <c r="J902" t="str">
        <f>INDEX(products!$A$1:$G$49,MATCH($D902,products!$A$1:$A$49,0),MATCH(orders!J$1,products!$A$1:$G$1,0))</f>
        <v>L</v>
      </c>
      <c r="K902" s="6">
        <f>INDEX(products!$A$1:$G$49,MATCH($D902,products!$A$1:$A$49,0),MATCH(orders!K$1,products!$A$1:$G$1,0))</f>
        <v>1</v>
      </c>
      <c r="L902" s="7">
        <f>INDEX(products!$A$1:$G$49,MATCH($D902,products!$A$1:$A$49,0),MATCH(orders!L$1,products!$A$1:$G$1,0))</f>
        <v>15.85</v>
      </c>
      <c r="M902" s="7">
        <f t="shared" si="42"/>
        <v>47.55</v>
      </c>
      <c r="N902" t="str">
        <f t="shared" si="43"/>
        <v>Liberica</v>
      </c>
      <c r="O902" t="str">
        <f t="shared" si="44"/>
        <v>Light</v>
      </c>
      <c r="P902" t="str">
        <f>_xlfn.XLOOKUP(Coffee_order[[#This Row],[Customer ID]],customers!$A$1:$A$1001,customers!$I$1:$I$1001,,0)</f>
        <v>No</v>
      </c>
    </row>
    <row r="903" spans="1:16" x14ac:dyDescent="0.3">
      <c r="A903" s="2" t="s">
        <v>5585</v>
      </c>
      <c r="B903" s="4">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INDEX(products!$A$1:$G$49,MATCH($D903,products!$A$1:$A$49,0),MATCH(orders!I$1,products!$A$1:$G$1,0))</f>
        <v>Rob</v>
      </c>
      <c r="J903" t="str">
        <f>INDEX(products!$A$1:$G$49,MATCH($D903,products!$A$1:$A$49,0),MATCH(orders!J$1,products!$A$1:$G$1,0))</f>
        <v>L</v>
      </c>
      <c r="K903" s="6">
        <f>INDEX(products!$A$1:$G$49,MATCH($D903,products!$A$1:$A$49,0),MATCH(orders!K$1,products!$A$1:$G$1,0))</f>
        <v>0.2</v>
      </c>
      <c r="L903" s="7">
        <f>INDEX(products!$A$1:$G$49,MATCH($D903,products!$A$1:$A$49,0),MATCH(orders!L$1,products!$A$1:$G$1,0))</f>
        <v>3.5849999999999995</v>
      </c>
      <c r="M903" s="7">
        <f t="shared" si="42"/>
        <v>3.5849999999999995</v>
      </c>
      <c r="N903" t="str">
        <f t="shared" si="43"/>
        <v>Robusta</v>
      </c>
      <c r="O903" t="str">
        <f t="shared" si="44"/>
        <v>Light</v>
      </c>
      <c r="P903" t="str">
        <f>_xlfn.XLOOKUP(Coffee_order[[#This Row],[Customer ID]],customers!$A$1:$A$1001,customers!$I$1:$I$1001,,0)</f>
        <v>Yes</v>
      </c>
    </row>
    <row r="904" spans="1:16" x14ac:dyDescent="0.3">
      <c r="A904" s="2" t="s">
        <v>5591</v>
      </c>
      <c r="B904" s="4">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INDEX(products!$A$1:$G$49,MATCH($D904,products!$A$1:$A$49,0),MATCH(orders!I$1,products!$A$1:$G$1,0))</f>
        <v>Exc</v>
      </c>
      <c r="J904" t="str">
        <f>INDEX(products!$A$1:$G$49,MATCH($D904,products!$A$1:$A$49,0),MATCH(orders!J$1,products!$A$1:$G$1,0))</f>
        <v>M</v>
      </c>
      <c r="K904" s="6">
        <f>INDEX(products!$A$1:$G$49,MATCH($D904,products!$A$1:$A$49,0),MATCH(orders!K$1,products!$A$1:$G$1,0))</f>
        <v>2.5</v>
      </c>
      <c r="L904" s="7">
        <f>INDEX(products!$A$1:$G$49,MATCH($D904,products!$A$1:$A$49,0),MATCH(orders!L$1,products!$A$1:$G$1,0))</f>
        <v>31.624999999999996</v>
      </c>
      <c r="M904" s="7">
        <f t="shared" si="42"/>
        <v>158.12499999999997</v>
      </c>
      <c r="N904" t="str">
        <f t="shared" si="43"/>
        <v>Excelsia</v>
      </c>
      <c r="O904" t="str">
        <f t="shared" si="44"/>
        <v>Medium</v>
      </c>
      <c r="P904" t="str">
        <f>_xlfn.XLOOKUP(Coffee_order[[#This Row],[Customer ID]],customers!$A$1:$A$1001,customers!$I$1:$I$1001,,0)</f>
        <v>No</v>
      </c>
    </row>
    <row r="905" spans="1:16" x14ac:dyDescent="0.3">
      <c r="A905" s="2" t="s">
        <v>5597</v>
      </c>
      <c r="B905" s="4">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INDEX(products!$A$1:$G$49,MATCH($D905,products!$A$1:$A$49,0),MATCH(orders!I$1,products!$A$1:$G$1,0))</f>
        <v>Lib</v>
      </c>
      <c r="J905" t="str">
        <f>INDEX(products!$A$1:$G$49,MATCH($D905,products!$A$1:$A$49,0),MATCH(orders!J$1,products!$A$1:$G$1,0))</f>
        <v>M</v>
      </c>
      <c r="K905" s="6">
        <f>INDEX(products!$A$1:$G$49,MATCH($D905,products!$A$1:$A$49,0),MATCH(orders!K$1,products!$A$1:$G$1,0))</f>
        <v>0.5</v>
      </c>
      <c r="L905" s="7">
        <f>INDEX(products!$A$1:$G$49,MATCH($D905,products!$A$1:$A$49,0),MATCH(orders!L$1,products!$A$1:$G$1,0))</f>
        <v>8.73</v>
      </c>
      <c r="M905" s="7">
        <f t="shared" si="42"/>
        <v>17.46</v>
      </c>
      <c r="N905" t="str">
        <f t="shared" si="43"/>
        <v>Liberica</v>
      </c>
      <c r="O905" t="str">
        <f t="shared" si="44"/>
        <v>Medium</v>
      </c>
      <c r="P905" t="str">
        <f>_xlfn.XLOOKUP(Coffee_order[[#This Row],[Customer ID]],customers!$A$1:$A$1001,customers!$I$1:$I$1001,,0)</f>
        <v>No</v>
      </c>
    </row>
    <row r="906" spans="1:16" x14ac:dyDescent="0.3">
      <c r="A906" s="2" t="s">
        <v>5603</v>
      </c>
      <c r="B906" s="4">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INDEX(products!$A$1:$G$49,MATCH($D906,products!$A$1:$A$49,0),MATCH(orders!I$1,products!$A$1:$G$1,0))</f>
        <v>Ara</v>
      </c>
      <c r="J906" t="str">
        <f>INDEX(products!$A$1:$G$49,MATCH($D906,products!$A$1:$A$49,0),MATCH(orders!J$1,products!$A$1:$G$1,0))</f>
        <v>L</v>
      </c>
      <c r="K906" s="6">
        <f>INDEX(products!$A$1:$G$49,MATCH($D906,products!$A$1:$A$49,0),MATCH(orders!K$1,products!$A$1:$G$1,0))</f>
        <v>2.5</v>
      </c>
      <c r="L906" s="7">
        <f>INDEX(products!$A$1:$G$49,MATCH($D906,products!$A$1:$A$49,0),MATCH(orders!L$1,products!$A$1:$G$1,0))</f>
        <v>29.784999999999997</v>
      </c>
      <c r="M906" s="7">
        <f t="shared" si="42"/>
        <v>148.92499999999998</v>
      </c>
      <c r="N906" t="str">
        <f t="shared" si="43"/>
        <v>Arabica</v>
      </c>
      <c r="O906" t="str">
        <f t="shared" si="44"/>
        <v>Light</v>
      </c>
      <c r="P906" t="str">
        <f>_xlfn.XLOOKUP(Coffee_order[[#This Row],[Customer ID]],customers!$A$1:$A$1001,customers!$I$1:$I$1001,,0)</f>
        <v>No</v>
      </c>
    </row>
    <row r="907" spans="1:16" x14ac:dyDescent="0.3">
      <c r="A907" s="2" t="s">
        <v>5609</v>
      </c>
      <c r="B907" s="4">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INDEX(products!$A$1:$G$49,MATCH($D907,products!$A$1:$A$49,0),MATCH(orders!I$1,products!$A$1:$G$1,0))</f>
        <v>Ara</v>
      </c>
      <c r="J907" t="str">
        <f>INDEX(products!$A$1:$G$49,MATCH($D907,products!$A$1:$A$49,0),MATCH(orders!J$1,products!$A$1:$G$1,0))</f>
        <v>M</v>
      </c>
      <c r="K907" s="6">
        <f>INDEX(products!$A$1:$G$49,MATCH($D907,products!$A$1:$A$49,0),MATCH(orders!K$1,products!$A$1:$G$1,0))</f>
        <v>0.5</v>
      </c>
      <c r="L907" s="7">
        <f>INDEX(products!$A$1:$G$49,MATCH($D907,products!$A$1:$A$49,0),MATCH(orders!L$1,products!$A$1:$G$1,0))</f>
        <v>6.75</v>
      </c>
      <c r="M907" s="7">
        <f t="shared" si="42"/>
        <v>40.5</v>
      </c>
      <c r="N907" t="str">
        <f t="shared" si="43"/>
        <v>Arabica</v>
      </c>
      <c r="O907" t="str">
        <f t="shared" si="44"/>
        <v>Medium</v>
      </c>
      <c r="P907" t="str">
        <f>_xlfn.XLOOKUP(Coffee_order[[#This Row],[Customer ID]],customers!$A$1:$A$1001,customers!$I$1:$I$1001,,0)</f>
        <v>Yes</v>
      </c>
    </row>
    <row r="908" spans="1:16" x14ac:dyDescent="0.3">
      <c r="A908" s="2" t="s">
        <v>5614</v>
      </c>
      <c r="B908" s="4">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INDEX(products!$A$1:$G$49,MATCH($D908,products!$A$1:$A$49,0),MATCH(orders!I$1,products!$A$1:$G$1,0))</f>
        <v>Ara</v>
      </c>
      <c r="J908" t="str">
        <f>INDEX(products!$A$1:$G$49,MATCH($D908,products!$A$1:$A$49,0),MATCH(orders!J$1,products!$A$1:$G$1,0))</f>
        <v>M</v>
      </c>
      <c r="K908" s="6">
        <f>INDEX(products!$A$1:$G$49,MATCH($D908,products!$A$1:$A$49,0),MATCH(orders!K$1,products!$A$1:$G$1,0))</f>
        <v>0.5</v>
      </c>
      <c r="L908" s="7">
        <f>INDEX(products!$A$1:$G$49,MATCH($D908,products!$A$1:$A$49,0),MATCH(orders!L$1,products!$A$1:$G$1,0))</f>
        <v>6.75</v>
      </c>
      <c r="M908" s="7">
        <f t="shared" si="42"/>
        <v>27</v>
      </c>
      <c r="N908" t="str">
        <f t="shared" si="43"/>
        <v>Arabica</v>
      </c>
      <c r="O908" t="str">
        <f t="shared" si="44"/>
        <v>Medium</v>
      </c>
      <c r="P908" t="str">
        <f>_xlfn.XLOOKUP(Coffee_order[[#This Row],[Customer ID]],customers!$A$1:$A$1001,customers!$I$1:$I$1001,,0)</f>
        <v>Yes</v>
      </c>
    </row>
    <row r="909" spans="1:16" x14ac:dyDescent="0.3">
      <c r="A909" s="2" t="s">
        <v>5620</v>
      </c>
      <c r="B909" s="4">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INDEX(products!$A$1:$G$49,MATCH($D909,products!$A$1:$A$49,0),MATCH(orders!I$1,products!$A$1:$G$1,0))</f>
        <v>Lib</v>
      </c>
      <c r="J909" t="str">
        <f>INDEX(products!$A$1:$G$49,MATCH($D909,products!$A$1:$A$49,0),MATCH(orders!J$1,products!$A$1:$G$1,0))</f>
        <v>D</v>
      </c>
      <c r="K909" s="6">
        <f>INDEX(products!$A$1:$G$49,MATCH($D909,products!$A$1:$A$49,0),MATCH(orders!K$1,products!$A$1:$G$1,0))</f>
        <v>1</v>
      </c>
      <c r="L909" s="7">
        <f>INDEX(products!$A$1:$G$49,MATCH($D909,products!$A$1:$A$49,0),MATCH(orders!L$1,products!$A$1:$G$1,0))</f>
        <v>12.95</v>
      </c>
      <c r="M909" s="7">
        <f t="shared" si="42"/>
        <v>38.849999999999994</v>
      </c>
      <c r="N909" t="str">
        <f t="shared" si="43"/>
        <v>Liberica</v>
      </c>
      <c r="O909" t="str">
        <f t="shared" si="44"/>
        <v>Dark</v>
      </c>
      <c r="P909" t="str">
        <f>_xlfn.XLOOKUP(Coffee_order[[#This Row],[Customer ID]],customers!$A$1:$A$1001,customers!$I$1:$I$1001,,0)</f>
        <v>No</v>
      </c>
    </row>
    <row r="910" spans="1:16" x14ac:dyDescent="0.3">
      <c r="A910" s="2" t="s">
        <v>5626</v>
      </c>
      <c r="B910" s="4">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INDEX(products!$A$1:$G$49,MATCH($D910,products!$A$1:$A$49,0),MATCH(orders!I$1,products!$A$1:$G$1,0))</f>
        <v>Rob</v>
      </c>
      <c r="J910" t="str">
        <f>INDEX(products!$A$1:$G$49,MATCH($D910,products!$A$1:$A$49,0),MATCH(orders!J$1,products!$A$1:$G$1,0))</f>
        <v>L</v>
      </c>
      <c r="K910" s="6">
        <f>INDEX(products!$A$1:$G$49,MATCH($D910,products!$A$1:$A$49,0),MATCH(orders!K$1,products!$A$1:$G$1,0))</f>
        <v>1</v>
      </c>
      <c r="L910" s="7">
        <f>INDEX(products!$A$1:$G$49,MATCH($D910,products!$A$1:$A$49,0),MATCH(orders!L$1,products!$A$1:$G$1,0))</f>
        <v>11.95</v>
      </c>
      <c r="M910" s="7">
        <f t="shared" si="42"/>
        <v>59.75</v>
      </c>
      <c r="N910" t="str">
        <f t="shared" si="43"/>
        <v>Robusta</v>
      </c>
      <c r="O910" t="str">
        <f t="shared" si="44"/>
        <v>Light</v>
      </c>
      <c r="P910" t="str">
        <f>_xlfn.XLOOKUP(Coffee_order[[#This Row],[Customer ID]],customers!$A$1:$A$1001,customers!$I$1:$I$1001,,0)</f>
        <v>No</v>
      </c>
    </row>
    <row r="911" spans="1:16" x14ac:dyDescent="0.3">
      <c r="A911" s="2" t="s">
        <v>5632</v>
      </c>
      <c r="B911" s="4">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INDEX(products!$A$1:$G$49,MATCH($D911,products!$A$1:$A$49,0),MATCH(orders!I$1,products!$A$1:$G$1,0))</f>
        <v>Rob</v>
      </c>
      <c r="J911" t="str">
        <f>INDEX(products!$A$1:$G$49,MATCH($D911,products!$A$1:$A$49,0),MATCH(orders!J$1,products!$A$1:$G$1,0))</f>
        <v>L</v>
      </c>
      <c r="K911" s="6">
        <f>INDEX(products!$A$1:$G$49,MATCH($D911,products!$A$1:$A$49,0),MATCH(orders!K$1,products!$A$1:$G$1,0))</f>
        <v>0.2</v>
      </c>
      <c r="L911" s="7">
        <f>INDEX(products!$A$1:$G$49,MATCH($D911,products!$A$1:$A$49,0),MATCH(orders!L$1,products!$A$1:$G$1,0))</f>
        <v>3.5849999999999995</v>
      </c>
      <c r="M911" s="7">
        <f t="shared" si="42"/>
        <v>10.754999999999999</v>
      </c>
      <c r="N911" t="str">
        <f t="shared" si="43"/>
        <v>Robusta</v>
      </c>
      <c r="O911" t="str">
        <f t="shared" si="44"/>
        <v>Light</v>
      </c>
      <c r="P911" t="str">
        <f>_xlfn.XLOOKUP(Coffee_order[[#This Row],[Customer ID]],customers!$A$1:$A$1001,customers!$I$1:$I$1001,,0)</f>
        <v>No</v>
      </c>
    </row>
    <row r="912" spans="1:16" x14ac:dyDescent="0.3">
      <c r="A912" s="2" t="s">
        <v>5637</v>
      </c>
      <c r="B912" s="4">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INDEX(products!$A$1:$G$49,MATCH($D912,products!$A$1:$A$49,0),MATCH(orders!I$1,products!$A$1:$G$1,0))</f>
        <v>Ara</v>
      </c>
      <c r="J912" t="str">
        <f>INDEX(products!$A$1:$G$49,MATCH($D912,products!$A$1:$A$49,0),MATCH(orders!J$1,products!$A$1:$G$1,0))</f>
        <v>D</v>
      </c>
      <c r="K912" s="6">
        <f>INDEX(products!$A$1:$G$49,MATCH($D912,products!$A$1:$A$49,0),MATCH(orders!K$1,products!$A$1:$G$1,0))</f>
        <v>2.5</v>
      </c>
      <c r="L912" s="7">
        <f>INDEX(products!$A$1:$G$49,MATCH($D912,products!$A$1:$A$49,0),MATCH(orders!L$1,products!$A$1:$G$1,0))</f>
        <v>22.884999999999998</v>
      </c>
      <c r="M912" s="7">
        <f t="shared" si="42"/>
        <v>91.539999999999992</v>
      </c>
      <c r="N912" t="str">
        <f t="shared" si="43"/>
        <v>Arabica</v>
      </c>
      <c r="O912" t="str">
        <f t="shared" si="44"/>
        <v>Dark</v>
      </c>
      <c r="P912" t="str">
        <f>_xlfn.XLOOKUP(Coffee_order[[#This Row],[Customer ID]],customers!$A$1:$A$1001,customers!$I$1:$I$1001,,0)</f>
        <v>No</v>
      </c>
    </row>
    <row r="913" spans="1:16" x14ac:dyDescent="0.3">
      <c r="A913" s="2" t="s">
        <v>5643</v>
      </c>
      <c r="B913" s="4">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INDEX(products!$A$1:$G$49,MATCH($D913,products!$A$1:$A$49,0),MATCH(orders!I$1,products!$A$1:$G$1,0))</f>
        <v>Ara</v>
      </c>
      <c r="J913" t="str">
        <f>INDEX(products!$A$1:$G$49,MATCH($D913,products!$A$1:$A$49,0),MATCH(orders!J$1,products!$A$1:$G$1,0))</f>
        <v>M</v>
      </c>
      <c r="K913" s="6">
        <f>INDEX(products!$A$1:$G$49,MATCH($D913,products!$A$1:$A$49,0),MATCH(orders!K$1,products!$A$1:$G$1,0))</f>
        <v>1</v>
      </c>
      <c r="L913" s="7">
        <f>INDEX(products!$A$1:$G$49,MATCH($D913,products!$A$1:$A$49,0),MATCH(orders!L$1,products!$A$1:$G$1,0))</f>
        <v>11.25</v>
      </c>
      <c r="M913" s="7">
        <f t="shared" si="42"/>
        <v>45</v>
      </c>
      <c r="N913" t="str">
        <f t="shared" si="43"/>
        <v>Arabica</v>
      </c>
      <c r="O913" t="str">
        <f t="shared" si="44"/>
        <v>Medium</v>
      </c>
      <c r="P913" t="str">
        <f>_xlfn.XLOOKUP(Coffee_order[[#This Row],[Customer ID]],customers!$A$1:$A$1001,customers!$I$1:$I$1001,,0)</f>
        <v>Yes</v>
      </c>
    </row>
    <row r="914" spans="1:16" x14ac:dyDescent="0.3">
      <c r="A914" s="2" t="s">
        <v>5649</v>
      </c>
      <c r="B914" s="4">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INDEX(products!$A$1:$G$49,MATCH($D914,products!$A$1:$A$49,0),MATCH(orders!I$1,products!$A$1:$G$1,0))</f>
        <v>Rob</v>
      </c>
      <c r="J914" t="str">
        <f>INDEX(products!$A$1:$G$49,MATCH($D914,products!$A$1:$A$49,0),MATCH(orders!J$1,products!$A$1:$G$1,0))</f>
        <v>M</v>
      </c>
      <c r="K914" s="6">
        <f>INDEX(products!$A$1:$G$49,MATCH($D914,products!$A$1:$A$49,0),MATCH(orders!K$1,products!$A$1:$G$1,0))</f>
        <v>2.5</v>
      </c>
      <c r="L914" s="7">
        <f>INDEX(products!$A$1:$G$49,MATCH($D914,products!$A$1:$A$49,0),MATCH(orders!L$1,products!$A$1:$G$1,0))</f>
        <v>22.884999999999998</v>
      </c>
      <c r="M914" s="7">
        <f t="shared" si="42"/>
        <v>137.31</v>
      </c>
      <c r="N914" t="str">
        <f t="shared" si="43"/>
        <v>Robusta</v>
      </c>
      <c r="O914" t="str">
        <f t="shared" si="44"/>
        <v>Medium</v>
      </c>
      <c r="P914" t="str">
        <f>_xlfn.XLOOKUP(Coffee_order[[#This Row],[Customer ID]],customers!$A$1:$A$1001,customers!$I$1:$I$1001,,0)</f>
        <v>Yes</v>
      </c>
    </row>
    <row r="915" spans="1:16" x14ac:dyDescent="0.3">
      <c r="A915" s="2" t="s">
        <v>5654</v>
      </c>
      <c r="B915" s="4">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INDEX(products!$A$1:$G$49,MATCH($D915,products!$A$1:$A$49,0),MATCH(orders!I$1,products!$A$1:$G$1,0))</f>
        <v>Ara</v>
      </c>
      <c r="J915" t="str">
        <f>INDEX(products!$A$1:$G$49,MATCH($D915,products!$A$1:$A$49,0),MATCH(orders!J$1,products!$A$1:$G$1,0))</f>
        <v>M</v>
      </c>
      <c r="K915" s="6">
        <f>INDEX(products!$A$1:$G$49,MATCH($D915,products!$A$1:$A$49,0),MATCH(orders!K$1,products!$A$1:$G$1,0))</f>
        <v>0.5</v>
      </c>
      <c r="L915" s="7">
        <f>INDEX(products!$A$1:$G$49,MATCH($D915,products!$A$1:$A$49,0),MATCH(orders!L$1,products!$A$1:$G$1,0))</f>
        <v>6.75</v>
      </c>
      <c r="M915" s="7">
        <f t="shared" si="42"/>
        <v>6.75</v>
      </c>
      <c r="N915" t="str">
        <f t="shared" si="43"/>
        <v>Arabica</v>
      </c>
      <c r="O915" t="str">
        <f t="shared" si="44"/>
        <v>Medium</v>
      </c>
      <c r="P915" t="str">
        <f>_xlfn.XLOOKUP(Coffee_order[[#This Row],[Customer ID]],customers!$A$1:$A$1001,customers!$I$1:$I$1001,,0)</f>
        <v>No</v>
      </c>
    </row>
    <row r="916" spans="1:16" x14ac:dyDescent="0.3">
      <c r="A916" s="2" t="s">
        <v>5660</v>
      </c>
      <c r="B916" s="4">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INDEX(products!$A$1:$G$49,MATCH($D916,products!$A$1:$A$49,0),MATCH(orders!I$1,products!$A$1:$G$1,0))</f>
        <v>Ara</v>
      </c>
      <c r="J916" t="str">
        <f>INDEX(products!$A$1:$G$49,MATCH($D916,products!$A$1:$A$49,0),MATCH(orders!J$1,products!$A$1:$G$1,0))</f>
        <v>M</v>
      </c>
      <c r="K916" s="6">
        <f>INDEX(products!$A$1:$G$49,MATCH($D916,products!$A$1:$A$49,0),MATCH(orders!K$1,products!$A$1:$G$1,0))</f>
        <v>1</v>
      </c>
      <c r="L916" s="7">
        <f>INDEX(products!$A$1:$G$49,MATCH($D916,products!$A$1:$A$49,0),MATCH(orders!L$1,products!$A$1:$G$1,0))</f>
        <v>11.25</v>
      </c>
      <c r="M916" s="7">
        <f t="shared" si="42"/>
        <v>45</v>
      </c>
      <c r="N916" t="str">
        <f t="shared" si="43"/>
        <v>Arabica</v>
      </c>
      <c r="O916" t="str">
        <f t="shared" si="44"/>
        <v>Medium</v>
      </c>
      <c r="P916" t="str">
        <f>_xlfn.XLOOKUP(Coffee_order[[#This Row],[Customer ID]],customers!$A$1:$A$1001,customers!$I$1:$I$1001,,0)</f>
        <v>No</v>
      </c>
    </row>
    <row r="917" spans="1:16" x14ac:dyDescent="0.3">
      <c r="A917" s="2" t="s">
        <v>5666</v>
      </c>
      <c r="B917" s="4">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INDEX(products!$A$1:$G$49,MATCH($D917,products!$A$1:$A$49,0),MATCH(orders!I$1,products!$A$1:$G$1,0))</f>
        <v>Exc</v>
      </c>
      <c r="J917" t="str">
        <f>INDEX(products!$A$1:$G$49,MATCH($D917,products!$A$1:$A$49,0),MATCH(orders!J$1,products!$A$1:$G$1,0))</f>
        <v>D</v>
      </c>
      <c r="K917" s="6">
        <f>INDEX(products!$A$1:$G$49,MATCH($D917,products!$A$1:$A$49,0),MATCH(orders!K$1,products!$A$1:$G$1,0))</f>
        <v>2.5</v>
      </c>
      <c r="L917" s="7">
        <f>INDEX(products!$A$1:$G$49,MATCH($D917,products!$A$1:$A$49,0),MATCH(orders!L$1,products!$A$1:$G$1,0))</f>
        <v>27.945</v>
      </c>
      <c r="M917" s="7">
        <f t="shared" si="42"/>
        <v>83.835000000000008</v>
      </c>
      <c r="N917" t="str">
        <f t="shared" si="43"/>
        <v>Excelsia</v>
      </c>
      <c r="O917" t="str">
        <f t="shared" si="44"/>
        <v>Dark</v>
      </c>
      <c r="P917" t="str">
        <f>_xlfn.XLOOKUP(Coffee_order[[#This Row],[Customer ID]],customers!$A$1:$A$1001,customers!$I$1:$I$1001,,0)</f>
        <v>Yes</v>
      </c>
    </row>
    <row r="918" spans="1:16" x14ac:dyDescent="0.3">
      <c r="A918" s="2" t="s">
        <v>5672</v>
      </c>
      <c r="B918" s="4">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INDEX(products!$A$1:$G$49,MATCH($D918,products!$A$1:$A$49,0),MATCH(orders!I$1,products!$A$1:$G$1,0))</f>
        <v>Exc</v>
      </c>
      <c r="J918" t="str">
        <f>INDEX(products!$A$1:$G$49,MATCH($D918,products!$A$1:$A$49,0),MATCH(orders!J$1,products!$A$1:$G$1,0))</f>
        <v>D</v>
      </c>
      <c r="K918" s="6">
        <f>INDEX(products!$A$1:$G$49,MATCH($D918,products!$A$1:$A$49,0),MATCH(orders!K$1,products!$A$1:$G$1,0))</f>
        <v>0.2</v>
      </c>
      <c r="L918" s="7">
        <f>INDEX(products!$A$1:$G$49,MATCH($D918,products!$A$1:$A$49,0),MATCH(orders!L$1,products!$A$1:$G$1,0))</f>
        <v>3.645</v>
      </c>
      <c r="M918" s="7">
        <f t="shared" si="42"/>
        <v>3.645</v>
      </c>
      <c r="N918" t="str">
        <f t="shared" si="43"/>
        <v>Excelsia</v>
      </c>
      <c r="O918" t="str">
        <f t="shared" si="44"/>
        <v>Dark</v>
      </c>
      <c r="P918" t="str">
        <f>_xlfn.XLOOKUP(Coffee_order[[#This Row],[Customer ID]],customers!$A$1:$A$1001,customers!$I$1:$I$1001,,0)</f>
        <v>Yes</v>
      </c>
    </row>
    <row r="919" spans="1:16" x14ac:dyDescent="0.3">
      <c r="A919" s="2" t="s">
        <v>5676</v>
      </c>
      <c r="B919" s="4">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INDEX(products!$A$1:$G$49,MATCH($D919,products!$A$1:$A$49,0),MATCH(orders!I$1,products!$A$1:$G$1,0))</f>
        <v>Ara</v>
      </c>
      <c r="J919" t="str">
        <f>INDEX(products!$A$1:$G$49,MATCH($D919,products!$A$1:$A$49,0),MATCH(orders!J$1,products!$A$1:$G$1,0))</f>
        <v>M</v>
      </c>
      <c r="K919" s="6">
        <f>INDEX(products!$A$1:$G$49,MATCH($D919,products!$A$1:$A$49,0),MATCH(orders!K$1,products!$A$1:$G$1,0))</f>
        <v>0.5</v>
      </c>
      <c r="L919" s="7">
        <f>INDEX(products!$A$1:$G$49,MATCH($D919,products!$A$1:$A$49,0),MATCH(orders!L$1,products!$A$1:$G$1,0))</f>
        <v>6.75</v>
      </c>
      <c r="M919" s="7">
        <f t="shared" si="42"/>
        <v>6.75</v>
      </c>
      <c r="N919" t="str">
        <f t="shared" si="43"/>
        <v>Arabica</v>
      </c>
      <c r="O919" t="str">
        <f t="shared" si="44"/>
        <v>Medium</v>
      </c>
      <c r="P919" t="str">
        <f>_xlfn.XLOOKUP(Coffee_order[[#This Row],[Customer ID]],customers!$A$1:$A$1001,customers!$I$1:$I$1001,,0)</f>
        <v>No</v>
      </c>
    </row>
    <row r="920" spans="1:16" x14ac:dyDescent="0.3">
      <c r="A920" s="2" t="s">
        <v>5676</v>
      </c>
      <c r="B920" s="4">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INDEX(products!$A$1:$G$49,MATCH($D920,products!$A$1:$A$49,0),MATCH(orders!I$1,products!$A$1:$G$1,0))</f>
        <v>Exc</v>
      </c>
      <c r="J920" t="str">
        <f>INDEX(products!$A$1:$G$49,MATCH($D920,products!$A$1:$A$49,0),MATCH(orders!J$1,products!$A$1:$G$1,0))</f>
        <v>D</v>
      </c>
      <c r="K920" s="6">
        <f>INDEX(products!$A$1:$G$49,MATCH($D920,products!$A$1:$A$49,0),MATCH(orders!K$1,products!$A$1:$G$1,0))</f>
        <v>0.5</v>
      </c>
      <c r="L920" s="7">
        <f>INDEX(products!$A$1:$G$49,MATCH($D920,products!$A$1:$A$49,0),MATCH(orders!L$1,products!$A$1:$G$1,0))</f>
        <v>7.29</v>
      </c>
      <c r="M920" s="7">
        <f t="shared" si="42"/>
        <v>21.87</v>
      </c>
      <c r="N920" t="str">
        <f t="shared" si="43"/>
        <v>Excelsia</v>
      </c>
      <c r="O920" t="str">
        <f t="shared" si="44"/>
        <v>Dark</v>
      </c>
      <c r="P920" t="str">
        <f>_xlfn.XLOOKUP(Coffee_order[[#This Row],[Customer ID]],customers!$A$1:$A$1001,customers!$I$1:$I$1001,,0)</f>
        <v>No</v>
      </c>
    </row>
    <row r="921" spans="1:16" x14ac:dyDescent="0.3">
      <c r="A921" s="2" t="s">
        <v>5687</v>
      </c>
      <c r="B921" s="4">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INDEX(products!$A$1:$G$49,MATCH($D921,products!$A$1:$A$49,0),MATCH(orders!I$1,products!$A$1:$G$1,0))</f>
        <v>Rob</v>
      </c>
      <c r="J921" t="str">
        <f>INDEX(products!$A$1:$G$49,MATCH($D921,products!$A$1:$A$49,0),MATCH(orders!J$1,products!$A$1:$G$1,0))</f>
        <v>D</v>
      </c>
      <c r="K921" s="6">
        <f>INDEX(products!$A$1:$G$49,MATCH($D921,products!$A$1:$A$49,0),MATCH(orders!K$1,products!$A$1:$G$1,0))</f>
        <v>0.2</v>
      </c>
      <c r="L921" s="7">
        <f>INDEX(products!$A$1:$G$49,MATCH($D921,products!$A$1:$A$49,0),MATCH(orders!L$1,products!$A$1:$G$1,0))</f>
        <v>2.6849999999999996</v>
      </c>
      <c r="M921" s="7">
        <f t="shared" si="42"/>
        <v>13.424999999999997</v>
      </c>
      <c r="N921" t="str">
        <f t="shared" si="43"/>
        <v>Robusta</v>
      </c>
      <c r="O921" t="str">
        <f t="shared" si="44"/>
        <v>Dark</v>
      </c>
      <c r="P921" t="str">
        <f>_xlfn.XLOOKUP(Coffee_order[[#This Row],[Customer ID]],customers!$A$1:$A$1001,customers!$I$1:$I$1001,,0)</f>
        <v>Yes</v>
      </c>
    </row>
    <row r="922" spans="1:16" x14ac:dyDescent="0.3">
      <c r="A922" s="2" t="s">
        <v>5693</v>
      </c>
      <c r="B922" s="4">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INDEX(products!$A$1:$G$49,MATCH($D922,products!$A$1:$A$49,0),MATCH(orders!I$1,products!$A$1:$G$1,0))</f>
        <v>Rob</v>
      </c>
      <c r="J922" t="str">
        <f>INDEX(products!$A$1:$G$49,MATCH($D922,products!$A$1:$A$49,0),MATCH(orders!J$1,products!$A$1:$G$1,0))</f>
        <v>D</v>
      </c>
      <c r="K922" s="6">
        <f>INDEX(products!$A$1:$G$49,MATCH($D922,products!$A$1:$A$49,0),MATCH(orders!K$1,products!$A$1:$G$1,0))</f>
        <v>2.5</v>
      </c>
      <c r="L922" s="7">
        <f>INDEX(products!$A$1:$G$49,MATCH($D922,products!$A$1:$A$49,0),MATCH(orders!L$1,products!$A$1:$G$1,0))</f>
        <v>20.584999999999997</v>
      </c>
      <c r="M922" s="7">
        <f t="shared" si="42"/>
        <v>123.50999999999999</v>
      </c>
      <c r="N922" t="str">
        <f t="shared" si="43"/>
        <v>Robusta</v>
      </c>
      <c r="O922" t="str">
        <f t="shared" si="44"/>
        <v>Dark</v>
      </c>
      <c r="P922" t="str">
        <f>_xlfn.XLOOKUP(Coffee_order[[#This Row],[Customer ID]],customers!$A$1:$A$1001,customers!$I$1:$I$1001,,0)</f>
        <v>No</v>
      </c>
    </row>
    <row r="923" spans="1:16" x14ac:dyDescent="0.3">
      <c r="A923" s="2" t="s">
        <v>5699</v>
      </c>
      <c r="B923" s="4">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INDEX(products!$A$1:$G$49,MATCH($D923,products!$A$1:$A$49,0),MATCH(orders!I$1,products!$A$1:$G$1,0))</f>
        <v>Lib</v>
      </c>
      <c r="J923" t="str">
        <f>INDEX(products!$A$1:$G$49,MATCH($D923,products!$A$1:$A$49,0),MATCH(orders!J$1,products!$A$1:$G$1,0))</f>
        <v>D</v>
      </c>
      <c r="K923" s="6">
        <f>INDEX(products!$A$1:$G$49,MATCH($D923,products!$A$1:$A$49,0),MATCH(orders!K$1,products!$A$1:$G$1,0))</f>
        <v>0.2</v>
      </c>
      <c r="L923" s="7">
        <f>INDEX(products!$A$1:$G$49,MATCH($D923,products!$A$1:$A$49,0),MATCH(orders!L$1,products!$A$1:$G$1,0))</f>
        <v>3.8849999999999998</v>
      </c>
      <c r="M923" s="7">
        <f t="shared" si="42"/>
        <v>7.77</v>
      </c>
      <c r="N923" t="str">
        <f t="shared" si="43"/>
        <v>Liberica</v>
      </c>
      <c r="O923" t="str">
        <f t="shared" si="44"/>
        <v>Dark</v>
      </c>
      <c r="P923" t="str">
        <f>_xlfn.XLOOKUP(Coffee_order[[#This Row],[Customer ID]],customers!$A$1:$A$1001,customers!$I$1:$I$1001,,0)</f>
        <v>No</v>
      </c>
    </row>
    <row r="924" spans="1:16" x14ac:dyDescent="0.3">
      <c r="A924" s="2" t="s">
        <v>5705</v>
      </c>
      <c r="B924" s="4">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INDEX(products!$A$1:$G$49,MATCH($D924,products!$A$1:$A$49,0),MATCH(orders!I$1,products!$A$1:$G$1,0))</f>
        <v>Ara</v>
      </c>
      <c r="J924" t="str">
        <f>INDEX(products!$A$1:$G$49,MATCH($D924,products!$A$1:$A$49,0),MATCH(orders!J$1,products!$A$1:$G$1,0))</f>
        <v>M</v>
      </c>
      <c r="K924" s="6">
        <f>INDEX(products!$A$1:$G$49,MATCH($D924,products!$A$1:$A$49,0),MATCH(orders!K$1,products!$A$1:$G$1,0))</f>
        <v>1</v>
      </c>
      <c r="L924" s="7">
        <f>INDEX(products!$A$1:$G$49,MATCH($D924,products!$A$1:$A$49,0),MATCH(orders!L$1,products!$A$1:$G$1,0))</f>
        <v>11.25</v>
      </c>
      <c r="M924" s="7">
        <f t="shared" si="42"/>
        <v>67.5</v>
      </c>
      <c r="N924" t="str">
        <f t="shared" si="43"/>
        <v>Arabica</v>
      </c>
      <c r="O924" t="str">
        <f t="shared" si="44"/>
        <v>Medium</v>
      </c>
      <c r="P924" t="str">
        <f>_xlfn.XLOOKUP(Coffee_order[[#This Row],[Customer ID]],customers!$A$1:$A$1001,customers!$I$1:$I$1001,,0)</f>
        <v>Yes</v>
      </c>
    </row>
    <row r="925" spans="1:16" x14ac:dyDescent="0.3">
      <c r="A925" s="2" t="s">
        <v>5709</v>
      </c>
      <c r="B925" s="4">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INDEX(products!$A$1:$G$49,MATCH($D925,products!$A$1:$A$49,0),MATCH(orders!I$1,products!$A$1:$G$1,0))</f>
        <v>Exc</v>
      </c>
      <c r="J925" t="str">
        <f>INDEX(products!$A$1:$G$49,MATCH($D925,products!$A$1:$A$49,0),MATCH(orders!J$1,products!$A$1:$G$1,0))</f>
        <v>D</v>
      </c>
      <c r="K925" s="6">
        <f>INDEX(products!$A$1:$G$49,MATCH($D925,products!$A$1:$A$49,0),MATCH(orders!K$1,products!$A$1:$G$1,0))</f>
        <v>2.5</v>
      </c>
      <c r="L925" s="7">
        <f>INDEX(products!$A$1:$G$49,MATCH($D925,products!$A$1:$A$49,0),MATCH(orders!L$1,products!$A$1:$G$1,0))</f>
        <v>27.945</v>
      </c>
      <c r="M925" s="7">
        <f t="shared" si="42"/>
        <v>27.945</v>
      </c>
      <c r="N925" t="str">
        <f t="shared" si="43"/>
        <v>Excelsia</v>
      </c>
      <c r="O925" t="str">
        <f t="shared" si="44"/>
        <v>Dark</v>
      </c>
      <c r="P925" t="str">
        <f>_xlfn.XLOOKUP(Coffee_order[[#This Row],[Customer ID]],customers!$A$1:$A$1001,customers!$I$1:$I$1001,,0)</f>
        <v>No</v>
      </c>
    </row>
    <row r="926" spans="1:16" x14ac:dyDescent="0.3">
      <c r="A926" s="2" t="s">
        <v>5715</v>
      </c>
      <c r="B926" s="4">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INDEX(products!$A$1:$G$49,MATCH($D926,products!$A$1:$A$49,0),MATCH(orders!I$1,products!$A$1:$G$1,0))</f>
        <v>Ara</v>
      </c>
      <c r="J926" t="str">
        <f>INDEX(products!$A$1:$G$49,MATCH($D926,products!$A$1:$A$49,0),MATCH(orders!J$1,products!$A$1:$G$1,0))</f>
        <v>L</v>
      </c>
      <c r="K926" s="6">
        <f>INDEX(products!$A$1:$G$49,MATCH($D926,products!$A$1:$A$49,0),MATCH(orders!K$1,products!$A$1:$G$1,0))</f>
        <v>2.5</v>
      </c>
      <c r="L926" s="7">
        <f>INDEX(products!$A$1:$G$49,MATCH($D926,products!$A$1:$A$49,0),MATCH(orders!L$1,products!$A$1:$G$1,0))</f>
        <v>29.784999999999997</v>
      </c>
      <c r="M926" s="7">
        <f t="shared" si="42"/>
        <v>89.35499999999999</v>
      </c>
      <c r="N926" t="str">
        <f t="shared" si="43"/>
        <v>Arabica</v>
      </c>
      <c r="O926" t="str">
        <f t="shared" si="44"/>
        <v>Light</v>
      </c>
      <c r="P926" t="str">
        <f>_xlfn.XLOOKUP(Coffee_order[[#This Row],[Customer ID]],customers!$A$1:$A$1001,customers!$I$1:$I$1001,,0)</f>
        <v>No</v>
      </c>
    </row>
    <row r="927" spans="1:16" x14ac:dyDescent="0.3">
      <c r="A927" s="2" t="s">
        <v>5720</v>
      </c>
      <c r="B927" s="4">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INDEX(products!$A$1:$G$49,MATCH($D927,products!$A$1:$A$49,0),MATCH(orders!I$1,products!$A$1:$G$1,0))</f>
        <v>Ara</v>
      </c>
      <c r="J927" t="str">
        <f>INDEX(products!$A$1:$G$49,MATCH($D927,products!$A$1:$A$49,0),MATCH(orders!J$1,products!$A$1:$G$1,0))</f>
        <v>M</v>
      </c>
      <c r="K927" s="6">
        <f>INDEX(products!$A$1:$G$49,MATCH($D927,products!$A$1:$A$49,0),MATCH(orders!K$1,products!$A$1:$G$1,0))</f>
        <v>0.5</v>
      </c>
      <c r="L927" s="7">
        <f>INDEX(products!$A$1:$G$49,MATCH($D927,products!$A$1:$A$49,0),MATCH(orders!L$1,products!$A$1:$G$1,0))</f>
        <v>6.75</v>
      </c>
      <c r="M927" s="7">
        <f t="shared" si="42"/>
        <v>20.25</v>
      </c>
      <c r="N927" t="str">
        <f t="shared" si="43"/>
        <v>Arabica</v>
      </c>
      <c r="O927" t="str">
        <f t="shared" si="44"/>
        <v>Medium</v>
      </c>
      <c r="P927" t="str">
        <f>_xlfn.XLOOKUP(Coffee_order[[#This Row],[Customer ID]],customers!$A$1:$A$1001,customers!$I$1:$I$1001,,0)</f>
        <v>No</v>
      </c>
    </row>
    <row r="928" spans="1:16" x14ac:dyDescent="0.3">
      <c r="A928" s="2" t="s">
        <v>5725</v>
      </c>
      <c r="B928" s="4">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INDEX(products!$A$1:$G$49,MATCH($D928,products!$A$1:$A$49,0),MATCH(orders!I$1,products!$A$1:$G$1,0))</f>
        <v>Ara</v>
      </c>
      <c r="J928" t="str">
        <f>INDEX(products!$A$1:$G$49,MATCH($D928,products!$A$1:$A$49,0),MATCH(orders!J$1,products!$A$1:$G$1,0))</f>
        <v>M</v>
      </c>
      <c r="K928" s="6">
        <f>INDEX(products!$A$1:$G$49,MATCH($D928,products!$A$1:$A$49,0),MATCH(orders!K$1,products!$A$1:$G$1,0))</f>
        <v>0.5</v>
      </c>
      <c r="L928" s="7">
        <f>INDEX(products!$A$1:$G$49,MATCH($D928,products!$A$1:$A$49,0),MATCH(orders!L$1,products!$A$1:$G$1,0))</f>
        <v>6.75</v>
      </c>
      <c r="M928" s="7">
        <f t="shared" si="42"/>
        <v>33.75</v>
      </c>
      <c r="N928" t="str">
        <f t="shared" si="43"/>
        <v>Arabica</v>
      </c>
      <c r="O928" t="str">
        <f t="shared" si="44"/>
        <v>Medium</v>
      </c>
      <c r="P928" t="str">
        <f>_xlfn.XLOOKUP(Coffee_order[[#This Row],[Customer ID]],customers!$A$1:$A$1001,customers!$I$1:$I$1001,,0)</f>
        <v>Yes</v>
      </c>
    </row>
    <row r="929" spans="1:16" x14ac:dyDescent="0.3">
      <c r="A929" s="2" t="s">
        <v>5731</v>
      </c>
      <c r="B929" s="4">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INDEX(products!$A$1:$G$49,MATCH($D929,products!$A$1:$A$49,0),MATCH(orders!I$1,products!$A$1:$G$1,0))</f>
        <v>Exc</v>
      </c>
      <c r="J929" t="str">
        <f>INDEX(products!$A$1:$G$49,MATCH($D929,products!$A$1:$A$49,0),MATCH(orders!J$1,products!$A$1:$G$1,0))</f>
        <v>D</v>
      </c>
      <c r="K929" s="6">
        <f>INDEX(products!$A$1:$G$49,MATCH($D929,products!$A$1:$A$49,0),MATCH(orders!K$1,products!$A$1:$G$1,0))</f>
        <v>2.5</v>
      </c>
      <c r="L929" s="7">
        <f>INDEX(products!$A$1:$G$49,MATCH($D929,products!$A$1:$A$49,0),MATCH(orders!L$1,products!$A$1:$G$1,0))</f>
        <v>27.945</v>
      </c>
      <c r="M929" s="7">
        <f t="shared" si="42"/>
        <v>111.78</v>
      </c>
      <c r="N929" t="str">
        <f t="shared" si="43"/>
        <v>Excelsia</v>
      </c>
      <c r="O929" t="str">
        <f t="shared" si="44"/>
        <v>Dark</v>
      </c>
      <c r="P929" t="str">
        <f>_xlfn.XLOOKUP(Coffee_order[[#This Row],[Customer ID]],customers!$A$1:$A$1001,customers!$I$1:$I$1001,,0)</f>
        <v>No</v>
      </c>
    </row>
    <row r="930" spans="1:16" x14ac:dyDescent="0.3">
      <c r="A930" s="2" t="s">
        <v>5737</v>
      </c>
      <c r="B930" s="4">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INDEX(products!$A$1:$G$49,MATCH($D930,products!$A$1:$A$49,0),MATCH(orders!I$1,products!$A$1:$G$1,0))</f>
        <v>Exc</v>
      </c>
      <c r="J930" t="str">
        <f>INDEX(products!$A$1:$G$49,MATCH($D930,products!$A$1:$A$49,0),MATCH(orders!J$1,products!$A$1:$G$1,0))</f>
        <v>M</v>
      </c>
      <c r="K930" s="6">
        <f>INDEX(products!$A$1:$G$49,MATCH($D930,products!$A$1:$A$49,0),MATCH(orders!K$1,products!$A$1:$G$1,0))</f>
        <v>2.5</v>
      </c>
      <c r="L930" s="7">
        <f>INDEX(products!$A$1:$G$49,MATCH($D930,products!$A$1:$A$49,0),MATCH(orders!L$1,products!$A$1:$G$1,0))</f>
        <v>31.624999999999996</v>
      </c>
      <c r="M930" s="7">
        <f t="shared" si="42"/>
        <v>63.249999999999993</v>
      </c>
      <c r="N930" t="str">
        <f t="shared" si="43"/>
        <v>Excelsia</v>
      </c>
      <c r="O930" t="str">
        <f t="shared" si="44"/>
        <v>Medium</v>
      </c>
      <c r="P930" t="str">
        <f>_xlfn.XLOOKUP(Coffee_order[[#This Row],[Customer ID]],customers!$A$1:$A$1001,customers!$I$1:$I$1001,,0)</f>
        <v>Yes</v>
      </c>
    </row>
    <row r="931" spans="1:16" x14ac:dyDescent="0.3">
      <c r="A931" s="2" t="s">
        <v>5742</v>
      </c>
      <c r="B931" s="4">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INDEX(products!$A$1:$G$49,MATCH($D931,products!$A$1:$A$49,0),MATCH(orders!I$1,products!$A$1:$G$1,0))</f>
        <v>Exc</v>
      </c>
      <c r="J931" t="str">
        <f>INDEX(products!$A$1:$G$49,MATCH($D931,products!$A$1:$A$49,0),MATCH(orders!J$1,products!$A$1:$G$1,0))</f>
        <v>L</v>
      </c>
      <c r="K931" s="6">
        <f>INDEX(products!$A$1:$G$49,MATCH($D931,products!$A$1:$A$49,0),MATCH(orders!K$1,products!$A$1:$G$1,0))</f>
        <v>0.2</v>
      </c>
      <c r="L931" s="7">
        <f>INDEX(products!$A$1:$G$49,MATCH($D931,products!$A$1:$A$49,0),MATCH(orders!L$1,products!$A$1:$G$1,0))</f>
        <v>4.4550000000000001</v>
      </c>
      <c r="M931" s="7">
        <f t="shared" si="42"/>
        <v>8.91</v>
      </c>
      <c r="N931" t="str">
        <f t="shared" si="43"/>
        <v>Excelsia</v>
      </c>
      <c r="O931" t="str">
        <f t="shared" si="44"/>
        <v>Light</v>
      </c>
      <c r="P931" t="str">
        <f>_xlfn.XLOOKUP(Coffee_order[[#This Row],[Customer ID]],customers!$A$1:$A$1001,customers!$I$1:$I$1001,,0)</f>
        <v>Yes</v>
      </c>
    </row>
    <row r="932" spans="1:16" x14ac:dyDescent="0.3">
      <c r="A932" s="2" t="s">
        <v>5748</v>
      </c>
      <c r="B932" s="4">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INDEX(products!$A$1:$G$49,MATCH($D932,products!$A$1:$A$49,0),MATCH(orders!I$1,products!$A$1:$G$1,0))</f>
        <v>Exc</v>
      </c>
      <c r="J932" t="str">
        <f>INDEX(products!$A$1:$G$49,MATCH($D932,products!$A$1:$A$49,0),MATCH(orders!J$1,products!$A$1:$G$1,0))</f>
        <v>D</v>
      </c>
      <c r="K932" s="6">
        <f>INDEX(products!$A$1:$G$49,MATCH($D932,products!$A$1:$A$49,0),MATCH(orders!K$1,products!$A$1:$G$1,0))</f>
        <v>1</v>
      </c>
      <c r="L932" s="7">
        <f>INDEX(products!$A$1:$G$49,MATCH($D932,products!$A$1:$A$49,0),MATCH(orders!L$1,products!$A$1:$G$1,0))</f>
        <v>12.15</v>
      </c>
      <c r="M932" s="7">
        <f t="shared" si="42"/>
        <v>12.15</v>
      </c>
      <c r="N932" t="str">
        <f t="shared" si="43"/>
        <v>Excelsia</v>
      </c>
      <c r="O932" t="str">
        <f t="shared" si="44"/>
        <v>Dark</v>
      </c>
      <c r="P932" t="str">
        <f>_xlfn.XLOOKUP(Coffee_order[[#This Row],[Customer ID]],customers!$A$1:$A$1001,customers!$I$1:$I$1001,,0)</f>
        <v>Yes</v>
      </c>
    </row>
    <row r="933" spans="1:16" x14ac:dyDescent="0.3">
      <c r="A933" s="2" t="s">
        <v>5753</v>
      </c>
      <c r="B933" s="4">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INDEX(products!$A$1:$G$49,MATCH($D933,products!$A$1:$A$49,0),MATCH(orders!I$1,products!$A$1:$G$1,0))</f>
        <v>Ara</v>
      </c>
      <c r="J933" t="str">
        <f>INDEX(products!$A$1:$G$49,MATCH($D933,products!$A$1:$A$49,0),MATCH(orders!J$1,products!$A$1:$G$1,0))</f>
        <v>D</v>
      </c>
      <c r="K933" s="6">
        <f>INDEX(products!$A$1:$G$49,MATCH($D933,products!$A$1:$A$49,0),MATCH(orders!K$1,products!$A$1:$G$1,0))</f>
        <v>0.5</v>
      </c>
      <c r="L933" s="7">
        <f>INDEX(products!$A$1:$G$49,MATCH($D933,products!$A$1:$A$49,0),MATCH(orders!L$1,products!$A$1:$G$1,0))</f>
        <v>5.97</v>
      </c>
      <c r="M933" s="7">
        <f t="shared" si="42"/>
        <v>23.88</v>
      </c>
      <c r="N933" t="str">
        <f t="shared" si="43"/>
        <v>Arabica</v>
      </c>
      <c r="O933" t="str">
        <f t="shared" si="44"/>
        <v>Dark</v>
      </c>
      <c r="P933" t="str">
        <f>_xlfn.XLOOKUP(Coffee_order[[#This Row],[Customer ID]],customers!$A$1:$A$1001,customers!$I$1:$I$1001,,0)</f>
        <v>Yes</v>
      </c>
    </row>
    <row r="934" spans="1:16" x14ac:dyDescent="0.3">
      <c r="A934" s="2" t="s">
        <v>5757</v>
      </c>
      <c r="B934" s="4">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INDEX(products!$A$1:$G$49,MATCH($D934,products!$A$1:$A$49,0),MATCH(orders!I$1,products!$A$1:$G$1,0))</f>
        <v>Exc</v>
      </c>
      <c r="J934" t="str">
        <f>INDEX(products!$A$1:$G$49,MATCH($D934,products!$A$1:$A$49,0),MATCH(orders!J$1,products!$A$1:$G$1,0))</f>
        <v>M</v>
      </c>
      <c r="K934" s="6">
        <f>INDEX(products!$A$1:$G$49,MATCH($D934,products!$A$1:$A$49,0),MATCH(orders!K$1,products!$A$1:$G$1,0))</f>
        <v>1</v>
      </c>
      <c r="L934" s="7">
        <f>INDEX(products!$A$1:$G$49,MATCH($D934,products!$A$1:$A$49,0),MATCH(orders!L$1,products!$A$1:$G$1,0))</f>
        <v>13.75</v>
      </c>
      <c r="M934" s="7">
        <f t="shared" si="42"/>
        <v>55</v>
      </c>
      <c r="N934" t="str">
        <f t="shared" si="43"/>
        <v>Excelsia</v>
      </c>
      <c r="O934" t="str">
        <f t="shared" si="44"/>
        <v>Medium</v>
      </c>
      <c r="P934" t="str">
        <f>_xlfn.XLOOKUP(Coffee_order[[#This Row],[Customer ID]],customers!$A$1:$A$1001,customers!$I$1:$I$1001,,0)</f>
        <v>No</v>
      </c>
    </row>
    <row r="935" spans="1:16" x14ac:dyDescent="0.3">
      <c r="A935" s="2" t="s">
        <v>5763</v>
      </c>
      <c r="B935" s="4">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INDEX(products!$A$1:$G$49,MATCH($D935,products!$A$1:$A$49,0),MATCH(orders!I$1,products!$A$1:$G$1,0))</f>
        <v>Rob</v>
      </c>
      <c r="J935" t="str">
        <f>INDEX(products!$A$1:$G$49,MATCH($D935,products!$A$1:$A$49,0),MATCH(orders!J$1,products!$A$1:$G$1,0))</f>
        <v>D</v>
      </c>
      <c r="K935" s="6">
        <f>INDEX(products!$A$1:$G$49,MATCH($D935,products!$A$1:$A$49,0),MATCH(orders!K$1,products!$A$1:$G$1,0))</f>
        <v>1</v>
      </c>
      <c r="L935" s="7">
        <f>INDEX(products!$A$1:$G$49,MATCH($D935,products!$A$1:$A$49,0),MATCH(orders!L$1,products!$A$1:$G$1,0))</f>
        <v>8.9499999999999993</v>
      </c>
      <c r="M935" s="7">
        <f t="shared" si="42"/>
        <v>26.849999999999998</v>
      </c>
      <c r="N935" t="str">
        <f t="shared" si="43"/>
        <v>Robusta</v>
      </c>
      <c r="O935" t="str">
        <f t="shared" si="44"/>
        <v>Dark</v>
      </c>
      <c r="P935" t="str">
        <f>_xlfn.XLOOKUP(Coffee_order[[#This Row],[Customer ID]],customers!$A$1:$A$1001,customers!$I$1:$I$1001,,0)</f>
        <v>Yes</v>
      </c>
    </row>
    <row r="936" spans="1:16" x14ac:dyDescent="0.3">
      <c r="A936" s="2" t="s">
        <v>5768</v>
      </c>
      <c r="B936" s="4">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INDEX(products!$A$1:$G$49,MATCH($D936,products!$A$1:$A$49,0),MATCH(orders!I$1,products!$A$1:$G$1,0))</f>
        <v>Rob</v>
      </c>
      <c r="J936" t="str">
        <f>INDEX(products!$A$1:$G$49,MATCH($D936,products!$A$1:$A$49,0),MATCH(orders!J$1,products!$A$1:$G$1,0))</f>
        <v>M</v>
      </c>
      <c r="K936" s="6">
        <f>INDEX(products!$A$1:$G$49,MATCH($D936,products!$A$1:$A$49,0),MATCH(orders!K$1,products!$A$1:$G$1,0))</f>
        <v>2.5</v>
      </c>
      <c r="L936" s="7">
        <f>INDEX(products!$A$1:$G$49,MATCH($D936,products!$A$1:$A$49,0),MATCH(orders!L$1,products!$A$1:$G$1,0))</f>
        <v>22.884999999999998</v>
      </c>
      <c r="M936" s="7">
        <f t="shared" si="42"/>
        <v>114.42499999999998</v>
      </c>
      <c r="N936" t="str">
        <f t="shared" si="43"/>
        <v>Robusta</v>
      </c>
      <c r="O936" t="str">
        <f t="shared" si="44"/>
        <v>Medium</v>
      </c>
      <c r="P936" t="str">
        <f>_xlfn.XLOOKUP(Coffee_order[[#This Row],[Customer ID]],customers!$A$1:$A$1001,customers!$I$1:$I$1001,,0)</f>
        <v>No</v>
      </c>
    </row>
    <row r="937" spans="1:16" x14ac:dyDescent="0.3">
      <c r="A937" s="2" t="s">
        <v>5774</v>
      </c>
      <c r="B937" s="4">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INDEX(products!$A$1:$G$49,MATCH($D937,products!$A$1:$A$49,0),MATCH(orders!I$1,products!$A$1:$G$1,0))</f>
        <v>Ara</v>
      </c>
      <c r="J937" t="str">
        <f>INDEX(products!$A$1:$G$49,MATCH($D937,products!$A$1:$A$49,0),MATCH(orders!J$1,products!$A$1:$G$1,0))</f>
        <v>M</v>
      </c>
      <c r="K937" s="6">
        <f>INDEX(products!$A$1:$G$49,MATCH($D937,products!$A$1:$A$49,0),MATCH(orders!K$1,products!$A$1:$G$1,0))</f>
        <v>2.5</v>
      </c>
      <c r="L937" s="7">
        <f>INDEX(products!$A$1:$G$49,MATCH($D937,products!$A$1:$A$49,0),MATCH(orders!L$1,products!$A$1:$G$1,0))</f>
        <v>25.874999999999996</v>
      </c>
      <c r="M937" s="7">
        <f t="shared" si="42"/>
        <v>155.24999999999997</v>
      </c>
      <c r="N937" t="str">
        <f t="shared" si="43"/>
        <v>Arabica</v>
      </c>
      <c r="O937" t="str">
        <f t="shared" si="44"/>
        <v>Medium</v>
      </c>
      <c r="P937" t="str">
        <f>_xlfn.XLOOKUP(Coffee_order[[#This Row],[Customer ID]],customers!$A$1:$A$1001,customers!$I$1:$I$1001,,0)</f>
        <v>Yes</v>
      </c>
    </row>
    <row r="938" spans="1:16" x14ac:dyDescent="0.3">
      <c r="A938" s="2" t="s">
        <v>5780</v>
      </c>
      <c r="B938" s="4">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INDEX(products!$A$1:$G$49,MATCH($D938,products!$A$1:$A$49,0),MATCH(orders!I$1,products!$A$1:$G$1,0))</f>
        <v>Lib</v>
      </c>
      <c r="J938" t="str">
        <f>INDEX(products!$A$1:$G$49,MATCH($D938,products!$A$1:$A$49,0),MATCH(orders!J$1,products!$A$1:$G$1,0))</f>
        <v>D</v>
      </c>
      <c r="K938" s="6">
        <f>INDEX(products!$A$1:$G$49,MATCH($D938,products!$A$1:$A$49,0),MATCH(orders!K$1,products!$A$1:$G$1,0))</f>
        <v>0.5</v>
      </c>
      <c r="L938" s="7">
        <f>INDEX(products!$A$1:$G$49,MATCH($D938,products!$A$1:$A$49,0),MATCH(orders!L$1,products!$A$1:$G$1,0))</f>
        <v>7.77</v>
      </c>
      <c r="M938" s="7">
        <f t="shared" si="42"/>
        <v>23.31</v>
      </c>
      <c r="N938" t="str">
        <f t="shared" si="43"/>
        <v>Liberica</v>
      </c>
      <c r="O938" t="str">
        <f t="shared" si="44"/>
        <v>Dark</v>
      </c>
      <c r="P938" t="str">
        <f>_xlfn.XLOOKUP(Coffee_order[[#This Row],[Customer ID]],customers!$A$1:$A$1001,customers!$I$1:$I$1001,,0)</f>
        <v>Yes</v>
      </c>
    </row>
    <row r="939" spans="1:16" x14ac:dyDescent="0.3">
      <c r="A939" s="2" t="s">
        <v>5780</v>
      </c>
      <c r="B939" s="4">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INDEX(products!$A$1:$G$49,MATCH($D939,products!$A$1:$A$49,0),MATCH(orders!I$1,products!$A$1:$G$1,0))</f>
        <v>Rob</v>
      </c>
      <c r="J939" t="str">
        <f>INDEX(products!$A$1:$G$49,MATCH($D939,products!$A$1:$A$49,0),MATCH(orders!J$1,products!$A$1:$G$1,0))</f>
        <v>M</v>
      </c>
      <c r="K939" s="6">
        <f>INDEX(products!$A$1:$G$49,MATCH($D939,products!$A$1:$A$49,0),MATCH(orders!K$1,products!$A$1:$G$1,0))</f>
        <v>2.5</v>
      </c>
      <c r="L939" s="7">
        <f>INDEX(products!$A$1:$G$49,MATCH($D939,products!$A$1:$A$49,0),MATCH(orders!L$1,products!$A$1:$G$1,0))</f>
        <v>22.884999999999998</v>
      </c>
      <c r="M939" s="7">
        <f t="shared" si="42"/>
        <v>91.539999999999992</v>
      </c>
      <c r="N939" t="str">
        <f t="shared" si="43"/>
        <v>Robusta</v>
      </c>
      <c r="O939" t="str">
        <f t="shared" si="44"/>
        <v>Medium</v>
      </c>
      <c r="P939" t="str">
        <f>_xlfn.XLOOKUP(Coffee_order[[#This Row],[Customer ID]],customers!$A$1:$A$1001,customers!$I$1:$I$1001,,0)</f>
        <v>Yes</v>
      </c>
    </row>
    <row r="940" spans="1:16" x14ac:dyDescent="0.3">
      <c r="A940" s="2" t="s">
        <v>5791</v>
      </c>
      <c r="B940" s="4">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INDEX(products!$A$1:$G$49,MATCH($D940,products!$A$1:$A$49,0),MATCH(orders!I$1,products!$A$1:$G$1,0))</f>
        <v>Exc</v>
      </c>
      <c r="J940" t="str">
        <f>INDEX(products!$A$1:$G$49,MATCH($D940,products!$A$1:$A$49,0),MATCH(orders!J$1,products!$A$1:$G$1,0))</f>
        <v>L</v>
      </c>
      <c r="K940" s="6">
        <f>INDEX(products!$A$1:$G$49,MATCH($D940,products!$A$1:$A$49,0),MATCH(orders!K$1,products!$A$1:$G$1,0))</f>
        <v>1</v>
      </c>
      <c r="L940" s="7">
        <f>INDEX(products!$A$1:$G$49,MATCH($D940,products!$A$1:$A$49,0),MATCH(orders!L$1,products!$A$1:$G$1,0))</f>
        <v>14.85</v>
      </c>
      <c r="M940" s="7">
        <f t="shared" si="42"/>
        <v>74.25</v>
      </c>
      <c r="N940" t="str">
        <f t="shared" si="43"/>
        <v>Excelsia</v>
      </c>
      <c r="O940" t="str">
        <f t="shared" si="44"/>
        <v>Light</v>
      </c>
      <c r="P940" t="str">
        <f>_xlfn.XLOOKUP(Coffee_order[[#This Row],[Customer ID]],customers!$A$1:$A$1001,customers!$I$1:$I$1001,,0)</f>
        <v>Yes</v>
      </c>
    </row>
    <row r="941" spans="1:16" x14ac:dyDescent="0.3">
      <c r="A941" s="2" t="s">
        <v>5797</v>
      </c>
      <c r="B941" s="4">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INDEX(products!$A$1:$G$49,MATCH($D941,products!$A$1:$A$49,0),MATCH(orders!I$1,products!$A$1:$G$1,0))</f>
        <v>Lib</v>
      </c>
      <c r="J941" t="str">
        <f>INDEX(products!$A$1:$G$49,MATCH($D941,products!$A$1:$A$49,0),MATCH(orders!J$1,products!$A$1:$G$1,0))</f>
        <v>L</v>
      </c>
      <c r="K941" s="6">
        <f>INDEX(products!$A$1:$G$49,MATCH($D941,products!$A$1:$A$49,0),MATCH(orders!K$1,products!$A$1:$G$1,0))</f>
        <v>0.2</v>
      </c>
      <c r="L941" s="7">
        <f>INDEX(products!$A$1:$G$49,MATCH($D941,products!$A$1:$A$49,0),MATCH(orders!L$1,products!$A$1:$G$1,0))</f>
        <v>4.7549999999999999</v>
      </c>
      <c r="M941" s="7">
        <f t="shared" si="42"/>
        <v>28.53</v>
      </c>
      <c r="N941" t="str">
        <f t="shared" si="43"/>
        <v>Liberica</v>
      </c>
      <c r="O941" t="str">
        <f t="shared" si="44"/>
        <v>Light</v>
      </c>
      <c r="P941" t="str">
        <f>_xlfn.XLOOKUP(Coffee_order[[#This Row],[Customer ID]],customers!$A$1:$A$1001,customers!$I$1:$I$1001,,0)</f>
        <v>No</v>
      </c>
    </row>
    <row r="942" spans="1:16" x14ac:dyDescent="0.3">
      <c r="A942" s="2" t="s">
        <v>5803</v>
      </c>
      <c r="B942" s="4">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INDEX(products!$A$1:$G$49,MATCH($D942,products!$A$1:$A$49,0),MATCH(orders!I$1,products!$A$1:$G$1,0))</f>
        <v>Rob</v>
      </c>
      <c r="J942" t="str">
        <f>INDEX(products!$A$1:$G$49,MATCH($D942,products!$A$1:$A$49,0),MATCH(orders!J$1,products!$A$1:$G$1,0))</f>
        <v>L</v>
      </c>
      <c r="K942" s="6">
        <f>INDEX(products!$A$1:$G$49,MATCH($D942,products!$A$1:$A$49,0),MATCH(orders!K$1,products!$A$1:$G$1,0))</f>
        <v>0.5</v>
      </c>
      <c r="L942" s="7">
        <f>INDEX(products!$A$1:$G$49,MATCH($D942,products!$A$1:$A$49,0),MATCH(orders!L$1,products!$A$1:$G$1,0))</f>
        <v>7.169999999999999</v>
      </c>
      <c r="M942" s="7">
        <f t="shared" si="42"/>
        <v>14.339999999999998</v>
      </c>
      <c r="N942" t="str">
        <f t="shared" si="43"/>
        <v>Robusta</v>
      </c>
      <c r="O942" t="str">
        <f t="shared" si="44"/>
        <v>Light</v>
      </c>
      <c r="P942" t="str">
        <f>_xlfn.XLOOKUP(Coffee_order[[#This Row],[Customer ID]],customers!$A$1:$A$1001,customers!$I$1:$I$1001,,0)</f>
        <v>Yes</v>
      </c>
    </row>
    <row r="943" spans="1:16" x14ac:dyDescent="0.3">
      <c r="A943" s="2" t="s">
        <v>5809</v>
      </c>
      <c r="B943" s="4">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INDEX(products!$A$1:$G$49,MATCH($D943,products!$A$1:$A$49,0),MATCH(orders!I$1,products!$A$1:$G$1,0))</f>
        <v>Ara</v>
      </c>
      <c r="J943" t="str">
        <f>INDEX(products!$A$1:$G$49,MATCH($D943,products!$A$1:$A$49,0),MATCH(orders!J$1,products!$A$1:$G$1,0))</f>
        <v>L</v>
      </c>
      <c r="K943" s="6">
        <f>INDEX(products!$A$1:$G$49,MATCH($D943,products!$A$1:$A$49,0),MATCH(orders!K$1,products!$A$1:$G$1,0))</f>
        <v>0.5</v>
      </c>
      <c r="L943" s="7">
        <f>INDEX(products!$A$1:$G$49,MATCH($D943,products!$A$1:$A$49,0),MATCH(orders!L$1,products!$A$1:$G$1,0))</f>
        <v>7.77</v>
      </c>
      <c r="M943" s="7">
        <f t="shared" si="42"/>
        <v>15.54</v>
      </c>
      <c r="N943" t="str">
        <f t="shared" si="43"/>
        <v>Arabica</v>
      </c>
      <c r="O943" t="str">
        <f t="shared" si="44"/>
        <v>Light</v>
      </c>
      <c r="P943" t="str">
        <f>_xlfn.XLOOKUP(Coffee_order[[#This Row],[Customer ID]],customers!$A$1:$A$1001,customers!$I$1:$I$1001,,0)</f>
        <v>Yes</v>
      </c>
    </row>
    <row r="944" spans="1:16" x14ac:dyDescent="0.3">
      <c r="A944" s="2" t="s">
        <v>5816</v>
      </c>
      <c r="B944" s="4">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INDEX(products!$A$1:$G$49,MATCH($D944,products!$A$1:$A$49,0),MATCH(orders!I$1,products!$A$1:$G$1,0))</f>
        <v>Rob</v>
      </c>
      <c r="J944" t="str">
        <f>INDEX(products!$A$1:$G$49,MATCH($D944,products!$A$1:$A$49,0),MATCH(orders!J$1,products!$A$1:$G$1,0))</f>
        <v>L</v>
      </c>
      <c r="K944" s="6">
        <f>INDEX(products!$A$1:$G$49,MATCH($D944,products!$A$1:$A$49,0),MATCH(orders!K$1,products!$A$1:$G$1,0))</f>
        <v>1</v>
      </c>
      <c r="L944" s="7">
        <f>INDEX(products!$A$1:$G$49,MATCH($D944,products!$A$1:$A$49,0),MATCH(orders!L$1,products!$A$1:$G$1,0))</f>
        <v>11.95</v>
      </c>
      <c r="M944" s="7">
        <f t="shared" si="42"/>
        <v>35.849999999999994</v>
      </c>
      <c r="N944" t="str">
        <f t="shared" si="43"/>
        <v>Robusta</v>
      </c>
      <c r="O944" t="str">
        <f t="shared" si="44"/>
        <v>Light</v>
      </c>
      <c r="P944" t="str">
        <f>_xlfn.XLOOKUP(Coffee_order[[#This Row],[Customer ID]],customers!$A$1:$A$1001,customers!$I$1:$I$1001,,0)</f>
        <v>No</v>
      </c>
    </row>
    <row r="945" spans="1:16" x14ac:dyDescent="0.3">
      <c r="A945" s="2" t="s">
        <v>5822</v>
      </c>
      <c r="B945" s="4">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INDEX(products!$A$1:$G$49,MATCH($D945,products!$A$1:$A$49,0),MATCH(orders!I$1,products!$A$1:$G$1,0))</f>
        <v>Ara</v>
      </c>
      <c r="J945" t="str">
        <f>INDEX(products!$A$1:$G$49,MATCH($D945,products!$A$1:$A$49,0),MATCH(orders!J$1,products!$A$1:$G$1,0))</f>
        <v>L</v>
      </c>
      <c r="K945" s="6">
        <f>INDEX(products!$A$1:$G$49,MATCH($D945,products!$A$1:$A$49,0),MATCH(orders!K$1,products!$A$1:$G$1,0))</f>
        <v>0.5</v>
      </c>
      <c r="L945" s="7">
        <f>INDEX(products!$A$1:$G$49,MATCH($D945,products!$A$1:$A$49,0),MATCH(orders!L$1,products!$A$1:$G$1,0))</f>
        <v>7.77</v>
      </c>
      <c r="M945" s="7">
        <f t="shared" si="42"/>
        <v>46.62</v>
      </c>
      <c r="N945" t="str">
        <f t="shared" si="43"/>
        <v>Arabica</v>
      </c>
      <c r="O945" t="str">
        <f t="shared" si="44"/>
        <v>Light</v>
      </c>
      <c r="P945" t="str">
        <f>_xlfn.XLOOKUP(Coffee_order[[#This Row],[Customer ID]],customers!$A$1:$A$1001,customers!$I$1:$I$1001,,0)</f>
        <v>No</v>
      </c>
    </row>
    <row r="946" spans="1:16" x14ac:dyDescent="0.3">
      <c r="A946" s="2" t="s">
        <v>5828</v>
      </c>
      <c r="B946" s="4">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INDEX(products!$A$1:$G$49,MATCH($D946,products!$A$1:$A$49,0),MATCH(orders!I$1,products!$A$1:$G$1,0))</f>
        <v>Rob</v>
      </c>
      <c r="J946" t="str">
        <f>INDEX(products!$A$1:$G$49,MATCH($D946,products!$A$1:$A$49,0),MATCH(orders!J$1,products!$A$1:$G$1,0))</f>
        <v>L</v>
      </c>
      <c r="K946" s="6">
        <f>INDEX(products!$A$1:$G$49,MATCH($D946,products!$A$1:$A$49,0),MATCH(orders!K$1,products!$A$1:$G$1,0))</f>
        <v>0.5</v>
      </c>
      <c r="L946" s="7">
        <f>INDEX(products!$A$1:$G$49,MATCH($D946,products!$A$1:$A$49,0),MATCH(orders!L$1,products!$A$1:$G$1,0))</f>
        <v>7.169999999999999</v>
      </c>
      <c r="M946" s="7">
        <f t="shared" si="42"/>
        <v>35.849999999999994</v>
      </c>
      <c r="N946" t="str">
        <f t="shared" si="43"/>
        <v>Robusta</v>
      </c>
      <c r="O946" t="str">
        <f t="shared" si="44"/>
        <v>Light</v>
      </c>
      <c r="P946" t="str">
        <f>_xlfn.XLOOKUP(Coffee_order[[#This Row],[Customer ID]],customers!$A$1:$A$1001,customers!$I$1:$I$1001,,0)</f>
        <v>No</v>
      </c>
    </row>
    <row r="947" spans="1:16" x14ac:dyDescent="0.3">
      <c r="A947" s="2" t="s">
        <v>5834</v>
      </c>
      <c r="B947" s="4">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INDEX(products!$A$1:$G$49,MATCH($D947,products!$A$1:$A$49,0),MATCH(orders!I$1,products!$A$1:$G$1,0))</f>
        <v>Lib</v>
      </c>
      <c r="J947" t="str">
        <f>INDEX(products!$A$1:$G$49,MATCH($D947,products!$A$1:$A$49,0),MATCH(orders!J$1,products!$A$1:$G$1,0))</f>
        <v>D</v>
      </c>
      <c r="K947" s="6">
        <f>INDEX(products!$A$1:$G$49,MATCH($D947,products!$A$1:$A$49,0),MATCH(orders!K$1,products!$A$1:$G$1,0))</f>
        <v>2.5</v>
      </c>
      <c r="L947" s="7">
        <f>INDEX(products!$A$1:$G$49,MATCH($D947,products!$A$1:$A$49,0),MATCH(orders!L$1,products!$A$1:$G$1,0))</f>
        <v>29.784999999999997</v>
      </c>
      <c r="M947" s="7">
        <f t="shared" si="42"/>
        <v>119.13999999999999</v>
      </c>
      <c r="N947" t="str">
        <f t="shared" si="43"/>
        <v>Liberica</v>
      </c>
      <c r="O947" t="str">
        <f t="shared" si="44"/>
        <v>Dark</v>
      </c>
      <c r="P947" t="str">
        <f>_xlfn.XLOOKUP(Coffee_order[[#This Row],[Customer ID]],customers!$A$1:$A$1001,customers!$I$1:$I$1001,,0)</f>
        <v>No</v>
      </c>
    </row>
    <row r="948" spans="1:16" x14ac:dyDescent="0.3">
      <c r="A948" s="2" t="s">
        <v>5839</v>
      </c>
      <c r="B948" s="4">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INDEX(products!$A$1:$G$49,MATCH($D948,products!$A$1:$A$49,0),MATCH(orders!I$1,products!$A$1:$G$1,0))</f>
        <v>Lib</v>
      </c>
      <c r="J948" t="str">
        <f>INDEX(products!$A$1:$G$49,MATCH($D948,products!$A$1:$A$49,0),MATCH(orders!J$1,products!$A$1:$G$1,0))</f>
        <v>D</v>
      </c>
      <c r="K948" s="6">
        <f>INDEX(products!$A$1:$G$49,MATCH($D948,products!$A$1:$A$49,0),MATCH(orders!K$1,products!$A$1:$G$1,0))</f>
        <v>0.5</v>
      </c>
      <c r="L948" s="7">
        <f>INDEX(products!$A$1:$G$49,MATCH($D948,products!$A$1:$A$49,0),MATCH(orders!L$1,products!$A$1:$G$1,0))</f>
        <v>7.77</v>
      </c>
      <c r="M948" s="7">
        <f t="shared" si="42"/>
        <v>23.31</v>
      </c>
      <c r="N948" t="str">
        <f t="shared" si="43"/>
        <v>Liberica</v>
      </c>
      <c r="O948" t="str">
        <f t="shared" si="44"/>
        <v>Dark</v>
      </c>
      <c r="P948" t="str">
        <f>_xlfn.XLOOKUP(Coffee_order[[#This Row],[Customer ID]],customers!$A$1:$A$1001,customers!$I$1:$I$1001,,0)</f>
        <v>No</v>
      </c>
    </row>
    <row r="949" spans="1:16" x14ac:dyDescent="0.3">
      <c r="A949" s="2" t="s">
        <v>5844</v>
      </c>
      <c r="B949" s="4">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INDEX(products!$A$1:$G$49,MATCH($D949,products!$A$1:$A$49,0),MATCH(orders!I$1,products!$A$1:$G$1,0))</f>
        <v>Ara</v>
      </c>
      <c r="J949" t="str">
        <f>INDEX(products!$A$1:$G$49,MATCH($D949,products!$A$1:$A$49,0),MATCH(orders!J$1,products!$A$1:$G$1,0))</f>
        <v>M</v>
      </c>
      <c r="K949" s="6">
        <f>INDEX(products!$A$1:$G$49,MATCH($D949,products!$A$1:$A$49,0),MATCH(orders!K$1,products!$A$1:$G$1,0))</f>
        <v>1</v>
      </c>
      <c r="L949" s="7">
        <f>INDEX(products!$A$1:$G$49,MATCH($D949,products!$A$1:$A$49,0),MATCH(orders!L$1,products!$A$1:$G$1,0))</f>
        <v>11.25</v>
      </c>
      <c r="M949" s="7">
        <f t="shared" si="42"/>
        <v>11.25</v>
      </c>
      <c r="N949" t="str">
        <f t="shared" si="43"/>
        <v>Arabica</v>
      </c>
      <c r="O949" t="str">
        <f t="shared" si="44"/>
        <v>Medium</v>
      </c>
      <c r="P949" t="str">
        <f>_xlfn.XLOOKUP(Coffee_order[[#This Row],[Customer ID]],customers!$A$1:$A$1001,customers!$I$1:$I$1001,,0)</f>
        <v>No</v>
      </c>
    </row>
    <row r="950" spans="1:16" x14ac:dyDescent="0.3">
      <c r="A950" s="2" t="s">
        <v>5849</v>
      </c>
      <c r="B950" s="4">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INDEX(products!$A$1:$G$49,MATCH($D950,products!$A$1:$A$49,0),MATCH(orders!I$1,products!$A$1:$G$1,0))</f>
        <v>Exc</v>
      </c>
      <c r="J950" t="str">
        <f>INDEX(products!$A$1:$G$49,MATCH($D950,products!$A$1:$A$49,0),MATCH(orders!J$1,products!$A$1:$G$1,0))</f>
        <v>D</v>
      </c>
      <c r="K950" s="6">
        <f>INDEX(products!$A$1:$G$49,MATCH($D950,products!$A$1:$A$49,0),MATCH(orders!K$1,products!$A$1:$G$1,0))</f>
        <v>2.5</v>
      </c>
      <c r="L950" s="7">
        <f>INDEX(products!$A$1:$G$49,MATCH($D950,products!$A$1:$A$49,0),MATCH(orders!L$1,products!$A$1:$G$1,0))</f>
        <v>27.945</v>
      </c>
      <c r="M950" s="7">
        <f t="shared" si="42"/>
        <v>83.835000000000008</v>
      </c>
      <c r="N950" t="str">
        <f t="shared" si="43"/>
        <v>Excelsia</v>
      </c>
      <c r="O950" t="str">
        <f t="shared" si="44"/>
        <v>Dark</v>
      </c>
      <c r="P950" t="str">
        <f>_xlfn.XLOOKUP(Coffee_order[[#This Row],[Customer ID]],customers!$A$1:$A$1001,customers!$I$1:$I$1001,,0)</f>
        <v>Yes</v>
      </c>
    </row>
    <row r="951" spans="1:16" x14ac:dyDescent="0.3">
      <c r="A951" s="2" t="s">
        <v>5855</v>
      </c>
      <c r="B951" s="4">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INDEX(products!$A$1:$G$49,MATCH($D951,products!$A$1:$A$49,0),MATCH(orders!I$1,products!$A$1:$G$1,0))</f>
        <v>Rob</v>
      </c>
      <c r="J951" t="str">
        <f>INDEX(products!$A$1:$G$49,MATCH($D951,products!$A$1:$A$49,0),MATCH(orders!J$1,products!$A$1:$G$1,0))</f>
        <v>L</v>
      </c>
      <c r="K951" s="6">
        <f>INDEX(products!$A$1:$G$49,MATCH($D951,products!$A$1:$A$49,0),MATCH(orders!K$1,products!$A$1:$G$1,0))</f>
        <v>2.5</v>
      </c>
      <c r="L951" s="7">
        <f>INDEX(products!$A$1:$G$49,MATCH($D951,products!$A$1:$A$49,0),MATCH(orders!L$1,products!$A$1:$G$1,0))</f>
        <v>27.484999999999996</v>
      </c>
      <c r="M951" s="7">
        <f t="shared" si="42"/>
        <v>109.93999999999998</v>
      </c>
      <c r="N951" t="str">
        <f t="shared" si="43"/>
        <v>Robusta</v>
      </c>
      <c r="O951" t="str">
        <f t="shared" si="44"/>
        <v>Light</v>
      </c>
      <c r="P951" t="str">
        <f>_xlfn.XLOOKUP(Coffee_order[[#This Row],[Customer ID]],customers!$A$1:$A$1001,customers!$I$1:$I$1001,,0)</f>
        <v>No</v>
      </c>
    </row>
    <row r="952" spans="1:16" x14ac:dyDescent="0.3">
      <c r="A952" s="2" t="s">
        <v>5861</v>
      </c>
      <c r="B952" s="4">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INDEX(products!$A$1:$G$49,MATCH($D952,products!$A$1:$A$49,0),MATCH(orders!I$1,products!$A$1:$G$1,0))</f>
        <v>Rob</v>
      </c>
      <c r="J952" t="str">
        <f>INDEX(products!$A$1:$G$49,MATCH($D952,products!$A$1:$A$49,0),MATCH(orders!J$1,products!$A$1:$G$1,0))</f>
        <v>L</v>
      </c>
      <c r="K952" s="6">
        <f>INDEX(products!$A$1:$G$49,MATCH($D952,products!$A$1:$A$49,0),MATCH(orders!K$1,products!$A$1:$G$1,0))</f>
        <v>0.2</v>
      </c>
      <c r="L952" s="7">
        <f>INDEX(products!$A$1:$G$49,MATCH($D952,products!$A$1:$A$49,0),MATCH(orders!L$1,products!$A$1:$G$1,0))</f>
        <v>3.5849999999999995</v>
      </c>
      <c r="M952" s="7">
        <f t="shared" si="42"/>
        <v>14.339999999999998</v>
      </c>
      <c r="N952" t="str">
        <f t="shared" si="43"/>
        <v>Robusta</v>
      </c>
      <c r="O952" t="str">
        <f t="shared" si="44"/>
        <v>Light</v>
      </c>
      <c r="P952" t="str">
        <f>_xlfn.XLOOKUP(Coffee_order[[#This Row],[Customer ID]],customers!$A$1:$A$1001,customers!$I$1:$I$1001,,0)</f>
        <v>Yes</v>
      </c>
    </row>
    <row r="953" spans="1:16" x14ac:dyDescent="0.3">
      <c r="A953" s="2" t="s">
        <v>5866</v>
      </c>
      <c r="B953" s="4">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INDEX(products!$A$1:$G$49,MATCH($D953,products!$A$1:$A$49,0),MATCH(orders!I$1,products!$A$1:$G$1,0))</f>
        <v>Rob</v>
      </c>
      <c r="J953" t="str">
        <f>INDEX(products!$A$1:$G$49,MATCH($D953,products!$A$1:$A$49,0),MATCH(orders!J$1,products!$A$1:$G$1,0))</f>
        <v>L</v>
      </c>
      <c r="K953" s="6">
        <f>INDEX(products!$A$1:$G$49,MATCH($D953,products!$A$1:$A$49,0),MATCH(orders!K$1,products!$A$1:$G$1,0))</f>
        <v>0.2</v>
      </c>
      <c r="L953" s="7">
        <f>INDEX(products!$A$1:$G$49,MATCH($D953,products!$A$1:$A$49,0),MATCH(orders!L$1,products!$A$1:$G$1,0))</f>
        <v>3.5849999999999995</v>
      </c>
      <c r="M953" s="7">
        <f t="shared" si="42"/>
        <v>21.509999999999998</v>
      </c>
      <c r="N953" t="str">
        <f t="shared" si="43"/>
        <v>Robusta</v>
      </c>
      <c r="O953" t="str">
        <f t="shared" si="44"/>
        <v>Light</v>
      </c>
      <c r="P953" t="str">
        <f>_xlfn.XLOOKUP(Coffee_order[[#This Row],[Customer ID]],customers!$A$1:$A$1001,customers!$I$1:$I$1001,,0)</f>
        <v>No</v>
      </c>
    </row>
    <row r="954" spans="1:16" x14ac:dyDescent="0.3">
      <c r="A954" s="2" t="s">
        <v>5872</v>
      </c>
      <c r="B954" s="4">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INDEX(products!$A$1:$G$49,MATCH($D954,products!$A$1:$A$49,0),MATCH(orders!I$1,products!$A$1:$G$1,0))</f>
        <v>Ara</v>
      </c>
      <c r="J954" t="str">
        <f>INDEX(products!$A$1:$G$49,MATCH($D954,products!$A$1:$A$49,0),MATCH(orders!J$1,products!$A$1:$G$1,0))</f>
        <v>M</v>
      </c>
      <c r="K954" s="6">
        <f>INDEX(products!$A$1:$G$49,MATCH($D954,products!$A$1:$A$49,0),MATCH(orders!K$1,products!$A$1:$G$1,0))</f>
        <v>1</v>
      </c>
      <c r="L954" s="7">
        <f>INDEX(products!$A$1:$G$49,MATCH($D954,products!$A$1:$A$49,0),MATCH(orders!L$1,products!$A$1:$G$1,0))</f>
        <v>11.25</v>
      </c>
      <c r="M954" s="7">
        <f t="shared" si="42"/>
        <v>22.5</v>
      </c>
      <c r="N954" t="str">
        <f t="shared" si="43"/>
        <v>Arabica</v>
      </c>
      <c r="O954" t="str">
        <f t="shared" si="44"/>
        <v>Medium</v>
      </c>
      <c r="P954" t="str">
        <f>_xlfn.XLOOKUP(Coffee_order[[#This Row],[Customer ID]],customers!$A$1:$A$1001,customers!$I$1:$I$1001,,0)</f>
        <v>Yes</v>
      </c>
    </row>
    <row r="955" spans="1:16" x14ac:dyDescent="0.3">
      <c r="A955" s="2" t="s">
        <v>5878</v>
      </c>
      <c r="B955" s="4">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INDEX(products!$A$1:$G$49,MATCH($D955,products!$A$1:$A$49,0),MATCH(orders!I$1,products!$A$1:$G$1,0))</f>
        <v>Ara</v>
      </c>
      <c r="J955" t="str">
        <f>INDEX(products!$A$1:$G$49,MATCH($D955,products!$A$1:$A$49,0),MATCH(orders!J$1,products!$A$1:$G$1,0))</f>
        <v>L</v>
      </c>
      <c r="K955" s="6">
        <f>INDEX(products!$A$1:$G$49,MATCH($D955,products!$A$1:$A$49,0),MATCH(orders!K$1,products!$A$1:$G$1,0))</f>
        <v>0.2</v>
      </c>
      <c r="L955" s="7">
        <f>INDEX(products!$A$1:$G$49,MATCH($D955,products!$A$1:$A$49,0),MATCH(orders!L$1,products!$A$1:$G$1,0))</f>
        <v>3.8849999999999998</v>
      </c>
      <c r="M955" s="7">
        <f t="shared" si="42"/>
        <v>3.8849999999999998</v>
      </c>
      <c r="N955" t="str">
        <f t="shared" si="43"/>
        <v>Arabica</v>
      </c>
      <c r="O955" t="str">
        <f t="shared" si="44"/>
        <v>Light</v>
      </c>
      <c r="P955" t="str">
        <f>_xlfn.XLOOKUP(Coffee_order[[#This Row],[Customer ID]],customers!$A$1:$A$1001,customers!$I$1:$I$1001,,0)</f>
        <v>Yes</v>
      </c>
    </row>
    <row r="956" spans="1:16" x14ac:dyDescent="0.3">
      <c r="A956" s="2" t="s">
        <v>5884</v>
      </c>
      <c r="B956" s="4">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INDEX(products!$A$1:$G$49,MATCH($D956,products!$A$1:$A$49,0),MATCH(orders!I$1,products!$A$1:$G$1,0))</f>
        <v>Exc</v>
      </c>
      <c r="J956" t="str">
        <f>INDEX(products!$A$1:$G$49,MATCH($D956,products!$A$1:$A$49,0),MATCH(orders!J$1,products!$A$1:$G$1,0))</f>
        <v>D</v>
      </c>
      <c r="K956" s="6">
        <f>INDEX(products!$A$1:$G$49,MATCH($D956,products!$A$1:$A$49,0),MATCH(orders!K$1,products!$A$1:$G$1,0))</f>
        <v>2.5</v>
      </c>
      <c r="L956" s="7">
        <f>INDEX(products!$A$1:$G$49,MATCH($D956,products!$A$1:$A$49,0),MATCH(orders!L$1,products!$A$1:$G$1,0))</f>
        <v>27.945</v>
      </c>
      <c r="M956" s="7">
        <f t="shared" si="42"/>
        <v>27.945</v>
      </c>
      <c r="N956" t="str">
        <f t="shared" si="43"/>
        <v>Excelsia</v>
      </c>
      <c r="O956" t="str">
        <f t="shared" si="44"/>
        <v>Dark</v>
      </c>
      <c r="P956" t="str">
        <f>_xlfn.XLOOKUP(Coffee_order[[#This Row],[Customer ID]],customers!$A$1:$A$1001,customers!$I$1:$I$1001,,0)</f>
        <v>Yes</v>
      </c>
    </row>
    <row r="957" spans="1:16" x14ac:dyDescent="0.3">
      <c r="A957" s="2" t="s">
        <v>5890</v>
      </c>
      <c r="B957" s="4">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INDEX(products!$A$1:$G$49,MATCH($D957,products!$A$1:$A$49,0),MATCH(orders!I$1,products!$A$1:$G$1,0))</f>
        <v>Exc</v>
      </c>
      <c r="J957" t="str">
        <f>INDEX(products!$A$1:$G$49,MATCH($D957,products!$A$1:$A$49,0),MATCH(orders!J$1,products!$A$1:$G$1,0))</f>
        <v>L</v>
      </c>
      <c r="K957" s="6">
        <f>INDEX(products!$A$1:$G$49,MATCH($D957,products!$A$1:$A$49,0),MATCH(orders!K$1,products!$A$1:$G$1,0))</f>
        <v>2.5</v>
      </c>
      <c r="L957" s="7">
        <f>INDEX(products!$A$1:$G$49,MATCH($D957,products!$A$1:$A$49,0),MATCH(orders!L$1,products!$A$1:$G$1,0))</f>
        <v>34.154999999999994</v>
      </c>
      <c r="M957" s="7">
        <f t="shared" si="42"/>
        <v>170.77499999999998</v>
      </c>
      <c r="N957" t="str">
        <f t="shared" si="43"/>
        <v>Excelsia</v>
      </c>
      <c r="O957" t="str">
        <f t="shared" si="44"/>
        <v>Light</v>
      </c>
      <c r="P957" t="str">
        <f>_xlfn.XLOOKUP(Coffee_order[[#This Row],[Customer ID]],customers!$A$1:$A$1001,customers!$I$1:$I$1001,,0)</f>
        <v>Yes</v>
      </c>
    </row>
    <row r="958" spans="1:16" x14ac:dyDescent="0.3">
      <c r="A958" s="2" t="s">
        <v>5890</v>
      </c>
      <c r="B958" s="4">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INDEX(products!$A$1:$G$49,MATCH($D958,products!$A$1:$A$49,0),MATCH(orders!I$1,products!$A$1:$G$1,0))</f>
        <v>Rob</v>
      </c>
      <c r="J958" t="str">
        <f>INDEX(products!$A$1:$G$49,MATCH($D958,products!$A$1:$A$49,0),MATCH(orders!J$1,products!$A$1:$G$1,0))</f>
        <v>L</v>
      </c>
      <c r="K958" s="6">
        <f>INDEX(products!$A$1:$G$49,MATCH($D958,products!$A$1:$A$49,0),MATCH(orders!K$1,products!$A$1:$G$1,0))</f>
        <v>2.5</v>
      </c>
      <c r="L958" s="7">
        <f>INDEX(products!$A$1:$G$49,MATCH($D958,products!$A$1:$A$49,0),MATCH(orders!L$1,products!$A$1:$G$1,0))</f>
        <v>27.484999999999996</v>
      </c>
      <c r="M958" s="7">
        <f t="shared" si="42"/>
        <v>54.969999999999992</v>
      </c>
      <c r="N958" t="str">
        <f t="shared" si="43"/>
        <v>Robusta</v>
      </c>
      <c r="O958" t="str">
        <f t="shared" si="44"/>
        <v>Light</v>
      </c>
      <c r="P958" t="str">
        <f>_xlfn.XLOOKUP(Coffee_order[[#This Row],[Customer ID]],customers!$A$1:$A$1001,customers!$I$1:$I$1001,,0)</f>
        <v>Yes</v>
      </c>
    </row>
    <row r="959" spans="1:16" x14ac:dyDescent="0.3">
      <c r="A959" s="2" t="s">
        <v>5890</v>
      </c>
      <c r="B959" s="4">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INDEX(products!$A$1:$G$49,MATCH($D959,products!$A$1:$A$49,0),MATCH(orders!I$1,products!$A$1:$G$1,0))</f>
        <v>Exc</v>
      </c>
      <c r="J959" t="str">
        <f>INDEX(products!$A$1:$G$49,MATCH($D959,products!$A$1:$A$49,0),MATCH(orders!J$1,products!$A$1:$G$1,0))</f>
        <v>L</v>
      </c>
      <c r="K959" s="6">
        <f>INDEX(products!$A$1:$G$49,MATCH($D959,products!$A$1:$A$49,0),MATCH(orders!K$1,products!$A$1:$G$1,0))</f>
        <v>1</v>
      </c>
      <c r="L959" s="7">
        <f>INDEX(products!$A$1:$G$49,MATCH($D959,products!$A$1:$A$49,0),MATCH(orders!L$1,products!$A$1:$G$1,0))</f>
        <v>14.85</v>
      </c>
      <c r="M959" s="7">
        <f t="shared" si="42"/>
        <v>14.85</v>
      </c>
      <c r="N959" t="str">
        <f t="shared" si="43"/>
        <v>Excelsia</v>
      </c>
      <c r="O959" t="str">
        <f t="shared" si="44"/>
        <v>Light</v>
      </c>
      <c r="P959" t="str">
        <f>_xlfn.XLOOKUP(Coffee_order[[#This Row],[Customer ID]],customers!$A$1:$A$1001,customers!$I$1:$I$1001,,0)</f>
        <v>Yes</v>
      </c>
    </row>
    <row r="960" spans="1:16" x14ac:dyDescent="0.3">
      <c r="A960" s="2" t="s">
        <v>5890</v>
      </c>
      <c r="B960" s="4">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INDEX(products!$A$1:$G$49,MATCH($D960,products!$A$1:$A$49,0),MATCH(orders!I$1,products!$A$1:$G$1,0))</f>
        <v>Ara</v>
      </c>
      <c r="J960" t="str">
        <f>INDEX(products!$A$1:$G$49,MATCH($D960,products!$A$1:$A$49,0),MATCH(orders!J$1,products!$A$1:$G$1,0))</f>
        <v>L</v>
      </c>
      <c r="K960" s="6">
        <f>INDEX(products!$A$1:$G$49,MATCH($D960,products!$A$1:$A$49,0),MATCH(orders!K$1,products!$A$1:$G$1,0))</f>
        <v>0.2</v>
      </c>
      <c r="L960" s="7">
        <f>INDEX(products!$A$1:$G$49,MATCH($D960,products!$A$1:$A$49,0),MATCH(orders!L$1,products!$A$1:$G$1,0))</f>
        <v>3.8849999999999998</v>
      </c>
      <c r="M960" s="7">
        <f t="shared" si="42"/>
        <v>7.77</v>
      </c>
      <c r="N960" t="str">
        <f t="shared" si="43"/>
        <v>Arabica</v>
      </c>
      <c r="O960" t="str">
        <f t="shared" si="44"/>
        <v>Light</v>
      </c>
      <c r="P960" t="str">
        <f>_xlfn.XLOOKUP(Coffee_order[[#This Row],[Customer ID]],customers!$A$1:$A$1001,customers!$I$1:$I$1001,,0)</f>
        <v>Yes</v>
      </c>
    </row>
    <row r="961" spans="1:16" x14ac:dyDescent="0.3">
      <c r="A961" s="2" t="s">
        <v>5910</v>
      </c>
      <c r="B961" s="4">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INDEX(products!$A$1:$G$49,MATCH($D961,products!$A$1:$A$49,0),MATCH(orders!I$1,products!$A$1:$G$1,0))</f>
        <v>Lib</v>
      </c>
      <c r="J961" t="str">
        <f>INDEX(products!$A$1:$G$49,MATCH($D961,products!$A$1:$A$49,0),MATCH(orders!J$1,products!$A$1:$G$1,0))</f>
        <v>L</v>
      </c>
      <c r="K961" s="6">
        <f>INDEX(products!$A$1:$G$49,MATCH($D961,products!$A$1:$A$49,0),MATCH(orders!K$1,products!$A$1:$G$1,0))</f>
        <v>0.2</v>
      </c>
      <c r="L961" s="7">
        <f>INDEX(products!$A$1:$G$49,MATCH($D961,products!$A$1:$A$49,0),MATCH(orders!L$1,products!$A$1:$G$1,0))</f>
        <v>4.7549999999999999</v>
      </c>
      <c r="M961" s="7">
        <f t="shared" si="42"/>
        <v>23.774999999999999</v>
      </c>
      <c r="N961" t="str">
        <f t="shared" si="43"/>
        <v>Liberica</v>
      </c>
      <c r="O961" t="str">
        <f t="shared" si="44"/>
        <v>Light</v>
      </c>
      <c r="P961" t="str">
        <f>_xlfn.XLOOKUP(Coffee_order[[#This Row],[Customer ID]],customers!$A$1:$A$1001,customers!$I$1:$I$1001,,0)</f>
        <v>Yes</v>
      </c>
    </row>
    <row r="962" spans="1:16" x14ac:dyDescent="0.3">
      <c r="A962" s="2" t="s">
        <v>5915</v>
      </c>
      <c r="B962" s="4">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INDEX(products!$A$1:$G$49,MATCH($D962,products!$A$1:$A$49,0),MATCH(orders!I$1,products!$A$1:$G$1,0))</f>
        <v>Lib</v>
      </c>
      <c r="J962" t="str">
        <f>INDEX(products!$A$1:$G$49,MATCH($D962,products!$A$1:$A$49,0),MATCH(orders!J$1,products!$A$1:$G$1,0))</f>
        <v>L</v>
      </c>
      <c r="K962" s="6">
        <f>INDEX(products!$A$1:$G$49,MATCH($D962,products!$A$1:$A$49,0),MATCH(orders!K$1,products!$A$1:$G$1,0))</f>
        <v>1</v>
      </c>
      <c r="L962" s="7">
        <f>INDEX(products!$A$1:$G$49,MATCH($D962,products!$A$1:$A$49,0),MATCH(orders!L$1,products!$A$1:$G$1,0))</f>
        <v>15.85</v>
      </c>
      <c r="M962" s="7">
        <f t="shared" si="42"/>
        <v>79.25</v>
      </c>
      <c r="N962" t="str">
        <f t="shared" si="43"/>
        <v>Liberica</v>
      </c>
      <c r="O962" t="str">
        <f t="shared" si="44"/>
        <v>Light</v>
      </c>
      <c r="P962" t="str">
        <f>_xlfn.XLOOKUP(Coffee_order[[#This Row],[Customer ID]],customers!$A$1:$A$1001,customers!$I$1:$I$1001,,0)</f>
        <v>Yes</v>
      </c>
    </row>
    <row r="963" spans="1:16" x14ac:dyDescent="0.3">
      <c r="A963" s="2" t="s">
        <v>5921</v>
      </c>
      <c r="B963" s="4">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INDEX(products!$A$1:$G$49,MATCH($D963,products!$A$1:$A$49,0),MATCH(orders!I$1,products!$A$1:$G$1,0))</f>
        <v>Ara</v>
      </c>
      <c r="J963" t="str">
        <f>INDEX(products!$A$1:$G$49,MATCH($D963,products!$A$1:$A$49,0),MATCH(orders!J$1,products!$A$1:$G$1,0))</f>
        <v>D</v>
      </c>
      <c r="K963" s="6">
        <f>INDEX(products!$A$1:$G$49,MATCH($D963,products!$A$1:$A$49,0),MATCH(orders!K$1,products!$A$1:$G$1,0))</f>
        <v>2.5</v>
      </c>
      <c r="L963" s="7">
        <f>INDEX(products!$A$1:$G$49,MATCH($D963,products!$A$1:$A$49,0),MATCH(orders!L$1,products!$A$1:$G$1,0))</f>
        <v>22.884999999999998</v>
      </c>
      <c r="M963" s="7">
        <f t="shared" ref="M963:M1001" si="45">L963*E963</f>
        <v>45.769999999999996</v>
      </c>
      <c r="N963" t="str">
        <f t="shared" ref="N963:N1001" si="46">IF(I963="Rob","Robusta",IF(I963="Exc","Excelsia",IF(I963="Ara","Arabica",IF(I963="Lib","Liberica"))))</f>
        <v>Arabica</v>
      </c>
      <c r="O963" t="str">
        <f t="shared" ref="O963:O1001" si="47">IF(J963="M","Medium",IF(J963="L","Light",IF(J963="D","Dark")))</f>
        <v>Dark</v>
      </c>
      <c r="P963" t="str">
        <f>_xlfn.XLOOKUP(Coffee_order[[#This Row],[Customer ID]],customers!$A$1:$A$1001,customers!$I$1:$I$1001,,0)</f>
        <v>Yes</v>
      </c>
    </row>
    <row r="964" spans="1:16" x14ac:dyDescent="0.3">
      <c r="A964" s="2" t="s">
        <v>5926</v>
      </c>
      <c r="B964" s="4">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INDEX(products!$A$1:$G$49,MATCH($D964,products!$A$1:$A$49,0),MATCH(orders!I$1,products!$A$1:$G$1,0))</f>
        <v>Rob</v>
      </c>
      <c r="J964" t="str">
        <f>INDEX(products!$A$1:$G$49,MATCH($D964,products!$A$1:$A$49,0),MATCH(orders!J$1,products!$A$1:$G$1,0))</f>
        <v>D</v>
      </c>
      <c r="K964" s="6">
        <f>INDEX(products!$A$1:$G$49,MATCH($D964,products!$A$1:$A$49,0),MATCH(orders!K$1,products!$A$1:$G$1,0))</f>
        <v>1</v>
      </c>
      <c r="L964" s="7">
        <f>INDEX(products!$A$1:$G$49,MATCH($D964,products!$A$1:$A$49,0),MATCH(orders!L$1,products!$A$1:$G$1,0))</f>
        <v>8.9499999999999993</v>
      </c>
      <c r="M964" s="7">
        <f t="shared" si="45"/>
        <v>8.9499999999999993</v>
      </c>
      <c r="N964" t="str">
        <f t="shared" si="46"/>
        <v>Robusta</v>
      </c>
      <c r="O964" t="str">
        <f t="shared" si="47"/>
        <v>Dark</v>
      </c>
      <c r="P964" t="str">
        <f>_xlfn.XLOOKUP(Coffee_order[[#This Row],[Customer ID]],customers!$A$1:$A$1001,customers!$I$1:$I$1001,,0)</f>
        <v>Yes</v>
      </c>
    </row>
    <row r="965" spans="1:16" x14ac:dyDescent="0.3">
      <c r="A965" s="2" t="s">
        <v>5932</v>
      </c>
      <c r="B965" s="4">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INDEX(products!$A$1:$G$49,MATCH($D965,products!$A$1:$A$49,0),MATCH(orders!I$1,products!$A$1:$G$1,0))</f>
        <v>Rob</v>
      </c>
      <c r="J965" t="str">
        <f>INDEX(products!$A$1:$G$49,MATCH($D965,products!$A$1:$A$49,0),MATCH(orders!J$1,products!$A$1:$G$1,0))</f>
        <v>M</v>
      </c>
      <c r="K965" s="6">
        <f>INDEX(products!$A$1:$G$49,MATCH($D965,products!$A$1:$A$49,0),MATCH(orders!K$1,products!$A$1:$G$1,0))</f>
        <v>0.5</v>
      </c>
      <c r="L965" s="7">
        <f>INDEX(products!$A$1:$G$49,MATCH($D965,products!$A$1:$A$49,0),MATCH(orders!L$1,products!$A$1:$G$1,0))</f>
        <v>5.97</v>
      </c>
      <c r="M965" s="7">
        <f t="shared" si="45"/>
        <v>23.88</v>
      </c>
      <c r="N965" t="str">
        <f t="shared" si="46"/>
        <v>Robusta</v>
      </c>
      <c r="O965" t="str">
        <f t="shared" si="47"/>
        <v>Medium</v>
      </c>
      <c r="P965" t="str">
        <f>_xlfn.XLOOKUP(Coffee_order[[#This Row],[Customer ID]],customers!$A$1:$A$1001,customers!$I$1:$I$1001,,0)</f>
        <v>Yes</v>
      </c>
    </row>
    <row r="966" spans="1:16" x14ac:dyDescent="0.3">
      <c r="A966" s="2" t="s">
        <v>5938</v>
      </c>
      <c r="B966" s="4">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INDEX(products!$A$1:$G$49,MATCH($D966,products!$A$1:$A$49,0),MATCH(orders!I$1,products!$A$1:$G$1,0))</f>
        <v>Exc</v>
      </c>
      <c r="J966" t="str">
        <f>INDEX(products!$A$1:$G$49,MATCH($D966,products!$A$1:$A$49,0),MATCH(orders!J$1,products!$A$1:$G$1,0))</f>
        <v>L</v>
      </c>
      <c r="K966" s="6">
        <f>INDEX(products!$A$1:$G$49,MATCH($D966,products!$A$1:$A$49,0),MATCH(orders!K$1,products!$A$1:$G$1,0))</f>
        <v>0.2</v>
      </c>
      <c r="L966" s="7">
        <f>INDEX(products!$A$1:$G$49,MATCH($D966,products!$A$1:$A$49,0),MATCH(orders!L$1,products!$A$1:$G$1,0))</f>
        <v>4.4550000000000001</v>
      </c>
      <c r="M966" s="7">
        <f t="shared" si="45"/>
        <v>22.274999999999999</v>
      </c>
      <c r="N966" t="str">
        <f t="shared" si="46"/>
        <v>Excelsia</v>
      </c>
      <c r="O966" t="str">
        <f t="shared" si="47"/>
        <v>Light</v>
      </c>
      <c r="P966" t="str">
        <f>_xlfn.XLOOKUP(Coffee_order[[#This Row],[Customer ID]],customers!$A$1:$A$1001,customers!$I$1:$I$1001,,0)</f>
        <v>No</v>
      </c>
    </row>
    <row r="967" spans="1:16" x14ac:dyDescent="0.3">
      <c r="A967" s="2" t="s">
        <v>5944</v>
      </c>
      <c r="B967" s="4">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INDEX(products!$A$1:$G$49,MATCH($D967,products!$A$1:$A$49,0),MATCH(orders!I$1,products!$A$1:$G$1,0))</f>
        <v>Rob</v>
      </c>
      <c r="J967" t="str">
        <f>INDEX(products!$A$1:$G$49,MATCH($D967,products!$A$1:$A$49,0),MATCH(orders!J$1,products!$A$1:$G$1,0))</f>
        <v>M</v>
      </c>
      <c r="K967" s="6">
        <f>INDEX(products!$A$1:$G$49,MATCH($D967,products!$A$1:$A$49,0),MATCH(orders!K$1,products!$A$1:$G$1,0))</f>
        <v>1</v>
      </c>
      <c r="L967" s="7">
        <f>INDEX(products!$A$1:$G$49,MATCH($D967,products!$A$1:$A$49,0),MATCH(orders!L$1,products!$A$1:$G$1,0))</f>
        <v>9.9499999999999993</v>
      </c>
      <c r="M967" s="7">
        <f t="shared" si="45"/>
        <v>29.849999999999998</v>
      </c>
      <c r="N967" t="str">
        <f t="shared" si="46"/>
        <v>Robusta</v>
      </c>
      <c r="O967" t="str">
        <f t="shared" si="47"/>
        <v>Medium</v>
      </c>
      <c r="P967" t="str">
        <f>_xlfn.XLOOKUP(Coffee_order[[#This Row],[Customer ID]],customers!$A$1:$A$1001,customers!$I$1:$I$1001,,0)</f>
        <v>Yes</v>
      </c>
    </row>
    <row r="968" spans="1:16" x14ac:dyDescent="0.3">
      <c r="A968" s="2" t="s">
        <v>5949</v>
      </c>
      <c r="B968" s="4">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INDEX(products!$A$1:$G$49,MATCH($D968,products!$A$1:$A$49,0),MATCH(orders!I$1,products!$A$1:$G$1,0))</f>
        <v>Exc</v>
      </c>
      <c r="J968" t="str">
        <f>INDEX(products!$A$1:$G$49,MATCH($D968,products!$A$1:$A$49,0),MATCH(orders!J$1,products!$A$1:$G$1,0))</f>
        <v>L</v>
      </c>
      <c r="K968" s="6">
        <f>INDEX(products!$A$1:$G$49,MATCH($D968,products!$A$1:$A$49,0),MATCH(orders!K$1,products!$A$1:$G$1,0))</f>
        <v>0.5</v>
      </c>
      <c r="L968" s="7">
        <f>INDEX(products!$A$1:$G$49,MATCH($D968,products!$A$1:$A$49,0),MATCH(orders!L$1,products!$A$1:$G$1,0))</f>
        <v>8.91</v>
      </c>
      <c r="M968" s="7">
        <f t="shared" si="45"/>
        <v>53.46</v>
      </c>
      <c r="N968" t="str">
        <f t="shared" si="46"/>
        <v>Excelsia</v>
      </c>
      <c r="O968" t="str">
        <f t="shared" si="47"/>
        <v>Light</v>
      </c>
      <c r="P968" t="str">
        <f>_xlfn.XLOOKUP(Coffee_order[[#This Row],[Customer ID]],customers!$A$1:$A$1001,customers!$I$1:$I$1001,,0)</f>
        <v>Yes</v>
      </c>
    </row>
    <row r="969" spans="1:16" x14ac:dyDescent="0.3">
      <c r="A969" s="2" t="s">
        <v>5955</v>
      </c>
      <c r="B969" s="4">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INDEX(products!$A$1:$G$49,MATCH($D969,products!$A$1:$A$49,0),MATCH(orders!I$1,products!$A$1:$G$1,0))</f>
        <v>Rob</v>
      </c>
      <c r="J969" t="str">
        <f>INDEX(products!$A$1:$G$49,MATCH($D969,products!$A$1:$A$49,0),MATCH(orders!J$1,products!$A$1:$G$1,0))</f>
        <v>D</v>
      </c>
      <c r="K969" s="6">
        <f>INDEX(products!$A$1:$G$49,MATCH($D969,products!$A$1:$A$49,0),MATCH(orders!K$1,products!$A$1:$G$1,0))</f>
        <v>0.2</v>
      </c>
      <c r="L969" s="7">
        <f>INDEX(products!$A$1:$G$49,MATCH($D969,products!$A$1:$A$49,0),MATCH(orders!L$1,products!$A$1:$G$1,0))</f>
        <v>2.6849999999999996</v>
      </c>
      <c r="M969" s="7">
        <f t="shared" si="45"/>
        <v>2.6849999999999996</v>
      </c>
      <c r="N969" t="str">
        <f t="shared" si="46"/>
        <v>Robusta</v>
      </c>
      <c r="O969" t="str">
        <f t="shared" si="47"/>
        <v>Dark</v>
      </c>
      <c r="P969" t="str">
        <f>_xlfn.XLOOKUP(Coffee_order[[#This Row],[Customer ID]],customers!$A$1:$A$1001,customers!$I$1:$I$1001,,0)</f>
        <v>Yes</v>
      </c>
    </row>
    <row r="970" spans="1:16" x14ac:dyDescent="0.3">
      <c r="A970" s="2" t="s">
        <v>5961</v>
      </c>
      <c r="B970" s="4">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INDEX(products!$A$1:$G$49,MATCH($D970,products!$A$1:$A$49,0),MATCH(orders!I$1,products!$A$1:$G$1,0))</f>
        <v>Rob</v>
      </c>
      <c r="J970" t="str">
        <f>INDEX(products!$A$1:$G$49,MATCH($D970,products!$A$1:$A$49,0),MATCH(orders!J$1,products!$A$1:$G$1,0))</f>
        <v>M</v>
      </c>
      <c r="K970" s="6">
        <f>INDEX(products!$A$1:$G$49,MATCH($D970,products!$A$1:$A$49,0),MATCH(orders!K$1,products!$A$1:$G$1,0))</f>
        <v>0.2</v>
      </c>
      <c r="L970" s="7">
        <f>INDEX(products!$A$1:$G$49,MATCH($D970,products!$A$1:$A$49,0),MATCH(orders!L$1,products!$A$1:$G$1,0))</f>
        <v>2.9849999999999999</v>
      </c>
      <c r="M970" s="7">
        <f t="shared" si="45"/>
        <v>5.97</v>
      </c>
      <c r="N970" t="str">
        <f t="shared" si="46"/>
        <v>Robusta</v>
      </c>
      <c r="O970" t="str">
        <f t="shared" si="47"/>
        <v>Medium</v>
      </c>
      <c r="P970" t="str">
        <f>_xlfn.XLOOKUP(Coffee_order[[#This Row],[Customer ID]],customers!$A$1:$A$1001,customers!$I$1:$I$1001,,0)</f>
        <v>No</v>
      </c>
    </row>
    <row r="971" spans="1:16" x14ac:dyDescent="0.3">
      <c r="A971" s="2" t="s">
        <v>5967</v>
      </c>
      <c r="B971" s="4">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INDEX(products!$A$1:$G$49,MATCH($D971,products!$A$1:$A$49,0),MATCH(orders!I$1,products!$A$1:$G$1,0))</f>
        <v>Lib</v>
      </c>
      <c r="J971" t="str">
        <f>INDEX(products!$A$1:$G$49,MATCH($D971,products!$A$1:$A$49,0),MATCH(orders!J$1,products!$A$1:$G$1,0))</f>
        <v>D</v>
      </c>
      <c r="K971" s="6">
        <f>INDEX(products!$A$1:$G$49,MATCH($D971,products!$A$1:$A$49,0),MATCH(orders!K$1,products!$A$1:$G$1,0))</f>
        <v>1</v>
      </c>
      <c r="L971" s="7">
        <f>INDEX(products!$A$1:$G$49,MATCH($D971,products!$A$1:$A$49,0),MATCH(orders!L$1,products!$A$1:$G$1,0))</f>
        <v>12.95</v>
      </c>
      <c r="M971" s="7">
        <f t="shared" si="45"/>
        <v>12.95</v>
      </c>
      <c r="N971" t="str">
        <f t="shared" si="46"/>
        <v>Liberica</v>
      </c>
      <c r="O971" t="str">
        <f t="shared" si="47"/>
        <v>Dark</v>
      </c>
      <c r="P971" t="str">
        <f>_xlfn.XLOOKUP(Coffee_order[[#This Row],[Customer ID]],customers!$A$1:$A$1001,customers!$I$1:$I$1001,,0)</f>
        <v>Yes</v>
      </c>
    </row>
    <row r="972" spans="1:16" x14ac:dyDescent="0.3">
      <c r="A972" s="2" t="s">
        <v>5973</v>
      </c>
      <c r="B972" s="4">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INDEX(products!$A$1:$G$49,MATCH($D972,products!$A$1:$A$49,0),MATCH(orders!I$1,products!$A$1:$G$1,0))</f>
        <v>Exc</v>
      </c>
      <c r="J972" t="str">
        <f>INDEX(products!$A$1:$G$49,MATCH($D972,products!$A$1:$A$49,0),MATCH(orders!J$1,products!$A$1:$G$1,0))</f>
        <v>M</v>
      </c>
      <c r="K972" s="6">
        <f>INDEX(products!$A$1:$G$49,MATCH($D972,products!$A$1:$A$49,0),MATCH(orders!K$1,products!$A$1:$G$1,0))</f>
        <v>0.5</v>
      </c>
      <c r="L972" s="7">
        <f>INDEX(products!$A$1:$G$49,MATCH($D972,products!$A$1:$A$49,0),MATCH(orders!L$1,products!$A$1:$G$1,0))</f>
        <v>8.25</v>
      </c>
      <c r="M972" s="7">
        <f t="shared" si="45"/>
        <v>8.25</v>
      </c>
      <c r="N972" t="str">
        <f t="shared" si="46"/>
        <v>Excelsia</v>
      </c>
      <c r="O972" t="str">
        <f t="shared" si="47"/>
        <v>Medium</v>
      </c>
      <c r="P972" t="str">
        <f>_xlfn.XLOOKUP(Coffee_order[[#This Row],[Customer ID]],customers!$A$1:$A$1001,customers!$I$1:$I$1001,,0)</f>
        <v>No</v>
      </c>
    </row>
    <row r="973" spans="1:16" x14ac:dyDescent="0.3">
      <c r="A973" s="2" t="s">
        <v>5978</v>
      </c>
      <c r="B973" s="4">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INDEX(products!$A$1:$G$49,MATCH($D973,products!$A$1:$A$49,0),MATCH(orders!I$1,products!$A$1:$G$1,0))</f>
        <v>Ara</v>
      </c>
      <c r="J973" t="str">
        <f>INDEX(products!$A$1:$G$49,MATCH($D973,products!$A$1:$A$49,0),MATCH(orders!J$1,products!$A$1:$G$1,0))</f>
        <v>L</v>
      </c>
      <c r="K973" s="6">
        <f>INDEX(products!$A$1:$G$49,MATCH($D973,products!$A$1:$A$49,0),MATCH(orders!K$1,products!$A$1:$G$1,0))</f>
        <v>2.5</v>
      </c>
      <c r="L973" s="7">
        <f>INDEX(products!$A$1:$G$49,MATCH($D973,products!$A$1:$A$49,0),MATCH(orders!L$1,products!$A$1:$G$1,0))</f>
        <v>29.784999999999997</v>
      </c>
      <c r="M973" s="7">
        <f t="shared" si="45"/>
        <v>148.92499999999998</v>
      </c>
      <c r="N973" t="str">
        <f t="shared" si="46"/>
        <v>Arabica</v>
      </c>
      <c r="O973" t="str">
        <f t="shared" si="47"/>
        <v>Light</v>
      </c>
      <c r="P973" t="str">
        <f>_xlfn.XLOOKUP(Coffee_order[[#This Row],[Customer ID]],customers!$A$1:$A$1001,customers!$I$1:$I$1001,,0)</f>
        <v>No</v>
      </c>
    </row>
    <row r="974" spans="1:16" x14ac:dyDescent="0.3">
      <c r="A974" s="2" t="s">
        <v>5984</v>
      </c>
      <c r="B974" s="4">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INDEX(products!$A$1:$G$49,MATCH($D974,products!$A$1:$A$49,0),MATCH(orders!I$1,products!$A$1:$G$1,0))</f>
        <v>Ara</v>
      </c>
      <c r="J974" t="str">
        <f>INDEX(products!$A$1:$G$49,MATCH($D974,products!$A$1:$A$49,0),MATCH(orders!J$1,products!$A$1:$G$1,0))</f>
        <v>L</v>
      </c>
      <c r="K974" s="6">
        <f>INDEX(products!$A$1:$G$49,MATCH($D974,products!$A$1:$A$49,0),MATCH(orders!K$1,products!$A$1:$G$1,0))</f>
        <v>2.5</v>
      </c>
      <c r="L974" s="7">
        <f>INDEX(products!$A$1:$G$49,MATCH($D974,products!$A$1:$A$49,0),MATCH(orders!L$1,products!$A$1:$G$1,0))</f>
        <v>29.784999999999997</v>
      </c>
      <c r="M974" s="7">
        <f t="shared" si="45"/>
        <v>89.35499999999999</v>
      </c>
      <c r="N974" t="str">
        <f t="shared" si="46"/>
        <v>Arabica</v>
      </c>
      <c r="O974" t="str">
        <f t="shared" si="47"/>
        <v>Light</v>
      </c>
      <c r="P974" t="str">
        <f>_xlfn.XLOOKUP(Coffee_order[[#This Row],[Customer ID]],customers!$A$1:$A$1001,customers!$I$1:$I$1001,,0)</f>
        <v>Yes</v>
      </c>
    </row>
    <row r="975" spans="1:16" x14ac:dyDescent="0.3">
      <c r="A975" s="2" t="s">
        <v>5989</v>
      </c>
      <c r="B975" s="4">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INDEX(products!$A$1:$G$49,MATCH($D975,products!$A$1:$A$49,0),MATCH(orders!I$1,products!$A$1:$G$1,0))</f>
        <v>Lib</v>
      </c>
      <c r="J975" t="str">
        <f>INDEX(products!$A$1:$G$49,MATCH($D975,products!$A$1:$A$49,0),MATCH(orders!J$1,products!$A$1:$G$1,0))</f>
        <v>M</v>
      </c>
      <c r="K975" s="6">
        <f>INDEX(products!$A$1:$G$49,MATCH($D975,products!$A$1:$A$49,0),MATCH(orders!K$1,products!$A$1:$G$1,0))</f>
        <v>1</v>
      </c>
      <c r="L975" s="7">
        <f>INDEX(products!$A$1:$G$49,MATCH($D975,products!$A$1:$A$49,0),MATCH(orders!L$1,products!$A$1:$G$1,0))</f>
        <v>14.55</v>
      </c>
      <c r="M975" s="7">
        <f t="shared" si="45"/>
        <v>87.300000000000011</v>
      </c>
      <c r="N975" t="str">
        <f t="shared" si="46"/>
        <v>Liberica</v>
      </c>
      <c r="O975" t="str">
        <f t="shared" si="47"/>
        <v>Medium</v>
      </c>
      <c r="P975" t="str">
        <f>_xlfn.XLOOKUP(Coffee_order[[#This Row],[Customer ID]],customers!$A$1:$A$1001,customers!$I$1:$I$1001,,0)</f>
        <v>No</v>
      </c>
    </row>
    <row r="976" spans="1:16" x14ac:dyDescent="0.3">
      <c r="A976" s="2" t="s">
        <v>5995</v>
      </c>
      <c r="B976" s="4">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INDEX(products!$A$1:$G$49,MATCH($D976,products!$A$1:$A$49,0),MATCH(orders!I$1,products!$A$1:$G$1,0))</f>
        <v>Rob</v>
      </c>
      <c r="J976" t="str">
        <f>INDEX(products!$A$1:$G$49,MATCH($D976,products!$A$1:$A$49,0),MATCH(orders!J$1,products!$A$1:$G$1,0))</f>
        <v>D</v>
      </c>
      <c r="K976" s="6">
        <f>INDEX(products!$A$1:$G$49,MATCH($D976,products!$A$1:$A$49,0),MATCH(orders!K$1,products!$A$1:$G$1,0))</f>
        <v>0.5</v>
      </c>
      <c r="L976" s="7">
        <f>INDEX(products!$A$1:$G$49,MATCH($D976,products!$A$1:$A$49,0),MATCH(orders!L$1,products!$A$1:$G$1,0))</f>
        <v>5.3699999999999992</v>
      </c>
      <c r="M976" s="7">
        <f t="shared" si="45"/>
        <v>5.3699999999999992</v>
      </c>
      <c r="N976" t="str">
        <f t="shared" si="46"/>
        <v>Robusta</v>
      </c>
      <c r="O976" t="str">
        <f t="shared" si="47"/>
        <v>Dark</v>
      </c>
      <c r="P976" t="str">
        <f>_xlfn.XLOOKUP(Coffee_order[[#This Row],[Customer ID]],customers!$A$1:$A$1001,customers!$I$1:$I$1001,,0)</f>
        <v>Yes</v>
      </c>
    </row>
    <row r="977" spans="1:16" x14ac:dyDescent="0.3">
      <c r="A977" s="2" t="s">
        <v>6001</v>
      </c>
      <c r="B977" s="4">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INDEX(products!$A$1:$G$49,MATCH($D977,products!$A$1:$A$49,0),MATCH(orders!I$1,products!$A$1:$G$1,0))</f>
        <v>Ara</v>
      </c>
      <c r="J977" t="str">
        <f>INDEX(products!$A$1:$G$49,MATCH($D977,products!$A$1:$A$49,0),MATCH(orders!J$1,products!$A$1:$G$1,0))</f>
        <v>D</v>
      </c>
      <c r="K977" s="6">
        <f>INDEX(products!$A$1:$G$49,MATCH($D977,products!$A$1:$A$49,0),MATCH(orders!K$1,products!$A$1:$G$1,0))</f>
        <v>0.2</v>
      </c>
      <c r="L977" s="7">
        <f>INDEX(products!$A$1:$G$49,MATCH($D977,products!$A$1:$A$49,0),MATCH(orders!L$1,products!$A$1:$G$1,0))</f>
        <v>2.9849999999999999</v>
      </c>
      <c r="M977" s="7">
        <f t="shared" si="45"/>
        <v>8.9550000000000001</v>
      </c>
      <c r="N977" t="str">
        <f t="shared" si="46"/>
        <v>Arabica</v>
      </c>
      <c r="O977" t="str">
        <f t="shared" si="47"/>
        <v>Dark</v>
      </c>
      <c r="P977" t="str">
        <f>_xlfn.XLOOKUP(Coffee_order[[#This Row],[Customer ID]],customers!$A$1:$A$1001,customers!$I$1:$I$1001,,0)</f>
        <v>Yes</v>
      </c>
    </row>
    <row r="978" spans="1:16" x14ac:dyDescent="0.3">
      <c r="A978" s="2" t="s">
        <v>6007</v>
      </c>
      <c r="B978" s="4">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INDEX(products!$A$1:$G$49,MATCH($D978,products!$A$1:$A$49,0),MATCH(orders!I$1,products!$A$1:$G$1,0))</f>
        <v>Rob</v>
      </c>
      <c r="J978" t="str">
        <f>INDEX(products!$A$1:$G$49,MATCH($D978,products!$A$1:$A$49,0),MATCH(orders!J$1,products!$A$1:$G$1,0))</f>
        <v>L</v>
      </c>
      <c r="K978" s="6">
        <f>INDEX(products!$A$1:$G$49,MATCH($D978,products!$A$1:$A$49,0),MATCH(orders!K$1,products!$A$1:$G$1,0))</f>
        <v>2.5</v>
      </c>
      <c r="L978" s="7">
        <f>INDEX(products!$A$1:$G$49,MATCH($D978,products!$A$1:$A$49,0),MATCH(orders!L$1,products!$A$1:$G$1,0))</f>
        <v>27.484999999999996</v>
      </c>
      <c r="M978" s="7">
        <f t="shared" si="45"/>
        <v>137.42499999999998</v>
      </c>
      <c r="N978" t="str">
        <f t="shared" si="46"/>
        <v>Robusta</v>
      </c>
      <c r="O978" t="str">
        <f t="shared" si="47"/>
        <v>Light</v>
      </c>
      <c r="P978" t="str">
        <f>_xlfn.XLOOKUP(Coffee_order[[#This Row],[Customer ID]],customers!$A$1:$A$1001,customers!$I$1:$I$1001,,0)</f>
        <v>Yes</v>
      </c>
    </row>
    <row r="979" spans="1:16" x14ac:dyDescent="0.3">
      <c r="A979" s="2" t="s">
        <v>6013</v>
      </c>
      <c r="B979" s="4">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INDEX(products!$A$1:$G$49,MATCH($D979,products!$A$1:$A$49,0),MATCH(orders!I$1,products!$A$1:$G$1,0))</f>
        <v>Rob</v>
      </c>
      <c r="J979" t="str">
        <f>INDEX(products!$A$1:$G$49,MATCH($D979,products!$A$1:$A$49,0),MATCH(orders!J$1,products!$A$1:$G$1,0))</f>
        <v>L</v>
      </c>
      <c r="K979" s="6">
        <f>INDEX(products!$A$1:$G$49,MATCH($D979,products!$A$1:$A$49,0),MATCH(orders!K$1,products!$A$1:$G$1,0))</f>
        <v>1</v>
      </c>
      <c r="L979" s="7">
        <f>INDEX(products!$A$1:$G$49,MATCH($D979,products!$A$1:$A$49,0),MATCH(orders!L$1,products!$A$1:$G$1,0))</f>
        <v>11.95</v>
      </c>
      <c r="M979" s="7">
        <f t="shared" si="45"/>
        <v>59.75</v>
      </c>
      <c r="N979" t="str">
        <f t="shared" si="46"/>
        <v>Robusta</v>
      </c>
      <c r="O979" t="str">
        <f t="shared" si="47"/>
        <v>Light</v>
      </c>
      <c r="P979" t="str">
        <f>_xlfn.XLOOKUP(Coffee_order[[#This Row],[Customer ID]],customers!$A$1:$A$1001,customers!$I$1:$I$1001,,0)</f>
        <v>No</v>
      </c>
    </row>
    <row r="980" spans="1:16" x14ac:dyDescent="0.3">
      <c r="A980" s="2" t="s">
        <v>6019</v>
      </c>
      <c r="B980" s="4">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INDEX(products!$A$1:$G$49,MATCH($D980,products!$A$1:$A$49,0),MATCH(orders!I$1,products!$A$1:$G$1,0))</f>
        <v>Ara</v>
      </c>
      <c r="J980" t="str">
        <f>INDEX(products!$A$1:$G$49,MATCH($D980,products!$A$1:$A$49,0),MATCH(orders!J$1,products!$A$1:$G$1,0))</f>
        <v>L</v>
      </c>
      <c r="K980" s="6">
        <f>INDEX(products!$A$1:$G$49,MATCH($D980,products!$A$1:$A$49,0),MATCH(orders!K$1,products!$A$1:$G$1,0))</f>
        <v>0.5</v>
      </c>
      <c r="L980" s="7">
        <f>INDEX(products!$A$1:$G$49,MATCH($D980,products!$A$1:$A$49,0),MATCH(orders!L$1,products!$A$1:$G$1,0))</f>
        <v>7.77</v>
      </c>
      <c r="M980" s="7">
        <f t="shared" si="45"/>
        <v>23.31</v>
      </c>
      <c r="N980" t="str">
        <f t="shared" si="46"/>
        <v>Arabica</v>
      </c>
      <c r="O980" t="str">
        <f t="shared" si="47"/>
        <v>Light</v>
      </c>
      <c r="P980" t="str">
        <f>_xlfn.XLOOKUP(Coffee_order[[#This Row],[Customer ID]],customers!$A$1:$A$1001,customers!$I$1:$I$1001,,0)</f>
        <v>No</v>
      </c>
    </row>
    <row r="981" spans="1:16" x14ac:dyDescent="0.3">
      <c r="A981" s="2" t="s">
        <v>6025</v>
      </c>
      <c r="B981" s="4">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INDEX(products!$A$1:$G$49,MATCH($D981,products!$A$1:$A$49,0),MATCH(orders!I$1,products!$A$1:$G$1,0))</f>
        <v>Rob</v>
      </c>
      <c r="J981" t="str">
        <f>INDEX(products!$A$1:$G$49,MATCH($D981,products!$A$1:$A$49,0),MATCH(orders!J$1,products!$A$1:$G$1,0))</f>
        <v>D</v>
      </c>
      <c r="K981" s="6">
        <f>INDEX(products!$A$1:$G$49,MATCH($D981,products!$A$1:$A$49,0),MATCH(orders!K$1,products!$A$1:$G$1,0))</f>
        <v>0.5</v>
      </c>
      <c r="L981" s="7">
        <f>INDEX(products!$A$1:$G$49,MATCH($D981,products!$A$1:$A$49,0),MATCH(orders!L$1,products!$A$1:$G$1,0))</f>
        <v>5.3699999999999992</v>
      </c>
      <c r="M981" s="7">
        <f t="shared" si="45"/>
        <v>10.739999999999998</v>
      </c>
      <c r="N981" t="str">
        <f t="shared" si="46"/>
        <v>Robusta</v>
      </c>
      <c r="O981" t="str">
        <f t="shared" si="47"/>
        <v>Dark</v>
      </c>
      <c r="P981" t="str">
        <f>_xlfn.XLOOKUP(Coffee_order[[#This Row],[Customer ID]],customers!$A$1:$A$1001,customers!$I$1:$I$1001,,0)</f>
        <v>No</v>
      </c>
    </row>
    <row r="982" spans="1:16" x14ac:dyDescent="0.3">
      <c r="A982" s="2" t="s">
        <v>6030</v>
      </c>
      <c r="B982" s="4">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INDEX(products!$A$1:$G$49,MATCH($D982,products!$A$1:$A$49,0),MATCH(orders!I$1,products!$A$1:$G$1,0))</f>
        <v>Exc</v>
      </c>
      <c r="J982" t="str">
        <f>INDEX(products!$A$1:$G$49,MATCH($D982,products!$A$1:$A$49,0),MATCH(orders!J$1,products!$A$1:$G$1,0))</f>
        <v>D</v>
      </c>
      <c r="K982" s="6">
        <f>INDEX(products!$A$1:$G$49,MATCH($D982,products!$A$1:$A$49,0),MATCH(orders!K$1,products!$A$1:$G$1,0))</f>
        <v>2.5</v>
      </c>
      <c r="L982" s="7">
        <f>INDEX(products!$A$1:$G$49,MATCH($D982,products!$A$1:$A$49,0),MATCH(orders!L$1,products!$A$1:$G$1,0))</f>
        <v>27.945</v>
      </c>
      <c r="M982" s="7">
        <f t="shared" si="45"/>
        <v>167.67000000000002</v>
      </c>
      <c r="N982" t="str">
        <f t="shared" si="46"/>
        <v>Excelsia</v>
      </c>
      <c r="O982" t="str">
        <f t="shared" si="47"/>
        <v>Dark</v>
      </c>
      <c r="P982" t="str">
        <f>_xlfn.XLOOKUP(Coffee_order[[#This Row],[Customer ID]],customers!$A$1:$A$1001,customers!$I$1:$I$1001,,0)</f>
        <v>Yes</v>
      </c>
    </row>
    <row r="983" spans="1:16" x14ac:dyDescent="0.3">
      <c r="A983" s="2" t="s">
        <v>6035</v>
      </c>
      <c r="B983" s="4">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INDEX(products!$A$1:$G$49,MATCH($D983,products!$A$1:$A$49,0),MATCH(orders!I$1,products!$A$1:$G$1,0))</f>
        <v>Exc</v>
      </c>
      <c r="J983" t="str">
        <f>INDEX(products!$A$1:$G$49,MATCH($D983,products!$A$1:$A$49,0),MATCH(orders!J$1,products!$A$1:$G$1,0))</f>
        <v>D</v>
      </c>
      <c r="K983" s="6">
        <f>INDEX(products!$A$1:$G$49,MATCH($D983,products!$A$1:$A$49,0),MATCH(orders!K$1,products!$A$1:$G$1,0))</f>
        <v>0.2</v>
      </c>
      <c r="L983" s="7">
        <f>INDEX(products!$A$1:$G$49,MATCH($D983,products!$A$1:$A$49,0),MATCH(orders!L$1,products!$A$1:$G$1,0))</f>
        <v>3.645</v>
      </c>
      <c r="M983" s="7">
        <f t="shared" si="45"/>
        <v>21.87</v>
      </c>
      <c r="N983" t="str">
        <f t="shared" si="46"/>
        <v>Excelsia</v>
      </c>
      <c r="O983" t="str">
        <f t="shared" si="47"/>
        <v>Dark</v>
      </c>
      <c r="P983" t="str">
        <f>_xlfn.XLOOKUP(Coffee_order[[#This Row],[Customer ID]],customers!$A$1:$A$1001,customers!$I$1:$I$1001,,0)</f>
        <v>Yes</v>
      </c>
    </row>
    <row r="984" spans="1:16" x14ac:dyDescent="0.3">
      <c r="A984" s="2" t="s">
        <v>6041</v>
      </c>
      <c r="B984" s="4">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INDEX(products!$A$1:$G$49,MATCH($D984,products!$A$1:$A$49,0),MATCH(orders!I$1,products!$A$1:$G$1,0))</f>
        <v>Rob</v>
      </c>
      <c r="J984" t="str">
        <f>INDEX(products!$A$1:$G$49,MATCH($D984,products!$A$1:$A$49,0),MATCH(orders!J$1,products!$A$1:$G$1,0))</f>
        <v>L</v>
      </c>
      <c r="K984" s="6">
        <f>INDEX(products!$A$1:$G$49,MATCH($D984,products!$A$1:$A$49,0),MATCH(orders!K$1,products!$A$1:$G$1,0))</f>
        <v>1</v>
      </c>
      <c r="L984" s="7">
        <f>INDEX(products!$A$1:$G$49,MATCH($D984,products!$A$1:$A$49,0),MATCH(orders!L$1,products!$A$1:$G$1,0))</f>
        <v>11.95</v>
      </c>
      <c r="M984" s="7">
        <f t="shared" si="45"/>
        <v>23.9</v>
      </c>
      <c r="N984" t="str">
        <f t="shared" si="46"/>
        <v>Robusta</v>
      </c>
      <c r="O984" t="str">
        <f t="shared" si="47"/>
        <v>Light</v>
      </c>
      <c r="P984" t="str">
        <f>_xlfn.XLOOKUP(Coffee_order[[#This Row],[Customer ID]],customers!$A$1:$A$1001,customers!$I$1:$I$1001,,0)</f>
        <v>Yes</v>
      </c>
    </row>
    <row r="985" spans="1:16" x14ac:dyDescent="0.3">
      <c r="A985" s="2" t="s">
        <v>6047</v>
      </c>
      <c r="B985" s="4">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INDEX(products!$A$1:$G$49,MATCH($D985,products!$A$1:$A$49,0),MATCH(orders!I$1,products!$A$1:$G$1,0))</f>
        <v>Ara</v>
      </c>
      <c r="J985" t="str">
        <f>INDEX(products!$A$1:$G$49,MATCH($D985,products!$A$1:$A$49,0),MATCH(orders!J$1,products!$A$1:$G$1,0))</f>
        <v>M</v>
      </c>
      <c r="K985" s="6">
        <f>INDEX(products!$A$1:$G$49,MATCH($D985,products!$A$1:$A$49,0),MATCH(orders!K$1,products!$A$1:$G$1,0))</f>
        <v>0.2</v>
      </c>
      <c r="L985" s="7">
        <f>INDEX(products!$A$1:$G$49,MATCH($D985,products!$A$1:$A$49,0),MATCH(orders!L$1,products!$A$1:$G$1,0))</f>
        <v>3.375</v>
      </c>
      <c r="M985" s="7">
        <f t="shared" si="45"/>
        <v>6.75</v>
      </c>
      <c r="N985" t="str">
        <f t="shared" si="46"/>
        <v>Arabica</v>
      </c>
      <c r="O985" t="str">
        <f t="shared" si="47"/>
        <v>Medium</v>
      </c>
      <c r="P985" t="str">
        <f>_xlfn.XLOOKUP(Coffee_order[[#This Row],[Customer ID]],customers!$A$1:$A$1001,customers!$I$1:$I$1001,,0)</f>
        <v>Yes</v>
      </c>
    </row>
    <row r="986" spans="1:16" x14ac:dyDescent="0.3">
      <c r="A986" s="2" t="s">
        <v>6053</v>
      </c>
      <c r="B986" s="4">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INDEX(products!$A$1:$G$49,MATCH($D986,products!$A$1:$A$49,0),MATCH(orders!I$1,products!$A$1:$G$1,0))</f>
        <v>Exc</v>
      </c>
      <c r="J986" t="str">
        <f>INDEX(products!$A$1:$G$49,MATCH($D986,products!$A$1:$A$49,0),MATCH(orders!J$1,products!$A$1:$G$1,0))</f>
        <v>M</v>
      </c>
      <c r="K986" s="6">
        <f>INDEX(products!$A$1:$G$49,MATCH($D986,products!$A$1:$A$49,0),MATCH(orders!K$1,products!$A$1:$G$1,0))</f>
        <v>2.5</v>
      </c>
      <c r="L986" s="7">
        <f>INDEX(products!$A$1:$G$49,MATCH($D986,products!$A$1:$A$49,0),MATCH(orders!L$1,products!$A$1:$G$1,0))</f>
        <v>31.624999999999996</v>
      </c>
      <c r="M986" s="7">
        <f t="shared" si="45"/>
        <v>31.624999999999996</v>
      </c>
      <c r="N986" t="str">
        <f t="shared" si="46"/>
        <v>Excelsia</v>
      </c>
      <c r="O986" t="str">
        <f t="shared" si="47"/>
        <v>Medium</v>
      </c>
      <c r="P986" t="str">
        <f>_xlfn.XLOOKUP(Coffee_order[[#This Row],[Customer ID]],customers!$A$1:$A$1001,customers!$I$1:$I$1001,,0)</f>
        <v>Yes</v>
      </c>
    </row>
    <row r="987" spans="1:16" x14ac:dyDescent="0.3">
      <c r="A987" s="2" t="s">
        <v>6058</v>
      </c>
      <c r="B987" s="4">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INDEX(products!$A$1:$G$49,MATCH($D987,products!$A$1:$A$49,0),MATCH(orders!I$1,products!$A$1:$G$1,0))</f>
        <v>Rob</v>
      </c>
      <c r="J987" t="str">
        <f>INDEX(products!$A$1:$G$49,MATCH($D987,products!$A$1:$A$49,0),MATCH(orders!J$1,products!$A$1:$G$1,0))</f>
        <v>L</v>
      </c>
      <c r="K987" s="6">
        <f>INDEX(products!$A$1:$G$49,MATCH($D987,products!$A$1:$A$49,0),MATCH(orders!K$1,products!$A$1:$G$1,0))</f>
        <v>1</v>
      </c>
      <c r="L987" s="7">
        <f>INDEX(products!$A$1:$G$49,MATCH($D987,products!$A$1:$A$49,0),MATCH(orders!L$1,products!$A$1:$G$1,0))</f>
        <v>11.95</v>
      </c>
      <c r="M987" s="7">
        <f t="shared" si="45"/>
        <v>47.8</v>
      </c>
      <c r="N987" t="str">
        <f t="shared" si="46"/>
        <v>Robusta</v>
      </c>
      <c r="O987" t="str">
        <f t="shared" si="47"/>
        <v>Light</v>
      </c>
      <c r="P987" t="str">
        <f>_xlfn.XLOOKUP(Coffee_order[[#This Row],[Customer ID]],customers!$A$1:$A$1001,customers!$I$1:$I$1001,,0)</f>
        <v>No</v>
      </c>
    </row>
    <row r="988" spans="1:16" x14ac:dyDescent="0.3">
      <c r="A988" s="2" t="s">
        <v>6064</v>
      </c>
      <c r="B988" s="4">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INDEX(products!$A$1:$G$49,MATCH($D988,products!$A$1:$A$49,0),MATCH(orders!I$1,products!$A$1:$G$1,0))</f>
        <v>Lib</v>
      </c>
      <c r="J988" t="str">
        <f>INDEX(products!$A$1:$G$49,MATCH($D988,products!$A$1:$A$49,0),MATCH(orders!J$1,products!$A$1:$G$1,0))</f>
        <v>M</v>
      </c>
      <c r="K988" s="6">
        <f>INDEX(products!$A$1:$G$49,MATCH($D988,products!$A$1:$A$49,0),MATCH(orders!K$1,products!$A$1:$G$1,0))</f>
        <v>2.5</v>
      </c>
      <c r="L988" s="7">
        <f>INDEX(products!$A$1:$G$49,MATCH($D988,products!$A$1:$A$49,0),MATCH(orders!L$1,products!$A$1:$G$1,0))</f>
        <v>33.464999999999996</v>
      </c>
      <c r="M988" s="7">
        <f t="shared" si="45"/>
        <v>33.464999999999996</v>
      </c>
      <c r="N988" t="str">
        <f t="shared" si="46"/>
        <v>Liberica</v>
      </c>
      <c r="O988" t="str">
        <f t="shared" si="47"/>
        <v>Medium</v>
      </c>
      <c r="P988" t="str">
        <f>_xlfn.XLOOKUP(Coffee_order[[#This Row],[Customer ID]],customers!$A$1:$A$1001,customers!$I$1:$I$1001,,0)</f>
        <v>No</v>
      </c>
    </row>
    <row r="989" spans="1:16" x14ac:dyDescent="0.3">
      <c r="A989" s="2" t="s">
        <v>6070</v>
      </c>
      <c r="B989" s="4">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INDEX(products!$A$1:$G$49,MATCH($D989,products!$A$1:$A$49,0),MATCH(orders!I$1,products!$A$1:$G$1,0))</f>
        <v>Ara</v>
      </c>
      <c r="J989" t="str">
        <f>INDEX(products!$A$1:$G$49,MATCH($D989,products!$A$1:$A$49,0),MATCH(orders!J$1,products!$A$1:$G$1,0))</f>
        <v>D</v>
      </c>
      <c r="K989" s="6">
        <f>INDEX(products!$A$1:$G$49,MATCH($D989,products!$A$1:$A$49,0),MATCH(orders!K$1,products!$A$1:$G$1,0))</f>
        <v>0.5</v>
      </c>
      <c r="L989" s="7">
        <f>INDEX(products!$A$1:$G$49,MATCH($D989,products!$A$1:$A$49,0),MATCH(orders!L$1,products!$A$1:$G$1,0))</f>
        <v>5.97</v>
      </c>
      <c r="M989" s="7">
        <f t="shared" si="45"/>
        <v>29.849999999999998</v>
      </c>
      <c r="N989" t="str">
        <f t="shared" si="46"/>
        <v>Arabica</v>
      </c>
      <c r="O989" t="str">
        <f t="shared" si="47"/>
        <v>Dark</v>
      </c>
      <c r="P989" t="str">
        <f>_xlfn.XLOOKUP(Coffee_order[[#This Row],[Customer ID]],customers!$A$1:$A$1001,customers!$I$1:$I$1001,,0)</f>
        <v>Yes</v>
      </c>
    </row>
    <row r="990" spans="1:16" x14ac:dyDescent="0.3">
      <c r="A990" s="2" t="s">
        <v>6076</v>
      </c>
      <c r="B990" s="4">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INDEX(products!$A$1:$G$49,MATCH($D990,products!$A$1:$A$49,0),MATCH(orders!I$1,products!$A$1:$G$1,0))</f>
        <v>Rob</v>
      </c>
      <c r="J990" t="str">
        <f>INDEX(products!$A$1:$G$49,MATCH($D990,products!$A$1:$A$49,0),MATCH(orders!J$1,products!$A$1:$G$1,0))</f>
        <v>M</v>
      </c>
      <c r="K990" s="6">
        <f>INDEX(products!$A$1:$G$49,MATCH($D990,products!$A$1:$A$49,0),MATCH(orders!K$1,products!$A$1:$G$1,0))</f>
        <v>1</v>
      </c>
      <c r="L990" s="7">
        <f>INDEX(products!$A$1:$G$49,MATCH($D990,products!$A$1:$A$49,0),MATCH(orders!L$1,products!$A$1:$G$1,0))</f>
        <v>9.9499999999999993</v>
      </c>
      <c r="M990" s="7">
        <f t="shared" si="45"/>
        <v>29.849999999999998</v>
      </c>
      <c r="N990" t="str">
        <f t="shared" si="46"/>
        <v>Robusta</v>
      </c>
      <c r="O990" t="str">
        <f t="shared" si="47"/>
        <v>Medium</v>
      </c>
      <c r="P990" t="str">
        <f>_xlfn.XLOOKUP(Coffee_order[[#This Row],[Customer ID]],customers!$A$1:$A$1001,customers!$I$1:$I$1001,,0)</f>
        <v>Yes</v>
      </c>
    </row>
    <row r="991" spans="1:16" x14ac:dyDescent="0.3">
      <c r="A991" s="2" t="s">
        <v>6081</v>
      </c>
      <c r="B991" s="4">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INDEX(products!$A$1:$G$49,MATCH($D991,products!$A$1:$A$49,0),MATCH(orders!I$1,products!$A$1:$G$1,0))</f>
        <v>Ara</v>
      </c>
      <c r="J991" t="str">
        <f>INDEX(products!$A$1:$G$49,MATCH($D991,products!$A$1:$A$49,0),MATCH(orders!J$1,products!$A$1:$G$1,0))</f>
        <v>M</v>
      </c>
      <c r="K991" s="6">
        <f>INDEX(products!$A$1:$G$49,MATCH($D991,products!$A$1:$A$49,0),MATCH(orders!K$1,products!$A$1:$G$1,0))</f>
        <v>2.5</v>
      </c>
      <c r="L991" s="7">
        <f>INDEX(products!$A$1:$G$49,MATCH($D991,products!$A$1:$A$49,0),MATCH(orders!L$1,products!$A$1:$G$1,0))</f>
        <v>25.874999999999996</v>
      </c>
      <c r="M991" s="7">
        <f t="shared" si="45"/>
        <v>155.24999999999997</v>
      </c>
      <c r="N991" t="str">
        <f t="shared" si="46"/>
        <v>Arabica</v>
      </c>
      <c r="O991" t="str">
        <f t="shared" si="47"/>
        <v>Medium</v>
      </c>
      <c r="P991" t="str">
        <f>_xlfn.XLOOKUP(Coffee_order[[#This Row],[Customer ID]],customers!$A$1:$A$1001,customers!$I$1:$I$1001,,0)</f>
        <v>Yes</v>
      </c>
    </row>
    <row r="992" spans="1:16" x14ac:dyDescent="0.3">
      <c r="A992" s="2" t="s">
        <v>6086</v>
      </c>
      <c r="B992" s="4">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INDEX(products!$A$1:$G$49,MATCH($D992,products!$A$1:$A$49,0),MATCH(orders!I$1,products!$A$1:$G$1,0))</f>
        <v>Exc</v>
      </c>
      <c r="J992" t="str">
        <f>INDEX(products!$A$1:$G$49,MATCH($D992,products!$A$1:$A$49,0),MATCH(orders!J$1,products!$A$1:$G$1,0))</f>
        <v>D</v>
      </c>
      <c r="K992" s="6">
        <f>INDEX(products!$A$1:$G$49,MATCH($D992,products!$A$1:$A$49,0),MATCH(orders!K$1,products!$A$1:$G$1,0))</f>
        <v>0.2</v>
      </c>
      <c r="L992" s="7">
        <f>INDEX(products!$A$1:$G$49,MATCH($D992,products!$A$1:$A$49,0),MATCH(orders!L$1,products!$A$1:$G$1,0))</f>
        <v>3.645</v>
      </c>
      <c r="M992" s="7">
        <f t="shared" si="45"/>
        <v>18.225000000000001</v>
      </c>
      <c r="N992" t="str">
        <f t="shared" si="46"/>
        <v>Excelsia</v>
      </c>
      <c r="O992" t="str">
        <f t="shared" si="47"/>
        <v>Dark</v>
      </c>
      <c r="P992" t="str">
        <f>_xlfn.XLOOKUP(Coffee_order[[#This Row],[Customer ID]],customers!$A$1:$A$1001,customers!$I$1:$I$1001,,0)</f>
        <v>No</v>
      </c>
    </row>
    <row r="993" spans="1:16" x14ac:dyDescent="0.3">
      <c r="A993" s="2" t="s">
        <v>6086</v>
      </c>
      <c r="B993" s="4">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INDEX(products!$A$1:$G$49,MATCH($D993,products!$A$1:$A$49,0),MATCH(orders!I$1,products!$A$1:$G$1,0))</f>
        <v>Lib</v>
      </c>
      <c r="J993" t="str">
        <f>INDEX(products!$A$1:$G$49,MATCH($D993,products!$A$1:$A$49,0),MATCH(orders!J$1,products!$A$1:$G$1,0))</f>
        <v>D</v>
      </c>
      <c r="K993" s="6">
        <f>INDEX(products!$A$1:$G$49,MATCH($D993,products!$A$1:$A$49,0),MATCH(orders!K$1,products!$A$1:$G$1,0))</f>
        <v>0.5</v>
      </c>
      <c r="L993" s="7">
        <f>INDEX(products!$A$1:$G$49,MATCH($D993,products!$A$1:$A$49,0),MATCH(orders!L$1,products!$A$1:$G$1,0))</f>
        <v>7.77</v>
      </c>
      <c r="M993" s="7">
        <f t="shared" si="45"/>
        <v>15.54</v>
      </c>
      <c r="N993" t="str">
        <f t="shared" si="46"/>
        <v>Liberica</v>
      </c>
      <c r="O993" t="str">
        <f t="shared" si="47"/>
        <v>Dark</v>
      </c>
      <c r="P993" t="str">
        <f>_xlfn.XLOOKUP(Coffee_order[[#This Row],[Customer ID]],customers!$A$1:$A$1001,customers!$I$1:$I$1001,,0)</f>
        <v>No</v>
      </c>
    </row>
    <row r="994" spans="1:16" x14ac:dyDescent="0.3">
      <c r="A994" s="2" t="s">
        <v>6096</v>
      </c>
      <c r="B994" s="4">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INDEX(products!$A$1:$G$49,MATCH($D994,products!$A$1:$A$49,0),MATCH(orders!I$1,products!$A$1:$G$1,0))</f>
        <v>Lib</v>
      </c>
      <c r="J994" t="str">
        <f>INDEX(products!$A$1:$G$49,MATCH($D994,products!$A$1:$A$49,0),MATCH(orders!J$1,products!$A$1:$G$1,0))</f>
        <v>L</v>
      </c>
      <c r="K994" s="6">
        <f>INDEX(products!$A$1:$G$49,MATCH($D994,products!$A$1:$A$49,0),MATCH(orders!K$1,products!$A$1:$G$1,0))</f>
        <v>2.5</v>
      </c>
      <c r="L994" s="7">
        <f>INDEX(products!$A$1:$G$49,MATCH($D994,products!$A$1:$A$49,0),MATCH(orders!L$1,products!$A$1:$G$1,0))</f>
        <v>36.454999999999998</v>
      </c>
      <c r="M994" s="7">
        <f t="shared" si="45"/>
        <v>109.36499999999999</v>
      </c>
      <c r="N994" t="str">
        <f t="shared" si="46"/>
        <v>Liberica</v>
      </c>
      <c r="O994" t="str">
        <f t="shared" si="47"/>
        <v>Light</v>
      </c>
      <c r="P994" t="str">
        <f>_xlfn.XLOOKUP(Coffee_order[[#This Row],[Customer ID]],customers!$A$1:$A$1001,customers!$I$1:$I$1001,,0)</f>
        <v>No</v>
      </c>
    </row>
    <row r="995" spans="1:16" x14ac:dyDescent="0.3">
      <c r="A995" s="2" t="s">
        <v>6101</v>
      </c>
      <c r="B995" s="4">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INDEX(products!$A$1:$G$49,MATCH($D995,products!$A$1:$A$49,0),MATCH(orders!I$1,products!$A$1:$G$1,0))</f>
        <v>Ara</v>
      </c>
      <c r="J995" t="str">
        <f>INDEX(products!$A$1:$G$49,MATCH($D995,products!$A$1:$A$49,0),MATCH(orders!J$1,products!$A$1:$G$1,0))</f>
        <v>L</v>
      </c>
      <c r="K995" s="6">
        <f>INDEX(products!$A$1:$G$49,MATCH($D995,products!$A$1:$A$49,0),MATCH(orders!K$1,products!$A$1:$G$1,0))</f>
        <v>1</v>
      </c>
      <c r="L995" s="7">
        <f>INDEX(products!$A$1:$G$49,MATCH($D995,products!$A$1:$A$49,0),MATCH(orders!L$1,products!$A$1:$G$1,0))</f>
        <v>12.95</v>
      </c>
      <c r="M995" s="7">
        <f t="shared" si="45"/>
        <v>77.699999999999989</v>
      </c>
      <c r="N995" t="str">
        <f t="shared" si="46"/>
        <v>Arabica</v>
      </c>
      <c r="O995" t="str">
        <f t="shared" si="47"/>
        <v>Light</v>
      </c>
      <c r="P995" t="str">
        <f>_xlfn.XLOOKUP(Coffee_order[[#This Row],[Customer ID]],customers!$A$1:$A$1001,customers!$I$1:$I$1001,,0)</f>
        <v>No</v>
      </c>
    </row>
    <row r="996" spans="1:16" x14ac:dyDescent="0.3">
      <c r="A996" s="2" t="s">
        <v>6106</v>
      </c>
      <c r="B996" s="4">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INDEX(products!$A$1:$G$49,MATCH($D996,products!$A$1:$A$49,0),MATCH(orders!I$1,products!$A$1:$G$1,0))</f>
        <v>Ara</v>
      </c>
      <c r="J996" t="str">
        <f>INDEX(products!$A$1:$G$49,MATCH($D996,products!$A$1:$A$49,0),MATCH(orders!J$1,products!$A$1:$G$1,0))</f>
        <v>D</v>
      </c>
      <c r="K996" s="6">
        <f>INDEX(products!$A$1:$G$49,MATCH($D996,products!$A$1:$A$49,0),MATCH(orders!K$1,products!$A$1:$G$1,0))</f>
        <v>0.2</v>
      </c>
      <c r="L996" s="7">
        <f>INDEX(products!$A$1:$G$49,MATCH($D996,products!$A$1:$A$49,0),MATCH(orders!L$1,products!$A$1:$G$1,0))</f>
        <v>2.9849999999999999</v>
      </c>
      <c r="M996" s="7">
        <f t="shared" si="45"/>
        <v>8.9550000000000001</v>
      </c>
      <c r="N996" t="str">
        <f t="shared" si="46"/>
        <v>Arabica</v>
      </c>
      <c r="O996" t="str">
        <f t="shared" si="47"/>
        <v>Dark</v>
      </c>
      <c r="P996" t="str">
        <f>_xlfn.XLOOKUP(Coffee_order[[#This Row],[Customer ID]],customers!$A$1:$A$1001,customers!$I$1:$I$1001,,0)</f>
        <v>No</v>
      </c>
    </row>
    <row r="997" spans="1:16" x14ac:dyDescent="0.3">
      <c r="A997" s="2" t="s">
        <v>6111</v>
      </c>
      <c r="B997" s="4">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INDEX(products!$A$1:$G$49,MATCH($D997,products!$A$1:$A$49,0),MATCH(orders!I$1,products!$A$1:$G$1,0))</f>
        <v>Rob</v>
      </c>
      <c r="J997" t="str">
        <f>INDEX(products!$A$1:$G$49,MATCH($D997,products!$A$1:$A$49,0),MATCH(orders!J$1,products!$A$1:$G$1,0))</f>
        <v>L</v>
      </c>
      <c r="K997" s="6">
        <f>INDEX(products!$A$1:$G$49,MATCH($D997,products!$A$1:$A$49,0),MATCH(orders!K$1,products!$A$1:$G$1,0))</f>
        <v>2.5</v>
      </c>
      <c r="L997" s="7">
        <f>INDEX(products!$A$1:$G$49,MATCH($D997,products!$A$1:$A$49,0),MATCH(orders!L$1,products!$A$1:$G$1,0))</f>
        <v>27.484999999999996</v>
      </c>
      <c r="M997" s="7">
        <f t="shared" si="45"/>
        <v>27.484999999999996</v>
      </c>
      <c r="N997" t="str">
        <f t="shared" si="46"/>
        <v>Robusta</v>
      </c>
      <c r="O997" t="str">
        <f t="shared" si="47"/>
        <v>Light</v>
      </c>
      <c r="P997" t="str">
        <f>_xlfn.XLOOKUP(Coffee_order[[#This Row],[Customer ID]],customers!$A$1:$A$1001,customers!$I$1:$I$1001,,0)</f>
        <v>No</v>
      </c>
    </row>
    <row r="998" spans="1:16" x14ac:dyDescent="0.3">
      <c r="A998" s="2" t="s">
        <v>6117</v>
      </c>
      <c r="B998" s="4">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INDEX(products!$A$1:$G$49,MATCH($D998,products!$A$1:$A$49,0),MATCH(orders!I$1,products!$A$1:$G$1,0))</f>
        <v>Rob</v>
      </c>
      <c r="J998" t="str">
        <f>INDEX(products!$A$1:$G$49,MATCH($D998,products!$A$1:$A$49,0),MATCH(orders!J$1,products!$A$1:$G$1,0))</f>
        <v>M</v>
      </c>
      <c r="K998" s="6">
        <f>INDEX(products!$A$1:$G$49,MATCH($D998,products!$A$1:$A$49,0),MATCH(orders!K$1,products!$A$1:$G$1,0))</f>
        <v>0.5</v>
      </c>
      <c r="L998" s="7">
        <f>INDEX(products!$A$1:$G$49,MATCH($D998,products!$A$1:$A$49,0),MATCH(orders!L$1,products!$A$1:$G$1,0))</f>
        <v>5.97</v>
      </c>
      <c r="M998" s="7">
        <f t="shared" si="45"/>
        <v>29.849999999999998</v>
      </c>
      <c r="N998" t="str">
        <f t="shared" si="46"/>
        <v>Robusta</v>
      </c>
      <c r="O998" t="str">
        <f t="shared" si="47"/>
        <v>Medium</v>
      </c>
      <c r="P998" t="str">
        <f>_xlfn.XLOOKUP(Coffee_order[[#This Row],[Customer ID]],customers!$A$1:$A$1001,customers!$I$1:$I$1001,,0)</f>
        <v>No</v>
      </c>
    </row>
    <row r="999" spans="1:16" x14ac:dyDescent="0.3">
      <c r="A999" s="2" t="s">
        <v>6122</v>
      </c>
      <c r="B999" s="4">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INDEX(products!$A$1:$G$49,MATCH($D999,products!$A$1:$A$49,0),MATCH(orders!I$1,products!$A$1:$G$1,0))</f>
        <v>Ara</v>
      </c>
      <c r="J999" t="str">
        <f>INDEX(products!$A$1:$G$49,MATCH($D999,products!$A$1:$A$49,0),MATCH(orders!J$1,products!$A$1:$G$1,0))</f>
        <v>M</v>
      </c>
      <c r="K999" s="6">
        <f>INDEX(products!$A$1:$G$49,MATCH($D999,products!$A$1:$A$49,0),MATCH(orders!K$1,products!$A$1:$G$1,0))</f>
        <v>0.5</v>
      </c>
      <c r="L999" s="7">
        <f>INDEX(products!$A$1:$G$49,MATCH($D999,products!$A$1:$A$49,0),MATCH(orders!L$1,products!$A$1:$G$1,0))</f>
        <v>6.75</v>
      </c>
      <c r="M999" s="7">
        <f t="shared" si="45"/>
        <v>27</v>
      </c>
      <c r="N999" t="str">
        <f t="shared" si="46"/>
        <v>Arabica</v>
      </c>
      <c r="O999" t="str">
        <f t="shared" si="47"/>
        <v>Medium</v>
      </c>
      <c r="P999" t="str">
        <f>_xlfn.XLOOKUP(Coffee_order[[#This Row],[Customer ID]],customers!$A$1:$A$1001,customers!$I$1:$I$1001,,0)</f>
        <v>No</v>
      </c>
    </row>
    <row r="1000" spans="1:16" x14ac:dyDescent="0.3">
      <c r="A1000" s="2" t="s">
        <v>6127</v>
      </c>
      <c r="B1000" s="4">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INDEX(products!$A$1:$G$49,MATCH($D1000,products!$A$1:$A$49,0),MATCH(orders!I$1,products!$A$1:$G$1,0))</f>
        <v>Ara</v>
      </c>
      <c r="J1000" t="str">
        <f>INDEX(products!$A$1:$G$49,MATCH($D1000,products!$A$1:$A$49,0),MATCH(orders!J$1,products!$A$1:$G$1,0))</f>
        <v>D</v>
      </c>
      <c r="K1000" s="6">
        <f>INDEX(products!$A$1:$G$49,MATCH($D1000,products!$A$1:$A$49,0),MATCH(orders!K$1,products!$A$1:$G$1,0))</f>
        <v>1</v>
      </c>
      <c r="L1000" s="7">
        <f>INDEX(products!$A$1:$G$49,MATCH($D1000,products!$A$1:$A$49,0),MATCH(orders!L$1,products!$A$1:$G$1,0))</f>
        <v>9.9499999999999993</v>
      </c>
      <c r="M1000" s="7">
        <f t="shared" si="45"/>
        <v>9.9499999999999993</v>
      </c>
      <c r="N1000" t="str">
        <f t="shared" si="46"/>
        <v>Arabica</v>
      </c>
      <c r="O1000" t="str">
        <f t="shared" si="47"/>
        <v>Dark</v>
      </c>
      <c r="P1000" t="str">
        <f>_xlfn.XLOOKUP(Coffee_order[[#This Row],[Customer ID]],customers!$A$1:$A$1001,customers!$I$1:$I$1001,,0)</f>
        <v>No</v>
      </c>
    </row>
    <row r="1001" spans="1:16" x14ac:dyDescent="0.3">
      <c r="A1001" s="2" t="s">
        <v>6133</v>
      </c>
      <c r="B1001" s="4">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INDEX(products!$A$1:$G$49,MATCH($D1001,products!$A$1:$A$49,0),MATCH(orders!I$1,products!$A$1:$G$1,0))</f>
        <v>Exc</v>
      </c>
      <c r="J1001" t="str">
        <f>INDEX(products!$A$1:$G$49,MATCH($D1001,products!$A$1:$A$49,0),MATCH(orders!J$1,products!$A$1:$G$1,0))</f>
        <v>M</v>
      </c>
      <c r="K1001" s="6">
        <f>INDEX(products!$A$1:$G$49,MATCH($D1001,products!$A$1:$A$49,0),MATCH(orders!K$1,products!$A$1:$G$1,0))</f>
        <v>0.2</v>
      </c>
      <c r="L1001" s="7">
        <f>INDEX(products!$A$1:$G$49,MATCH($D1001,products!$A$1:$A$49,0),MATCH(orders!L$1,products!$A$1:$G$1,0))</f>
        <v>4.125</v>
      </c>
      <c r="M1001" s="7">
        <f t="shared" si="45"/>
        <v>12.375</v>
      </c>
      <c r="N1001" t="str">
        <f t="shared" si="46"/>
        <v>Excelsia</v>
      </c>
      <c r="O1001" t="str">
        <f t="shared" si="47"/>
        <v>Medium</v>
      </c>
      <c r="P1001" t="str">
        <f>_xlfn.XLOOKUP(Coffee_order[[#This Row],[Customer ID]],customers!$A$1:$A$1001,customers!$I$1:$I$1001,,0)</f>
        <v>Yes</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972" workbookViewId="0">
      <selection activeCell="B7" sqref="B7"/>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 (2)</vt:lpstr>
      <vt:lpstr>Dashboard</vt:lpstr>
      <vt:lpstr>Total Sales</vt:lpstr>
      <vt:lpstr>CountryBar Chart</vt:lpstr>
      <vt:lpstr>Top5Customers</vt:lpstr>
      <vt:lpstr>Detail1</vt:lpstr>
      <vt:lpstr>Detail2</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Aderonke Ogunsakin</dc:creator>
  <cp:keywords/>
  <dc:description/>
  <cp:lastModifiedBy>Aderonke Ogunsakin</cp:lastModifiedBy>
  <cp:revision/>
  <dcterms:created xsi:type="dcterms:W3CDTF">2022-11-26T09:51:45Z</dcterms:created>
  <dcterms:modified xsi:type="dcterms:W3CDTF">2025-10-23T02:48:22Z</dcterms:modified>
  <cp:category/>
  <cp:contentStatus/>
</cp:coreProperties>
</file>