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Aderson\Desktop\"/>
    </mc:Choice>
  </mc:AlternateContent>
  <xr:revisionPtr revIDLastSave="0" documentId="13_ncr:1_{C2A805ED-6D79-4762-8D52-EB6FAC63E7B7}" xr6:coauthVersionLast="41" xr6:coauthVersionMax="41" xr10:uidLastSave="{00000000-0000-0000-0000-000000000000}"/>
  <bookViews>
    <workbookView xWindow="-120" yWindow="-120" windowWidth="19440" windowHeight="11640" xr2:uid="{BE578ECF-4679-4E9E-9BBD-8874C316C955}"/>
  </bookViews>
  <sheets>
    <sheet name="Velocímetro1" sheetId="1" r:id="rId1"/>
    <sheet name="Velocímetro2" sheetId="2" r:id="rId2"/>
    <sheet name="Gráfico Alvo" sheetId="3" r:id="rId3"/>
    <sheet name="Picture" sheetId="7" r:id="rId4"/>
    <sheet name="Gantt" sheetId="4" r:id="rId5"/>
    <sheet name="Pizza" sheetId="5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8" i="1" l="1"/>
  <c r="C17" i="1"/>
  <c r="B13" i="4"/>
  <c r="A21" i="3"/>
  <c r="A22" i="3"/>
  <c r="B5" i="5"/>
  <c r="B4" i="5"/>
  <c r="B3" i="5"/>
  <c r="B2" i="5"/>
  <c r="B1" i="5"/>
  <c r="D2" i="4"/>
  <c r="B11" i="4"/>
  <c r="B10" i="4"/>
  <c r="B9" i="4"/>
  <c r="B8" i="4"/>
  <c r="B7" i="4"/>
  <c r="B6" i="4"/>
  <c r="B5" i="4"/>
  <c r="B4" i="4"/>
  <c r="B3" i="4"/>
  <c r="B2" i="4"/>
  <c r="C11" i="3"/>
  <c r="C10" i="3"/>
  <c r="C9" i="3"/>
  <c r="C8" i="3"/>
  <c r="C7" i="3"/>
  <c r="C6" i="3"/>
  <c r="C12" i="5" l="1"/>
  <c r="B12" i="5" s="1"/>
  <c r="C10" i="5"/>
  <c r="B10" i="5" s="1"/>
  <c r="C9" i="5"/>
  <c r="B9" i="5" s="1"/>
  <c r="C11" i="5"/>
  <c r="B11" i="5" s="1"/>
  <c r="C13" i="5"/>
  <c r="B13" i="5" s="1"/>
  <c r="B6" i="5"/>
  <c r="C2" i="5" s="1"/>
  <c r="E2" i="4"/>
  <c r="D3" i="4" s="1"/>
  <c r="E3" i="4" s="1"/>
  <c r="D4" i="4" s="1"/>
  <c r="C2" i="4"/>
  <c r="C3" i="4" s="1"/>
  <c r="C4" i="4" s="1"/>
  <c r="C5" i="4" s="1"/>
  <c r="C6" i="4" s="1"/>
  <c r="C7" i="4" s="1"/>
  <c r="C8" i="4" s="1"/>
  <c r="C9" i="4" s="1"/>
  <c r="C10" i="4" s="1"/>
  <c r="C11" i="4" s="1"/>
  <c r="B2" i="2"/>
  <c r="B3" i="2" s="1"/>
  <c r="B5" i="2"/>
  <c r="B4" i="2" s="1"/>
  <c r="C1" i="5" l="1"/>
  <c r="C5" i="5"/>
  <c r="C4" i="5"/>
  <c r="C3" i="5"/>
  <c r="E4" i="4"/>
  <c r="B7" i="2"/>
  <c r="B9" i="1"/>
  <c r="D5" i="4" l="1"/>
  <c r="E5" i="4" s="1"/>
  <c r="F2" i="2"/>
  <c r="F3" i="2" s="1"/>
  <c r="F4" i="2" s="1"/>
  <c r="F5" i="2" s="1"/>
  <c r="B6" i="2"/>
  <c r="C2" i="2" s="1"/>
  <c r="D6" i="4" l="1"/>
  <c r="E6" i="4" s="1"/>
  <c r="C6" i="2"/>
  <c r="E2" i="2"/>
  <c r="C3" i="2"/>
  <c r="D2" i="2"/>
  <c r="D7" i="4" l="1"/>
  <c r="E7" i="4" s="1"/>
  <c r="E6" i="2"/>
  <c r="D6" i="2"/>
  <c r="E3" i="2"/>
  <c r="D3" i="2"/>
  <c r="C4" i="2"/>
  <c r="D8" i="4" l="1"/>
  <c r="E8" i="4" s="1"/>
  <c r="E4" i="2"/>
  <c r="C5" i="2"/>
  <c r="D4" i="2"/>
  <c r="D9" i="4" l="1"/>
  <c r="E9" i="4" s="1"/>
  <c r="E5" i="2"/>
  <c r="D5" i="2"/>
  <c r="B8" i="1"/>
  <c r="B6" i="1"/>
  <c r="D10" i="4" l="1"/>
  <c r="E10" i="4" s="1"/>
  <c r="D11" i="4" l="1"/>
  <c r="E11" i="4" s="1"/>
  <c r="B14" i="4" s="1"/>
  <c r="B15" i="4" l="1"/>
  <c r="F2" i="4" s="1"/>
  <c r="F3" i="4" s="1"/>
  <c r="F4" i="4" s="1"/>
  <c r="F5" i="4" s="1"/>
  <c r="F6" i="4" s="1"/>
  <c r="F7" i="4" s="1"/>
  <c r="F8" i="4" s="1"/>
  <c r="F9" i="4" s="1"/>
  <c r="F10" i="4" s="1"/>
  <c r="F11" i="4" s="1"/>
</calcChain>
</file>

<file path=xl/sharedStrings.xml><?xml version="1.0" encoding="utf-8"?>
<sst xmlns="http://schemas.openxmlformats.org/spreadsheetml/2006/main" count="47" uniqueCount="36">
  <si>
    <t>Ruim</t>
  </si>
  <si>
    <t>Bom</t>
  </si>
  <si>
    <t>Regular</t>
  </si>
  <si>
    <t>Excelente</t>
  </si>
  <si>
    <t>Aux</t>
  </si>
  <si>
    <t>Seta</t>
  </si>
  <si>
    <t>Score</t>
  </si>
  <si>
    <t>Remaining</t>
  </si>
  <si>
    <t>ScorePlot</t>
  </si>
  <si>
    <t>Ruin</t>
  </si>
  <si>
    <t>Setor 1</t>
  </si>
  <si>
    <t>Setor 2</t>
  </si>
  <si>
    <t>Setor 3</t>
  </si>
  <si>
    <t>Setor 4</t>
  </si>
  <si>
    <t>Setor 5</t>
  </si>
  <si>
    <t>Setor 6</t>
  </si>
  <si>
    <t>Atividade</t>
  </si>
  <si>
    <t>Inicio</t>
  </si>
  <si>
    <t>Termino</t>
  </si>
  <si>
    <t>Tempo</t>
  </si>
  <si>
    <t>Atividade 1</t>
  </si>
  <si>
    <t>Atividade 2</t>
  </si>
  <si>
    <t>Atividade 3</t>
  </si>
  <si>
    <t>Atividade 4</t>
  </si>
  <si>
    <t>Atividade 5</t>
  </si>
  <si>
    <t>Atividade 6</t>
  </si>
  <si>
    <t>Atividade 7</t>
  </si>
  <si>
    <t>Atividade 8</t>
  </si>
  <si>
    <t>Atividade 9</t>
  </si>
  <si>
    <t>Atividade 10</t>
  </si>
  <si>
    <t>Ini Processo</t>
  </si>
  <si>
    <t>Total</t>
  </si>
  <si>
    <t>Fim</t>
  </si>
  <si>
    <t>Atual</t>
  </si>
  <si>
    <t>Aponsentadoria</t>
  </si>
  <si>
    <t>Expectativa de Vida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</si>
</sst>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/mm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" fontId="0" fillId="0" borderId="0" xfId="0" applyNumberFormat="1"/>
    <xf numFmtId="0" fontId="0" fillId="0" borderId="0" xfId="0" applyFill="1"/>
    <xf numFmtId="164" fontId="0" fillId="0" borderId="0" xfId="0" applyNumberFormat="1"/>
    <xf numFmtId="16" fontId="0" fillId="0" borderId="0" xfId="0" applyNumberFormat="1"/>
    <xf numFmtId="14" fontId="0" fillId="0" borderId="0" xfId="0" applyNumberFormat="1"/>
    <xf numFmtId="165" fontId="0" fillId="0" borderId="0" xfId="0" applyNumberFormat="1"/>
    <xf numFmtId="9" fontId="0" fillId="0" borderId="0" xfId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colors>
    <mruColors>
      <color rgb="FF2C04C0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11/relationships/chartColorStyle" Target="colors3.xml"/><Relationship Id="rId1" Type="http://schemas.microsoft.com/office/2011/relationships/chartStyle" Target="style3.xml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FF00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9481-48FC-A7B9-31414C50DD5D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9481-48FC-A7B9-31414C50DD5D}"/>
              </c:ext>
            </c:extLst>
          </c:dPt>
          <c:dPt>
            <c:idx val="2"/>
            <c:bubble3D val="0"/>
            <c:spPr>
              <a:solidFill>
                <a:schemeClr val="accent6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9481-48FC-A7B9-31414C50DD5D}"/>
              </c:ext>
            </c:extLst>
          </c:dPt>
          <c:dPt>
            <c:idx val="3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9481-48FC-A7B9-31414C50DD5D}"/>
              </c:ext>
            </c:extLst>
          </c:dPt>
          <c:dPt>
            <c:idx val="4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481-48FC-A7B9-31414C50DD5D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9BA67FB5-C83C-4D79-92AE-EDC7E9ED44C7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9481-48FC-A7B9-31414C50DD5D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FFA34F2F-CF8A-48F5-9805-25F9738D651D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9481-48FC-A7B9-31414C50DD5D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FA9E5FF7-4E90-4F17-82DF-FAF79DC360F2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9481-48FC-A7B9-31414C50DD5D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71CC632A-CE15-4524-9D06-6FEEBF77B4A1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9481-48FC-A7B9-31414C50DD5D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481-48FC-A7B9-31414C50DD5D}"/>
                </c:ext>
              </c:extLst>
            </c:dLbl>
            <c:spPr>
              <a:noFill/>
              <a:ln>
                <a:solidFill>
                  <a:schemeClr val="tx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</c:ext>
            </c:extLst>
          </c:dLbls>
          <c:cat>
            <c:strRef>
              <c:f>Velocímetro1!$A$1:$A$5</c:f>
              <c:strCache>
                <c:ptCount val="5"/>
                <c:pt idx="0">
                  <c:v>Ruim</c:v>
                </c:pt>
                <c:pt idx="1">
                  <c:v>Regular</c:v>
                </c:pt>
                <c:pt idx="2">
                  <c:v>Bom</c:v>
                </c:pt>
                <c:pt idx="3">
                  <c:v>Excelente</c:v>
                </c:pt>
                <c:pt idx="4">
                  <c:v>Aux</c:v>
                </c:pt>
              </c:strCache>
            </c:strRef>
          </c:cat>
          <c:val>
            <c:numRef>
              <c:f>Velocímetro1!$B$1:$B$5</c:f>
              <c:numCache>
                <c:formatCode>General</c:formatCode>
                <c:ptCount val="5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100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Velocímetro1!$A$1:$A$5</c15:f>
                <c15:dlblRangeCache>
                  <c:ptCount val="5"/>
                  <c:pt idx="0">
                    <c:v>Ruim</c:v>
                  </c:pt>
                  <c:pt idx="1">
                    <c:v>Regular</c:v>
                  </c:pt>
                  <c:pt idx="2">
                    <c:v>Bom</c:v>
                  </c:pt>
                  <c:pt idx="3">
                    <c:v>Excelente</c:v>
                  </c:pt>
                  <c:pt idx="4">
                    <c:v>Aux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9481-48FC-A7B9-31414C50DD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270"/>
        <c:holeSize val="40"/>
      </c:doughnutChart>
      <c:pieChart>
        <c:varyColors val="1"/>
        <c:ser>
          <c:idx val="1"/>
          <c:order val="1"/>
          <c:spPr>
            <a:noFill/>
          </c:spPr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481-48FC-A7B9-31414C50DD5D}"/>
              </c:ext>
            </c:extLst>
          </c:dPt>
          <c:dPt>
            <c:idx val="1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481-48FC-A7B9-31414C50DD5D}"/>
              </c:ext>
            </c:extLst>
          </c:dPt>
          <c:dPt>
            <c:idx val="2"/>
            <c:bubble3D val="0"/>
            <c:spPr>
              <a:noFill/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481-48FC-A7B9-31414C50DD5D}"/>
              </c:ext>
            </c:extLst>
          </c:dPt>
          <c:dPt>
            <c:idx val="3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9481-48FC-A7B9-31414C50DD5D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481-48FC-A7B9-31414C50DD5D}"/>
                </c:ext>
              </c:extLst>
            </c:dLbl>
            <c:dLbl>
              <c:idx val="2"/>
              <c:tx>
                <c:strRef>
                  <c:f>Velocímetro1!$B$9</c:f>
                  <c:strCache>
                    <c:ptCount val="1"/>
                    <c:pt idx="0">
                      <c:v>72,5</c:v>
                    </c:pt>
                  </c:strCache>
                </c:strRef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{D4C26DBD-60A4-47B1-83F2-29654314BCD5}</c15:txfldGUID>
                      <c15:f>Velocímetro1!$B$9</c15:f>
                      <c15:dlblFieldTableCache>
                        <c:ptCount val="1"/>
                        <c:pt idx="0">
                          <c:v>72,5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7-9481-48FC-A7B9-31414C50DD5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val>
            <c:numRef>
              <c:f>Velocímetro1!$B$5:$B$8</c:f>
              <c:numCache>
                <c:formatCode>General</c:formatCode>
                <c:ptCount val="4"/>
                <c:pt idx="0">
                  <c:v>100</c:v>
                </c:pt>
                <c:pt idx="1">
                  <c:v>71.512323905004621</c:v>
                </c:pt>
                <c:pt idx="2">
                  <c:v>1</c:v>
                </c:pt>
                <c:pt idx="3">
                  <c:v>27.487676094995379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481-48FC-A7B9-31414C50DD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9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21000">
          <a:schemeClr val="accent3">
            <a:lumMod val="40000"/>
            <a:lumOff val="60000"/>
          </a:schemeClr>
        </a:gs>
        <a:gs pos="50000">
          <a:schemeClr val="accent3">
            <a:lumMod val="95000"/>
            <a:lumOff val="5000"/>
          </a:schemeClr>
        </a:gs>
        <a:gs pos="100000">
          <a:schemeClr val="accent3">
            <a:lumMod val="60000"/>
          </a:schemeClr>
        </a:gs>
      </a:gsLst>
      <a:path path="circle">
        <a:fillToRect l="50000" t="130000" r="50000" b="-30000"/>
      </a:path>
      <a:tileRect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C0FC-465D-968A-05650DEBE99E}"/>
              </c:ext>
            </c:extLst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C0FC-465D-968A-05650DEBE99E}"/>
              </c:ext>
            </c:extLst>
          </c:dPt>
          <c:dPt>
            <c:idx val="2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C0FC-465D-968A-05650DEBE99E}"/>
              </c:ext>
            </c:extLst>
          </c:dPt>
          <c:dPt>
            <c:idx val="3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C0FC-465D-968A-05650DEBE99E}"/>
              </c:ext>
            </c:extLst>
          </c:dPt>
          <c:dPt>
            <c:idx val="4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0FC-465D-968A-05650DEBE99E}"/>
              </c:ext>
            </c:extLst>
          </c:dPt>
          <c:dLbls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0FC-465D-968A-05650DEBE99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Velocímetro2!$A$2:$A$6</c:f>
              <c:strCache>
                <c:ptCount val="5"/>
                <c:pt idx="0">
                  <c:v>Ruin</c:v>
                </c:pt>
                <c:pt idx="1">
                  <c:v>Regular</c:v>
                </c:pt>
                <c:pt idx="2">
                  <c:v>Bom</c:v>
                </c:pt>
                <c:pt idx="3">
                  <c:v>Excelente</c:v>
                </c:pt>
                <c:pt idx="4">
                  <c:v>Aux</c:v>
                </c:pt>
              </c:strCache>
            </c:strRef>
          </c:cat>
          <c:val>
            <c:numRef>
              <c:f>Velocímetro2!$B$2:$B$6</c:f>
              <c:numCache>
                <c:formatCode>General</c:formatCode>
                <c:ptCount val="5"/>
                <c:pt idx="0">
                  <c:v>25</c:v>
                </c:pt>
                <c:pt idx="1">
                  <c:v>35</c:v>
                </c:pt>
                <c:pt idx="2">
                  <c:v>20</c:v>
                </c:pt>
                <c:pt idx="3">
                  <c:v>20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FC-465D-968A-05650DEBE9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40"/>
      </c:doughnutChart>
      <c:scatterChart>
        <c:scatterStyle val="lineMarker"/>
        <c:varyColors val="0"/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12700">
                <a:solidFill>
                  <a:schemeClr val="lt2"/>
                </a:solidFill>
                <a:round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D7107387-0219-4F02-9A96-473BD9721A2E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C0FC-465D-968A-05650DEBE99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75B5B6EC-4511-4F42-9CBD-F5C186ADE845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C0FC-465D-968A-05650DEBE99E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2FFE3560-690C-4382-B9C9-13058F2A15F8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C0FC-465D-968A-05650DEBE99E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A5DB8B67-D8EB-4FBD-AC40-D3819DE658B7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C0FC-465D-968A-05650DEBE99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Velocímetro2!$D$2:$D$5</c:f>
              <c:numCache>
                <c:formatCode>General</c:formatCode>
                <c:ptCount val="4"/>
                <c:pt idx="0">
                  <c:v>-0.70710678118654746</c:v>
                </c:pt>
                <c:pt idx="1">
                  <c:v>0.30901699437494745</c:v>
                </c:pt>
                <c:pt idx="2">
                  <c:v>0.80901699437494745</c:v>
                </c:pt>
                <c:pt idx="3">
                  <c:v>1</c:v>
                </c:pt>
              </c:numCache>
            </c:numRef>
          </c:xVal>
          <c:yVal>
            <c:numRef>
              <c:f>Velocímetro2!$E$2:$E$5</c:f>
              <c:numCache>
                <c:formatCode>General</c:formatCode>
                <c:ptCount val="4"/>
                <c:pt idx="0">
                  <c:v>0.70710678118654757</c:v>
                </c:pt>
                <c:pt idx="1">
                  <c:v>0.95105651629515353</c:v>
                </c:pt>
                <c:pt idx="2">
                  <c:v>0.58778525229247314</c:v>
                </c:pt>
                <c:pt idx="3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Velocímetro2!$F$2:$F$5</c15:f>
                <c15:dlblRangeCache>
                  <c:ptCount val="4"/>
                  <c:pt idx="0">
                    <c:v>25</c:v>
                  </c:pt>
                  <c:pt idx="1">
                    <c:v>60</c:v>
                  </c:pt>
                  <c:pt idx="2">
                    <c:v>80</c:v>
                  </c:pt>
                  <c:pt idx="3">
                    <c:v>100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2-C0FC-465D-968A-05650DEBE99E}"/>
            </c:ext>
          </c:extLst>
        </c:ser>
        <c:ser>
          <c:idx val="3"/>
          <c:order val="2"/>
          <c:spPr>
            <a:ln w="317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tx1"/>
              </a:solidFill>
              <a:ln w="12700">
                <a:solidFill>
                  <a:schemeClr val="lt2"/>
                </a:solidFill>
                <a:round/>
              </a:ln>
              <a:effectLst/>
            </c:spPr>
          </c:marker>
          <c:dLbls>
            <c:dLbl>
              <c:idx val="0"/>
              <c:tx>
                <c:strRef>
                  <c:f>Velocímetro2!$B$7</c:f>
                  <c:strCache>
                    <c:ptCount val="1"/>
                    <c:pt idx="0">
                      <c:v>71,8</c:v>
                    </c:pt>
                  </c:strCache>
                </c:strRef>
              </c:tx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{B23B75E1-5EC0-4671-BABB-2FC4FE2C58AD}</c15:txfldGUID>
                      <c15:f>Velocímetro2!$B$7</c15:f>
                      <c15:dlblFieldTableCache>
                        <c:ptCount val="1"/>
                        <c:pt idx="0">
                          <c:v>71,8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B-C0FC-465D-968A-05650DEBE99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Velocímetro2!$D$6:$D$7</c:f>
              <c:numCache>
                <c:formatCode>General</c:formatCode>
                <c:ptCount val="2"/>
                <c:pt idx="0">
                  <c:v>0.63178262207295877</c:v>
                </c:pt>
                <c:pt idx="1">
                  <c:v>0</c:v>
                </c:pt>
              </c:numCache>
            </c:numRef>
          </c:xVal>
          <c:yVal>
            <c:numRef>
              <c:f>Velocímetro2!$E$6:$E$7</c:f>
              <c:numCache>
                <c:formatCode>General</c:formatCode>
                <c:ptCount val="2"/>
                <c:pt idx="0">
                  <c:v>0.77514561112517244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0FC-465D-968A-05650DEBE9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4142560"/>
        <c:axId val="494142888"/>
      </c:scatterChart>
      <c:valAx>
        <c:axId val="494142888"/>
        <c:scaling>
          <c:orientation val="minMax"/>
          <c:max val="1"/>
          <c:min val="-1"/>
        </c:scaling>
        <c:delete val="1"/>
        <c:axPos val="l"/>
        <c:numFmt formatCode="General" sourceLinked="1"/>
        <c:majorTickMark val="none"/>
        <c:minorTickMark val="none"/>
        <c:tickLblPos val="none"/>
        <c:crossAx val="494142560"/>
        <c:crosses val="autoZero"/>
        <c:crossBetween val="midCat"/>
      </c:valAx>
      <c:valAx>
        <c:axId val="494142560"/>
        <c:scaling>
          <c:orientation val="minMax"/>
          <c:max val="1"/>
          <c:min val="-1"/>
        </c:scaling>
        <c:delete val="0"/>
        <c:axPos val="b"/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4142888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21000">
          <a:schemeClr val="accent3">
            <a:lumMod val="40000"/>
            <a:lumOff val="60000"/>
          </a:schemeClr>
        </a:gs>
        <a:gs pos="50000">
          <a:schemeClr val="accent3">
            <a:lumMod val="95000"/>
            <a:lumOff val="5000"/>
          </a:schemeClr>
        </a:gs>
        <a:gs pos="100000">
          <a:schemeClr val="accent3">
            <a:lumMod val="60000"/>
          </a:schemeClr>
        </a:gs>
      </a:gsLst>
      <a:path path="circle">
        <a:fillToRect l="50000" t="130000" r="50000" b="-30000"/>
      </a:path>
    </a:gra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solidFill>
              <a:schemeClr val="accent6">
                <a:alpha val="80000"/>
              </a:schemeClr>
            </a:solidFill>
            <a:ln>
              <a:solidFill>
                <a:schemeClr val="bg1"/>
              </a:solidFill>
            </a:ln>
          </c:spPr>
          <c:dPt>
            <c:idx val="0"/>
            <c:bubble3D val="0"/>
            <c:spPr>
              <a:solidFill>
                <a:schemeClr val="accent6">
                  <a:alpha val="80000"/>
                </a:schemeClr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18C4-4FB0-BF9C-586E74ABCAB8}"/>
              </c:ext>
            </c:extLst>
          </c:dPt>
          <c:dPt>
            <c:idx val="1"/>
            <c:bubble3D val="0"/>
            <c:spPr>
              <a:solidFill>
                <a:schemeClr val="accent6">
                  <a:alpha val="80000"/>
                </a:schemeClr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18C4-4FB0-BF9C-586E74ABCAB8}"/>
              </c:ext>
            </c:extLst>
          </c:dPt>
          <c:dPt>
            <c:idx val="2"/>
            <c:bubble3D val="0"/>
            <c:spPr>
              <a:solidFill>
                <a:schemeClr val="accent6">
                  <a:alpha val="80000"/>
                </a:schemeClr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2-18C4-4FB0-BF9C-586E74ABCAB8}"/>
              </c:ext>
            </c:extLst>
          </c:dPt>
          <c:dPt>
            <c:idx val="3"/>
            <c:bubble3D val="0"/>
            <c:spPr>
              <a:solidFill>
                <a:schemeClr val="accent6">
                  <a:alpha val="80000"/>
                </a:schemeClr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4-18C4-4FB0-BF9C-586E74ABCAB8}"/>
              </c:ext>
            </c:extLst>
          </c:dPt>
          <c:dPt>
            <c:idx val="4"/>
            <c:bubble3D val="0"/>
            <c:spPr>
              <a:solidFill>
                <a:schemeClr val="accent6">
                  <a:alpha val="80000"/>
                </a:schemeClr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6-18C4-4FB0-BF9C-586E74ABCAB8}"/>
              </c:ext>
            </c:extLst>
          </c:dPt>
          <c:dPt>
            <c:idx val="5"/>
            <c:bubble3D val="0"/>
            <c:spPr>
              <a:solidFill>
                <a:schemeClr val="accent6">
                  <a:alpha val="80000"/>
                </a:schemeClr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8-18C4-4FB0-BF9C-586E74ABCAB8}"/>
              </c:ext>
            </c:extLst>
          </c:dPt>
          <c:val>
            <c:numRef>
              <c:f>'Gráfico Alvo'!$A$6:$A$11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18C4-4FB0-BF9C-586E74ABCAB8}"/>
            </c:ext>
          </c:extLst>
        </c:ser>
        <c:ser>
          <c:idx val="1"/>
          <c:order val="1"/>
          <c:spPr>
            <a:solidFill>
              <a:schemeClr val="accent6">
                <a:lumMod val="60000"/>
                <a:lumOff val="40000"/>
                <a:alpha val="80000"/>
              </a:schemeClr>
            </a:solidFill>
            <a:ln>
              <a:solidFill>
                <a:schemeClr val="bg1"/>
              </a:solidFill>
            </a:ln>
          </c:spPr>
          <c:dPt>
            <c:idx val="0"/>
            <c:bubble3D val="0"/>
            <c:spPr>
              <a:solidFill>
                <a:schemeClr val="accent6">
                  <a:lumMod val="60000"/>
                  <a:lumOff val="40000"/>
                  <a:alpha val="80000"/>
                </a:schemeClr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18C4-4FB0-BF9C-586E74ABCAB8}"/>
              </c:ext>
            </c:extLst>
          </c:dPt>
          <c:dPt>
            <c:idx val="1"/>
            <c:bubble3D val="0"/>
            <c:spPr>
              <a:solidFill>
                <a:schemeClr val="accent6">
                  <a:lumMod val="60000"/>
                  <a:lumOff val="40000"/>
                  <a:alpha val="80000"/>
                </a:schemeClr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18C4-4FB0-BF9C-586E74ABCAB8}"/>
              </c:ext>
            </c:extLst>
          </c:dPt>
          <c:dPt>
            <c:idx val="2"/>
            <c:bubble3D val="0"/>
            <c:spPr>
              <a:solidFill>
                <a:schemeClr val="accent6">
                  <a:lumMod val="60000"/>
                  <a:lumOff val="40000"/>
                  <a:alpha val="80000"/>
                </a:schemeClr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18C4-4FB0-BF9C-586E74ABCAB8}"/>
              </c:ext>
            </c:extLst>
          </c:dPt>
          <c:dPt>
            <c:idx val="3"/>
            <c:bubble3D val="0"/>
            <c:spPr>
              <a:solidFill>
                <a:schemeClr val="accent6">
                  <a:lumMod val="60000"/>
                  <a:lumOff val="40000"/>
                  <a:alpha val="80000"/>
                </a:schemeClr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18C4-4FB0-BF9C-586E74ABCAB8}"/>
              </c:ext>
            </c:extLst>
          </c:dPt>
          <c:dPt>
            <c:idx val="4"/>
            <c:bubble3D val="0"/>
            <c:spPr>
              <a:solidFill>
                <a:schemeClr val="accent6">
                  <a:lumMod val="60000"/>
                  <a:lumOff val="40000"/>
                  <a:alpha val="80000"/>
                </a:schemeClr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18C4-4FB0-BF9C-586E74ABCAB8}"/>
              </c:ext>
            </c:extLst>
          </c:dPt>
          <c:dPt>
            <c:idx val="5"/>
            <c:bubble3D val="0"/>
            <c:spPr>
              <a:solidFill>
                <a:schemeClr val="accent6">
                  <a:lumMod val="60000"/>
                  <a:lumOff val="40000"/>
                  <a:alpha val="80000"/>
                </a:schemeClr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18C4-4FB0-BF9C-586E74ABCAB8}"/>
              </c:ext>
            </c:extLst>
          </c:dPt>
          <c:val>
            <c:numRef>
              <c:f>'Gráfico Alvo'!$A$6:$A$11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18C4-4FB0-BF9C-586E74ABCAB8}"/>
            </c:ext>
          </c:extLst>
        </c:ser>
        <c:ser>
          <c:idx val="2"/>
          <c:order val="2"/>
          <c:spPr>
            <a:solidFill>
              <a:srgbClr val="FFC000">
                <a:alpha val="80000"/>
              </a:srgbClr>
            </a:solidFill>
            <a:ln>
              <a:solidFill>
                <a:schemeClr val="bg1"/>
              </a:solidFill>
            </a:ln>
          </c:spPr>
          <c:dPt>
            <c:idx val="0"/>
            <c:bubble3D val="0"/>
            <c:spPr>
              <a:solidFill>
                <a:srgbClr val="FFC000">
                  <a:alpha val="80000"/>
                </a:srgbClr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8-18C4-4FB0-BF9C-586E74ABCAB8}"/>
              </c:ext>
            </c:extLst>
          </c:dPt>
          <c:dPt>
            <c:idx val="1"/>
            <c:bubble3D val="0"/>
            <c:spPr>
              <a:solidFill>
                <a:srgbClr val="FFC000">
                  <a:alpha val="80000"/>
                </a:srgbClr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A-18C4-4FB0-BF9C-586E74ABCAB8}"/>
              </c:ext>
            </c:extLst>
          </c:dPt>
          <c:dPt>
            <c:idx val="2"/>
            <c:bubble3D val="0"/>
            <c:spPr>
              <a:solidFill>
                <a:srgbClr val="FFC000">
                  <a:alpha val="80000"/>
                </a:srgbClr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C-18C4-4FB0-BF9C-586E74ABCAB8}"/>
              </c:ext>
            </c:extLst>
          </c:dPt>
          <c:dPt>
            <c:idx val="3"/>
            <c:bubble3D val="0"/>
            <c:spPr>
              <a:solidFill>
                <a:srgbClr val="FFC000">
                  <a:alpha val="80000"/>
                </a:srgbClr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E-18C4-4FB0-BF9C-586E74ABCAB8}"/>
              </c:ext>
            </c:extLst>
          </c:dPt>
          <c:dPt>
            <c:idx val="4"/>
            <c:bubble3D val="0"/>
            <c:spPr>
              <a:solidFill>
                <a:srgbClr val="FFC000">
                  <a:alpha val="80000"/>
                </a:srgbClr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0-18C4-4FB0-BF9C-586E74ABCAB8}"/>
              </c:ext>
            </c:extLst>
          </c:dPt>
          <c:dPt>
            <c:idx val="5"/>
            <c:bubble3D val="0"/>
            <c:spPr>
              <a:solidFill>
                <a:srgbClr val="FFC000">
                  <a:alpha val="80000"/>
                </a:srgbClr>
              </a:solidFill>
              <a:ln w="19050"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2-18C4-4FB0-BF9C-586E74ABCAB8}"/>
              </c:ext>
            </c:extLst>
          </c:dPt>
          <c:val>
            <c:numRef>
              <c:f>'Gráfico Alvo'!$A$6:$A$11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18C4-4FB0-BF9C-586E74ABCAB8}"/>
            </c:ext>
          </c:extLst>
        </c:ser>
        <c:ser>
          <c:idx val="3"/>
          <c:order val="3"/>
          <c:spPr>
            <a:solidFill>
              <a:srgbClr val="FF0000">
                <a:alpha val="80000"/>
              </a:srgbClr>
            </a:solidFill>
          </c:spPr>
          <c:dPt>
            <c:idx val="0"/>
            <c:bubble3D val="0"/>
            <c:spPr>
              <a:solidFill>
                <a:srgbClr val="FF0000">
                  <a:alpha val="8000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06A2-4AC2-98F2-9CB672FF1BF5}"/>
              </c:ext>
            </c:extLst>
          </c:dPt>
          <c:dPt>
            <c:idx val="1"/>
            <c:bubble3D val="0"/>
            <c:spPr>
              <a:solidFill>
                <a:srgbClr val="FF0000">
                  <a:alpha val="8000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2-06A2-4AC2-98F2-9CB672FF1BF5}"/>
              </c:ext>
            </c:extLst>
          </c:dPt>
          <c:dPt>
            <c:idx val="2"/>
            <c:bubble3D val="0"/>
            <c:spPr>
              <a:solidFill>
                <a:srgbClr val="FF0000">
                  <a:alpha val="8000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06A2-4AC2-98F2-9CB672FF1BF5}"/>
              </c:ext>
            </c:extLst>
          </c:dPt>
          <c:dPt>
            <c:idx val="3"/>
            <c:bubble3D val="0"/>
            <c:spPr>
              <a:solidFill>
                <a:srgbClr val="FF0000">
                  <a:alpha val="8000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4-06A2-4AC2-98F2-9CB672FF1BF5}"/>
              </c:ext>
            </c:extLst>
          </c:dPt>
          <c:dPt>
            <c:idx val="4"/>
            <c:bubble3D val="0"/>
            <c:spPr>
              <a:solidFill>
                <a:srgbClr val="FF0000">
                  <a:alpha val="8000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06A2-4AC2-98F2-9CB672FF1BF5}"/>
              </c:ext>
            </c:extLst>
          </c:dPt>
          <c:dPt>
            <c:idx val="5"/>
            <c:bubble3D val="0"/>
            <c:spPr>
              <a:solidFill>
                <a:srgbClr val="FF0000">
                  <a:alpha val="8000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6-06A2-4AC2-98F2-9CB672FF1BF5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26B76FD8-98EC-4E30-BE17-6233E1F332D0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1-06A2-4AC2-98F2-9CB672FF1BF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C2724E5E-6009-4636-9A12-6AA9F2BEA1F8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06A2-4AC2-98F2-9CB672FF1BF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9A6A8C00-EF30-484C-8CA1-D1A920E7C46F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06A2-4AC2-98F2-9CB672FF1BF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B534A847-B084-49DD-9748-82FD12BB5A48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06A2-4AC2-98F2-9CB672FF1BF5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6C273CDA-214C-4501-B4CD-8EE1CEC3DDAD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06A2-4AC2-98F2-9CB672FF1BF5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36CCFF85-AA84-43AA-8A34-C8B2496B89B5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06A2-4AC2-98F2-9CB672FF1BF5}"/>
                </c:ext>
              </c:extLst>
            </c:dLbl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howDataLabelsRange val="1"/>
              </c:ext>
            </c:extLst>
          </c:dLbls>
          <c:val>
            <c:numRef>
              <c:f>'Gráfico Alvo'!$A$6:$A$11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'Gráfico Alvo'!$B$6:$B$11</c15:f>
                <c15:dlblRangeCache>
                  <c:ptCount val="6"/>
                  <c:pt idx="0">
                    <c:v>Setor 1</c:v>
                  </c:pt>
                  <c:pt idx="1">
                    <c:v>Setor 2</c:v>
                  </c:pt>
                  <c:pt idx="2">
                    <c:v>Setor 3</c:v>
                  </c:pt>
                  <c:pt idx="3">
                    <c:v>Setor 4</c:v>
                  </c:pt>
                  <c:pt idx="4">
                    <c:v>Setor 5</c:v>
                  </c:pt>
                  <c:pt idx="5">
                    <c:v>Setor 6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30-06A2-4AC2-98F2-9CB672FF1B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330"/>
        <c:holeSize val="0"/>
      </c:doughnutChart>
      <c:radarChart>
        <c:radarStyle val="marker"/>
        <c:varyColors val="0"/>
        <c:ser>
          <c:idx val="4"/>
          <c:order val="4"/>
          <c:spPr>
            <a:ln w="28575" cap="rnd">
              <a:noFill/>
              <a:round/>
            </a:ln>
            <a:effectLst/>
          </c:spPr>
          <c:marker>
            <c:symbol val="picture"/>
            <c:spPr>
              <a:blipFill>
                <a:blip xmlns:r="http://schemas.openxmlformats.org/officeDocument/2006/relationships" r:embed="rId1"/>
                <a:stretch>
                  <a:fillRect/>
                </a:stretch>
              </a:blipFill>
              <a:ln w="25400">
                <a:noFill/>
              </a:ln>
              <a:effectLst/>
            </c:spPr>
          </c:marker>
          <c:val>
            <c:numRef>
              <c:f>'Gráfico Alvo'!$C$6:$C$11</c:f>
              <c:numCache>
                <c:formatCode>General</c:formatCode>
                <c:ptCount val="6"/>
                <c:pt idx="0">
                  <c:v>56</c:v>
                </c:pt>
                <c:pt idx="1">
                  <c:v>52</c:v>
                </c:pt>
                <c:pt idx="2">
                  <c:v>53</c:v>
                </c:pt>
                <c:pt idx="3">
                  <c:v>34</c:v>
                </c:pt>
                <c:pt idx="4">
                  <c:v>84</c:v>
                </c:pt>
                <c:pt idx="5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FA6F-4494-A552-2BBF06DD45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5462000"/>
        <c:axId val="355461672"/>
      </c:radarChart>
      <c:valAx>
        <c:axId val="35546167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55462000"/>
        <c:crosses val="autoZero"/>
        <c:crossBetween val="between"/>
        <c:majorUnit val="25"/>
      </c:valAx>
      <c:catAx>
        <c:axId val="355462000"/>
        <c:scaling>
          <c:orientation val="minMax"/>
        </c:scaling>
        <c:delete val="1"/>
        <c:axPos val="b"/>
        <c:majorTickMark val="out"/>
        <c:minorTickMark val="none"/>
        <c:tickLblPos val="nextTo"/>
        <c:crossAx val="3554616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70000">
          <a:schemeClr val="tx1"/>
        </a:gs>
        <a:gs pos="68000">
          <a:schemeClr val="accent3">
            <a:lumMod val="60000"/>
          </a:schemeClr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Reforma Previdência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Velocímetro1!$D$16</c:f>
              <c:strCache>
                <c:ptCount val="1"/>
                <c:pt idx="0">
                  <c:v>Expectativa de Vida</c:v>
                </c:pt>
              </c:strCache>
            </c:strRef>
          </c:tx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blipFill>
                <a:blip xmlns:r="http://schemas.openxmlformats.org/officeDocument/2006/relationships" r:embed="rId4"/>
                <a:stretch>
                  <a:fillRect/>
                </a:stretch>
              </a:blip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124-4BBA-9F8D-CA2F2A988BC5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365E30F1-E9F3-4954-A654-587ABD5282D3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F124-4BBA-9F8D-CA2F2A988BC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BC4C1F92-0BDD-4D61-886B-3A84E48A69C4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124-4BBA-9F8D-CA2F2A988BC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Velocímetro1!$D$17:$D$18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Velocímetro1!$B$17:$B$18</c15:f>
                <c15:dlblRangeCache>
                  <c:ptCount val="2"/>
                  <c:pt idx="0">
                    <c:v>72,6</c:v>
                  </c:pt>
                  <c:pt idx="1">
                    <c:v>79,5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F124-4BBA-9F8D-CA2F2A988B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460533320"/>
        <c:axId val="460531352"/>
      </c:barChart>
      <c:barChart>
        <c:barDir val="col"/>
        <c:grouping val="clustered"/>
        <c:varyColors val="0"/>
        <c:ser>
          <c:idx val="0"/>
          <c:order val="1"/>
          <c:tx>
            <c:strRef>
              <c:f>Velocímetro1!$C$16</c:f>
              <c:strCache>
                <c:ptCount val="1"/>
                <c:pt idx="0">
                  <c:v>Aponsentadoria</c:v>
                </c:pt>
              </c:strCache>
            </c:strRef>
          </c:tx>
          <c:spPr>
            <a:blipFill>
              <a:blip xmlns:r="http://schemas.openxmlformats.org/officeDocument/2006/relationships" r:embed="rId5"/>
              <a:stretch>
                <a:fillRect/>
              </a:stretch>
            </a:blipFill>
            <a:ln>
              <a:noFill/>
            </a:ln>
            <a:effectLst/>
          </c:spPr>
          <c:invertIfNegative val="0"/>
          <c:pictureOptions>
            <c:pictureFormat val="stackScale"/>
          </c:pictureOptions>
          <c:dPt>
            <c:idx val="1"/>
            <c:invertIfNegative val="0"/>
            <c:bubble3D val="0"/>
            <c:spPr>
              <a:blipFill>
                <a:blip xmlns:r="http://schemas.openxmlformats.org/officeDocument/2006/relationships" r:embed="rId6"/>
                <a:stretch>
                  <a:fillRect/>
                </a:stretch>
              </a:blipFill>
              <a:ln>
                <a:noFill/>
              </a:ln>
              <a:effectLst/>
            </c:spPr>
            <c:pictureOptions>
              <c:pictureFormat val="stackScale"/>
            </c:pictureOptions>
            <c:extLst>
              <c:ext xmlns:c16="http://schemas.microsoft.com/office/drawing/2014/chart" uri="{C3380CC4-5D6E-409C-BE32-E72D297353CC}">
                <c16:uniqueId val="{00000005-F124-4BBA-9F8D-CA2F2A988BC5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C6D56BE2-14B1-4C9E-8D4F-6DFE275FBECA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F124-4BBA-9F8D-CA2F2A988BC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72740C4-0E2E-4915-8E88-542DE1763DD1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F124-4BBA-9F8D-CA2F2A988BC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val>
            <c:numRef>
              <c:f>Velocímetro1!$C$17:$C$18</c:f>
              <c:numCache>
                <c:formatCode>General</c:formatCode>
                <c:ptCount val="2"/>
                <c:pt idx="0">
                  <c:v>0.89531680440771355</c:v>
                </c:pt>
                <c:pt idx="1">
                  <c:v>0.77987421383647804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Velocímetro1!$A$17:$A$18</c15:f>
                <c15:dlblRangeCache>
                  <c:ptCount val="2"/>
                  <c:pt idx="0">
                    <c:v>65</c:v>
                  </c:pt>
                  <c:pt idx="1">
                    <c:v>62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7-F124-4BBA-9F8D-CA2F2A988B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459533456"/>
        <c:axId val="459532472"/>
      </c:barChart>
      <c:catAx>
        <c:axId val="46053332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60531352"/>
        <c:crosses val="autoZero"/>
        <c:auto val="1"/>
        <c:lblAlgn val="ctr"/>
        <c:lblOffset val="100"/>
        <c:noMultiLvlLbl val="0"/>
      </c:catAx>
      <c:valAx>
        <c:axId val="46053135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60533320"/>
        <c:crosses val="autoZero"/>
        <c:crossBetween val="between"/>
      </c:valAx>
      <c:valAx>
        <c:axId val="459532472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459533456"/>
        <c:crosses val="max"/>
        <c:crossBetween val="between"/>
      </c:valAx>
      <c:catAx>
        <c:axId val="459533456"/>
        <c:scaling>
          <c:orientation val="minMax"/>
        </c:scaling>
        <c:delete val="1"/>
        <c:axPos val="b"/>
        <c:majorTickMark val="out"/>
        <c:minorTickMark val="none"/>
        <c:tickLblPos val="nextTo"/>
        <c:crossAx val="459532472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Gantt!$E$1</c:f>
              <c:strCache>
                <c:ptCount val="1"/>
                <c:pt idx="0">
                  <c:v>Termino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Gantt!$A$2:$A$11</c:f>
              <c:strCache>
                <c:ptCount val="10"/>
                <c:pt idx="0">
                  <c:v>Atividade 1</c:v>
                </c:pt>
                <c:pt idx="1">
                  <c:v>Atividade 2</c:v>
                </c:pt>
                <c:pt idx="2">
                  <c:v>Atividade 3</c:v>
                </c:pt>
                <c:pt idx="3">
                  <c:v>Atividade 4</c:v>
                </c:pt>
                <c:pt idx="4">
                  <c:v>Atividade 5</c:v>
                </c:pt>
                <c:pt idx="5">
                  <c:v>Atividade 6</c:v>
                </c:pt>
                <c:pt idx="6">
                  <c:v>Atividade 7</c:v>
                </c:pt>
                <c:pt idx="7">
                  <c:v>Atividade 8</c:v>
                </c:pt>
                <c:pt idx="8">
                  <c:v>Atividade 9</c:v>
                </c:pt>
                <c:pt idx="9">
                  <c:v>Atividade 10</c:v>
                </c:pt>
              </c:strCache>
            </c:strRef>
          </c:cat>
          <c:val>
            <c:numRef>
              <c:f>Gantt!$E$2:$E$11</c:f>
              <c:numCache>
                <c:formatCode>dd/mm</c:formatCode>
                <c:ptCount val="10"/>
                <c:pt idx="0">
                  <c:v>43408</c:v>
                </c:pt>
                <c:pt idx="1">
                  <c:v>43415</c:v>
                </c:pt>
                <c:pt idx="2">
                  <c:v>43415</c:v>
                </c:pt>
                <c:pt idx="3">
                  <c:v>43419</c:v>
                </c:pt>
                <c:pt idx="4">
                  <c:v>43422</c:v>
                </c:pt>
                <c:pt idx="5">
                  <c:v>43421</c:v>
                </c:pt>
                <c:pt idx="6">
                  <c:v>43422</c:v>
                </c:pt>
                <c:pt idx="7">
                  <c:v>43426</c:v>
                </c:pt>
                <c:pt idx="8">
                  <c:v>43434</c:v>
                </c:pt>
                <c:pt idx="9">
                  <c:v>43435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14-4723-9424-1ED6DBAC118E}"/>
            </c:ext>
          </c:extLst>
        </c:ser>
        <c:ser>
          <c:idx val="0"/>
          <c:order val="1"/>
          <c:tx>
            <c:strRef>
              <c:f>Gantt!$D$1</c:f>
              <c:strCache>
                <c:ptCount val="1"/>
                <c:pt idx="0">
                  <c:v>Inicio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Gantt!$A$2:$A$11</c:f>
              <c:strCache>
                <c:ptCount val="10"/>
                <c:pt idx="0">
                  <c:v>Atividade 1</c:v>
                </c:pt>
                <c:pt idx="1">
                  <c:v>Atividade 2</c:v>
                </c:pt>
                <c:pt idx="2">
                  <c:v>Atividade 3</c:v>
                </c:pt>
                <c:pt idx="3">
                  <c:v>Atividade 4</c:v>
                </c:pt>
                <c:pt idx="4">
                  <c:v>Atividade 5</c:v>
                </c:pt>
                <c:pt idx="5">
                  <c:v>Atividade 6</c:v>
                </c:pt>
                <c:pt idx="6">
                  <c:v>Atividade 7</c:v>
                </c:pt>
                <c:pt idx="7">
                  <c:v>Atividade 8</c:v>
                </c:pt>
                <c:pt idx="8">
                  <c:v>Atividade 9</c:v>
                </c:pt>
                <c:pt idx="9">
                  <c:v>Atividade 10</c:v>
                </c:pt>
              </c:strCache>
            </c:strRef>
          </c:cat>
          <c:val>
            <c:numRef>
              <c:f>Gantt!$D$2:$D$11</c:f>
              <c:numCache>
                <c:formatCode>dd/mm</c:formatCode>
                <c:ptCount val="10"/>
                <c:pt idx="0">
                  <c:v>43402</c:v>
                </c:pt>
                <c:pt idx="1">
                  <c:v>43405</c:v>
                </c:pt>
                <c:pt idx="2">
                  <c:v>43413</c:v>
                </c:pt>
                <c:pt idx="3">
                  <c:v>43413</c:v>
                </c:pt>
                <c:pt idx="4">
                  <c:v>43419</c:v>
                </c:pt>
                <c:pt idx="5">
                  <c:v>43420</c:v>
                </c:pt>
                <c:pt idx="6">
                  <c:v>43420</c:v>
                </c:pt>
                <c:pt idx="7">
                  <c:v>43422</c:v>
                </c:pt>
                <c:pt idx="8">
                  <c:v>43425</c:v>
                </c:pt>
                <c:pt idx="9">
                  <c:v>43432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14-4723-9424-1ED6DBAC11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458151392"/>
        <c:axId val="458151720"/>
      </c:barChart>
      <c:scatterChart>
        <c:scatterStyle val="lineMarker"/>
        <c:varyColors val="0"/>
        <c:ser>
          <c:idx val="2"/>
          <c:order val="2"/>
          <c:spPr>
            <a:ln w="25400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none"/>
          </c:marker>
          <c:dLbls>
            <c:dLbl>
              <c:idx val="9"/>
              <c:dLblPos val="t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BE14-4723-9424-1ED6DBAC118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Gantt!$F$2:$F$11</c:f>
              <c:numCache>
                <c:formatCode>m/d/yyyy</c:formatCode>
                <c:ptCount val="10"/>
                <c:pt idx="0">
                  <c:v>43418.5</c:v>
                </c:pt>
                <c:pt idx="1">
                  <c:v>43418.5</c:v>
                </c:pt>
                <c:pt idx="2">
                  <c:v>43418.5</c:v>
                </c:pt>
                <c:pt idx="3">
                  <c:v>43418.5</c:v>
                </c:pt>
                <c:pt idx="4">
                  <c:v>43418.5</c:v>
                </c:pt>
                <c:pt idx="5">
                  <c:v>43418.5</c:v>
                </c:pt>
                <c:pt idx="6">
                  <c:v>43418.5</c:v>
                </c:pt>
                <c:pt idx="7">
                  <c:v>43418.5</c:v>
                </c:pt>
                <c:pt idx="8">
                  <c:v>43418.5</c:v>
                </c:pt>
                <c:pt idx="9">
                  <c:v>43418.5</c:v>
                </c:pt>
              </c:numCache>
            </c:numRef>
          </c:xVal>
          <c:yVal>
            <c:numLit>
              <c:formatCode>General</c:formatCode>
              <c:ptCount val="10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5-BE14-4723-9424-1ED6DBAC11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3937816"/>
        <c:axId val="553937488"/>
      </c:scatterChart>
      <c:catAx>
        <c:axId val="45815139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58151720"/>
        <c:crosses val="autoZero"/>
        <c:auto val="0"/>
        <c:lblAlgn val="ctr"/>
        <c:lblOffset val="100"/>
        <c:noMultiLvlLbl val="0"/>
      </c:catAx>
      <c:valAx>
        <c:axId val="458151720"/>
        <c:scaling>
          <c:orientation val="minMax"/>
        </c:scaling>
        <c:delete val="1"/>
        <c:axPos val="t"/>
        <c:numFmt formatCode="dd/mm" sourceLinked="1"/>
        <c:majorTickMark val="none"/>
        <c:minorTickMark val="none"/>
        <c:tickLblPos val="nextTo"/>
        <c:crossAx val="458151392"/>
        <c:crosses val="autoZero"/>
        <c:crossBetween val="between"/>
        <c:majorUnit val="7"/>
        <c:minorUnit val="1"/>
      </c:valAx>
      <c:valAx>
        <c:axId val="553937488"/>
        <c:scaling>
          <c:orientation val="minMax"/>
          <c:max val="10.5"/>
          <c:min val="0.5"/>
        </c:scaling>
        <c:delete val="1"/>
        <c:axPos val="r"/>
        <c:numFmt formatCode="General" sourceLinked="1"/>
        <c:majorTickMark val="out"/>
        <c:minorTickMark val="none"/>
        <c:tickLblPos val="nextTo"/>
        <c:crossAx val="553937816"/>
        <c:crosses val="max"/>
        <c:crossBetween val="midCat"/>
      </c:valAx>
      <c:valAx>
        <c:axId val="553937816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553937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spPr>
            <a:solidFill>
              <a:srgbClr val="0070C0"/>
            </a:solidFill>
            <a:ln>
              <a:noFill/>
            </a:ln>
          </c:spPr>
          <c:dPt>
            <c:idx val="0"/>
            <c:bubble3D val="0"/>
            <c:spPr>
              <a:solidFill>
                <a:srgbClr val="0070C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57C-43E9-8CFD-1FDD58CB6D6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457C-43E9-8CFD-1FDD58CB6D6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57C-43E9-8CFD-1FDD58CB6D6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457C-43E9-8CFD-1FDD58CB6D6C}"/>
              </c:ext>
            </c:extLst>
          </c:dPt>
          <c:dPt>
            <c:idx val="4"/>
            <c:bubble3D val="0"/>
            <c:spPr>
              <a:solidFill>
                <a:schemeClr val="accent6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457C-43E9-8CFD-1FDD58CB6D6C}"/>
              </c:ext>
            </c:extLst>
          </c:dPt>
          <c:dLbls>
            <c:spPr>
              <a:solidFill>
                <a:schemeClr val="bg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Pizza!$B$9:$B$13</c:f>
              <c:strCache>
                <c:ptCount val="5"/>
                <c:pt idx="0">
                  <c:v>Setor 3</c:v>
                </c:pt>
                <c:pt idx="1">
                  <c:v>Setor 5</c:v>
                </c:pt>
                <c:pt idx="2">
                  <c:v>Setor 2</c:v>
                </c:pt>
                <c:pt idx="3">
                  <c:v>Setor 1</c:v>
                </c:pt>
                <c:pt idx="4">
                  <c:v>Setor 4</c:v>
                </c:pt>
              </c:strCache>
            </c:strRef>
          </c:cat>
          <c:val>
            <c:numRef>
              <c:f>Pizza!$C$9:$C$13</c:f>
              <c:numCache>
                <c:formatCode>General</c:formatCode>
                <c:ptCount val="5"/>
                <c:pt idx="0">
                  <c:v>0.91483722817400115</c:v>
                </c:pt>
                <c:pt idx="1">
                  <c:v>0.39637273141459628</c:v>
                </c:pt>
                <c:pt idx="2">
                  <c:v>0.22228634760083721</c:v>
                </c:pt>
                <c:pt idx="3">
                  <c:v>0.16765525110341195</c:v>
                </c:pt>
                <c:pt idx="4">
                  <c:v>8.0563164829803857E-2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7C-43E9-8CFD-1FDD58CB6D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180"/>
      </c:pieChart>
      <c:doughnutChart>
        <c:varyColors val="1"/>
        <c:ser>
          <c:idx val="1"/>
          <c:order val="1"/>
          <c:spPr>
            <a:ln>
              <a:noFill/>
            </a:ln>
          </c:spPr>
          <c:dPt>
            <c:idx val="0"/>
            <c:bubble3D val="0"/>
            <c:spPr>
              <a:solidFill>
                <a:srgbClr val="0070C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A-457C-43E9-8CFD-1FDD58CB6D6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2BCC-4BFC-B7DE-3C4C6106741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2BCC-4BFC-B7DE-3C4C6106741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2BCC-4BFC-B7DE-3C4C61067412}"/>
              </c:ext>
            </c:extLst>
          </c:dPt>
          <c:dPt>
            <c:idx val="4"/>
            <c:bubble3D val="0"/>
            <c:spPr>
              <a:solidFill>
                <a:schemeClr val="bg1">
                  <a:lumMod val="95000"/>
                </a:schemeClr>
              </a:solidFill>
              <a:ln w="19050">
                <a:solidFill>
                  <a:schemeClr val="bg1">
                    <a:lumMod val="9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2-457C-43E9-8CFD-1FDD58CB6D6C}"/>
              </c:ext>
            </c:extLst>
          </c:dPt>
          <c:cat>
            <c:strRef>
              <c:f>Pizza!$B$9:$B$13</c:f>
              <c:strCache>
                <c:ptCount val="5"/>
                <c:pt idx="0">
                  <c:v>Setor 3</c:v>
                </c:pt>
                <c:pt idx="1">
                  <c:v>Setor 5</c:v>
                </c:pt>
                <c:pt idx="2">
                  <c:v>Setor 2</c:v>
                </c:pt>
                <c:pt idx="3">
                  <c:v>Setor 1</c:v>
                </c:pt>
                <c:pt idx="4">
                  <c:v>Setor 4</c:v>
                </c:pt>
              </c:strCache>
            </c:strRef>
          </c:cat>
          <c:val>
            <c:numRef>
              <c:f>Pizza!$C$9:$C$13</c:f>
              <c:numCache>
                <c:formatCode>General</c:formatCode>
                <c:ptCount val="5"/>
                <c:pt idx="0">
                  <c:v>0.91483722817400115</c:v>
                </c:pt>
                <c:pt idx="1">
                  <c:v>0.39637273141459628</c:v>
                </c:pt>
                <c:pt idx="2">
                  <c:v>0.22228634760083721</c:v>
                </c:pt>
                <c:pt idx="3">
                  <c:v>0.16765525110341195</c:v>
                </c:pt>
                <c:pt idx="4">
                  <c:v>8.0563164829803857E-2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57C-43E9-8CFD-1FDD58CB6D6C}"/>
            </c:ext>
          </c:extLst>
        </c:ser>
        <c:ser>
          <c:idx val="2"/>
          <c:order val="2"/>
          <c:spPr>
            <a:ln>
              <a:noFill/>
            </a:ln>
          </c:spPr>
          <c:dPt>
            <c:idx val="0"/>
            <c:bubble3D val="0"/>
            <c:spPr>
              <a:solidFill>
                <a:srgbClr val="0070C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457C-43E9-8CFD-1FDD58CB6D6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2BCC-4BFC-B7DE-3C4C6106741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2BCC-4BFC-B7DE-3C4C61067412}"/>
              </c:ext>
            </c:extLst>
          </c:dPt>
          <c:dPt>
            <c:idx val="3"/>
            <c:bubble3D val="0"/>
            <c:spPr>
              <a:solidFill>
                <a:schemeClr val="bg1">
                  <a:lumMod val="95000"/>
                </a:schemeClr>
              </a:solidFill>
              <a:ln w="19050">
                <a:solidFill>
                  <a:schemeClr val="bg1">
                    <a:lumMod val="9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457C-43E9-8CFD-1FDD58CB6D6C}"/>
              </c:ext>
            </c:extLst>
          </c:dPt>
          <c:dPt>
            <c:idx val="4"/>
            <c:bubble3D val="0"/>
            <c:spPr>
              <a:solidFill>
                <a:schemeClr val="tx1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457C-43E9-8CFD-1FDD58CB6D6C}"/>
              </c:ext>
            </c:extLst>
          </c:dPt>
          <c:cat>
            <c:strRef>
              <c:f>Pizza!$B$9:$B$13</c:f>
              <c:strCache>
                <c:ptCount val="5"/>
                <c:pt idx="0">
                  <c:v>Setor 3</c:v>
                </c:pt>
                <c:pt idx="1">
                  <c:v>Setor 5</c:v>
                </c:pt>
                <c:pt idx="2">
                  <c:v>Setor 2</c:v>
                </c:pt>
                <c:pt idx="3">
                  <c:v>Setor 1</c:v>
                </c:pt>
                <c:pt idx="4">
                  <c:v>Setor 4</c:v>
                </c:pt>
              </c:strCache>
            </c:strRef>
          </c:cat>
          <c:val>
            <c:numRef>
              <c:f>Pizza!$C$9:$C$13</c:f>
              <c:numCache>
                <c:formatCode>General</c:formatCode>
                <c:ptCount val="5"/>
                <c:pt idx="0">
                  <c:v>0.91483722817400115</c:v>
                </c:pt>
                <c:pt idx="1">
                  <c:v>0.39637273141459628</c:v>
                </c:pt>
                <c:pt idx="2">
                  <c:v>0.22228634760083721</c:v>
                </c:pt>
                <c:pt idx="3">
                  <c:v>0.16765525110341195</c:v>
                </c:pt>
                <c:pt idx="4">
                  <c:v>8.0563164829803857E-2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57C-43E9-8CFD-1FDD58CB6D6C}"/>
            </c:ext>
          </c:extLst>
        </c:ser>
        <c:ser>
          <c:idx val="3"/>
          <c:order val="3"/>
          <c:spPr>
            <a:ln>
              <a:noFill/>
            </a:ln>
          </c:spPr>
          <c:dPt>
            <c:idx val="0"/>
            <c:bubble3D val="0"/>
            <c:spPr>
              <a:solidFill>
                <a:srgbClr val="0070C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C-457C-43E9-8CFD-1FDD58CB6D6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2BCC-4BFC-B7DE-3C4C61067412}"/>
              </c:ext>
            </c:extLst>
          </c:dPt>
          <c:dPt>
            <c:idx val="2"/>
            <c:bubble3D val="0"/>
            <c:spPr>
              <a:solidFill>
                <a:schemeClr val="bg1">
                  <a:lumMod val="95000"/>
                </a:schemeClr>
              </a:solidFill>
              <a:ln w="19050">
                <a:solidFill>
                  <a:schemeClr val="bg1">
                    <a:lumMod val="9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457C-43E9-8CFD-1FDD58CB6D6C}"/>
              </c:ext>
            </c:extLst>
          </c:dPt>
          <c:dPt>
            <c:idx val="3"/>
            <c:bubble3D val="0"/>
            <c:spPr>
              <a:solidFill>
                <a:schemeClr val="tx1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457C-43E9-8CFD-1FDD58CB6D6C}"/>
              </c:ext>
            </c:extLst>
          </c:dPt>
          <c:dPt>
            <c:idx val="4"/>
            <c:bubble3D val="0"/>
            <c:spPr>
              <a:solidFill>
                <a:schemeClr val="tx1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457C-43E9-8CFD-1FDD58CB6D6C}"/>
              </c:ext>
            </c:extLst>
          </c:dPt>
          <c:val>
            <c:numRef>
              <c:f>Pizza!$C$9:$C$13</c:f>
              <c:numCache>
                <c:formatCode>General</c:formatCode>
                <c:ptCount val="5"/>
                <c:pt idx="0">
                  <c:v>0.91483722817400115</c:v>
                </c:pt>
                <c:pt idx="1">
                  <c:v>0.39637273141459628</c:v>
                </c:pt>
                <c:pt idx="2">
                  <c:v>0.22228634760083721</c:v>
                </c:pt>
                <c:pt idx="3">
                  <c:v>0.16765525110341195</c:v>
                </c:pt>
                <c:pt idx="4">
                  <c:v>8.0563164829803857E-2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57C-43E9-8CFD-1FDD58CB6D6C}"/>
            </c:ext>
          </c:extLst>
        </c:ser>
        <c:ser>
          <c:idx val="4"/>
          <c:order val="4"/>
          <c:spPr>
            <a:solidFill>
              <a:schemeClr val="bg1">
                <a:lumMod val="95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</c:spPr>
          <c:dPt>
            <c:idx val="0"/>
            <c:bubble3D val="0"/>
            <c:spPr>
              <a:solidFill>
                <a:srgbClr val="0070C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457C-43E9-8CFD-1FDD58CB6D6C}"/>
              </c:ext>
            </c:extLst>
          </c:dPt>
          <c:dPt>
            <c:idx val="1"/>
            <c:bubble3D val="0"/>
            <c:spPr>
              <a:solidFill>
                <a:schemeClr val="bg1">
                  <a:lumMod val="95000"/>
                </a:schemeClr>
              </a:solidFill>
              <a:ln w="19050">
                <a:solidFill>
                  <a:schemeClr val="bg1">
                    <a:lumMod val="9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2BCC-4BFC-B7DE-3C4C61067412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457C-43E9-8CFD-1FDD58CB6D6C}"/>
              </c:ext>
            </c:extLst>
          </c:dPt>
          <c:dPt>
            <c:idx val="3"/>
            <c:bubble3D val="0"/>
            <c:spPr>
              <a:solidFill>
                <a:schemeClr val="tx1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6-457C-43E9-8CFD-1FDD58CB6D6C}"/>
              </c:ext>
            </c:extLst>
          </c:dPt>
          <c:dPt>
            <c:idx val="4"/>
            <c:bubble3D val="0"/>
            <c:spPr>
              <a:solidFill>
                <a:schemeClr val="tx1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8-457C-43E9-8CFD-1FDD58CB6D6C}"/>
              </c:ext>
            </c:extLst>
          </c:dPt>
          <c:val>
            <c:numRef>
              <c:f>Pizza!$C$9:$C$13</c:f>
              <c:numCache>
                <c:formatCode>General</c:formatCode>
                <c:ptCount val="5"/>
                <c:pt idx="0">
                  <c:v>0.91483722817400115</c:v>
                </c:pt>
                <c:pt idx="1">
                  <c:v>0.39637273141459628</c:v>
                </c:pt>
                <c:pt idx="2">
                  <c:v>0.22228634760083721</c:v>
                </c:pt>
                <c:pt idx="3">
                  <c:v>0.16765525110341195</c:v>
                </c:pt>
                <c:pt idx="4">
                  <c:v>8.0563164829803857E-2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57C-43E9-8CFD-1FDD58CB6D6C}"/>
            </c:ext>
          </c:extLst>
        </c:ser>
        <c:ser>
          <c:idx val="5"/>
          <c:order val="5"/>
          <c:spPr>
            <a:solidFill>
              <a:schemeClr val="bg1">
                <a:lumMod val="95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</c:spPr>
          <c:dPt>
            <c:idx val="0"/>
            <c:bubble3D val="0"/>
            <c:spPr>
              <a:solidFill>
                <a:schemeClr val="bg1"/>
              </a:solidFill>
              <a:ln w="19050">
                <a:solidFill>
                  <a:schemeClr val="bg1">
                    <a:lumMod val="95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457C-43E9-8CFD-1FDD58CB6D6C}"/>
              </c:ext>
            </c:extLst>
          </c:dPt>
          <c:dPt>
            <c:idx val="1"/>
            <c:bubble3D val="0"/>
            <c:spPr>
              <a:solidFill>
                <a:schemeClr val="tx1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457C-43E9-8CFD-1FDD58CB6D6C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4-457C-43E9-8CFD-1FDD58CB6D6C}"/>
              </c:ext>
            </c:extLst>
          </c:dPt>
          <c:dPt>
            <c:idx val="3"/>
            <c:bubble3D val="0"/>
            <c:spPr>
              <a:solidFill>
                <a:schemeClr val="tx1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457C-43E9-8CFD-1FDD58CB6D6C}"/>
              </c:ext>
            </c:extLst>
          </c:dPt>
          <c:dPt>
            <c:idx val="4"/>
            <c:bubble3D val="0"/>
            <c:spPr>
              <a:solidFill>
                <a:schemeClr val="tx1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457C-43E9-8CFD-1FDD58CB6D6C}"/>
              </c:ext>
            </c:extLst>
          </c:dPt>
          <c:val>
            <c:numRef>
              <c:f>Pizza!$C$9:$C$13</c:f>
              <c:numCache>
                <c:formatCode>General</c:formatCode>
                <c:ptCount val="5"/>
                <c:pt idx="0">
                  <c:v>0.91483722817400115</c:v>
                </c:pt>
                <c:pt idx="1">
                  <c:v>0.39637273141459628</c:v>
                </c:pt>
                <c:pt idx="2">
                  <c:v>0.22228634760083721</c:v>
                </c:pt>
                <c:pt idx="3">
                  <c:v>0.16765525110341195</c:v>
                </c:pt>
                <c:pt idx="4">
                  <c:v>8.0563164829803857E-2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57C-43E9-8CFD-1FDD58CB6D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180"/>
        <c:holeSize val="7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53000">
          <a:schemeClr val="tx1"/>
        </a:gs>
        <a:gs pos="86000">
          <a:schemeClr val="accent3">
            <a:lumMod val="60000"/>
          </a:schemeClr>
        </a:gs>
      </a:gsLst>
      <a:path path="circle">
        <a:fillToRect l="50000" t="50000" r="50000" b="50000"/>
      </a:path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14</xdr:col>
      <xdr:colOff>609599</xdr:colOff>
      <xdr:row>19</xdr:row>
      <xdr:rowOff>180977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0D8C065-1583-4DEE-AE47-9094E73842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114300</xdr:rowOff>
    </xdr:to>
    <xdr:sp macro="" textlink="">
      <xdr:nvSpPr>
        <xdr:cNvPr id="1025" name="AutoShape 1" descr="Resultado de imagem para icon male png">
          <a:extLst>
            <a:ext uri="{FF2B5EF4-FFF2-40B4-BE49-F238E27FC236}">
              <a16:creationId xmlns:a16="http://schemas.microsoft.com/office/drawing/2014/main" id="{53646523-0D89-4887-8AF7-9D70C2D41952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114300</xdr:rowOff>
    </xdr:to>
    <xdr:sp macro="" textlink="">
      <xdr:nvSpPr>
        <xdr:cNvPr id="1026" name="AutoShape 2" descr="Resultado de imagem para icon male png">
          <a:extLst>
            <a:ext uri="{FF2B5EF4-FFF2-40B4-BE49-F238E27FC236}">
              <a16:creationId xmlns:a16="http://schemas.microsoft.com/office/drawing/2014/main" id="{F26BDB28-EF40-4D61-98F3-32474EC68DD7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4F6855B-1502-418E-977B-3E68FADD41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11</xdr:col>
      <xdr:colOff>606135</xdr:colOff>
      <xdr:row>20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DD2F0A0-0E90-4FE6-A8FD-CE40F96000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0</xdr:colOff>
      <xdr:row>18</xdr:row>
      <xdr:rowOff>142875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FF2B79D-6AA4-425E-A032-22ABA36DDC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304800</xdr:colOff>
      <xdr:row>1</xdr:row>
      <xdr:rowOff>114300</xdr:rowOff>
    </xdr:to>
    <xdr:sp macro="" textlink="">
      <xdr:nvSpPr>
        <xdr:cNvPr id="4" name="AutoShape 2" descr="Resultado de imagem para icon male png">
          <a:extLst>
            <a:ext uri="{FF2B5EF4-FFF2-40B4-BE49-F238E27FC236}">
              <a16:creationId xmlns:a16="http://schemas.microsoft.com/office/drawing/2014/main" id="{CF96CE1C-B96F-4746-B2DC-5673605CEECD}"/>
            </a:ext>
          </a:extLst>
        </xdr:cNvPr>
        <xdr:cNvSpPr>
          <a:spLocks noChangeAspect="1" noChangeArrowheads="1"/>
        </xdr:cNvSpPr>
      </xdr:nvSpPr>
      <xdr:spPr bwMode="auto">
        <a:xfrm>
          <a:off x="1828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9524</xdr:colOff>
      <xdr:row>0</xdr:row>
      <xdr:rowOff>0</xdr:rowOff>
    </xdr:from>
    <xdr:to>
      <xdr:col>13</xdr:col>
      <xdr:colOff>609599</xdr:colOff>
      <xdr:row>19</xdr:row>
      <xdr:rowOff>180974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82D9348-107A-4CC5-8CB5-1AF17713EA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609599</xdr:colOff>
      <xdr:row>0</xdr:row>
      <xdr:rowOff>0</xdr:rowOff>
    </xdr:from>
    <xdr:to>
      <xdr:col>12</xdr:col>
      <xdr:colOff>0</xdr:colOff>
      <xdr:row>19</xdr:row>
      <xdr:rowOff>142874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B57C297-451E-42D0-8536-D8D0FB59F0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2EDCF-1B51-47FD-866C-0BA69B9D23FE}">
  <sheetPr codeName="Planilha1"/>
  <dimension ref="A1:D18"/>
  <sheetViews>
    <sheetView tabSelected="1" zoomScaleNormal="100" workbookViewId="0"/>
  </sheetViews>
  <sheetFormatPr defaultRowHeight="15" x14ac:dyDescent="0.25"/>
  <sheetData>
    <row r="1" spans="1:4" x14ac:dyDescent="0.25">
      <c r="A1" t="s">
        <v>0</v>
      </c>
      <c r="B1">
        <v>25</v>
      </c>
    </row>
    <row r="2" spans="1:4" x14ac:dyDescent="0.25">
      <c r="A2" t="s">
        <v>2</v>
      </c>
      <c r="B2">
        <v>25</v>
      </c>
    </row>
    <row r="3" spans="1:4" x14ac:dyDescent="0.25">
      <c r="A3" t="s">
        <v>1</v>
      </c>
      <c r="B3">
        <v>25</v>
      </c>
    </row>
    <row r="4" spans="1:4" x14ac:dyDescent="0.25">
      <c r="A4" t="s">
        <v>3</v>
      </c>
      <c r="B4">
        <v>25</v>
      </c>
    </row>
    <row r="5" spans="1:4" x14ac:dyDescent="0.25">
      <c r="A5" t="s">
        <v>4</v>
      </c>
      <c r="B5">
        <v>100</v>
      </c>
    </row>
    <row r="6" spans="1:4" x14ac:dyDescent="0.25">
      <c r="A6" t="s">
        <v>8</v>
      </c>
      <c r="B6">
        <f ca="1">B9-B7</f>
        <v>71.512323905004621</v>
      </c>
    </row>
    <row r="7" spans="1:4" x14ac:dyDescent="0.25">
      <c r="A7" t="s">
        <v>5</v>
      </c>
      <c r="B7">
        <v>1</v>
      </c>
    </row>
    <row r="8" spans="1:4" x14ac:dyDescent="0.25">
      <c r="A8" t="s">
        <v>7</v>
      </c>
      <c r="B8">
        <f ca="1">B5-B9</f>
        <v>27.487676094995379</v>
      </c>
    </row>
    <row r="9" spans="1:4" x14ac:dyDescent="0.25">
      <c r="A9" t="s">
        <v>6</v>
      </c>
      <c r="B9" s="3">
        <f ca="1">RAND()*100</f>
        <v>72.512323905004621</v>
      </c>
    </row>
    <row r="16" spans="1:4" x14ac:dyDescent="0.25">
      <c r="C16" t="s">
        <v>34</v>
      </c>
      <c r="D16" t="s">
        <v>35</v>
      </c>
    </row>
    <row r="17" spans="1:4" x14ac:dyDescent="0.25">
      <c r="A17">
        <v>65</v>
      </c>
      <c r="B17">
        <v>72.599999999999994</v>
      </c>
      <c r="C17">
        <f>A17/B17</f>
        <v>0.89531680440771355</v>
      </c>
      <c r="D17">
        <v>1</v>
      </c>
    </row>
    <row r="18" spans="1:4" x14ac:dyDescent="0.25">
      <c r="A18">
        <v>62</v>
      </c>
      <c r="B18">
        <v>79.5</v>
      </c>
      <c r="C18">
        <f>A18/B18</f>
        <v>0.77987421383647804</v>
      </c>
      <c r="D18">
        <v>1</v>
      </c>
    </row>
  </sheetData>
  <pageMargins left="0.511811024" right="0.511811024" top="0.78740157499999996" bottom="0.78740157499999996" header="0.31496062000000002" footer="0.31496062000000002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0D077-B736-4E32-862E-A9A9044167A0}">
  <sheetPr codeName="Planilha2"/>
  <dimension ref="A2:F7"/>
  <sheetViews>
    <sheetView workbookViewId="0">
      <selection activeCell="E25" sqref="E25"/>
    </sheetView>
  </sheetViews>
  <sheetFormatPr defaultRowHeight="15" x14ac:dyDescent="0.25"/>
  <cols>
    <col min="5" max="5" width="12" bestFit="1" customWidth="1"/>
    <col min="6" max="6" width="9.140625" customWidth="1"/>
  </cols>
  <sheetData>
    <row r="2" spans="1:6" x14ac:dyDescent="0.25">
      <c r="A2" t="s">
        <v>9</v>
      </c>
      <c r="B2">
        <f ca="1">IF(RAND()&lt;0.5,25,35)</f>
        <v>25</v>
      </c>
      <c r="C2">
        <f ca="1">180-B2/$B$6*180</f>
        <v>135</v>
      </c>
      <c r="D2">
        <f ca="1">COS(RADIANS(C2))</f>
        <v>-0.70710678118654746</v>
      </c>
      <c r="E2">
        <f ca="1">SIN(RADIANS(C2))</f>
        <v>0.70710678118654757</v>
      </c>
      <c r="F2" s="1">
        <f ca="1">B2+F1</f>
        <v>25</v>
      </c>
    </row>
    <row r="3" spans="1:6" x14ac:dyDescent="0.25">
      <c r="A3" t="s">
        <v>2</v>
      </c>
      <c r="B3">
        <f ca="1">60-B2</f>
        <v>35</v>
      </c>
      <c r="C3">
        <f ca="1">C2-B3/$B$6*180</f>
        <v>72</v>
      </c>
      <c r="D3">
        <f ca="1">COS(RADIANS(C3))</f>
        <v>0.30901699437494745</v>
      </c>
      <c r="E3">
        <f ca="1">SIN(RADIANS(C3))</f>
        <v>0.95105651629515353</v>
      </c>
      <c r="F3" s="1">
        <f t="shared" ref="F3:F5" ca="1" si="0">B3+F2</f>
        <v>60</v>
      </c>
    </row>
    <row r="4" spans="1:6" x14ac:dyDescent="0.25">
      <c r="A4" t="s">
        <v>1</v>
      </c>
      <c r="B4">
        <f ca="1">100-60-B5</f>
        <v>20</v>
      </c>
      <c r="C4">
        <f t="shared" ref="C4:C5" ca="1" si="1">C3-B4/$B$6*180</f>
        <v>36</v>
      </c>
      <c r="D4">
        <f t="shared" ref="D4:D6" ca="1" si="2">COS(RADIANS(C4))</f>
        <v>0.80901699437494745</v>
      </c>
      <c r="E4">
        <f t="shared" ref="E4:E5" ca="1" si="3">SIN(RADIANS(C4))</f>
        <v>0.58778525229247314</v>
      </c>
      <c r="F4" s="1">
        <f t="shared" ca="1" si="0"/>
        <v>80</v>
      </c>
    </row>
    <row r="5" spans="1:6" x14ac:dyDescent="0.25">
      <c r="A5" t="s">
        <v>3</v>
      </c>
      <c r="B5">
        <f ca="1">IF(RAND()&lt;0.5,10,20)</f>
        <v>20</v>
      </c>
      <c r="C5">
        <f t="shared" ca="1" si="1"/>
        <v>0</v>
      </c>
      <c r="D5">
        <f t="shared" ca="1" si="2"/>
        <v>1</v>
      </c>
      <c r="E5">
        <f t="shared" ca="1" si="3"/>
        <v>0</v>
      </c>
      <c r="F5" s="1">
        <f t="shared" ca="1" si="0"/>
        <v>100</v>
      </c>
    </row>
    <row r="6" spans="1:6" x14ac:dyDescent="0.25">
      <c r="A6" t="s">
        <v>4</v>
      </c>
      <c r="B6">
        <f ca="1">SUM(B2:B5)</f>
        <v>100</v>
      </c>
      <c r="C6">
        <f ca="1">180-B7/B6*180</f>
        <v>50.818236045356912</v>
      </c>
      <c r="D6">
        <f t="shared" ca="1" si="2"/>
        <v>0.63178262207295877</v>
      </c>
      <c r="E6">
        <f t="shared" ref="E6" ca="1" si="4">SIN(RADIANS(C6))</f>
        <v>0.77514561112517244</v>
      </c>
    </row>
    <row r="7" spans="1:6" x14ac:dyDescent="0.25">
      <c r="A7" t="s">
        <v>6</v>
      </c>
      <c r="B7" s="3">
        <f ca="1">RAND()*100</f>
        <v>71.767646641468374</v>
      </c>
      <c r="D7">
        <v>0</v>
      </c>
      <c r="E7">
        <v>0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83685-8BA0-4D38-ADE7-20D5145C2B1E}">
  <dimension ref="A6:C22"/>
  <sheetViews>
    <sheetView zoomScaleNormal="100" workbookViewId="0"/>
  </sheetViews>
  <sheetFormatPr defaultRowHeight="15" x14ac:dyDescent="0.25"/>
  <sheetData>
    <row r="6" spans="1:3" x14ac:dyDescent="0.25">
      <c r="A6">
        <v>1</v>
      </c>
      <c r="B6" t="s">
        <v>10</v>
      </c>
      <c r="C6">
        <f ca="1">RANDBETWEEN(0,100)</f>
        <v>56</v>
      </c>
    </row>
    <row r="7" spans="1:3" x14ac:dyDescent="0.25">
      <c r="A7">
        <v>1</v>
      </c>
      <c r="B7" t="s">
        <v>11</v>
      </c>
      <c r="C7">
        <f t="shared" ref="C7:C11" ca="1" si="0">RANDBETWEEN(0,100)</f>
        <v>52</v>
      </c>
    </row>
    <row r="8" spans="1:3" x14ac:dyDescent="0.25">
      <c r="A8">
        <v>1</v>
      </c>
      <c r="B8" t="s">
        <v>12</v>
      </c>
      <c r="C8">
        <f t="shared" ca="1" si="0"/>
        <v>53</v>
      </c>
    </row>
    <row r="9" spans="1:3" x14ac:dyDescent="0.25">
      <c r="A9">
        <v>1</v>
      </c>
      <c r="B9" t="s">
        <v>13</v>
      </c>
      <c r="C9">
        <f t="shared" ca="1" si="0"/>
        <v>34</v>
      </c>
    </row>
    <row r="10" spans="1:3" x14ac:dyDescent="0.25">
      <c r="A10">
        <v>1</v>
      </c>
      <c r="B10" t="s">
        <v>14</v>
      </c>
      <c r="C10">
        <f t="shared" ca="1" si="0"/>
        <v>84</v>
      </c>
    </row>
    <row r="11" spans="1:3" x14ac:dyDescent="0.25">
      <c r="A11">
        <v>1</v>
      </c>
      <c r="B11" t="s">
        <v>15</v>
      </c>
      <c r="C11">
        <f t="shared" ca="1" si="0"/>
        <v>25</v>
      </c>
    </row>
    <row r="17" spans="1:3" x14ac:dyDescent="0.25">
      <c r="C17" s="2"/>
    </row>
    <row r="21" spans="1:3" x14ac:dyDescent="0.25">
      <c r="A21">
        <f ca="1">RANDBETWEEN(0,100)</f>
        <v>7</v>
      </c>
    </row>
    <row r="22" spans="1:3" x14ac:dyDescent="0.25">
      <c r="A22">
        <f ca="1">RANDBETWEEN(0,100)</f>
        <v>66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C4593-6413-4B90-AE7A-04CA59270AD6}">
  <dimension ref="A1"/>
  <sheetViews>
    <sheetView workbookViewId="0">
      <selection activeCell="K8" sqref="K8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D99D7-3A6B-430D-9026-C5770949D1DC}">
  <dimension ref="A1:F15"/>
  <sheetViews>
    <sheetView showGridLines="0" workbookViewId="0">
      <selection activeCell="C3" sqref="C3"/>
    </sheetView>
  </sheetViews>
  <sheetFormatPr defaultRowHeight="15" x14ac:dyDescent="0.25"/>
  <cols>
    <col min="1" max="1" width="12" bestFit="1" customWidth="1"/>
    <col min="2" max="2" width="10.7109375" bestFit="1" customWidth="1"/>
    <col min="4" max="6" width="10.7109375" bestFit="1" customWidth="1"/>
  </cols>
  <sheetData>
    <row r="1" spans="1:6" x14ac:dyDescent="0.25">
      <c r="A1" t="s">
        <v>16</v>
      </c>
      <c r="B1" t="s">
        <v>19</v>
      </c>
      <c r="C1" t="s">
        <v>31</v>
      </c>
      <c r="D1" t="s">
        <v>17</v>
      </c>
      <c r="E1" t="s">
        <v>18</v>
      </c>
      <c r="F1" t="s">
        <v>33</v>
      </c>
    </row>
    <row r="2" spans="1:6" x14ac:dyDescent="0.25">
      <c r="A2" t="s">
        <v>20</v>
      </c>
      <c r="B2">
        <f ca="1">RANDBETWEEN(1,10)</f>
        <v>6</v>
      </c>
      <c r="C2">
        <f ca="1">B2</f>
        <v>6</v>
      </c>
      <c r="D2" s="6">
        <f ca="1">B13</f>
        <v>43402</v>
      </c>
      <c r="E2" s="6">
        <f ca="1">D2+B2</f>
        <v>43408</v>
      </c>
      <c r="F2" s="5">
        <f ca="1">B15</f>
        <v>43418.5</v>
      </c>
    </row>
    <row r="3" spans="1:6" x14ac:dyDescent="0.25">
      <c r="A3" t="s">
        <v>21</v>
      </c>
      <c r="B3">
        <f t="shared" ref="B3:B11" ca="1" si="0">RANDBETWEEN(1,10)</f>
        <v>10</v>
      </c>
      <c r="C3">
        <f ca="1">C2+B3</f>
        <v>16</v>
      </c>
      <c r="D3" s="6">
        <f ca="1">E2-RANDBETWEEN(0,3)</f>
        <v>43405</v>
      </c>
      <c r="E3" s="6">
        <f t="shared" ref="E3:E11" ca="1" si="1">D3+B3</f>
        <v>43415</v>
      </c>
      <c r="F3" s="5">
        <f ca="1">F2</f>
        <v>43418.5</v>
      </c>
    </row>
    <row r="4" spans="1:6" x14ac:dyDescent="0.25">
      <c r="A4" t="s">
        <v>22</v>
      </c>
      <c r="B4">
        <f t="shared" ca="1" si="0"/>
        <v>2</v>
      </c>
      <c r="C4">
        <f t="shared" ref="C4:C11" ca="1" si="2">C3+B4</f>
        <v>18</v>
      </c>
      <c r="D4" s="6">
        <f ca="1">E3-RANDBETWEEN(0,3)</f>
        <v>43413</v>
      </c>
      <c r="E4" s="6">
        <f t="shared" ca="1" si="1"/>
        <v>43415</v>
      </c>
      <c r="F4" s="5">
        <f t="shared" ref="F4:F11" ca="1" si="3">F3</f>
        <v>43418.5</v>
      </c>
    </row>
    <row r="5" spans="1:6" x14ac:dyDescent="0.25">
      <c r="A5" t="s">
        <v>23</v>
      </c>
      <c r="B5">
        <f t="shared" ca="1" si="0"/>
        <v>6</v>
      </c>
      <c r="C5">
        <f t="shared" ca="1" si="2"/>
        <v>24</v>
      </c>
      <c r="D5" s="6">
        <f t="shared" ref="D5:D11" ca="1" si="4">E4-RANDBETWEEN(0,3)</f>
        <v>43413</v>
      </c>
      <c r="E5" s="6">
        <f t="shared" ca="1" si="1"/>
        <v>43419</v>
      </c>
      <c r="F5" s="5">
        <f t="shared" ca="1" si="3"/>
        <v>43418.5</v>
      </c>
    </row>
    <row r="6" spans="1:6" x14ac:dyDescent="0.25">
      <c r="A6" t="s">
        <v>24</v>
      </c>
      <c r="B6">
        <f t="shared" ca="1" si="0"/>
        <v>3</v>
      </c>
      <c r="C6">
        <f t="shared" ca="1" si="2"/>
        <v>27</v>
      </c>
      <c r="D6" s="6">
        <f t="shared" ca="1" si="4"/>
        <v>43419</v>
      </c>
      <c r="E6" s="6">
        <f t="shared" ca="1" si="1"/>
        <v>43422</v>
      </c>
      <c r="F6" s="5">
        <f t="shared" ca="1" si="3"/>
        <v>43418.5</v>
      </c>
    </row>
    <row r="7" spans="1:6" x14ac:dyDescent="0.25">
      <c r="A7" t="s">
        <v>25</v>
      </c>
      <c r="B7">
        <f t="shared" ca="1" si="0"/>
        <v>1</v>
      </c>
      <c r="C7">
        <f t="shared" ca="1" si="2"/>
        <v>28</v>
      </c>
      <c r="D7" s="6">
        <f t="shared" ca="1" si="4"/>
        <v>43420</v>
      </c>
      <c r="E7" s="6">
        <f t="shared" ca="1" si="1"/>
        <v>43421</v>
      </c>
      <c r="F7" s="5">
        <f t="shared" ca="1" si="3"/>
        <v>43418.5</v>
      </c>
    </row>
    <row r="8" spans="1:6" x14ac:dyDescent="0.25">
      <c r="A8" t="s">
        <v>26</v>
      </c>
      <c r="B8">
        <f t="shared" ca="1" si="0"/>
        <v>2</v>
      </c>
      <c r="C8">
        <f t="shared" ca="1" si="2"/>
        <v>30</v>
      </c>
      <c r="D8" s="6">
        <f t="shared" ca="1" si="4"/>
        <v>43420</v>
      </c>
      <c r="E8" s="6">
        <f t="shared" ca="1" si="1"/>
        <v>43422</v>
      </c>
      <c r="F8" s="5">
        <f t="shared" ca="1" si="3"/>
        <v>43418.5</v>
      </c>
    </row>
    <row r="9" spans="1:6" x14ac:dyDescent="0.25">
      <c r="A9" t="s">
        <v>27</v>
      </c>
      <c r="B9">
        <f t="shared" ca="1" si="0"/>
        <v>4</v>
      </c>
      <c r="C9">
        <f t="shared" ca="1" si="2"/>
        <v>34</v>
      </c>
      <c r="D9" s="6">
        <f t="shared" ca="1" si="4"/>
        <v>43422</v>
      </c>
      <c r="E9" s="6">
        <f t="shared" ca="1" si="1"/>
        <v>43426</v>
      </c>
      <c r="F9" s="5">
        <f t="shared" ca="1" si="3"/>
        <v>43418.5</v>
      </c>
    </row>
    <row r="10" spans="1:6" x14ac:dyDescent="0.25">
      <c r="A10" t="s">
        <v>28</v>
      </c>
      <c r="B10">
        <f t="shared" ca="1" si="0"/>
        <v>9</v>
      </c>
      <c r="C10">
        <f t="shared" ca="1" si="2"/>
        <v>43</v>
      </c>
      <c r="D10" s="6">
        <f t="shared" ca="1" si="4"/>
        <v>43425</v>
      </c>
      <c r="E10" s="6">
        <f t="shared" ca="1" si="1"/>
        <v>43434</v>
      </c>
      <c r="F10" s="5">
        <f t="shared" ca="1" si="3"/>
        <v>43418.5</v>
      </c>
    </row>
    <row r="11" spans="1:6" x14ac:dyDescent="0.25">
      <c r="A11" t="s">
        <v>29</v>
      </c>
      <c r="B11">
        <f t="shared" ca="1" si="0"/>
        <v>3</v>
      </c>
      <c r="C11">
        <f t="shared" ca="1" si="2"/>
        <v>46</v>
      </c>
      <c r="D11" s="6">
        <f t="shared" ca="1" si="4"/>
        <v>43432</v>
      </c>
      <c r="E11" s="6">
        <f t="shared" ca="1" si="1"/>
        <v>43435</v>
      </c>
      <c r="F11" s="5">
        <f t="shared" ca="1" si="3"/>
        <v>43418.5</v>
      </c>
    </row>
    <row r="13" spans="1:6" x14ac:dyDescent="0.25">
      <c r="A13" t="s">
        <v>30</v>
      </c>
      <c r="B13" s="5">
        <f ca="1">RANDBETWEEN(43350,43468)</f>
        <v>43402</v>
      </c>
      <c r="C13" s="4"/>
    </row>
    <row r="14" spans="1:6" x14ac:dyDescent="0.25">
      <c r="A14" t="s">
        <v>32</v>
      </c>
      <c r="B14" s="5">
        <f ca="1">MAXA(E2:E11)</f>
        <v>43435</v>
      </c>
    </row>
    <row r="15" spans="1:6" x14ac:dyDescent="0.25">
      <c r="A15" t="s">
        <v>33</v>
      </c>
      <c r="B15" s="5">
        <f ca="1">(B14+B13)/2</f>
        <v>43418.5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8D70F-1EB7-4F8B-B8ED-98D917F6A606}">
  <dimension ref="A1:C13"/>
  <sheetViews>
    <sheetView zoomScaleNormal="100" workbookViewId="0">
      <selection activeCell="D15" sqref="D15"/>
    </sheetView>
  </sheetViews>
  <sheetFormatPr defaultRowHeight="15" x14ac:dyDescent="0.25"/>
  <cols>
    <col min="2" max="2" width="13.28515625" bestFit="1" customWidth="1"/>
  </cols>
  <sheetData>
    <row r="1" spans="1:3" x14ac:dyDescent="0.25">
      <c r="A1" t="s">
        <v>10</v>
      </c>
      <c r="B1">
        <f ca="1">RAND()</f>
        <v>0.16765525110341195</v>
      </c>
      <c r="C1" s="7">
        <f ca="1">B1/$B$6</f>
        <v>9.4097696408759382E-2</v>
      </c>
    </row>
    <row r="2" spans="1:3" x14ac:dyDescent="0.25">
      <c r="A2" t="s">
        <v>11</v>
      </c>
      <c r="B2">
        <f t="shared" ref="B2:B5" ca="1" si="0">RAND()</f>
        <v>0.22228634760083721</v>
      </c>
      <c r="C2" s="7">
        <f t="shared" ref="C2:C5" ca="1" si="1">B2/$B$6</f>
        <v>0.12475978601740237</v>
      </c>
    </row>
    <row r="3" spans="1:3" x14ac:dyDescent="0.25">
      <c r="A3" t="s">
        <v>12</v>
      </c>
      <c r="B3">
        <f t="shared" ca="1" si="0"/>
        <v>0.91483722817400115</v>
      </c>
      <c r="C3" s="7">
        <f t="shared" ca="1" si="1"/>
        <v>0.51345886987488576</v>
      </c>
    </row>
    <row r="4" spans="1:3" x14ac:dyDescent="0.25">
      <c r="A4" t="s">
        <v>13</v>
      </c>
      <c r="B4">
        <f t="shared" ca="1" si="0"/>
        <v>8.0563164829803857E-2</v>
      </c>
      <c r="C4" s="7">
        <f t="shared" ca="1" si="1"/>
        <v>4.5216646517130456E-2</v>
      </c>
    </row>
    <row r="5" spans="1:3" x14ac:dyDescent="0.25">
      <c r="A5" t="s">
        <v>14</v>
      </c>
      <c r="B5">
        <f t="shared" ca="1" si="0"/>
        <v>0.39637273141459628</v>
      </c>
      <c r="C5" s="7">
        <f t="shared" ca="1" si="1"/>
        <v>0.22246700118182194</v>
      </c>
    </row>
    <row r="6" spans="1:3" x14ac:dyDescent="0.25">
      <c r="B6">
        <f ca="1">SUM(B1:B5)</f>
        <v>1.7817147231226507</v>
      </c>
    </row>
    <row r="9" spans="1:3" x14ac:dyDescent="0.25">
      <c r="A9">
        <v>1</v>
      </c>
      <c r="B9" t="str">
        <f ca="1">INDEX($A$1:$A$5,MATCH(C9,$B$1:$B$5,0),1)</f>
        <v>Setor 3</v>
      </c>
      <c r="C9">
        <f ca="1">LARGE($B$1:$B$5,A9)</f>
        <v>0.91483722817400115</v>
      </c>
    </row>
    <row r="10" spans="1:3" x14ac:dyDescent="0.25">
      <c r="A10">
        <v>2</v>
      </c>
      <c r="B10" t="str">
        <f t="shared" ref="B10:B13" ca="1" si="2">INDEX($A$1:$A$5,MATCH(C10,$B$1:$B$5,0),1)</f>
        <v>Setor 5</v>
      </c>
      <c r="C10">
        <f ca="1">LARGE($B$1:$B$5,A10)</f>
        <v>0.39637273141459628</v>
      </c>
    </row>
    <row r="11" spans="1:3" x14ac:dyDescent="0.25">
      <c r="A11">
        <v>3</v>
      </c>
      <c r="B11" t="str">
        <f t="shared" ca="1" si="2"/>
        <v>Setor 2</v>
      </c>
      <c r="C11">
        <f ca="1">LARGE($B$1:$B$5,A11)</f>
        <v>0.22228634760083721</v>
      </c>
    </row>
    <row r="12" spans="1:3" x14ac:dyDescent="0.25">
      <c r="A12">
        <v>4</v>
      </c>
      <c r="B12" t="str">
        <f t="shared" ca="1" si="2"/>
        <v>Setor 1</v>
      </c>
      <c r="C12">
        <f ca="1">LARGE($B$1:$B$5,A12)</f>
        <v>0.16765525110341195</v>
      </c>
    </row>
    <row r="13" spans="1:3" x14ac:dyDescent="0.25">
      <c r="A13">
        <v>5</v>
      </c>
      <c r="B13" t="str">
        <f t="shared" ca="1" si="2"/>
        <v>Setor 4</v>
      </c>
      <c r="C13">
        <f ca="1">LARGE($B$1:$B$5,A13)</f>
        <v>8.0563164829803857E-2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Velocímetro1</vt:lpstr>
      <vt:lpstr>Velocímetro2</vt:lpstr>
      <vt:lpstr>Gráfico Alvo</vt:lpstr>
      <vt:lpstr>Picture</vt:lpstr>
      <vt:lpstr>Gantt</vt:lpstr>
      <vt:lpstr>Pizza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Aderson</dc:creator>
  <cp:lastModifiedBy>Aderson</cp:lastModifiedBy>
  <cp:lastPrinted>2019-04-04T20:52:05Z</cp:lastPrinted>
  <dcterms:created xsi:type="dcterms:W3CDTF">2019-04-04T19:53:03Z</dcterms:created>
  <dcterms:modified xsi:type="dcterms:W3CDTF">2019-04-11T02:44:38Z</dcterms:modified>
</cp:coreProperties>
</file>