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CHCOMPUTERS\Desktop\SUSAN\My Excel Class Files\"/>
    </mc:Choice>
  </mc:AlternateContent>
  <xr:revisionPtr revIDLastSave="0" documentId="13_ncr:1_{A08EFB3E-FBF0-46FA-AF70-EAE68CA0A23E}" xr6:coauthVersionLast="47" xr6:coauthVersionMax="47" xr10:uidLastSave="{00000000-0000-0000-0000-000000000000}"/>
  <bookViews>
    <workbookView xWindow="-120" yWindow="-120" windowWidth="20730" windowHeight="11160" firstSheet="9" activeTab="13" xr2:uid="{53D66A05-525B-48F8-93C9-94C6EF310F24}"/>
  </bookViews>
  <sheets>
    <sheet name="vlookup" sheetId="12" r:id="rId1"/>
    <sheet name="hlookup" sheetId="13" r:id="rId2"/>
    <sheet name="Sheet2" sheetId="16" r:id="rId3"/>
    <sheet name="XLOOKUP BEGINS" sheetId="14" r:id="rId4"/>
    <sheet name="Not found" sheetId="3" r:id="rId5"/>
    <sheet name="Vertical" sheetId="1" r:id="rId6"/>
    <sheet name="Fill" sheetId="6" r:id="rId7"/>
    <sheet name="Horizontal" sheetId="2" r:id="rId8"/>
    <sheet name="Match mode" sheetId="4" r:id="rId9"/>
    <sheet name="Combined Fxns" sheetId="8" r:id="rId10"/>
    <sheet name="Multiple values" sheetId="7" r:id="rId11"/>
    <sheet name="Multiple lookups" sheetId="11" r:id="rId12"/>
    <sheet name="Search Mode" sheetId="9" r:id="rId13"/>
    <sheet name="Nested xlookup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F2" i="3"/>
  <c r="F3" i="3"/>
  <c r="E14" i="4"/>
  <c r="E13" i="4"/>
  <c r="B2" i="6"/>
  <c r="B5" i="6"/>
  <c r="B4" i="6"/>
  <c r="B3" i="6"/>
  <c r="B6" i="2"/>
  <c r="G6" i="1"/>
  <c r="G5" i="1"/>
  <c r="K6" i="12"/>
  <c r="J6" i="12"/>
  <c r="J7" i="12"/>
  <c r="K5" i="13"/>
  <c r="J5" i="13"/>
  <c r="L6" i="12"/>
  <c r="C17" i="5" a="1"/>
  <c r="C17" i="5" s="1"/>
  <c r="F20" i="5" a="1"/>
  <c r="F20" i="5" s="1"/>
  <c r="G3" i="11" a="1"/>
  <c r="G3" i="11" s="1"/>
  <c r="G2" i="11" a="1"/>
  <c r="G2" i="11" s="1"/>
  <c r="F2" i="7" a="1"/>
  <c r="F2" i="7" s="1"/>
  <c r="E12" i="4"/>
  <c r="E3" i="9"/>
  <c r="E3" i="4"/>
  <c r="E2" i="4"/>
  <c r="C3" i="5" l="1" a="1"/>
  <c r="C3" i="5" s="1"/>
  <c r="A6" i="2"/>
  <c r="C10" i="5"/>
  <c r="D10" i="5"/>
  <c r="E10" i="5"/>
  <c r="B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<sst xmlns="http://schemas.openxmlformats.org/spreadsheetml/2006/main" count="339" uniqueCount="142">
  <si>
    <t>Student ID</t>
  </si>
  <si>
    <t>Student Name</t>
  </si>
  <si>
    <t>Home State</t>
  </si>
  <si>
    <t>Major</t>
  </si>
  <si>
    <t>Kevin Stratvert</t>
  </si>
  <si>
    <t>New Jersey</t>
  </si>
  <si>
    <t>Business</t>
  </si>
  <si>
    <t>Bill Barry</t>
  </si>
  <si>
    <t>Washington</t>
  </si>
  <si>
    <t>Computer Science</t>
  </si>
  <si>
    <t>Megan Jones</t>
  </si>
  <si>
    <t>Illinois</t>
  </si>
  <si>
    <t>Art</t>
  </si>
  <si>
    <t>Melissa Stones</t>
  </si>
  <si>
    <t>California</t>
  </si>
  <si>
    <t>English</t>
  </si>
  <si>
    <t>Deb Carter</t>
  </si>
  <si>
    <t>Florida</t>
  </si>
  <si>
    <t>German</t>
  </si>
  <si>
    <t>Sean Regan</t>
  </si>
  <si>
    <t>Mississippi</t>
  </si>
  <si>
    <t>Chris Biggs</t>
  </si>
  <si>
    <t>Kentucky</t>
  </si>
  <si>
    <t>Jack James</t>
  </si>
  <si>
    <t>Hawaii</t>
  </si>
  <si>
    <t>Robert Crew</t>
  </si>
  <si>
    <t>Oregon</t>
  </si>
  <si>
    <t>Michael Murphy</t>
  </si>
  <si>
    <t>Idaho</t>
  </si>
  <si>
    <t>Mary Black</t>
  </si>
  <si>
    <t>New York</t>
  </si>
  <si>
    <t>Name</t>
  </si>
  <si>
    <t>Tax Rate</t>
  </si>
  <si>
    <t>Max Income</t>
  </si>
  <si>
    <t>Income</t>
  </si>
  <si>
    <t>Quarter</t>
  </si>
  <si>
    <t>Revenue</t>
  </si>
  <si>
    <t>Quarter 3</t>
  </si>
  <si>
    <t>Quarter 1</t>
  </si>
  <si>
    <t>Quarter 2</t>
  </si>
  <si>
    <t>Quarter 4</t>
  </si>
  <si>
    <t>Cost</t>
  </si>
  <si>
    <t>Profit</t>
  </si>
  <si>
    <t>price per cookie</t>
  </si>
  <si>
    <t>cost per cookie</t>
  </si>
  <si>
    <t>cookie type</t>
  </si>
  <si>
    <t>chocolate chip</t>
  </si>
  <si>
    <t>fortunate cookie</t>
  </si>
  <si>
    <t>aotmeal raisin</t>
  </si>
  <si>
    <t>snickerdoodle</t>
  </si>
  <si>
    <t>sugar</t>
  </si>
  <si>
    <t>whiite chocolate macademia nut</t>
  </si>
  <si>
    <t>cookie name</t>
  </si>
  <si>
    <t>price</t>
  </si>
  <si>
    <t>cost</t>
  </si>
  <si>
    <t xml:space="preserve">Type </t>
  </si>
  <si>
    <t>Price</t>
  </si>
  <si>
    <t>Classic</t>
  </si>
  <si>
    <t>Type</t>
  </si>
  <si>
    <t>New</t>
  </si>
  <si>
    <t xml:space="preserve">Revenue per cookie </t>
  </si>
  <si>
    <t>Cookie Type</t>
  </si>
  <si>
    <t xml:space="preserve">Fortune  Cookie </t>
  </si>
  <si>
    <t>Sugar</t>
  </si>
  <si>
    <t>Snickerdoodle</t>
  </si>
  <si>
    <t>Chocolate Chip</t>
  </si>
  <si>
    <t>Oatmeal Rasin</t>
  </si>
  <si>
    <t>White Chocolate Macademia Nut</t>
  </si>
  <si>
    <t>Money to spend on a cookie</t>
  </si>
  <si>
    <t>Cookie</t>
  </si>
  <si>
    <t>Customer</t>
  </si>
  <si>
    <t>lola</t>
  </si>
  <si>
    <t>bob</t>
  </si>
  <si>
    <t>patrick</t>
  </si>
  <si>
    <t>rajani</t>
  </si>
  <si>
    <t>kevin</t>
  </si>
  <si>
    <t>lucy</t>
  </si>
  <si>
    <t>daisy</t>
  </si>
  <si>
    <t>bill</t>
  </si>
  <si>
    <t>Order date</t>
  </si>
  <si>
    <t>When was the last order</t>
  </si>
  <si>
    <t>Date</t>
  </si>
  <si>
    <t>Lola</t>
  </si>
  <si>
    <t xml:space="preserve">                      30/5/2020</t>
  </si>
  <si>
    <t xml:space="preserve">                      31/5/2020</t>
  </si>
  <si>
    <t>Year</t>
  </si>
  <si>
    <t>Chocolate chip</t>
  </si>
  <si>
    <t>STATICTICS</t>
  </si>
  <si>
    <t>JJY</t>
  </si>
  <si>
    <t>006</t>
  </si>
  <si>
    <t>PUBLIC ADMIN</t>
  </si>
  <si>
    <t>GOKE</t>
  </si>
  <si>
    <t>003</t>
  </si>
  <si>
    <t>001</t>
  </si>
  <si>
    <t>ELECT ELECT</t>
  </si>
  <si>
    <t>ELIA</t>
  </si>
  <si>
    <t>005</t>
  </si>
  <si>
    <t>department</t>
  </si>
  <si>
    <t>name</t>
  </si>
  <si>
    <t>FOODTECH</t>
  </si>
  <si>
    <t>DAYO</t>
  </si>
  <si>
    <t>002</t>
  </si>
  <si>
    <t>BUSINESS ADMIN</t>
  </si>
  <si>
    <t>TOLA</t>
  </si>
  <si>
    <t>004</t>
  </si>
  <si>
    <t>COM.SCI</t>
  </si>
  <si>
    <t>SUSAN</t>
  </si>
  <si>
    <t>FEES</t>
  </si>
  <si>
    <t>DEPARTMENT</t>
  </si>
  <si>
    <t>NAME</t>
  </si>
  <si>
    <t>MATRIC</t>
  </si>
  <si>
    <t>oregon</t>
  </si>
  <si>
    <t>art</t>
  </si>
  <si>
    <t>business</t>
  </si>
  <si>
    <t>illinois</t>
  </si>
  <si>
    <t>washington</t>
  </si>
  <si>
    <t>florida</t>
  </si>
  <si>
    <t>california</t>
  </si>
  <si>
    <t>mississippi</t>
  </si>
  <si>
    <t>kentucky</t>
  </si>
  <si>
    <t>hawaii</t>
  </si>
  <si>
    <t>idaho</t>
  </si>
  <si>
    <t>new york</t>
  </si>
  <si>
    <t>student</t>
  </si>
  <si>
    <t>GIFT</t>
  </si>
  <si>
    <t>JOY</t>
  </si>
  <si>
    <t>AKIN</t>
  </si>
  <si>
    <t>OLA</t>
  </si>
  <si>
    <t>GENDER</t>
  </si>
  <si>
    <t>M</t>
  </si>
  <si>
    <t>MALE</t>
  </si>
  <si>
    <t>FEMALE</t>
  </si>
  <si>
    <t>gift joy</t>
  </si>
  <si>
    <t>public admin</t>
  </si>
  <si>
    <t>I</t>
  </si>
  <si>
    <t>SN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</si>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</sst>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£&quot;#,##0.00;\-&quot;£&quot;#,##0.00"/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£&quot;#,##0.00"/>
    <numFmt numFmtId="167" formatCode="_-[$$-409]* #,##0.00_ ;_-[$$-409]* \-#,##0.00\ ;_-[$$-409]* &quot;-&quot;??_ ;_-@_ "/>
    <numFmt numFmtId="168" formatCode="[$$-C09]#,##0.00"/>
    <numFmt numFmtId="169" formatCode="&quot; &quot;* #,##0.00&quot; &quot;;&quot;-&quot;* #,##0.00&quot; &quot;;&quot; &quot;* &quot;-&quot;#&quot; &quot;;&quot; &quot;@&quot; 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9" fontId="0" fillId="0" borderId="0" xfId="2" applyFon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0" fontId="0" fillId="0" borderId="1" xfId="0" applyBorder="1"/>
    <xf numFmtId="166" fontId="2" fillId="0" borderId="0" xfId="0" applyNumberFormat="1" applyFont="1"/>
    <xf numFmtId="166" fontId="0" fillId="0" borderId="0" xfId="0" applyNumberFormat="1"/>
    <xf numFmtId="7" fontId="2" fillId="0" borderId="0" xfId="0" applyNumberFormat="1" applyFont="1"/>
    <xf numFmtId="7" fontId="0" fillId="0" borderId="0" xfId="0" applyNumberFormat="1"/>
    <xf numFmtId="167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2" xfId="0" applyFont="1" applyBorder="1"/>
    <xf numFmtId="0" fontId="0" fillId="2" borderId="2" xfId="0" applyFill="1" applyBorder="1"/>
    <xf numFmtId="168" fontId="0" fillId="0" borderId="0" xfId="0" applyNumberFormat="1"/>
    <xf numFmtId="0" fontId="4" fillId="0" borderId="0" xfId="3"/>
    <xf numFmtId="49" fontId="4" fillId="0" borderId="0" xfId="3" applyNumberFormat="1"/>
    <xf numFmtId="49" fontId="4" fillId="0" borderId="0" xfId="4" applyNumberFormat="1"/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1" applyNumberFormat="1" applyFont="1"/>
    <xf numFmtId="44" fontId="2" fillId="0" borderId="0" xfId="0" applyNumberFormat="1" applyFont="1"/>
    <xf numFmtId="167" fontId="2" fillId="0" borderId="0" xfId="0" applyNumberFormat="1" applyFont="1"/>
  </cellXfs>
  <cellStyles count="5">
    <cellStyle name="Comma 2" xfId="4" xr:uid="{A734EDEA-61D0-4434-853A-C8D8026F3ABC}"/>
    <cellStyle name="Currency" xfId="1" builtinId="4"/>
    <cellStyle name="Normal" xfId="0" builtinId="0"/>
    <cellStyle name="Normal 2" xfId="3" xr:uid="{346FED52-E06E-4A7B-BAC9-6CCAF23DEE4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57150</xdr:rowOff>
    </xdr:from>
    <xdr:to>
      <xdr:col>12</xdr:col>
      <xdr:colOff>228600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182CD-9B48-DEA6-FEDA-78143A24EF19}"/>
            </a:ext>
          </a:extLst>
        </xdr:cNvPr>
        <xdr:cNvSpPr txBox="1"/>
      </xdr:nvSpPr>
      <xdr:spPr>
        <a:xfrm>
          <a:off x="8277225" y="247650"/>
          <a:ext cx="26384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</a:t>
          </a:r>
          <a:r>
            <a:rPr lang="en-GB" sz="1100" baseline="0"/>
            <a:t> to calculate the cost of cookies using xlookup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47625</xdr:rowOff>
    </xdr:from>
    <xdr:to>
      <xdr:col>13</xdr:col>
      <xdr:colOff>371475</xdr:colOff>
      <xdr:row>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157841-6B7C-0157-765C-7808575F9FAA}"/>
            </a:ext>
          </a:extLst>
        </xdr:cNvPr>
        <xdr:cNvSpPr txBox="1"/>
      </xdr:nvSpPr>
      <xdr:spPr>
        <a:xfrm>
          <a:off x="7038975" y="47625"/>
          <a:ext cx="37528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to have it return multiple</a:t>
          </a:r>
          <a:r>
            <a:rPr lang="en-GB" sz="1100" b="1" baseline="0"/>
            <a:t> value like this, all i did was to select the 2 columns (A and B at once) in/as the return arrays</a:t>
          </a:r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142875</xdr:rowOff>
    </xdr:from>
    <xdr:to>
      <xdr:col>13</xdr:col>
      <xdr:colOff>142875</xdr:colOff>
      <xdr:row>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4672B3-84ED-91EC-EC17-E5DE6875F992}"/>
            </a:ext>
          </a:extLst>
        </xdr:cNvPr>
        <xdr:cNvSpPr txBox="1"/>
      </xdr:nvSpPr>
      <xdr:spPr>
        <a:xfrm>
          <a:off x="6838950" y="333375"/>
          <a:ext cx="39338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by</a:t>
          </a:r>
          <a:r>
            <a:rPr lang="en-GB" sz="1100" baseline="0"/>
            <a:t> default, any search we perform goes from top to bottom but if i want it in the reverse order i.e search from bottom to top, we use the search mode (type -1.)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5</xdr:row>
      <xdr:rowOff>0</xdr:rowOff>
    </xdr:from>
    <xdr:to>
      <xdr:col>14</xdr:col>
      <xdr:colOff>57150</xdr:colOff>
      <xdr:row>21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F11E1A-738D-3E84-ABD2-740009CADCA8}"/>
            </a:ext>
          </a:extLst>
        </xdr:cNvPr>
        <xdr:cNvSpPr txBox="1"/>
      </xdr:nvSpPr>
      <xdr:spPr>
        <a:xfrm>
          <a:off x="7200900" y="952500"/>
          <a:ext cx="381952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we@ll</a:t>
          </a:r>
          <a:r>
            <a:rPr lang="en-GB" sz="1100" baseline="0"/>
            <a:t> use 2 separate XLookups</a:t>
          </a:r>
        </a:p>
        <a:p>
          <a:r>
            <a:rPr lang="en-GB" sz="1100" baseline="0"/>
            <a:t>First we find revenues in 2021 </a:t>
          </a:r>
          <a:r>
            <a:rPr lang="en-GB" sz="1100" b="1" baseline="0"/>
            <a:t>=XLOOKUP(B17,B20:D26).</a:t>
          </a:r>
        </a:p>
        <a:p>
          <a:endParaRPr lang="en-GB" sz="1100" b="1" baseline="0"/>
        </a:p>
        <a:p>
          <a:r>
            <a:rPr lang="en-GB" sz="1100" b="1" baseline="0"/>
            <a:t>This returns all the revenues in 2021</a:t>
          </a:r>
        </a:p>
        <a:p>
          <a:endParaRPr lang="en-GB" sz="1100" b="1" baseline="0"/>
        </a:p>
        <a:p>
          <a:r>
            <a:rPr lang="en-GB" sz="1100" b="0" baseline="0"/>
            <a:t>Then revenue for Chocolate chip;</a:t>
          </a:r>
        </a:p>
        <a:p>
          <a:r>
            <a:rPr lang="en-GB" sz="1100" b="0" baseline="0"/>
            <a:t>XLOOKUP(A17,A21:A26,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XLOOKUP(B17,B20:D26))</a:t>
          </a:r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EFEF-1471-4CAD-896C-15B1CB6D3623}">
  <dimension ref="A1:L10"/>
  <sheetViews>
    <sheetView topLeftCell="B1" workbookViewId="0">
      <selection activeCell="N9" sqref="N9"/>
    </sheetView>
  </sheetViews>
  <sheetFormatPr defaultRowHeight="15" x14ac:dyDescent="0.25"/>
  <cols>
    <col min="1" max="1" width="9.140625" style="18" hidden="1" customWidth="1"/>
    <col min="2" max="2" width="9.140625" style="17" customWidth="1"/>
    <col min="3" max="3" width="16.28515625" style="17" bestFit="1" customWidth="1"/>
    <col min="4" max="8" width="9.140625" style="17" customWidth="1"/>
    <col min="9" max="9" width="9.140625" style="18" customWidth="1"/>
    <col min="10" max="10" width="13.140625" style="17" bestFit="1" customWidth="1"/>
    <col min="11" max="11" width="14" style="17" bestFit="1" customWidth="1"/>
    <col min="12" max="16384" width="9.140625" style="17"/>
  </cols>
  <sheetData>
    <row r="1" spans="1:12" x14ac:dyDescent="0.25">
      <c r="A1" s="18" t="s">
        <v>135</v>
      </c>
      <c r="B1" s="18" t="s">
        <v>110</v>
      </c>
      <c r="C1" s="17" t="s">
        <v>109</v>
      </c>
      <c r="D1" s="17" t="s">
        <v>108</v>
      </c>
      <c r="E1" s="17" t="s">
        <v>107</v>
      </c>
      <c r="F1" s="17" t="s">
        <v>128</v>
      </c>
    </row>
    <row r="2" spans="1:12" x14ac:dyDescent="0.25">
      <c r="A2" s="19" t="s">
        <v>136</v>
      </c>
      <c r="B2" s="19" t="s">
        <v>93</v>
      </c>
      <c r="C2" s="17" t="s">
        <v>106</v>
      </c>
      <c r="D2" s="17" t="s">
        <v>105</v>
      </c>
      <c r="E2" s="17">
        <v>50000</v>
      </c>
      <c r="F2" s="17" t="s">
        <v>131</v>
      </c>
    </row>
    <row r="3" spans="1:12" x14ac:dyDescent="0.25">
      <c r="A3" s="18" t="s">
        <v>137</v>
      </c>
      <c r="B3" s="18" t="s">
        <v>104</v>
      </c>
      <c r="C3" s="17" t="s">
        <v>103</v>
      </c>
      <c r="D3" s="17" t="s">
        <v>102</v>
      </c>
      <c r="E3" s="17">
        <v>23000</v>
      </c>
      <c r="F3" s="17" t="s">
        <v>129</v>
      </c>
    </row>
    <row r="4" spans="1:12" x14ac:dyDescent="0.25">
      <c r="A4" s="18" t="s">
        <v>138</v>
      </c>
      <c r="B4" s="18" t="s">
        <v>101</v>
      </c>
      <c r="C4" s="17" t="s">
        <v>100</v>
      </c>
      <c r="D4" s="17" t="s">
        <v>99</v>
      </c>
      <c r="E4" s="17">
        <v>30000</v>
      </c>
      <c r="F4" s="17" t="s">
        <v>129</v>
      </c>
    </row>
    <row r="5" spans="1:12" x14ac:dyDescent="0.25">
      <c r="A5" s="18" t="s">
        <v>139</v>
      </c>
      <c r="B5" s="18" t="s">
        <v>96</v>
      </c>
      <c r="C5" s="17" t="s">
        <v>95</v>
      </c>
      <c r="D5" s="17" t="s">
        <v>94</v>
      </c>
      <c r="E5" s="17">
        <v>40000</v>
      </c>
      <c r="F5" s="17" t="s">
        <v>130</v>
      </c>
      <c r="H5" s="18"/>
      <c r="J5" s="17" t="s">
        <v>98</v>
      </c>
      <c r="K5" s="17" t="s">
        <v>97</v>
      </c>
      <c r="L5" s="17" t="s">
        <v>128</v>
      </c>
    </row>
    <row r="6" spans="1:12" x14ac:dyDescent="0.25">
      <c r="A6" s="18" t="s">
        <v>140</v>
      </c>
      <c r="B6" s="18" t="s">
        <v>92</v>
      </c>
      <c r="C6" s="17" t="s">
        <v>91</v>
      </c>
      <c r="D6" s="17" t="s">
        <v>90</v>
      </c>
      <c r="E6" s="17">
        <v>45000</v>
      </c>
      <c r="F6" s="17" t="s">
        <v>131</v>
      </c>
      <c r="H6" s="18"/>
      <c r="I6" s="18" t="s">
        <v>92</v>
      </c>
      <c r="J6" s="17" t="str">
        <f>VLOOKUP(I6,B2:F7,3,FALSE)</f>
        <v>PUBLIC ADMIN</v>
      </c>
      <c r="K6" s="17" t="str">
        <f>VLOOKUP(I6,B2:F7,3,FALSE)</f>
        <v>PUBLIC ADMIN</v>
      </c>
      <c r="L6" s="17" t="e">
        <f>VLOOKUP(I6,A2:E7,5,FALSE)</f>
        <v>#N/A</v>
      </c>
    </row>
    <row r="7" spans="1:12" x14ac:dyDescent="0.25">
      <c r="A7" s="18" t="s">
        <v>141</v>
      </c>
      <c r="B7" s="18" t="s">
        <v>89</v>
      </c>
      <c r="C7" s="17" t="s">
        <v>88</v>
      </c>
      <c r="D7" s="17" t="s">
        <v>87</v>
      </c>
      <c r="E7" s="17">
        <v>65000</v>
      </c>
      <c r="F7" s="17" t="s">
        <v>131</v>
      </c>
      <c r="H7" s="18"/>
      <c r="I7" s="18" t="s">
        <v>93</v>
      </c>
      <c r="J7" s="17" t="e">
        <f>VLOOKUP(I7,A:E,2,FALSE)</f>
        <v>#N/A</v>
      </c>
    </row>
    <row r="8" spans="1:12" x14ac:dyDescent="0.25">
      <c r="H8" s="18"/>
      <c r="I8" s="18" t="s">
        <v>96</v>
      </c>
    </row>
    <row r="10" spans="1:12" x14ac:dyDescent="0.25">
      <c r="F10" s="17" t="s">
        <v>134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CCC5-54BB-4E40-8B2A-D5242FD36142}">
  <dimension ref="A1:K18"/>
  <sheetViews>
    <sheetView workbookViewId="0">
      <selection activeCell="N8" sqref="N8"/>
    </sheetView>
  </sheetViews>
  <sheetFormatPr defaultRowHeight="15" x14ac:dyDescent="0.25"/>
  <cols>
    <col min="1" max="1" width="9.140625" style="17" customWidth="1"/>
    <col min="2" max="2" width="9.140625" style="17"/>
    <col min="3" max="3" width="16.28515625" style="17" bestFit="1" customWidth="1"/>
    <col min="4" max="4" width="10.5703125" style="17" bestFit="1" customWidth="1"/>
    <col min="5" max="5" width="11.42578125" style="17" bestFit="1" customWidth="1"/>
    <col min="6" max="6" width="14" style="17" bestFit="1" customWidth="1"/>
    <col min="7" max="7" width="10.7109375" style="17" bestFit="1" customWidth="1"/>
    <col min="8" max="16384" width="9.140625" style="17"/>
  </cols>
  <sheetData>
    <row r="1" spans="1:11" x14ac:dyDescent="0.25">
      <c r="A1" s="18" t="s">
        <v>110</v>
      </c>
      <c r="B1" s="19" t="s">
        <v>93</v>
      </c>
      <c r="C1" s="18" t="s">
        <v>104</v>
      </c>
      <c r="D1" s="18" t="s">
        <v>101</v>
      </c>
      <c r="E1" s="18" t="s">
        <v>96</v>
      </c>
      <c r="F1" s="18" t="s">
        <v>92</v>
      </c>
      <c r="G1" s="18" t="s">
        <v>89</v>
      </c>
    </row>
    <row r="2" spans="1:11" x14ac:dyDescent="0.25">
      <c r="A2" s="17" t="s">
        <v>109</v>
      </c>
      <c r="B2" s="17" t="s">
        <v>106</v>
      </c>
      <c r="C2" s="17" t="s">
        <v>103</v>
      </c>
      <c r="D2" s="17" t="s">
        <v>100</v>
      </c>
      <c r="E2" s="17" t="s">
        <v>95</v>
      </c>
      <c r="F2" s="17" t="s">
        <v>91</v>
      </c>
      <c r="G2" s="17" t="s">
        <v>88</v>
      </c>
    </row>
    <row r="3" spans="1:11" x14ac:dyDescent="0.25">
      <c r="A3" s="17" t="s">
        <v>108</v>
      </c>
      <c r="B3" s="17" t="s">
        <v>105</v>
      </c>
      <c r="C3" s="17" t="s">
        <v>102</v>
      </c>
      <c r="D3" s="17" t="s">
        <v>99</v>
      </c>
      <c r="E3" s="17" t="s">
        <v>94</v>
      </c>
      <c r="F3" s="17" t="s">
        <v>90</v>
      </c>
      <c r="G3" s="17" t="s">
        <v>87</v>
      </c>
    </row>
    <row r="4" spans="1:11" x14ac:dyDescent="0.25">
      <c r="A4" s="17" t="s">
        <v>107</v>
      </c>
      <c r="B4" s="17">
        <v>50000</v>
      </c>
      <c r="C4" s="17">
        <v>23000</v>
      </c>
      <c r="D4" s="17">
        <v>30000</v>
      </c>
      <c r="E4" s="17">
        <v>40000</v>
      </c>
      <c r="F4" s="17">
        <v>45000</v>
      </c>
      <c r="G4" s="17">
        <v>65000</v>
      </c>
    </row>
    <row r="5" spans="1:11" x14ac:dyDescent="0.25">
      <c r="A5" s="17" t="s">
        <v>128</v>
      </c>
      <c r="B5" s="17" t="s">
        <v>131</v>
      </c>
      <c r="C5" s="17" t="s">
        <v>129</v>
      </c>
      <c r="D5" s="17" t="s">
        <v>129</v>
      </c>
      <c r="E5" s="17" t="s">
        <v>130</v>
      </c>
      <c r="F5" s="17" t="s">
        <v>131</v>
      </c>
      <c r="G5" s="17" t="s">
        <v>131</v>
      </c>
      <c r="I5" s="18" t="s">
        <v>93</v>
      </c>
      <c r="J5" s="17" t="str">
        <f>HLOOKUP(I5,B1:G5,2,FALSE)</f>
        <v>SUSAN</v>
      </c>
      <c r="K5" s="17" t="str">
        <f>HLOOKUP(I5,B1:G5,5,FALSE)</f>
        <v>FEMALE</v>
      </c>
    </row>
    <row r="13" spans="1:11" x14ac:dyDescent="0.25">
      <c r="B13" s="18"/>
    </row>
    <row r="14" spans="1:11" x14ac:dyDescent="0.25">
      <c r="B14" s="18"/>
    </row>
    <row r="18" spans="4:10" x14ac:dyDescent="0.25">
      <c r="D18" s="18"/>
      <c r="E18" s="19"/>
      <c r="F18" s="18"/>
      <c r="G18" s="18"/>
      <c r="H18" s="18"/>
      <c r="I18" s="18"/>
      <c r="J18" s="18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FBA1-6FD0-4FD3-A687-063FF280DA64}">
  <dimension ref="A1:B3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106</v>
      </c>
      <c r="B1" t="s">
        <v>124</v>
      </c>
    </row>
    <row r="2" spans="1:2" x14ac:dyDescent="0.25">
      <c r="A2" t="s">
        <v>124</v>
      </c>
      <c r="B2" t="s">
        <v>126</v>
      </c>
    </row>
    <row r="3" spans="1:2" x14ac:dyDescent="0.25">
      <c r="A3" t="s">
        <v>125</v>
      </c>
      <c r="B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B65C-A544-495C-BADD-03A151B83998}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ECE2-5C50-4589-9BBC-A0E676CE986B}">
  <dimension ref="A1:F13"/>
  <sheetViews>
    <sheetView workbookViewId="0">
      <selection activeCell="H6" sqref="H6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0.85546875" bestFit="1" customWidth="1"/>
    <col min="4" max="4" width="15.8554687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>
        <v>78668</v>
      </c>
      <c r="B2" t="s">
        <v>4</v>
      </c>
      <c r="C2" t="s">
        <v>5</v>
      </c>
      <c r="D2" t="s">
        <v>6</v>
      </c>
      <c r="F2">
        <f>_xlfn.XLOOKUP("New Jersey",C:C,A:A,"student does not exist")</f>
        <v>78668</v>
      </c>
    </row>
    <row r="3" spans="1:6" x14ac:dyDescent="0.25">
      <c r="A3">
        <v>62050</v>
      </c>
      <c r="B3" t="s">
        <v>7</v>
      </c>
      <c r="C3" t="s">
        <v>8</v>
      </c>
      <c r="D3" t="s">
        <v>9</v>
      </c>
      <c r="F3" t="str">
        <f>_xlfn.XLOOKUP("susan",B:B,D:D,"student not found")</f>
        <v>student not found</v>
      </c>
    </row>
    <row r="4" spans="1:6" x14ac:dyDescent="0.25">
      <c r="A4">
        <v>50621</v>
      </c>
      <c r="B4" t="s">
        <v>10</v>
      </c>
      <c r="C4" t="s">
        <v>11</v>
      </c>
      <c r="D4" t="s">
        <v>12</v>
      </c>
    </row>
    <row r="5" spans="1:6" x14ac:dyDescent="0.25">
      <c r="A5">
        <v>76737</v>
      </c>
      <c r="B5" t="s">
        <v>13</v>
      </c>
      <c r="C5" t="s">
        <v>14</v>
      </c>
      <c r="D5" t="s">
        <v>15</v>
      </c>
    </row>
    <row r="6" spans="1:6" x14ac:dyDescent="0.25">
      <c r="A6">
        <v>94690</v>
      </c>
      <c r="B6" t="s">
        <v>16</v>
      </c>
      <c r="C6" t="s">
        <v>17</v>
      </c>
      <c r="D6" t="s">
        <v>18</v>
      </c>
    </row>
    <row r="7" spans="1:6" x14ac:dyDescent="0.25">
      <c r="A7">
        <v>65418</v>
      </c>
      <c r="B7" t="s">
        <v>19</v>
      </c>
      <c r="C7" t="s">
        <v>20</v>
      </c>
      <c r="D7" t="s">
        <v>6</v>
      </c>
    </row>
    <row r="8" spans="1:6" x14ac:dyDescent="0.25">
      <c r="A8">
        <v>85994</v>
      </c>
      <c r="B8" t="s">
        <v>21</v>
      </c>
      <c r="C8" t="s">
        <v>22</v>
      </c>
      <c r="D8" t="s">
        <v>9</v>
      </c>
    </row>
    <row r="9" spans="1:6" x14ac:dyDescent="0.25">
      <c r="A9">
        <v>23524</v>
      </c>
      <c r="B9" t="s">
        <v>23</v>
      </c>
      <c r="C9" t="s">
        <v>24</v>
      </c>
      <c r="D9" t="s">
        <v>15</v>
      </c>
    </row>
    <row r="10" spans="1:6" x14ac:dyDescent="0.25">
      <c r="A10">
        <v>39341</v>
      </c>
      <c r="B10" t="s">
        <v>25</v>
      </c>
      <c r="C10" t="s">
        <v>26</v>
      </c>
      <c r="D10" t="s">
        <v>15</v>
      </c>
    </row>
    <row r="11" spans="1:6" x14ac:dyDescent="0.25">
      <c r="A11">
        <v>46756</v>
      </c>
      <c r="B11" t="s">
        <v>27</v>
      </c>
      <c r="C11" t="s">
        <v>28</v>
      </c>
      <c r="D11" t="s">
        <v>6</v>
      </c>
    </row>
    <row r="12" spans="1:6" x14ac:dyDescent="0.25">
      <c r="A12">
        <v>84920</v>
      </c>
      <c r="B12" t="s">
        <v>29</v>
      </c>
      <c r="C12" t="s">
        <v>30</v>
      </c>
      <c r="D12" t="s">
        <v>9</v>
      </c>
    </row>
    <row r="13" spans="1:6" x14ac:dyDescent="0.25">
      <c r="A13">
        <v>84920</v>
      </c>
      <c r="B13" t="s">
        <v>25</v>
      </c>
      <c r="C13" t="s">
        <v>30</v>
      </c>
      <c r="D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A616-55C3-42E7-9664-7AE7E6E8FF07}">
  <dimension ref="A3:H15"/>
  <sheetViews>
    <sheetView topLeftCell="A2" zoomScale="115" zoomScaleNormal="115" workbookViewId="0">
      <selection activeCell="G7" sqref="G7"/>
    </sheetView>
  </sheetViews>
  <sheetFormatPr defaultRowHeight="15" x14ac:dyDescent="0.25"/>
  <cols>
    <col min="1" max="1" width="14.42578125" customWidth="1"/>
    <col min="2" max="2" width="15.42578125" customWidth="1"/>
    <col min="3" max="3" width="13.140625" customWidth="1"/>
    <col min="4" max="4" width="15.85546875" bestFit="1" customWidth="1"/>
    <col min="6" max="6" width="10.5703125" customWidth="1"/>
    <col min="7" max="7" width="14.28515625" customWidth="1"/>
    <col min="8" max="8" width="10.85546875" customWidth="1"/>
    <col min="9" max="9" width="10.5703125" customWidth="1"/>
  </cols>
  <sheetData>
    <row r="3" spans="1:8" x14ac:dyDescent="0.25">
      <c r="A3" s="14" t="s">
        <v>0</v>
      </c>
      <c r="B3" s="14" t="s">
        <v>1</v>
      </c>
      <c r="C3" s="14" t="s">
        <v>2</v>
      </c>
      <c r="D3" s="14" t="s">
        <v>3</v>
      </c>
    </row>
    <row r="4" spans="1:8" x14ac:dyDescent="0.25">
      <c r="A4" s="15">
        <v>78668</v>
      </c>
      <c r="B4" s="15" t="s">
        <v>4</v>
      </c>
      <c r="C4" s="15" t="s">
        <v>5</v>
      </c>
      <c r="D4" s="15" t="s">
        <v>6</v>
      </c>
      <c r="G4" s="5"/>
      <c r="H4" s="5"/>
    </row>
    <row r="5" spans="1:8" x14ac:dyDescent="0.25">
      <c r="A5">
        <v>62050</v>
      </c>
      <c r="B5" t="s">
        <v>7</v>
      </c>
      <c r="C5" t="s">
        <v>8</v>
      </c>
      <c r="D5" t="s">
        <v>9</v>
      </c>
      <c r="F5" t="s">
        <v>111</v>
      </c>
      <c r="G5" t="str">
        <f>_xlfn.XLOOKUP(F5,C:C,B:B)</f>
        <v>Robert Crew</v>
      </c>
    </row>
    <row r="6" spans="1:8" x14ac:dyDescent="0.25">
      <c r="A6" s="5">
        <v>50621</v>
      </c>
      <c r="B6" s="5" t="s">
        <v>10</v>
      </c>
      <c r="C6" s="5" t="s">
        <v>11</v>
      </c>
      <c r="D6" s="5" t="s">
        <v>12</v>
      </c>
      <c r="F6" s="5" t="s">
        <v>16</v>
      </c>
      <c r="G6" t="str">
        <f>LOOKUP(F6,B:B,D:D)</f>
        <v>German</v>
      </c>
    </row>
    <row r="7" spans="1:8" x14ac:dyDescent="0.25">
      <c r="A7">
        <v>76737</v>
      </c>
      <c r="B7" t="s">
        <v>13</v>
      </c>
      <c r="C7" t="s">
        <v>14</v>
      </c>
      <c r="D7" t="s">
        <v>133</v>
      </c>
      <c r="F7" t="s">
        <v>18</v>
      </c>
      <c r="G7" s="20"/>
    </row>
    <row r="8" spans="1:8" x14ac:dyDescent="0.25">
      <c r="A8" s="5">
        <v>94690</v>
      </c>
      <c r="B8" s="5" t="s">
        <v>16</v>
      </c>
      <c r="C8" s="5" t="s">
        <v>17</v>
      </c>
      <c r="D8" s="5" t="s">
        <v>18</v>
      </c>
      <c r="F8" s="5" t="s">
        <v>112</v>
      </c>
    </row>
    <row r="9" spans="1:8" x14ac:dyDescent="0.25">
      <c r="A9">
        <v>65418</v>
      </c>
      <c r="B9" t="s">
        <v>19</v>
      </c>
      <c r="C9" t="s">
        <v>20</v>
      </c>
      <c r="D9" t="s">
        <v>6</v>
      </c>
      <c r="F9" t="s">
        <v>113</v>
      </c>
    </row>
    <row r="10" spans="1:8" x14ac:dyDescent="0.25">
      <c r="A10" s="5">
        <v>85994</v>
      </c>
      <c r="B10" s="5" t="s">
        <v>21</v>
      </c>
      <c r="C10" s="5" t="s">
        <v>22</v>
      </c>
      <c r="D10" s="5" t="s">
        <v>9</v>
      </c>
      <c r="F10" s="5">
        <v>85994</v>
      </c>
    </row>
    <row r="11" spans="1:8" x14ac:dyDescent="0.25">
      <c r="A11">
        <v>23524</v>
      </c>
      <c r="B11" t="s">
        <v>23</v>
      </c>
      <c r="C11" t="s">
        <v>24</v>
      </c>
      <c r="D11" t="s">
        <v>15</v>
      </c>
      <c r="F11" t="s">
        <v>113</v>
      </c>
    </row>
    <row r="12" spans="1:8" x14ac:dyDescent="0.25">
      <c r="A12" s="5">
        <v>39341</v>
      </c>
      <c r="B12" s="5" t="s">
        <v>25</v>
      </c>
      <c r="C12" s="5" t="s">
        <v>26</v>
      </c>
      <c r="D12" s="5" t="s">
        <v>15</v>
      </c>
    </row>
    <row r="13" spans="1:8" x14ac:dyDescent="0.25">
      <c r="A13">
        <v>46756</v>
      </c>
      <c r="B13" t="s">
        <v>27</v>
      </c>
      <c r="C13" t="s">
        <v>28</v>
      </c>
      <c r="D13" t="s">
        <v>6</v>
      </c>
      <c r="F13" t="s">
        <v>123</v>
      </c>
    </row>
    <row r="14" spans="1:8" x14ac:dyDescent="0.25">
      <c r="A14" s="5">
        <v>84920</v>
      </c>
      <c r="B14" s="5" t="s">
        <v>29</v>
      </c>
      <c r="C14" s="5" t="s">
        <v>30</v>
      </c>
      <c r="D14" s="5" t="s">
        <v>9</v>
      </c>
      <c r="F14" s="5" t="s">
        <v>25</v>
      </c>
    </row>
    <row r="15" spans="1:8" x14ac:dyDescent="0.25">
      <c r="A15" s="6">
        <v>84920</v>
      </c>
      <c r="B15" s="6" t="s">
        <v>25</v>
      </c>
      <c r="C15" s="6" t="s">
        <v>30</v>
      </c>
      <c r="D15" s="6" t="s">
        <v>9</v>
      </c>
    </row>
  </sheetData>
  <dataValidations count="1">
    <dataValidation type="list" allowBlank="1" showInputMessage="1" showErrorMessage="1" sqref="F14" xr:uid="{09BADDB7-38A8-4A4E-874B-9553B78D8FEF}">
      <formula1>$B$4:$B$15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5573-FE06-49EE-9D2C-46F2EDC4ECEE}">
  <dimension ref="A1:B8"/>
  <sheetViews>
    <sheetView workbookViewId="0">
      <selection activeCell="C1" sqref="C1"/>
    </sheetView>
  </sheetViews>
  <sheetFormatPr defaultRowHeight="15" x14ac:dyDescent="0.25"/>
  <cols>
    <col min="1" max="1" width="17.5703125" customWidth="1"/>
    <col min="2" max="2" width="12.5703125" customWidth="1"/>
    <col min="4" max="4" width="16.7109375" bestFit="1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 t="s">
        <v>19</v>
      </c>
      <c r="B2">
        <f>_xlfn.XLOOKUP(A2,Vertical!B:B,Vertical!A:A)</f>
        <v>65418</v>
      </c>
    </row>
    <row r="3" spans="1:2" x14ac:dyDescent="0.25">
      <c r="A3" t="s">
        <v>21</v>
      </c>
      <c r="B3">
        <f>_xlfn.XLOOKUP(A3,Vertical!B:B,Vertical!A:A)</f>
        <v>85994</v>
      </c>
    </row>
    <row r="4" spans="1:2" x14ac:dyDescent="0.25">
      <c r="A4" t="s">
        <v>23</v>
      </c>
      <c r="B4">
        <f>_xlfn.XLOOKUP(A4,Vertical!B:B,Vertical!A:A)</f>
        <v>23524</v>
      </c>
    </row>
    <row r="5" spans="1:2" x14ac:dyDescent="0.25">
      <c r="A5" t="s">
        <v>25</v>
      </c>
      <c r="B5">
        <f>_xlfn.XLOOKUP(A5,Vertical!B:B,Vertical!A:A)</f>
        <v>39341</v>
      </c>
    </row>
    <row r="6" spans="1:2" x14ac:dyDescent="0.25">
      <c r="A6" t="s">
        <v>27</v>
      </c>
    </row>
    <row r="7" spans="1:2" x14ac:dyDescent="0.25">
      <c r="A7" t="s">
        <v>29</v>
      </c>
    </row>
    <row r="8" spans="1:2" x14ac:dyDescent="0.25">
      <c r="A8" t="s">
        <v>132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2829-4E12-4B38-B303-9A9D9310B0B1}">
  <dimension ref="A1:M17"/>
  <sheetViews>
    <sheetView zoomScaleNormal="100" workbookViewId="0">
      <selection activeCell="F9" sqref="F9"/>
    </sheetView>
  </sheetViews>
  <sheetFormatPr defaultRowHeight="15" x14ac:dyDescent="0.25"/>
  <cols>
    <col min="1" max="1" width="17.28515625" bestFit="1" customWidth="1"/>
    <col min="2" max="2" width="16.28515625" customWidth="1"/>
    <col min="3" max="3" width="15.85546875" bestFit="1" customWidth="1"/>
    <col min="4" max="4" width="11.5703125" bestFit="1" customWidth="1"/>
    <col min="5" max="5" width="17.28515625" bestFit="1" customWidth="1"/>
    <col min="6" max="6" width="9.85546875" bestFit="1" customWidth="1"/>
    <col min="7" max="7" width="10.42578125" bestFit="1" customWidth="1"/>
    <col min="8" max="8" width="15.85546875" bestFit="1" customWidth="1"/>
    <col min="9" max="9" width="9.7109375" bestFit="1" customWidth="1"/>
    <col min="10" max="10" width="11.140625" bestFit="1" customWidth="1"/>
    <col min="11" max="11" width="14.5703125" bestFit="1" customWidth="1"/>
    <col min="12" max="13" width="15.85546875" bestFit="1" customWidth="1"/>
  </cols>
  <sheetData>
    <row r="1" spans="1:13" x14ac:dyDescent="0.25">
      <c r="A1" s="1" t="s">
        <v>0</v>
      </c>
      <c r="B1">
        <v>78668</v>
      </c>
      <c r="C1">
        <v>62050</v>
      </c>
      <c r="D1">
        <v>50621</v>
      </c>
      <c r="E1">
        <v>76737</v>
      </c>
      <c r="F1">
        <v>94690</v>
      </c>
      <c r="G1">
        <v>65418</v>
      </c>
      <c r="H1">
        <v>85994</v>
      </c>
      <c r="I1">
        <v>23524</v>
      </c>
      <c r="J1">
        <v>39341</v>
      </c>
      <c r="K1">
        <v>46756</v>
      </c>
      <c r="L1">
        <v>84920</v>
      </c>
      <c r="M1">
        <v>84920</v>
      </c>
    </row>
    <row r="2" spans="1:13" x14ac:dyDescent="0.25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23</v>
      </c>
      <c r="J2" t="s">
        <v>25</v>
      </c>
      <c r="K2" t="s">
        <v>27</v>
      </c>
      <c r="L2" t="s">
        <v>29</v>
      </c>
      <c r="M2" t="s">
        <v>25</v>
      </c>
    </row>
    <row r="3" spans="1:13" x14ac:dyDescent="0.25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22</v>
      </c>
      <c r="I3" t="s">
        <v>24</v>
      </c>
      <c r="J3" t="s">
        <v>26</v>
      </c>
      <c r="K3" t="s">
        <v>28</v>
      </c>
      <c r="L3" t="s">
        <v>30</v>
      </c>
      <c r="M3" t="s">
        <v>30</v>
      </c>
    </row>
    <row r="4" spans="1:13" x14ac:dyDescent="0.25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6</v>
      </c>
      <c r="H4" t="s">
        <v>9</v>
      </c>
      <c r="I4" t="s">
        <v>15</v>
      </c>
      <c r="J4" t="s">
        <v>15</v>
      </c>
      <c r="K4" t="s">
        <v>6</v>
      </c>
      <c r="L4" t="s">
        <v>9</v>
      </c>
      <c r="M4" t="s">
        <v>9</v>
      </c>
    </row>
    <row r="6" spans="1:13" x14ac:dyDescent="0.25">
      <c r="A6" t="str">
        <f>_xlfn.XLOOKUP("Bill Barry",2:2,4:4)</f>
        <v>Computer Science</v>
      </c>
      <c r="B6">
        <f>_xlfn.XLOOKUP(A6,4:4,1:1)</f>
        <v>62050</v>
      </c>
    </row>
    <row r="7" spans="1:13" x14ac:dyDescent="0.25">
      <c r="A7" s="1" t="s">
        <v>5</v>
      </c>
    </row>
    <row r="8" spans="1:13" x14ac:dyDescent="0.25">
      <c r="A8" s="1" t="s">
        <v>114</v>
      </c>
    </row>
    <row r="9" spans="1:13" x14ac:dyDescent="0.25">
      <c r="A9" s="1" t="s">
        <v>115</v>
      </c>
    </row>
    <row r="10" spans="1:13" x14ac:dyDescent="0.25">
      <c r="A10" s="1" t="s">
        <v>116</v>
      </c>
    </row>
    <row r="11" spans="1:13" x14ac:dyDescent="0.25">
      <c r="A11" s="1" t="s">
        <v>117</v>
      </c>
    </row>
    <row r="12" spans="1:13" x14ac:dyDescent="0.25">
      <c r="A12" s="1" t="s">
        <v>118</v>
      </c>
    </row>
    <row r="13" spans="1:13" x14ac:dyDescent="0.25">
      <c r="A13" s="1" t="s">
        <v>119</v>
      </c>
    </row>
    <row r="14" spans="1:13" x14ac:dyDescent="0.25">
      <c r="A14" s="1" t="s">
        <v>120</v>
      </c>
    </row>
    <row r="15" spans="1:13" x14ac:dyDescent="0.25">
      <c r="A15" s="1" t="s">
        <v>111</v>
      </c>
    </row>
    <row r="16" spans="1:13" x14ac:dyDescent="0.25">
      <c r="A16" s="1" t="s">
        <v>121</v>
      </c>
    </row>
    <row r="17" spans="1:1" x14ac:dyDescent="0.25">
      <c r="A17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5333-F44D-4005-A43A-3458097C4436}">
  <dimension ref="A1:E17"/>
  <sheetViews>
    <sheetView topLeftCell="A14" zoomScale="175" zoomScaleNormal="175" workbookViewId="0">
      <selection activeCell="A18" sqref="A18"/>
    </sheetView>
  </sheetViews>
  <sheetFormatPr defaultRowHeight="15" x14ac:dyDescent="0.25"/>
  <cols>
    <col min="1" max="1" width="19.28515625" bestFit="1" customWidth="1"/>
    <col min="2" max="2" width="30.7109375" bestFit="1" customWidth="1"/>
    <col min="4" max="4" width="26.28515625" style="21" bestFit="1" customWidth="1"/>
    <col min="5" max="5" width="13.85546875" bestFit="1" customWidth="1"/>
  </cols>
  <sheetData>
    <row r="1" spans="1:5" x14ac:dyDescent="0.25">
      <c r="A1" s="1" t="s">
        <v>32</v>
      </c>
      <c r="B1" s="1" t="s">
        <v>33</v>
      </c>
      <c r="D1" s="21" t="s">
        <v>34</v>
      </c>
      <c r="E1" t="s">
        <v>32</v>
      </c>
    </row>
    <row r="2" spans="1:5" x14ac:dyDescent="0.25">
      <c r="A2" s="2">
        <v>0.1</v>
      </c>
      <c r="B2" s="3">
        <v>9700</v>
      </c>
      <c r="D2" s="22">
        <v>45876</v>
      </c>
      <c r="E2" s="2">
        <f>_xlfn.XLOOKUP(D2,B:B,A:A,,1)</f>
        <v>0.24</v>
      </c>
    </row>
    <row r="3" spans="1:5" x14ac:dyDescent="0.25">
      <c r="A3" s="2">
        <v>0.22</v>
      </c>
      <c r="B3" s="3">
        <v>39475</v>
      </c>
      <c r="D3" s="22">
        <v>510300</v>
      </c>
      <c r="E3" s="2">
        <f>_xlfn.XLOOKUP(D3,B:B,A:A,,1)</f>
        <v>0.37</v>
      </c>
    </row>
    <row r="4" spans="1:5" x14ac:dyDescent="0.25">
      <c r="A4" s="2">
        <v>0.24</v>
      </c>
      <c r="B4" s="3">
        <v>84200</v>
      </c>
    </row>
    <row r="5" spans="1:5" x14ac:dyDescent="0.25">
      <c r="A5" s="2">
        <v>0.32</v>
      </c>
      <c r="B5" s="3">
        <v>160726</v>
      </c>
    </row>
    <row r="6" spans="1:5" x14ac:dyDescent="0.25">
      <c r="A6" s="2">
        <v>0.35</v>
      </c>
      <c r="B6" s="3">
        <v>204100</v>
      </c>
    </row>
    <row r="7" spans="1:5" x14ac:dyDescent="0.25">
      <c r="A7" s="2">
        <v>0.37</v>
      </c>
      <c r="B7" s="3">
        <v>510300</v>
      </c>
    </row>
    <row r="11" spans="1:5" s="1" customFormat="1" x14ac:dyDescent="0.25">
      <c r="A11" s="1" t="s">
        <v>60</v>
      </c>
      <c r="B11" s="1" t="s">
        <v>61</v>
      </c>
      <c r="D11" s="21" t="s">
        <v>68</v>
      </c>
      <c r="E11" t="s">
        <v>69</v>
      </c>
    </row>
    <row r="12" spans="1:5" x14ac:dyDescent="0.25">
      <c r="A12" s="11">
        <v>1</v>
      </c>
      <c r="B12" t="s">
        <v>62</v>
      </c>
      <c r="D12" s="11">
        <v>5.5</v>
      </c>
      <c r="E12" t="str">
        <f>_xlfn.XLOOKUP(D12,A11:A17,B11:B17,,-1)</f>
        <v>Oatmeal Rasin</v>
      </c>
    </row>
    <row r="13" spans="1:5" x14ac:dyDescent="0.25">
      <c r="A13" s="11">
        <v>3</v>
      </c>
      <c r="B13" t="s">
        <v>63</v>
      </c>
      <c r="D13" s="11">
        <v>4.99</v>
      </c>
      <c r="E13" t="str">
        <f>_xlfn.XLOOKUP(D13,A:A,B:B,,1)</f>
        <v>Chocolate Chip</v>
      </c>
    </row>
    <row r="14" spans="1:5" x14ac:dyDescent="0.25">
      <c r="A14" s="11">
        <v>4</v>
      </c>
      <c r="B14" t="s">
        <v>64</v>
      </c>
      <c r="D14" s="11">
        <v>3</v>
      </c>
      <c r="E14" t="str">
        <f>_xlfn.XLOOKUP(D14,A:A,B:B,,-1)</f>
        <v>Sugar</v>
      </c>
    </row>
    <row r="15" spans="1:5" x14ac:dyDescent="0.25">
      <c r="A15" s="11">
        <v>5</v>
      </c>
      <c r="B15" t="s">
        <v>65</v>
      </c>
    </row>
    <row r="16" spans="1:5" x14ac:dyDescent="0.25">
      <c r="A16" s="11">
        <v>5.45</v>
      </c>
      <c r="B16" t="s">
        <v>66</v>
      </c>
    </row>
    <row r="17" spans="1:2" x14ac:dyDescent="0.25">
      <c r="A17" s="11">
        <v>6</v>
      </c>
      <c r="B17" t="s">
        <v>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B9E7-5EFE-4B21-8821-779BCD25DB75}">
  <dimension ref="A1:G8"/>
  <sheetViews>
    <sheetView workbookViewId="0">
      <selection activeCell="F9" sqref="F9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30.42578125" bestFit="1" customWidth="1"/>
    <col min="5" max="5" width="13.85546875" bestFit="1" customWidth="1"/>
    <col min="6" max="6" width="14.28515625" style="21" customWidth="1"/>
    <col min="7" max="7" width="17.140625" customWidth="1"/>
  </cols>
  <sheetData>
    <row r="1" spans="1:7" x14ac:dyDescent="0.25">
      <c r="A1" s="7" t="s">
        <v>43</v>
      </c>
      <c r="B1" s="9" t="s">
        <v>44</v>
      </c>
      <c r="C1" s="1" t="s">
        <v>45</v>
      </c>
      <c r="D1" s="1"/>
      <c r="E1" s="1" t="s">
        <v>52</v>
      </c>
      <c r="F1" s="23" t="s">
        <v>42</v>
      </c>
      <c r="G1" s="1"/>
    </row>
    <row r="2" spans="1:7" x14ac:dyDescent="0.25">
      <c r="A2" s="8">
        <v>5</v>
      </c>
      <c r="B2" s="10">
        <v>-2</v>
      </c>
      <c r="C2" t="s">
        <v>46</v>
      </c>
      <c r="E2" t="s">
        <v>46</v>
      </c>
      <c r="F2" s="21">
        <f>SUM(_xlfn.XLOOKUP(E2,C:C,A:B,))</f>
        <v>3</v>
      </c>
    </row>
    <row r="3" spans="1:7" x14ac:dyDescent="0.25">
      <c r="A3" s="8">
        <v>1</v>
      </c>
      <c r="B3" s="10">
        <v>-0.5</v>
      </c>
      <c r="C3" t="s">
        <v>47</v>
      </c>
      <c r="E3" t="s">
        <v>50</v>
      </c>
    </row>
    <row r="4" spans="1:7" x14ac:dyDescent="0.25">
      <c r="A4" s="8">
        <v>5</v>
      </c>
      <c r="B4" s="10">
        <v>-2.2000000000000002</v>
      </c>
      <c r="C4" t="s">
        <v>48</v>
      </c>
      <c r="E4" t="s">
        <v>48</v>
      </c>
    </row>
    <row r="5" spans="1:7" x14ac:dyDescent="0.25">
      <c r="A5" s="8">
        <v>4</v>
      </c>
      <c r="B5" s="10">
        <v>-1.5</v>
      </c>
      <c r="C5" t="s">
        <v>49</v>
      </c>
    </row>
    <row r="6" spans="1:7" x14ac:dyDescent="0.25">
      <c r="A6" s="8">
        <v>3</v>
      </c>
      <c r="B6" s="10">
        <v>-1.25</v>
      </c>
      <c r="C6" t="s">
        <v>50</v>
      </c>
    </row>
    <row r="7" spans="1:7" x14ac:dyDescent="0.25">
      <c r="A7" s="8">
        <v>6</v>
      </c>
      <c r="B7" s="10">
        <v>-2.75</v>
      </c>
      <c r="C7" t="s">
        <v>51</v>
      </c>
    </row>
    <row r="8" spans="1:7" x14ac:dyDescent="0.25">
      <c r="A8" s="8"/>
      <c r="B8" s="1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F21-E8D4-4277-B9DA-F1A12030E846}">
  <dimension ref="A1:G7"/>
  <sheetViews>
    <sheetView workbookViewId="0">
      <selection activeCell="G3" sqref="G3"/>
    </sheetView>
  </sheetViews>
  <sheetFormatPr defaultRowHeight="15" x14ac:dyDescent="0.25"/>
  <cols>
    <col min="1" max="1" width="15.28515625" style="8" bestFit="1" customWidth="1"/>
    <col min="2" max="2" width="14.42578125" style="10" bestFit="1" customWidth="1"/>
    <col min="3" max="3" width="30.42578125" bestFit="1" customWidth="1"/>
    <col min="5" max="5" width="15.85546875" bestFit="1" customWidth="1"/>
  </cols>
  <sheetData>
    <row r="1" spans="1:7" s="1" customFormat="1" x14ac:dyDescent="0.25">
      <c r="A1" s="7" t="s">
        <v>43</v>
      </c>
      <c r="B1" s="9" t="s">
        <v>44</v>
      </c>
      <c r="C1" s="1" t="s">
        <v>45</v>
      </c>
      <c r="E1" s="1" t="s">
        <v>52</v>
      </c>
      <c r="F1" s="1" t="s">
        <v>53</v>
      </c>
      <c r="G1" s="1" t="s">
        <v>54</v>
      </c>
    </row>
    <row r="2" spans="1:7" x14ac:dyDescent="0.25">
      <c r="A2" s="8">
        <v>5</v>
      </c>
      <c r="B2" s="10">
        <v>2</v>
      </c>
      <c r="C2" t="s">
        <v>46</v>
      </c>
      <c r="E2" t="s">
        <v>46</v>
      </c>
      <c r="F2" cm="1">
        <f t="array" ref="F2:G2">_xlfn.XLOOKUP(E2,C:C,A:B,)</f>
        <v>5</v>
      </c>
      <c r="G2">
        <v>2</v>
      </c>
    </row>
    <row r="3" spans="1:7" x14ac:dyDescent="0.25">
      <c r="A3" s="8">
        <v>1</v>
      </c>
      <c r="B3" s="10">
        <v>0.5</v>
      </c>
      <c r="C3" t="s">
        <v>47</v>
      </c>
      <c r="E3" t="s">
        <v>50</v>
      </c>
    </row>
    <row r="4" spans="1:7" x14ac:dyDescent="0.25">
      <c r="A4" s="8">
        <v>5</v>
      </c>
      <c r="B4" s="10">
        <v>2.2000000000000002</v>
      </c>
      <c r="C4" t="s">
        <v>48</v>
      </c>
      <c r="E4" t="s">
        <v>47</v>
      </c>
    </row>
    <row r="5" spans="1:7" x14ac:dyDescent="0.25">
      <c r="A5" s="8">
        <v>4</v>
      </c>
      <c r="B5" s="10">
        <v>1.5</v>
      </c>
      <c r="C5" t="s">
        <v>49</v>
      </c>
      <c r="E5" t="s">
        <v>46</v>
      </c>
    </row>
    <row r="6" spans="1:7" x14ac:dyDescent="0.25">
      <c r="A6" s="8">
        <v>3</v>
      </c>
      <c r="B6" s="10">
        <v>1.25</v>
      </c>
      <c r="C6" t="s">
        <v>50</v>
      </c>
    </row>
    <row r="7" spans="1:7" x14ac:dyDescent="0.25">
      <c r="A7" s="8">
        <v>6</v>
      </c>
      <c r="B7" s="10">
        <v>2.75</v>
      </c>
      <c r="C7" t="s">
        <v>51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B2A4-638B-4C67-A13F-775DCD2E3BF6}">
  <dimension ref="A1:G7"/>
  <sheetViews>
    <sheetView workbookViewId="0">
      <selection activeCell="G4" sqref="G4"/>
    </sheetView>
  </sheetViews>
  <sheetFormatPr defaultRowHeight="15" x14ac:dyDescent="0.25"/>
  <cols>
    <col min="1" max="1" width="15.28515625" bestFit="1" customWidth="1"/>
    <col min="2" max="2" width="30.42578125" bestFit="1" customWidth="1"/>
    <col min="3" max="3" width="30.42578125" customWidth="1"/>
    <col min="4" max="4" width="6.42578125" customWidth="1"/>
    <col min="5" max="5" width="13.85546875" bestFit="1" customWidth="1"/>
    <col min="6" max="6" width="16.140625" customWidth="1"/>
  </cols>
  <sheetData>
    <row r="1" spans="1:7" x14ac:dyDescent="0.25">
      <c r="A1" s="7" t="s">
        <v>43</v>
      </c>
      <c r="B1" s="1" t="s">
        <v>45</v>
      </c>
      <c r="C1" s="1" t="s">
        <v>58</v>
      </c>
      <c r="D1" s="1"/>
      <c r="E1" s="1" t="s">
        <v>52</v>
      </c>
      <c r="F1" s="1" t="s">
        <v>55</v>
      </c>
      <c r="G1" s="1" t="s">
        <v>56</v>
      </c>
    </row>
    <row r="2" spans="1:7" x14ac:dyDescent="0.25">
      <c r="A2" s="8">
        <v>5</v>
      </c>
      <c r="B2" t="s">
        <v>46</v>
      </c>
      <c r="C2" t="s">
        <v>57</v>
      </c>
      <c r="E2" t="s">
        <v>46</v>
      </c>
      <c r="F2" t="s">
        <v>57</v>
      </c>
      <c r="G2" cm="1">
        <f t="array" ref="G2">_xlfn.XLOOKUP(E2&amp;F2,B:B&amp;C:C,A:A)</f>
        <v>5</v>
      </c>
    </row>
    <row r="3" spans="1:7" x14ac:dyDescent="0.25">
      <c r="A3" s="8">
        <v>1</v>
      </c>
      <c r="B3" t="s">
        <v>47</v>
      </c>
      <c r="C3" t="s">
        <v>57</v>
      </c>
      <c r="E3" t="s">
        <v>50</v>
      </c>
      <c r="F3" t="s">
        <v>57</v>
      </c>
      <c r="G3" cm="1">
        <f t="array" ref="G3">_xlfn.XLOOKUP(E3&amp;F3,B:B&amp;C:C,A:A)</f>
        <v>3</v>
      </c>
    </row>
    <row r="4" spans="1:7" x14ac:dyDescent="0.25">
      <c r="A4" s="8">
        <v>5</v>
      </c>
      <c r="B4" t="s">
        <v>48</v>
      </c>
      <c r="C4" t="s">
        <v>57</v>
      </c>
    </row>
    <row r="5" spans="1:7" x14ac:dyDescent="0.25">
      <c r="A5" s="8">
        <v>4</v>
      </c>
      <c r="B5" t="s">
        <v>49</v>
      </c>
      <c r="C5" t="s">
        <v>57</v>
      </c>
    </row>
    <row r="6" spans="1:7" x14ac:dyDescent="0.25">
      <c r="A6" s="8">
        <v>3</v>
      </c>
      <c r="B6" t="s">
        <v>50</v>
      </c>
      <c r="C6" t="s">
        <v>57</v>
      </c>
    </row>
    <row r="7" spans="1:7" x14ac:dyDescent="0.25">
      <c r="A7" s="8">
        <v>6</v>
      </c>
      <c r="B7" t="s">
        <v>51</v>
      </c>
      <c r="C7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1688-9C47-4389-BB18-D682383A0486}">
  <dimension ref="A1:E15"/>
  <sheetViews>
    <sheetView workbookViewId="0">
      <selection activeCell="G8" sqref="G8"/>
    </sheetView>
  </sheetViews>
  <sheetFormatPr defaultRowHeight="15" x14ac:dyDescent="0.25"/>
  <cols>
    <col min="1" max="1" width="9.5703125" bestFit="1" customWidth="1"/>
    <col min="2" max="2" width="19.85546875" style="12" customWidth="1"/>
    <col min="4" max="4" width="30.140625" customWidth="1"/>
    <col min="5" max="5" width="17.5703125" style="12" customWidth="1"/>
  </cols>
  <sheetData>
    <row r="1" spans="1:5" x14ac:dyDescent="0.25">
      <c r="A1" s="1" t="s">
        <v>70</v>
      </c>
      <c r="B1" s="13" t="s">
        <v>79</v>
      </c>
      <c r="D1" t="s">
        <v>80</v>
      </c>
    </row>
    <row r="2" spans="1:5" x14ac:dyDescent="0.25">
      <c r="A2" t="s">
        <v>71</v>
      </c>
      <c r="B2" s="12">
        <v>43846</v>
      </c>
      <c r="D2" s="1" t="s">
        <v>70</v>
      </c>
      <c r="E2" s="13" t="s">
        <v>81</v>
      </c>
    </row>
    <row r="3" spans="1:5" x14ac:dyDescent="0.25">
      <c r="A3" t="s">
        <v>72</v>
      </c>
      <c r="B3" s="12">
        <v>43979</v>
      </c>
      <c r="D3" t="s">
        <v>82</v>
      </c>
      <c r="E3" s="12">
        <f>_xlfn.XLOOKUP(D3,A:A,B:B,,,-1)</f>
        <v>44025</v>
      </c>
    </row>
    <row r="4" spans="1:5" x14ac:dyDescent="0.25">
      <c r="A4" t="s">
        <v>73</v>
      </c>
      <c r="B4" s="12" t="s">
        <v>83</v>
      </c>
      <c r="D4" t="s">
        <v>73</v>
      </c>
    </row>
    <row r="5" spans="1:5" x14ac:dyDescent="0.25">
      <c r="A5" t="s">
        <v>74</v>
      </c>
      <c r="B5" s="12" t="s">
        <v>84</v>
      </c>
      <c r="D5" t="s">
        <v>76</v>
      </c>
    </row>
    <row r="6" spans="1:5" x14ac:dyDescent="0.25">
      <c r="A6" t="s">
        <v>75</v>
      </c>
      <c r="B6" s="12">
        <v>43990</v>
      </c>
      <c r="D6" t="s">
        <v>75</v>
      </c>
    </row>
    <row r="7" spans="1:5" x14ac:dyDescent="0.25">
      <c r="A7" t="s">
        <v>71</v>
      </c>
      <c r="B7" s="12">
        <v>43993</v>
      </c>
    </row>
    <row r="8" spans="1:5" x14ac:dyDescent="0.25">
      <c r="A8" t="s">
        <v>71</v>
      </c>
      <c r="B8" s="12">
        <v>44025</v>
      </c>
    </row>
    <row r="9" spans="1:5" x14ac:dyDescent="0.25">
      <c r="A9" t="s">
        <v>76</v>
      </c>
      <c r="B9" s="12">
        <v>44096</v>
      </c>
    </row>
    <row r="10" spans="1:5" x14ac:dyDescent="0.25">
      <c r="A10" t="s">
        <v>73</v>
      </c>
      <c r="B10" s="12">
        <v>44107</v>
      </c>
    </row>
    <row r="11" spans="1:5" x14ac:dyDescent="0.25">
      <c r="A11" t="s">
        <v>76</v>
      </c>
      <c r="B11" s="12">
        <v>44114</v>
      </c>
    </row>
    <row r="12" spans="1:5" x14ac:dyDescent="0.25">
      <c r="A12" t="s">
        <v>77</v>
      </c>
      <c r="B12" s="12">
        <v>44133</v>
      </c>
    </row>
    <row r="13" spans="1:5" x14ac:dyDescent="0.25">
      <c r="A13" t="s">
        <v>75</v>
      </c>
      <c r="B13" s="12">
        <v>44147</v>
      </c>
    </row>
    <row r="14" spans="1:5" x14ac:dyDescent="0.25">
      <c r="A14" t="s">
        <v>78</v>
      </c>
      <c r="B14" s="12">
        <v>44166</v>
      </c>
    </row>
    <row r="15" spans="1:5" x14ac:dyDescent="0.25">
      <c r="A15" t="s">
        <v>75</v>
      </c>
      <c r="B15" s="12">
        <v>44076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D30-4246-415D-A35E-8FCF049448CF}">
  <dimension ref="A2:F26"/>
  <sheetViews>
    <sheetView tabSelected="1" topLeftCell="A5" workbookViewId="0">
      <selection activeCell="A19" sqref="A19:A20"/>
    </sheetView>
  </sheetViews>
  <sheetFormatPr defaultRowHeight="15" x14ac:dyDescent="0.25"/>
  <cols>
    <col min="1" max="1" width="30.42578125" bestFit="1" customWidth="1"/>
    <col min="2" max="4" width="12.7109375" bestFit="1" customWidth="1"/>
    <col min="5" max="5" width="13.5703125" bestFit="1" customWidth="1"/>
    <col min="6" max="6" width="14.28515625" style="11" bestFit="1" customWidth="1"/>
  </cols>
  <sheetData>
    <row r="2" spans="1:6" x14ac:dyDescent="0.25">
      <c r="B2" s="1" t="s">
        <v>35</v>
      </c>
      <c r="C2" s="1" t="s">
        <v>36</v>
      </c>
    </row>
    <row r="3" spans="1:6" x14ac:dyDescent="0.25">
      <c r="B3" t="s">
        <v>37</v>
      </c>
      <c r="C3" s="3" cm="1">
        <f t="array" ref="C3">_xlfn.XLOOKUP(C2,A8:A10,_xlfn.XLOOKUP(B3,B7:E7,B8:E10))</f>
        <v>789521</v>
      </c>
    </row>
    <row r="7" spans="1:6" x14ac:dyDescent="0.25">
      <c r="B7" s="1" t="s">
        <v>38</v>
      </c>
      <c r="C7" s="1" t="s">
        <v>39</v>
      </c>
      <c r="D7" s="1" t="s">
        <v>37</v>
      </c>
      <c r="E7" s="1" t="s">
        <v>40</v>
      </c>
    </row>
    <row r="8" spans="1:6" x14ac:dyDescent="0.25">
      <c r="A8" s="1" t="s">
        <v>36</v>
      </c>
      <c r="B8" s="3">
        <v>852465</v>
      </c>
      <c r="C8" s="3">
        <v>985125</v>
      </c>
      <c r="D8" s="3">
        <v>789521</v>
      </c>
      <c r="E8" s="3">
        <v>1005213</v>
      </c>
    </row>
    <row r="9" spans="1:6" x14ac:dyDescent="0.25">
      <c r="A9" s="1" t="s">
        <v>41</v>
      </c>
      <c r="B9" s="3">
        <v>752135</v>
      </c>
      <c r="C9" s="3">
        <v>810321</v>
      </c>
      <c r="D9" s="3">
        <v>698004</v>
      </c>
      <c r="E9" s="3">
        <v>901321</v>
      </c>
    </row>
    <row r="10" spans="1:6" x14ac:dyDescent="0.25">
      <c r="A10" s="1" t="s">
        <v>42</v>
      </c>
      <c r="B10" s="4">
        <f>B8-B9</f>
        <v>100330</v>
      </c>
      <c r="C10" s="4">
        <f t="shared" ref="C10:E10" si="0">C8-C9</f>
        <v>174804</v>
      </c>
      <c r="D10" s="4">
        <f t="shared" si="0"/>
        <v>91517</v>
      </c>
      <c r="E10" s="4">
        <f t="shared" si="0"/>
        <v>103892</v>
      </c>
    </row>
    <row r="16" spans="1:6" s="1" customFormat="1" x14ac:dyDescent="0.25">
      <c r="A16" s="1" t="s">
        <v>58</v>
      </c>
      <c r="B16" s="1" t="s">
        <v>85</v>
      </c>
      <c r="C16" s="1" t="s">
        <v>36</v>
      </c>
      <c r="F16" s="24"/>
    </row>
    <row r="17" spans="1:6" x14ac:dyDescent="0.25">
      <c r="A17" t="s">
        <v>86</v>
      </c>
      <c r="B17">
        <v>2021</v>
      </c>
      <c r="C17" s="16" cm="1">
        <f t="array" ref="C17">_xlfn.XLOOKUP(A17,A21:A26,_xlfn.ANCHORARRAY(F20))</f>
        <v>8218755</v>
      </c>
    </row>
    <row r="20" spans="1:6" s="1" customFormat="1" x14ac:dyDescent="0.25">
      <c r="A20" s="1" t="s">
        <v>45</v>
      </c>
      <c r="B20" s="1">
        <v>2019</v>
      </c>
      <c r="C20" s="1">
        <v>2020</v>
      </c>
      <c r="D20" s="1">
        <v>2021</v>
      </c>
      <c r="F20" s="24" cm="1">
        <f t="array" ref="F20:F25">_xlfn.XLOOKUP(B17,B20:D20,B21:D26)</f>
        <v>8218755</v>
      </c>
    </row>
    <row r="21" spans="1:6" x14ac:dyDescent="0.25">
      <c r="A21" t="s">
        <v>46</v>
      </c>
      <c r="B21" s="16">
        <v>8374396</v>
      </c>
      <c r="C21" s="16">
        <v>1745205</v>
      </c>
      <c r="D21" s="16">
        <v>8218755</v>
      </c>
      <c r="E21" s="16"/>
      <c r="F21" s="11">
        <v>6921299</v>
      </c>
    </row>
    <row r="22" spans="1:6" x14ac:dyDescent="0.25">
      <c r="A22" t="s">
        <v>47</v>
      </c>
      <c r="B22" s="16">
        <v>7834228</v>
      </c>
      <c r="C22" s="16">
        <v>9362298</v>
      </c>
      <c r="D22" s="16">
        <v>6921299</v>
      </c>
      <c r="E22" s="16"/>
      <c r="F22" s="11">
        <v>7012110</v>
      </c>
    </row>
    <row r="23" spans="1:6" x14ac:dyDescent="0.25">
      <c r="A23" t="s">
        <v>48</v>
      </c>
      <c r="B23" s="16">
        <v>7774800</v>
      </c>
      <c r="C23" s="16">
        <v>5552945</v>
      </c>
      <c r="D23" s="16">
        <v>7012110</v>
      </c>
      <c r="E23" s="16"/>
      <c r="F23" s="11">
        <v>7817326</v>
      </c>
    </row>
    <row r="24" spans="1:6" x14ac:dyDescent="0.25">
      <c r="A24" t="s">
        <v>49</v>
      </c>
      <c r="B24" s="16">
        <v>2285551</v>
      </c>
      <c r="C24" s="16">
        <v>6008557</v>
      </c>
      <c r="D24" s="16">
        <v>7817326</v>
      </c>
      <c r="E24" s="16"/>
      <c r="F24" s="11">
        <v>5865301</v>
      </c>
    </row>
    <row r="25" spans="1:6" x14ac:dyDescent="0.25">
      <c r="A25" t="s">
        <v>50</v>
      </c>
      <c r="B25" s="16">
        <v>8808194</v>
      </c>
      <c r="C25" s="16">
        <v>7192194</v>
      </c>
      <c r="D25" s="16">
        <v>5865301</v>
      </c>
      <c r="E25" s="16"/>
      <c r="F25" s="11">
        <v>1184328</v>
      </c>
    </row>
    <row r="26" spans="1:6" x14ac:dyDescent="0.25">
      <c r="A26" t="s">
        <v>51</v>
      </c>
      <c r="B26" s="16">
        <v>9871733</v>
      </c>
      <c r="C26" s="16">
        <v>4234364</v>
      </c>
      <c r="D26" s="16">
        <v>1184328</v>
      </c>
      <c r="E26" s="16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vlookup</vt:lpstr>
      <vt:lpstr>hlookup</vt:lpstr>
      <vt:lpstr>Sheet2</vt:lpstr>
      <vt:lpstr>XLOOKUP BEGINS</vt:lpstr>
      <vt:lpstr>Not found</vt:lpstr>
      <vt:lpstr>Vertical</vt:lpstr>
      <vt:lpstr>Fill</vt:lpstr>
      <vt:lpstr>Horizontal</vt:lpstr>
      <vt:lpstr>Match mode</vt:lpstr>
      <vt:lpstr>Combined Fxns</vt:lpstr>
      <vt:lpstr>Multiple values</vt:lpstr>
      <vt:lpstr>Multiple lookups</vt:lpstr>
      <vt:lpstr>Search Mode</vt:lpstr>
      <vt:lpstr>Nested xlookup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Busayo Idusuyi</cp:lastModifiedBy>
  <cp:revision/>
  <dcterms:created xsi:type="dcterms:W3CDTF">2020-01-02T22:28:02Z</dcterms:created>
  <dcterms:modified xsi:type="dcterms:W3CDTF">2023-10-31T14:54:24Z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2020-01-02T22:28:02Z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a6202852-3ab7-4fba-8e03-0000e1b37c05</vt:lpwstr>
  </property>
  <property fmtid="{D5CDD505-2E9C-101B-9397-08002B2CF9AE}" pid="8" name="MSIP_Label_f42aa342-8706-4288-bd11-ebb85995028c_ContentBits">
    <vt:lpwstr>0</vt:lpwstr>
  </property>
</Properties>
</file>