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4ee021924ab543/HDI-GitHub/helpmaninstitute.github.io/research/articles-reports/sokoto-epidemiology-profile/resources/"/>
    </mc:Choice>
  </mc:AlternateContent>
  <xr:revisionPtr revIDLastSave="21" documentId="13_ncr:1_{49B7ABD5-9CB6-4327-BE8B-B48212919F2D}" xr6:coauthVersionLast="47" xr6:coauthVersionMax="47" xr10:uidLastSave="{8E00DA59-D70C-43EF-B09A-591A79B560EC}"/>
  <bookViews>
    <workbookView xWindow="-103" yWindow="-103" windowWidth="22149" windowHeight="13200" tabRatio="825" activeTab="1" xr2:uid="{E71250CC-1039-4872-A1A4-9BFE9E317440}"/>
  </bookViews>
  <sheets>
    <sheet name="Deaths by cause" sheetId="1" r:id="rId1"/>
    <sheet name="Edited Prop" sheetId="5" r:id="rId2"/>
    <sheet name="Post Neonatal" sheetId="9" r:id="rId3"/>
    <sheet name="NCD" sheetId="10" r:id="rId4"/>
    <sheet name="Maternal" sheetId="7" r:id="rId5"/>
    <sheet name="Neo-natal" sheetId="6" r:id="rId6"/>
    <sheet name="Ignore sheet" sheetId="11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3" i="5" s="1"/>
  <c r="I4" i="1"/>
  <c r="B64" i="1" l="1"/>
  <c r="D5" i="11"/>
  <c r="D6" i="11"/>
  <c r="D7" i="11"/>
  <c r="D8" i="11"/>
  <c r="D9" i="11"/>
  <c r="D12" i="11"/>
  <c r="D4" i="11"/>
  <c r="B2" i="5" l="1"/>
  <c r="B7" i="10" l="1"/>
  <c r="B8" i="10"/>
  <c r="B6" i="10"/>
  <c r="B2" i="10"/>
  <c r="B5" i="10"/>
  <c r="B3" i="10"/>
  <c r="B4" i="10"/>
  <c r="B9" i="10"/>
  <c r="B9" i="9"/>
  <c r="B5" i="9"/>
  <c r="B3" i="9"/>
  <c r="B8" i="9"/>
  <c r="B2" i="9"/>
  <c r="B4" i="9"/>
  <c r="B6" i="9"/>
  <c r="B10" i="9"/>
  <c r="B7" i="9"/>
  <c r="B2" i="7"/>
  <c r="B8" i="7"/>
  <c r="B9" i="7"/>
  <c r="B6" i="7"/>
  <c r="B7" i="7"/>
  <c r="B3" i="7"/>
  <c r="B4" i="7"/>
  <c r="B10" i="7"/>
  <c r="B5" i="7"/>
  <c r="B11" i="7" l="1"/>
  <c r="C2" i="7" s="1"/>
  <c r="B10" i="10"/>
  <c r="B7" i="6"/>
  <c r="B6" i="6"/>
  <c r="B8" i="6"/>
  <c r="B9" i="6"/>
  <c r="B3" i="6"/>
  <c r="B5" i="6"/>
  <c r="B4" i="6"/>
  <c r="B2" i="6"/>
  <c r="I3" i="5"/>
  <c r="C2" i="5" s="1"/>
  <c r="B4" i="5"/>
  <c r="C8" i="7" l="1"/>
  <c r="C10" i="7"/>
  <c r="C7" i="7"/>
  <c r="C4" i="7"/>
  <c r="C5" i="7"/>
  <c r="C3" i="7"/>
  <c r="C9" i="7"/>
  <c r="C6" i="7"/>
  <c r="C4" i="5"/>
  <c r="C3" i="5"/>
  <c r="C4" i="10"/>
  <c r="C2" i="10"/>
  <c r="C8" i="10"/>
  <c r="C7" i="10"/>
  <c r="C5" i="10"/>
  <c r="C6" i="10"/>
  <c r="C3" i="10"/>
  <c r="C9" i="10"/>
  <c r="B73" i="1"/>
  <c r="C70" i="1"/>
  <c r="B26" i="1"/>
  <c r="B11" i="9" s="1"/>
  <c r="C73" i="1"/>
  <c r="D73" i="1"/>
  <c r="E73" i="1"/>
  <c r="F73" i="1"/>
  <c r="G73" i="1"/>
  <c r="C26" i="1"/>
  <c r="C27" i="1" s="1"/>
  <c r="D26" i="1"/>
  <c r="D27" i="1" s="1"/>
  <c r="E26" i="1"/>
  <c r="E27" i="1" s="1"/>
  <c r="F26" i="1"/>
  <c r="F27" i="1" s="1"/>
  <c r="G26" i="1"/>
  <c r="G27" i="1" s="1"/>
  <c r="C63" i="1"/>
  <c r="C64" i="1" s="1"/>
  <c r="D63" i="1"/>
  <c r="D64" i="1" s="1"/>
  <c r="E63" i="1"/>
  <c r="E64" i="1" s="1"/>
  <c r="F63" i="1"/>
  <c r="F64" i="1" s="1"/>
  <c r="G63" i="1"/>
  <c r="G64" i="1" s="1"/>
  <c r="B63" i="1"/>
  <c r="C39" i="1"/>
  <c r="C40" i="1" s="1"/>
  <c r="D39" i="1"/>
  <c r="D40" i="1" s="1"/>
  <c r="E39" i="1"/>
  <c r="E40" i="1" s="1"/>
  <c r="F39" i="1"/>
  <c r="F40" i="1" s="1"/>
  <c r="G39" i="1"/>
  <c r="G40" i="1" s="1"/>
  <c r="B39" i="1"/>
  <c r="D12" i="1"/>
  <c r="C12" i="1"/>
  <c r="C14" i="1" s="1"/>
  <c r="E12" i="1"/>
  <c r="E14" i="1" s="1"/>
  <c r="F12" i="1"/>
  <c r="F14" i="1" s="1"/>
  <c r="G12" i="1"/>
  <c r="G14" i="1" s="1"/>
  <c r="B12" i="1"/>
  <c r="I7" i="1" l="1"/>
  <c r="B71" i="1" s="1"/>
  <c r="B10" i="6"/>
  <c r="B6" i="5"/>
  <c r="C6" i="5" s="1"/>
  <c r="C9" i="9"/>
  <c r="C3" i="9"/>
  <c r="C10" i="9"/>
  <c r="C8" i="9"/>
  <c r="C2" i="9"/>
  <c r="C6" i="9"/>
  <c r="C7" i="9"/>
  <c r="C4" i="9"/>
  <c r="C5" i="9"/>
  <c r="C69" i="1"/>
  <c r="D14" i="1"/>
  <c r="B27" i="1"/>
  <c r="B14" i="1"/>
  <c r="B40" i="1"/>
  <c r="C8" i="6" l="1"/>
  <c r="C2" i="6"/>
  <c r="C6" i="6"/>
  <c r="C9" i="6"/>
  <c r="C4" i="6"/>
  <c r="C5" i="6"/>
  <c r="C3" i="6"/>
  <c r="C7" i="6"/>
  <c r="C71" i="1"/>
  <c r="B5" i="5"/>
  <c r="C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4" authorId="0" shapeId="0" xr:uid="{C6F9587F-E02B-45BF-B445-06514B242BB6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Total Death, Sokoto
</t>
        </r>
      </text>
    </comment>
    <comment ref="I7" authorId="0" shapeId="0" xr:uid="{4CAB3518-904A-47C2-84BE-1A40CEBB48E6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Accounted Death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6" authorId="0" shapeId="0" xr:uid="{D2982817-57FF-42C9-9F6F-2DA92DE4054E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Malaria
Tuberculosis
Aids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4" authorId="0" shapeId="0" xr:uid="{11521325-A51D-4BE6-BBE7-5F2E9DDF9217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Total death estimate from spectrum 2008.</t>
        </r>
      </text>
    </comment>
  </commentList>
</comments>
</file>

<file path=xl/sharedStrings.xml><?xml version="1.0" encoding="utf-8"?>
<sst xmlns="http://schemas.openxmlformats.org/spreadsheetml/2006/main" count="147" uniqueCount="110">
  <si>
    <t>Summary of deaths by cause - Sokoto SSHP-II_Baseline_Scenario_No HSS2</t>
  </si>
  <si>
    <t>Cause of death</t>
  </si>
  <si>
    <t>Total Deaths</t>
  </si>
  <si>
    <t>Neonatal</t>
  </si>
  <si>
    <t xml:space="preserve">    Neonatal - Diarrhea</t>
  </si>
  <si>
    <t xml:space="preserve">    Neonatal - Sepsis</t>
  </si>
  <si>
    <t xml:space="preserve">    Neonatal - Pneumonia</t>
  </si>
  <si>
    <t xml:space="preserve">    Neonatal - Asphyxia</t>
  </si>
  <si>
    <t xml:space="preserve">    Neonatal - Prematurity</t>
  </si>
  <si>
    <t xml:space="preserve">    Neonatal - Tetanus</t>
  </si>
  <si>
    <t xml:space="preserve">    Neonatal - Congenital anomalies</t>
  </si>
  <si>
    <t xml:space="preserve">    Neonatal - Other</t>
  </si>
  <si>
    <t xml:space="preserve">    Neonatal - Total</t>
  </si>
  <si>
    <t xml:space="preserve">    Neonatal PM</t>
  </si>
  <si>
    <t>Post neonatal</t>
  </si>
  <si>
    <t xml:space="preserve">    Diarrhea</t>
  </si>
  <si>
    <t xml:space="preserve">    Pneumonia</t>
  </si>
  <si>
    <t xml:space="preserve">    Meningitis</t>
  </si>
  <si>
    <t xml:space="preserve">    Measles</t>
  </si>
  <si>
    <t xml:space="preserve">    Malaria</t>
  </si>
  <si>
    <t xml:space="preserve">    Pertussis</t>
  </si>
  <si>
    <t xml:space="preserve">    AIDS</t>
  </si>
  <si>
    <t xml:space="preserve">    Injury</t>
  </si>
  <si>
    <t xml:space="preserve">    Other</t>
  </si>
  <si>
    <t xml:space="preserve">    PostNeonatal Total</t>
  </si>
  <si>
    <t xml:space="preserve">    PostNeonatal PM</t>
  </si>
  <si>
    <t>Maternal</t>
  </si>
  <si>
    <t xml:space="preserve">    Antepartum hemorrhage</t>
  </si>
  <si>
    <t xml:space="preserve">    Intrapartum hemorrhage</t>
  </si>
  <si>
    <t xml:space="preserve">    Postpartum hemorrhage</t>
  </si>
  <si>
    <t xml:space="preserve">    Hypertensive disorders</t>
  </si>
  <si>
    <t xml:space="preserve">    Sepsis</t>
  </si>
  <si>
    <t xml:space="preserve">    Abortion</t>
  </si>
  <si>
    <t xml:space="preserve">    Embolism</t>
  </si>
  <si>
    <t xml:space="preserve">    Other direct causes</t>
  </si>
  <si>
    <t xml:space="preserve">    Indirect causes</t>
  </si>
  <si>
    <t xml:space="preserve">    Total Maternal Mort.</t>
  </si>
  <si>
    <t xml:space="preserve">    Total Maternal PM</t>
  </si>
  <si>
    <t>NCD</t>
  </si>
  <si>
    <t xml:space="preserve">    Cardio vascular disease</t>
  </si>
  <si>
    <t xml:space="preserve">    Diabetes</t>
  </si>
  <si>
    <t xml:space="preserve">    Breast cancer</t>
  </si>
  <si>
    <t xml:space="preserve">    Cervical cancer</t>
  </si>
  <si>
    <t xml:space="preserve">    Colorectal cancer</t>
  </si>
  <si>
    <t xml:space="preserve">    Depression</t>
  </si>
  <si>
    <t xml:space="preserve">    Perinatal depression</t>
  </si>
  <si>
    <t xml:space="preserve">    Anxiety</t>
  </si>
  <si>
    <t xml:space="preserve">    Psychosis</t>
  </si>
  <si>
    <t xml:space="preserve">    Bipolar disorder</t>
  </si>
  <si>
    <t xml:space="preserve">    Epilepsy</t>
  </si>
  <si>
    <t xml:space="preserve">    Alcohol dependence</t>
  </si>
  <si>
    <t xml:space="preserve">    Conduct disorder</t>
  </si>
  <si>
    <t xml:space="preserve">    Attention deficit hyperactivity disorder</t>
  </si>
  <si>
    <t xml:space="preserve">    COPD</t>
  </si>
  <si>
    <t xml:space="preserve">    Asthma</t>
  </si>
  <si>
    <t xml:space="preserve">    AcuteRF and RheumaticHD</t>
  </si>
  <si>
    <t xml:space="preserve">    NCD Total less CVD and diabetes</t>
  </si>
  <si>
    <t xml:space="preserve">   NCD Total</t>
  </si>
  <si>
    <t xml:space="preserve">   NCD PM</t>
  </si>
  <si>
    <t>Communicable Disesases</t>
  </si>
  <si>
    <t>AIDS deaths</t>
  </si>
  <si>
    <t>Tuberculosis</t>
  </si>
  <si>
    <t>Malaria</t>
  </si>
  <si>
    <t>others</t>
  </si>
  <si>
    <t>Aids Proportional Mortality (PM)</t>
  </si>
  <si>
    <t>AIDS POPULATION</t>
  </si>
  <si>
    <t>Label</t>
  </si>
  <si>
    <t>Number of Death</t>
  </si>
  <si>
    <t>Prop. Mort</t>
  </si>
  <si>
    <t>Diabetes</t>
  </si>
  <si>
    <t>Total Death</t>
  </si>
  <si>
    <t>Other NCDs less Cancer</t>
  </si>
  <si>
    <t>CVDs</t>
  </si>
  <si>
    <t>Others</t>
  </si>
  <si>
    <t xml:space="preserve">Communicable Diseases, Maternal, Perinatal and Neonatal </t>
  </si>
  <si>
    <t>Nos</t>
  </si>
  <si>
    <t>Proportion</t>
  </si>
  <si>
    <t xml:space="preserve">    Total</t>
  </si>
  <si>
    <t>No</t>
  </si>
  <si>
    <t>Total</t>
  </si>
  <si>
    <t>Neonatal Causes</t>
  </si>
  <si>
    <t>nos</t>
  </si>
  <si>
    <t>Percentage</t>
  </si>
  <si>
    <t>Diarrhea</t>
  </si>
  <si>
    <t>Tetanus</t>
  </si>
  <si>
    <t>Other</t>
  </si>
  <si>
    <t>Congenital anomalies</t>
  </si>
  <si>
    <t>Pneumonia</t>
  </si>
  <si>
    <t>Sepsis</t>
  </si>
  <si>
    <t>Asphyxia</t>
  </si>
  <si>
    <t>Prematurity</t>
  </si>
  <si>
    <t xml:space="preserve">Sokoto </t>
  </si>
  <si>
    <t>Diseases</t>
  </si>
  <si>
    <t>Cases</t>
  </si>
  <si>
    <t>Death</t>
  </si>
  <si>
    <t>CFR</t>
  </si>
  <si>
    <t>NBS Social Statistics</t>
  </si>
  <si>
    <t>Cholera</t>
  </si>
  <si>
    <t>Diarrhea (WB)</t>
  </si>
  <si>
    <t>Diarrhea (dysentry)</t>
  </si>
  <si>
    <t>TB</t>
  </si>
  <si>
    <t>Gonorrhea</t>
  </si>
  <si>
    <t>Filariasis</t>
  </si>
  <si>
    <t>HIV/AIDs</t>
  </si>
  <si>
    <t>Communicable diseases</t>
  </si>
  <si>
    <t>Infectious and parasitic diseases</t>
  </si>
  <si>
    <t>Reproductive health</t>
  </si>
  <si>
    <t>Nutritional deficiencies</t>
  </si>
  <si>
    <t>Noncommunicable diseases</t>
  </si>
  <si>
    <t>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</si>
</sst>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1" xfId="0" applyFont="1" applyBorder="1"/>
    <xf numFmtId="3" fontId="4" fillId="0" borderId="1" xfId="0" applyNumberFormat="1" applyFont="1" applyBorder="1"/>
    <xf numFmtId="3" fontId="4" fillId="0" borderId="0" xfId="0" applyNumberFormat="1" applyFont="1"/>
    <xf numFmtId="0" fontId="4" fillId="3" borderId="0" xfId="0" applyFont="1" applyFill="1"/>
    <xf numFmtId="0" fontId="4" fillId="0" borderId="0" xfId="0" applyFont="1" applyAlignment="1">
      <alignment wrapText="1"/>
    </xf>
    <xf numFmtId="9" fontId="4" fillId="0" borderId="0" xfId="1" applyFont="1"/>
    <xf numFmtId="0" fontId="5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AD-4A4F-91FC-95498D8B6C3F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AD-4A4F-91FC-95498D8B6C3F}"/>
              </c:ext>
            </c:extLst>
          </c:dPt>
          <c:dPt>
            <c:idx val="2"/>
            <c:bubble3D val="0"/>
            <c:explosion val="5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AD-4A4F-91FC-95498D8B6C3F}"/>
              </c:ext>
            </c:extLst>
          </c:dPt>
          <c:dPt>
            <c:idx val="3"/>
            <c:bubble3D val="0"/>
            <c:explosion val="5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AD-4A4F-91FC-95498D8B6C3F}"/>
              </c:ext>
            </c:extLst>
          </c:dPt>
          <c:dPt>
            <c:idx val="4"/>
            <c:bubble3D val="0"/>
            <c:explosion val="5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AD-4A4F-91FC-95498D8B6C3F}"/>
              </c:ext>
            </c:extLst>
          </c:dPt>
          <c:dLbls>
            <c:dLbl>
              <c:idx val="0"/>
              <c:layout>
                <c:manualLayout>
                  <c:x val="-0.15000000000000005"/>
                  <c:y val="-5.90277777777777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AD-4A4F-91FC-95498D8B6C3F}"/>
                </c:ext>
              </c:extLst>
            </c:dLbl>
            <c:dLbl>
              <c:idx val="1"/>
              <c:layout>
                <c:manualLayout>
                  <c:x val="0.10833333333333334"/>
                  <c:y val="-6.944444444444444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AD-4A4F-91FC-95498D8B6C3F}"/>
                </c:ext>
              </c:extLst>
            </c:dLbl>
            <c:dLbl>
              <c:idx val="2"/>
              <c:layout>
                <c:manualLayout>
                  <c:x val="0.19166666666666668"/>
                  <c:y val="4.86111111111111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D-4A4F-91FC-95498D8B6C3F}"/>
                </c:ext>
              </c:extLst>
            </c:dLbl>
            <c:dLbl>
              <c:idx val="3"/>
              <c:layout>
                <c:manualLayout>
                  <c:x val="7.7777777777777779E-2"/>
                  <c:y val="2.08333333333332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AD-4A4F-91FC-95498D8B6C3F}"/>
                </c:ext>
              </c:extLst>
            </c:dLbl>
            <c:dLbl>
              <c:idx val="4"/>
              <c:layout>
                <c:manualLayout>
                  <c:x val="-1.6666666666666666E-2"/>
                  <c:y val="3.1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AD-4A4F-91FC-95498D8B6C3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'Edited Prop'!$A$2:$A$6</c:f>
              <c:strCache>
                <c:ptCount val="5"/>
                <c:pt idx="0">
                  <c:v>Diabetes</c:v>
                </c:pt>
                <c:pt idx="1">
                  <c:v>Other NCDs less Cancer</c:v>
                </c:pt>
                <c:pt idx="2">
                  <c:v>CVDs</c:v>
                </c:pt>
                <c:pt idx="3">
                  <c:v>Others</c:v>
                </c:pt>
                <c:pt idx="4">
                  <c:v>Communicable Diseases, Maternal, Perinatal and Neonatal </c:v>
                </c:pt>
              </c:strCache>
            </c:strRef>
          </c:cat>
          <c:val>
            <c:numRef>
              <c:f>'Edited Prop'!$B$2:$B$6</c:f>
              <c:numCache>
                <c:formatCode>General</c:formatCode>
                <c:ptCount val="5"/>
                <c:pt idx="0">
                  <c:v>1410</c:v>
                </c:pt>
                <c:pt idx="1">
                  <c:v>6543</c:v>
                </c:pt>
                <c:pt idx="2">
                  <c:v>7168</c:v>
                </c:pt>
                <c:pt idx="3" formatCode="#,##0">
                  <c:v>3204</c:v>
                </c:pt>
                <c:pt idx="4">
                  <c:v>56459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D-4A4F-91FC-95498D8B6C3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EF-4E31-8DE1-D708DE3F65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EF-4E31-8DE1-D708DE3F65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EF-4E31-8DE1-D708DE3F65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EF-4E31-8DE1-D708DE3F65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EF-4E31-8DE1-D708DE3F655E}"/>
              </c:ext>
            </c:extLst>
          </c:dPt>
          <c:cat>
            <c:strRef>
              <c:f>'Edited Prop'!$A$2:$A$6</c:f>
              <c:strCache>
                <c:ptCount val="5"/>
                <c:pt idx="0">
                  <c:v>Diabetes</c:v>
                </c:pt>
                <c:pt idx="1">
                  <c:v>Other NCDs less Cancer</c:v>
                </c:pt>
                <c:pt idx="2">
                  <c:v>CVDs</c:v>
                </c:pt>
                <c:pt idx="3">
                  <c:v>Others</c:v>
                </c:pt>
                <c:pt idx="4">
                  <c:v>Communicable Diseases, Maternal, Perinatal and Neonatal </c:v>
                </c:pt>
              </c:strCache>
            </c:strRef>
          </c:cat>
          <c:val>
            <c:numRef>
              <c:f>'Edited Prop'!$C$2:$C$6</c:f>
              <c:numCache>
                <c:formatCode>0%</c:formatCode>
                <c:ptCount val="5"/>
                <c:pt idx="0">
                  <c:v>1.8854300385109116E-2</c:v>
                </c:pt>
                <c:pt idx="1">
                  <c:v>8.7491976893453144E-2</c:v>
                </c:pt>
                <c:pt idx="2">
                  <c:v>9.5849379546427041E-2</c:v>
                </c:pt>
                <c:pt idx="3">
                  <c:v>4.2843388960205391E-2</c:v>
                </c:pt>
                <c:pt idx="4">
                  <c:v>0.75496095421480536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D-4A4F-91FC-95498D8B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Light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'Post Neonatal'!$C$1</c:f>
              <c:strCache>
                <c:ptCount val="1"/>
                <c:pt idx="0">
                  <c:v>Proportion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80-4F2C-AE45-E45D7B14DED5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80-4F2C-AE45-E45D7B14DED5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80-4F2C-AE45-E45D7B14DED5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80-4F2C-AE45-E45D7B14DED5}"/>
              </c:ext>
            </c:extLst>
          </c:dPt>
          <c:dPt>
            <c:idx val="4"/>
            <c:bubble3D val="0"/>
            <c:explosion val="5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80-4F2C-AE45-E45D7B14DED5}"/>
              </c:ext>
            </c:extLst>
          </c:dPt>
          <c:dPt>
            <c:idx val="5"/>
            <c:bubble3D val="0"/>
            <c:explosion val="5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80-4F2C-AE45-E45D7B14DED5}"/>
              </c:ext>
            </c:extLst>
          </c:dPt>
          <c:dPt>
            <c:idx val="6"/>
            <c:bubble3D val="0"/>
            <c:explosion val="5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80-4F2C-AE45-E45D7B14DED5}"/>
              </c:ext>
            </c:extLst>
          </c:dPt>
          <c:dPt>
            <c:idx val="7"/>
            <c:bubble3D val="0"/>
            <c:explosion val="5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C80-4F2C-AE45-E45D7B14DED5}"/>
              </c:ext>
            </c:extLst>
          </c:dPt>
          <c:dPt>
            <c:idx val="8"/>
            <c:bubble3D val="0"/>
            <c:explosion val="5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C80-4F2C-AE45-E45D7B14DED5}"/>
              </c:ext>
            </c:extLst>
          </c:dPt>
          <c:dLbls>
            <c:dLbl>
              <c:idx val="0"/>
              <c:layout>
                <c:manualLayout>
                  <c:x val="-0.20833333333333334"/>
                  <c:y val="-6.127450980392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80-4F2C-AE45-E45D7B14DED5}"/>
                </c:ext>
              </c:extLst>
            </c:dLbl>
            <c:dLbl>
              <c:idx val="1"/>
              <c:layout>
                <c:manualLayout>
                  <c:x val="-3.3333333333333333E-2"/>
                  <c:y val="-4.49346405228758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80-4F2C-AE45-E45D7B14DED5}"/>
                </c:ext>
              </c:extLst>
            </c:dLbl>
            <c:dLbl>
              <c:idx val="2"/>
              <c:layout>
                <c:manualLayout>
                  <c:x val="7.4999999999999997E-2"/>
                  <c:y val="-5.31045751633987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80-4F2C-AE45-E45D7B14DED5}"/>
                </c:ext>
              </c:extLst>
            </c:dLbl>
            <c:dLbl>
              <c:idx val="3"/>
              <c:layout>
                <c:manualLayout>
                  <c:x val="0.14166666666666666"/>
                  <c:y val="-2.4509803921568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80-4F2C-AE45-E45D7B14DED5}"/>
                </c:ext>
              </c:extLst>
            </c:dLbl>
            <c:dLbl>
              <c:idx val="4"/>
              <c:layout>
                <c:manualLayout>
                  <c:x val="0.14166666666666666"/>
                  <c:y val="2.4509803921568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80-4F2C-AE45-E45D7B14DED5}"/>
                </c:ext>
              </c:extLst>
            </c:dLbl>
            <c:dLbl>
              <c:idx val="6"/>
              <c:layout>
                <c:manualLayout>
                  <c:x val="0.21388888888888899"/>
                  <c:y val="-4.9019607843137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80-4F2C-AE45-E45D7B14DED5}"/>
                </c:ext>
              </c:extLst>
            </c:dLbl>
            <c:dLbl>
              <c:idx val="7"/>
              <c:layout>
                <c:manualLayout>
                  <c:x val="-0.10833333333333334"/>
                  <c:y val="-1.4978040480023522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80-4F2C-AE45-E45D7B14DE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'Post Neonatal'!$A$2:$A$10</c:f>
              <c:strCache>
                <c:ptCount val="9"/>
                <c:pt idx="0">
                  <c:v>    Pertussis</c:v>
                </c:pt>
                <c:pt idx="1">
                  <c:v>    Measles</c:v>
                </c:pt>
                <c:pt idx="2">
                  <c:v>    AIDS</c:v>
                </c:pt>
                <c:pt idx="3">
                  <c:v>    Meningitis</c:v>
                </c:pt>
                <c:pt idx="4">
                  <c:v>    Injury</c:v>
                </c:pt>
                <c:pt idx="5">
                  <c:v>    Diarrhea</c:v>
                </c:pt>
                <c:pt idx="6">
                  <c:v>    Malaria</c:v>
                </c:pt>
                <c:pt idx="7">
                  <c:v>    Pneumonia</c:v>
                </c:pt>
                <c:pt idx="8">
                  <c:v>    Other</c:v>
                </c:pt>
              </c:strCache>
            </c:strRef>
          </c:cat>
          <c:val>
            <c:numRef>
              <c:f>'Post Neonatal'!$C$2:$C$10</c:f>
              <c:numCache>
                <c:formatCode>0%</c:formatCode>
                <c:ptCount val="9"/>
                <c:pt idx="0">
                  <c:v>2.1704231683041159E-2</c:v>
                </c:pt>
                <c:pt idx="1">
                  <c:v>2.4272779811211714E-2</c:v>
                </c:pt>
                <c:pt idx="2">
                  <c:v>4.1610479676362937E-2</c:v>
                </c:pt>
                <c:pt idx="3">
                  <c:v>4.8866628138444744E-2</c:v>
                </c:pt>
                <c:pt idx="4">
                  <c:v>9.2788801130161178E-2</c:v>
                </c:pt>
                <c:pt idx="5">
                  <c:v>0.19668657291465999</c:v>
                </c:pt>
                <c:pt idx="6">
                  <c:v>0.26815642458100558</c:v>
                </c:pt>
                <c:pt idx="7">
                  <c:v>0.30398767096898477</c:v>
                </c:pt>
                <c:pt idx="8">
                  <c:v>0.31169331535349643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9-4C78-A631-63D80DA2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NCD!$C$1</c:f>
              <c:strCache>
                <c:ptCount val="1"/>
                <c:pt idx="0">
                  <c:v>Proportion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09-4D99-BF24-2CB97B3C41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09-4D99-BF24-2CB97B3C41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09-4D99-BF24-2CB97B3C41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09-4D99-BF24-2CB97B3C41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09-4D99-BF24-2CB97B3C41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09-4D99-BF24-2CB97B3C41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09-4D99-BF24-2CB97B3C41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09-4D99-BF24-2CB97B3C41A8}"/>
              </c:ext>
            </c:extLst>
          </c:dPt>
          <c:dLbls>
            <c:dLbl>
              <c:idx val="0"/>
              <c:layout>
                <c:manualLayout>
                  <c:x val="-3.6111111111111059E-2"/>
                  <c:y val="-5.95238095238095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09-4D99-BF24-2CB97B3C41A8}"/>
                </c:ext>
              </c:extLst>
            </c:dLbl>
            <c:dLbl>
              <c:idx val="1"/>
              <c:layout>
                <c:manualLayout>
                  <c:x val="8.0555555555555561E-2"/>
                  <c:y val="-9.12698412698412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09-4D99-BF24-2CB97B3C41A8}"/>
                </c:ext>
              </c:extLst>
            </c:dLbl>
            <c:dLbl>
              <c:idx val="2"/>
              <c:layout>
                <c:manualLayout>
                  <c:x val="0.17499999999999991"/>
                  <c:y val="-1.5873015873015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09-4D99-BF24-2CB97B3C41A8}"/>
                </c:ext>
              </c:extLst>
            </c:dLbl>
            <c:dLbl>
              <c:idx val="3"/>
              <c:layout>
                <c:manualLayout>
                  <c:x val="0.13055555555555556"/>
                  <c:y val="1.5873015873015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09-4D99-BF24-2CB97B3C41A8}"/>
                </c:ext>
              </c:extLst>
            </c:dLbl>
            <c:dLbl>
              <c:idx val="4"/>
              <c:layout>
                <c:manualLayout>
                  <c:x val="7.4999999999999997E-2"/>
                  <c:y val="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09-4D99-BF24-2CB97B3C41A8}"/>
                </c:ext>
              </c:extLst>
            </c:dLbl>
            <c:dLbl>
              <c:idx val="5"/>
              <c:layout>
                <c:manualLayout>
                  <c:x val="0.15833333333333333"/>
                  <c:y val="3.5714285714285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09-4D99-BF24-2CB97B3C41A8}"/>
                </c:ext>
              </c:extLst>
            </c:dLbl>
            <c:dLbl>
              <c:idx val="6"/>
              <c:layout>
                <c:manualLayout>
                  <c:x val="-0.22222222222222224"/>
                  <c:y val="-1.19047619047619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09-4D99-BF24-2CB97B3C41A8}"/>
                </c:ext>
              </c:extLst>
            </c:dLbl>
            <c:dLbl>
              <c:idx val="7"/>
              <c:layout>
                <c:manualLayout>
                  <c:x val="-0.13333333333333333"/>
                  <c:y val="-1.9841269841269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09-4D99-BF24-2CB97B3C41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NeueCyr-Roman" panose="02000503040000020004" pitchFamily="2" charset="-52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NCD!$A$2:$A$9</c:f>
              <c:strCache>
                <c:ptCount val="8"/>
                <c:pt idx="0">
                  <c:v>    Psychosis</c:v>
                </c:pt>
                <c:pt idx="1">
                  <c:v>    Epilepsy</c:v>
                </c:pt>
                <c:pt idx="2">
                  <c:v>    Alcohol dependence</c:v>
                </c:pt>
                <c:pt idx="3">
                  <c:v>    Bipolar disorder</c:v>
                </c:pt>
                <c:pt idx="4">
                  <c:v>    Perinatal depression</c:v>
                </c:pt>
                <c:pt idx="5">
                  <c:v>    Diabetes</c:v>
                </c:pt>
                <c:pt idx="6">
                  <c:v>    Depression</c:v>
                </c:pt>
                <c:pt idx="7">
                  <c:v>    COPD</c:v>
                </c:pt>
              </c:strCache>
            </c:strRef>
          </c:cat>
          <c:val>
            <c:numRef>
              <c:f>NCD!$C$2:$C$9</c:f>
              <c:numCache>
                <c:formatCode>0%</c:formatCode>
                <c:ptCount val="8"/>
                <c:pt idx="0">
                  <c:v>3.2314849742235634E-2</c:v>
                </c:pt>
                <c:pt idx="1">
                  <c:v>3.809883062995096E-2</c:v>
                </c:pt>
                <c:pt idx="2">
                  <c:v>6.3372312334967942E-2</c:v>
                </c:pt>
                <c:pt idx="3">
                  <c:v>6.7647428643279259E-2</c:v>
                </c:pt>
                <c:pt idx="4">
                  <c:v>8.5376587451276242E-2</c:v>
                </c:pt>
                <c:pt idx="5">
                  <c:v>0.17729158807996984</c:v>
                </c:pt>
                <c:pt idx="6">
                  <c:v>0.17829749779957249</c:v>
                </c:pt>
                <c:pt idx="7">
                  <c:v>0.35760090531874766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2-4BB4-957D-9B561A5E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Roman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alpha val="90000"/>
                </a:schemeClr>
              </a:solidFill>
            </a:ln>
          </c:spPr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0B-4768-B9F9-2857CFA9D84C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0B-4768-B9F9-2857CFA9D84C}"/>
              </c:ext>
            </c:extLst>
          </c:dPt>
          <c:dPt>
            <c:idx val="2"/>
            <c:bubble3D val="0"/>
            <c:explosion val="5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0B-4768-B9F9-2857CFA9D84C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0B-4768-B9F9-2857CFA9D84C}"/>
              </c:ext>
            </c:extLst>
          </c:dPt>
          <c:dPt>
            <c:idx val="4"/>
            <c:bubble3D val="0"/>
            <c:explosion val="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0B-4768-B9F9-2857CFA9D84C}"/>
              </c:ext>
            </c:extLst>
          </c:dPt>
          <c:dPt>
            <c:idx val="5"/>
            <c:bubble3D val="0"/>
            <c:explosion val="5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0B-4768-B9F9-2857CFA9D84C}"/>
              </c:ext>
            </c:extLst>
          </c:dPt>
          <c:dPt>
            <c:idx val="6"/>
            <c:bubble3D val="0"/>
            <c:explosion val="5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E0B-4768-B9F9-2857CFA9D84C}"/>
              </c:ext>
            </c:extLst>
          </c:dPt>
          <c:dPt>
            <c:idx val="7"/>
            <c:bubble3D val="0"/>
            <c:explosion val="4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0B-4768-B9F9-2857CFA9D84C}"/>
              </c:ext>
            </c:extLst>
          </c:dPt>
          <c:dPt>
            <c:idx val="8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tx1">
                    <a:alpha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E0B-4768-B9F9-2857CFA9D84C}"/>
              </c:ext>
            </c:extLst>
          </c:dPt>
          <c:dLbls>
            <c:dLbl>
              <c:idx val="0"/>
              <c:layout>
                <c:manualLayout>
                  <c:x val="0.13020833333333334"/>
                  <c:y val="-3.57142857142857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0B-4768-B9F9-2857CFA9D84C}"/>
                </c:ext>
              </c:extLst>
            </c:dLbl>
            <c:dLbl>
              <c:idx val="1"/>
              <c:layout>
                <c:manualLayout>
                  <c:x val="-0.26041666666666669"/>
                  <c:y val="-7.53968253968253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0B-4768-B9F9-2857CFA9D84C}"/>
                </c:ext>
              </c:extLst>
            </c:dLbl>
            <c:dLbl>
              <c:idx val="2"/>
              <c:layout>
                <c:manualLayout>
                  <c:x val="0.17071759259259259"/>
                  <c:y val="-3.9682539682539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0B-4768-B9F9-2857CFA9D84C}"/>
                </c:ext>
              </c:extLst>
            </c:dLbl>
            <c:dLbl>
              <c:idx val="4"/>
              <c:layout>
                <c:manualLayout>
                  <c:x val="8.969907407407397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0B-4768-B9F9-2857CFA9D84C}"/>
                </c:ext>
              </c:extLst>
            </c:dLbl>
            <c:dLbl>
              <c:idx val="6"/>
              <c:layout>
                <c:manualLayout>
                  <c:x val="9.2592592592592587E-2"/>
                  <c:y val="3.96825396825393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0B-4768-B9F9-2857CFA9D84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NeueCyr-Roman" panose="02000503040000020004" pitchFamily="2" charset="-52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Maternal!$A$2:$A$10</c:f>
              <c:strCache>
                <c:ptCount val="9"/>
                <c:pt idx="0">
                  <c:v>    Intrapartum hemorrhage</c:v>
                </c:pt>
                <c:pt idx="1">
                  <c:v>    Embolism</c:v>
                </c:pt>
                <c:pt idx="2">
                  <c:v>    Other direct causes</c:v>
                </c:pt>
                <c:pt idx="3">
                  <c:v>    Antepartum hemorrhage</c:v>
                </c:pt>
                <c:pt idx="4">
                  <c:v>    Sepsis</c:v>
                </c:pt>
                <c:pt idx="5">
                  <c:v>    Abortion</c:v>
                </c:pt>
                <c:pt idx="6">
                  <c:v>    Postpartum hemorrhage</c:v>
                </c:pt>
                <c:pt idx="7">
                  <c:v>    Hypertensive disorders</c:v>
                </c:pt>
                <c:pt idx="8">
                  <c:v>    Indirect causes</c:v>
                </c:pt>
              </c:strCache>
            </c:strRef>
          </c:cat>
          <c:val>
            <c:numRef>
              <c:f>Maternal!$C$2:$C$10</c:f>
              <c:numCache>
                <c:formatCode>0%</c:formatCode>
                <c:ptCount val="9"/>
                <c:pt idx="0">
                  <c:v>8.3547557840616959E-3</c:v>
                </c:pt>
                <c:pt idx="1">
                  <c:v>1.7994858611825194E-2</c:v>
                </c:pt>
                <c:pt idx="2">
                  <c:v>8.4190231362467866E-2</c:v>
                </c:pt>
                <c:pt idx="3">
                  <c:v>8.6760925449871462E-2</c:v>
                </c:pt>
                <c:pt idx="4">
                  <c:v>0.10539845758354756</c:v>
                </c:pt>
                <c:pt idx="5">
                  <c:v>0.10861182519280206</c:v>
                </c:pt>
                <c:pt idx="6">
                  <c:v>0.15552699228791775</c:v>
                </c:pt>
                <c:pt idx="7">
                  <c:v>0.16838046272493573</c:v>
                </c:pt>
                <c:pt idx="8">
                  <c:v>0.2647814910025707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B-4768-B9F9-2857CFA9D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Roman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'Neo-natal'!$C$1</c:f>
              <c:strCache>
                <c:ptCount val="1"/>
                <c:pt idx="0">
                  <c:v>Percentage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2-4388-8EFA-6159B8A0049D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2-4388-8EFA-6159B8A0049D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2-4388-8EFA-6159B8A0049D}"/>
              </c:ext>
            </c:extLst>
          </c:dPt>
          <c:dPt>
            <c:idx val="3"/>
            <c:bubble3D val="0"/>
            <c:explosion val="9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2-4388-8EFA-6159B8A0049D}"/>
              </c:ext>
            </c:extLst>
          </c:dPt>
          <c:dPt>
            <c:idx val="4"/>
            <c:bubble3D val="0"/>
            <c:explosion val="9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2-4388-8EFA-6159B8A0049D}"/>
              </c:ext>
            </c:extLst>
          </c:dPt>
          <c:dPt>
            <c:idx val="5"/>
            <c:bubble3D val="0"/>
            <c:explosion val="6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2-4388-8EFA-6159B8A0049D}"/>
              </c:ext>
            </c:extLst>
          </c:dPt>
          <c:dPt>
            <c:idx val="6"/>
            <c:bubble3D val="0"/>
            <c:explosion val="4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2-4388-8EFA-6159B8A0049D}"/>
              </c:ext>
            </c:extLst>
          </c:dPt>
          <c:dPt>
            <c:idx val="7"/>
            <c:bubble3D val="0"/>
            <c:explosion val="4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2-4388-8EFA-6159B8A0049D}"/>
              </c:ext>
            </c:extLst>
          </c:dPt>
          <c:dLbls>
            <c:dLbl>
              <c:idx val="0"/>
              <c:layout>
                <c:manualLayout>
                  <c:x val="-0.10833333333333338"/>
                  <c:y val="-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42-4388-8EFA-6159B8A0049D}"/>
                </c:ext>
              </c:extLst>
            </c:dLbl>
            <c:dLbl>
              <c:idx val="1"/>
              <c:layout>
                <c:manualLayout>
                  <c:x val="8.3333333333333332E-3"/>
                  <c:y val="-4.16666666666666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42-4388-8EFA-6159B8A0049D}"/>
                </c:ext>
              </c:extLst>
            </c:dLbl>
            <c:dLbl>
              <c:idx val="2"/>
              <c:layout>
                <c:manualLayout>
                  <c:x val="0.10555555555555546"/>
                  <c:y val="-6.48148148148148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42-4388-8EFA-6159B8A0049D}"/>
                </c:ext>
              </c:extLst>
            </c:dLbl>
            <c:dLbl>
              <c:idx val="3"/>
              <c:layout>
                <c:manualLayout>
                  <c:x val="0.17777777777777767"/>
                  <c:y val="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42-4388-8EFA-6159B8A0049D}"/>
                </c:ext>
              </c:extLst>
            </c:dLbl>
            <c:dLbl>
              <c:idx val="4"/>
              <c:layout>
                <c:manualLayout>
                  <c:x val="0.13611111111111091"/>
                  <c:y val="3.24074074074073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42-4388-8EFA-6159B8A004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NeueCyr-Roman" panose="02000503040000020004" pitchFamily="2" charset="-52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'Neo-natal'!$A$2:$A$9</c:f>
              <c:strCache>
                <c:ptCount val="8"/>
                <c:pt idx="0">
                  <c:v>Diarrhea</c:v>
                </c:pt>
                <c:pt idx="1">
                  <c:v>Tetanus</c:v>
                </c:pt>
                <c:pt idx="2">
                  <c:v>Other</c:v>
                </c:pt>
                <c:pt idx="3">
                  <c:v>Congenital anomalies</c:v>
                </c:pt>
                <c:pt idx="4">
                  <c:v>Pneumonia</c:v>
                </c:pt>
                <c:pt idx="5">
                  <c:v>Sepsis</c:v>
                </c:pt>
                <c:pt idx="6">
                  <c:v>Asphyxia</c:v>
                </c:pt>
                <c:pt idx="7">
                  <c:v>Prematurity</c:v>
                </c:pt>
              </c:strCache>
            </c:strRef>
          </c:cat>
          <c:val>
            <c:numRef>
              <c:f>'Neo-natal'!$C$2:$C$9</c:f>
              <c:numCache>
                <c:formatCode>0%</c:formatCode>
                <c:ptCount val="8"/>
                <c:pt idx="0">
                  <c:v>7.9249768854840839E-3</c:v>
                </c:pt>
                <c:pt idx="1">
                  <c:v>2.5227843085457669E-2</c:v>
                </c:pt>
                <c:pt idx="2">
                  <c:v>5.349359397701757E-2</c:v>
                </c:pt>
                <c:pt idx="3">
                  <c:v>5.9965658433496237E-2</c:v>
                </c:pt>
                <c:pt idx="4">
                  <c:v>7.1456874917448163E-2</c:v>
                </c:pt>
                <c:pt idx="5">
                  <c:v>0.16219786025624092</c:v>
                </c:pt>
                <c:pt idx="6">
                  <c:v>0.30854576674151368</c:v>
                </c:pt>
                <c:pt idx="7">
                  <c:v>0.31118742570334168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776-9B1E-A5733BD066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Cyr-Roman" panose="02000503040000020004" pitchFamily="2" charset="-5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648256</xdr:colOff>
      <xdr:row>7</xdr:row>
      <xdr:rowOff>111080</xdr:rowOff>
    </xdr:from>
    <xdr:to>
      <xdr:col>12</xdr:col>
      <xdr:colOff>244375</xdr:colOff>
      <xdr:row>29</xdr:row>
      <xdr:rowOff>105525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94F07-B943-435D-BD67-D0CCB4E96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0</xdr:row>
      <xdr:rowOff>33336</xdr:rowOff>
    </xdr:from>
    <xdr:to>
      <xdr:col>14</xdr:col>
      <xdr:colOff>95249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2CD30-486D-415C-B8AF-D0A6645FD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3</xdr:row>
      <xdr:rowOff>147637</xdr:rowOff>
    </xdr:from>
    <xdr:to>
      <xdr:col>13</xdr:col>
      <xdr:colOff>9524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0A5F3-6305-448D-BCF9-472AA7CD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</xdr:row>
      <xdr:rowOff>23811</xdr:rowOff>
    </xdr:from>
    <xdr:to>
      <xdr:col>13</xdr:col>
      <xdr:colOff>333374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FC7B6-783F-4569-85B7-7EA2636D3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14286</xdr:rowOff>
    </xdr:from>
    <xdr:to>
      <xdr:col>11</xdr:col>
      <xdr:colOff>428625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799D3-883F-4309-9A6B-2B58A3E0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0FE0-FB28-4879-B500-4078AF60C98B}">
  <dimension ref="A1:N74"/>
  <sheetViews>
    <sheetView zoomScaleNormal="100" workbookViewId="0">
      <pane xSplit="1" ySplit="2" topLeftCell="C51" activePane="bottomRight" state="frozen"/>
      <selection pane="topRight" activeCell="B1" sqref="B1"/>
      <selection pane="bottomLeft" activeCell="A3" sqref="A3"/>
      <selection pane="bottomRight" activeCell="A71" sqref="A71"/>
    </sheetView>
  </sheetViews>
  <sheetFormatPr defaultColWidth="9.15234375" defaultRowHeight="12.45" x14ac:dyDescent="0.3"/>
  <cols>
    <col min="1" max="1" width="67.84375" style="1" bestFit="1" customWidth="1"/>
    <col min="2" max="16384" width="9.15234375" style="1"/>
  </cols>
  <sheetData>
    <row r="1" spans="1:14" x14ac:dyDescent="0.3">
      <c r="A1" s="13" t="s">
        <v>0</v>
      </c>
      <c r="B1" s="13"/>
      <c r="C1" s="13"/>
      <c r="D1" s="13"/>
      <c r="E1" s="13"/>
      <c r="F1" s="13"/>
      <c r="G1" s="13"/>
    </row>
    <row r="2" spans="1:14" x14ac:dyDescent="0.3">
      <c r="A2" s="2" t="s">
        <v>1</v>
      </c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I2" s="12" t="s">
        <v>2</v>
      </c>
      <c r="J2" s="12"/>
      <c r="K2" s="12"/>
    </row>
    <row r="3" spans="1:14" x14ac:dyDescent="0.3">
      <c r="A3" s="4" t="s">
        <v>3</v>
      </c>
      <c r="I3" s="5">
        <v>2016</v>
      </c>
      <c r="J3" s="5">
        <v>2017</v>
      </c>
      <c r="K3" s="5">
        <v>2018</v>
      </c>
      <c r="L3" s="5">
        <v>2019</v>
      </c>
      <c r="M3" s="5">
        <v>2020</v>
      </c>
      <c r="N3" s="5">
        <v>2021</v>
      </c>
    </row>
    <row r="4" spans="1:14" x14ac:dyDescent="0.3">
      <c r="A4" s="1" t="s">
        <v>4</v>
      </c>
      <c r="B4" s="5">
        <v>60</v>
      </c>
      <c r="C4" s="5">
        <v>62</v>
      </c>
      <c r="D4" s="5">
        <v>63</v>
      </c>
      <c r="E4" s="5">
        <v>64</v>
      </c>
      <c r="F4" s="5">
        <v>65</v>
      </c>
      <c r="G4" s="5">
        <v>66</v>
      </c>
      <c r="I4" s="6">
        <f>74784</f>
        <v>74784</v>
      </c>
      <c r="J4" s="6">
        <v>76910</v>
      </c>
      <c r="K4" s="6">
        <v>77617</v>
      </c>
      <c r="L4" s="6">
        <v>78734</v>
      </c>
      <c r="M4" s="6">
        <v>79958</v>
      </c>
      <c r="N4" s="6">
        <v>81029</v>
      </c>
    </row>
    <row r="5" spans="1:14" x14ac:dyDescent="0.3">
      <c r="A5" s="1" t="s">
        <v>5</v>
      </c>
      <c r="B5" s="5">
        <v>1228</v>
      </c>
      <c r="C5" s="5">
        <v>1270</v>
      </c>
      <c r="D5" s="5">
        <v>1297</v>
      </c>
      <c r="E5" s="5">
        <v>1322</v>
      </c>
      <c r="F5" s="5">
        <v>1347</v>
      </c>
      <c r="G5" s="5">
        <v>1372</v>
      </c>
      <c r="I5" s="7"/>
      <c r="K5" s="7"/>
    </row>
    <row r="6" spans="1:14" x14ac:dyDescent="0.3">
      <c r="A6" s="1" t="s">
        <v>6</v>
      </c>
      <c r="B6" s="5">
        <v>541</v>
      </c>
      <c r="C6" s="5">
        <v>560</v>
      </c>
      <c r="D6" s="5">
        <v>572</v>
      </c>
      <c r="E6" s="5">
        <v>583</v>
      </c>
      <c r="F6" s="5">
        <v>594</v>
      </c>
      <c r="G6" s="5">
        <v>605</v>
      </c>
      <c r="K6" s="7"/>
    </row>
    <row r="7" spans="1:14" x14ac:dyDescent="0.3">
      <c r="A7" s="1" t="s">
        <v>7</v>
      </c>
      <c r="B7" s="5">
        <v>2336</v>
      </c>
      <c r="C7" s="5">
        <v>2417</v>
      </c>
      <c r="D7" s="5">
        <v>2467</v>
      </c>
      <c r="E7" s="5">
        <v>2514</v>
      </c>
      <c r="F7" s="5">
        <v>2573</v>
      </c>
      <c r="G7" s="5">
        <v>2609</v>
      </c>
      <c r="I7" s="1">
        <f>SUM(29636,B68,B12,B26,B39,B63)</f>
        <v>71580</v>
      </c>
    </row>
    <row r="8" spans="1:14" x14ac:dyDescent="0.3">
      <c r="A8" s="1" t="s">
        <v>8</v>
      </c>
      <c r="B8" s="5">
        <v>2356</v>
      </c>
      <c r="C8" s="5">
        <v>2437</v>
      </c>
      <c r="D8" s="5">
        <v>2487</v>
      </c>
      <c r="E8" s="5">
        <v>2535</v>
      </c>
      <c r="F8" s="5">
        <v>2582</v>
      </c>
      <c r="G8" s="5">
        <v>2631</v>
      </c>
    </row>
    <row r="9" spans="1:14" x14ac:dyDescent="0.3">
      <c r="A9" s="1" t="s">
        <v>9</v>
      </c>
      <c r="B9" s="5">
        <v>191</v>
      </c>
      <c r="C9" s="5">
        <v>197</v>
      </c>
      <c r="D9" s="5">
        <v>201</v>
      </c>
      <c r="E9" s="5">
        <v>205</v>
      </c>
      <c r="F9" s="5">
        <v>209</v>
      </c>
      <c r="G9" s="5">
        <v>213</v>
      </c>
    </row>
    <row r="10" spans="1:14" x14ac:dyDescent="0.3">
      <c r="A10" s="1" t="s">
        <v>10</v>
      </c>
      <c r="B10" s="5">
        <v>454</v>
      </c>
      <c r="C10" s="5">
        <v>470</v>
      </c>
      <c r="D10" s="5">
        <v>479</v>
      </c>
      <c r="E10" s="5">
        <v>489</v>
      </c>
      <c r="F10" s="5">
        <v>498</v>
      </c>
      <c r="G10" s="5">
        <v>507</v>
      </c>
      <c r="I10" s="7"/>
    </row>
    <row r="11" spans="1:14" x14ac:dyDescent="0.3">
      <c r="A11" s="1" t="s">
        <v>11</v>
      </c>
      <c r="B11" s="5">
        <v>405</v>
      </c>
      <c r="C11" s="5">
        <v>419</v>
      </c>
      <c r="D11" s="5">
        <v>427</v>
      </c>
      <c r="E11" s="5">
        <v>436</v>
      </c>
      <c r="F11" s="5">
        <v>444</v>
      </c>
      <c r="G11" s="5">
        <v>452</v>
      </c>
    </row>
    <row r="12" spans="1:14" x14ac:dyDescent="0.3">
      <c r="A12" s="1" t="s">
        <v>12</v>
      </c>
      <c r="B12" s="1">
        <f>SUM(B4:B11)</f>
        <v>7571</v>
      </c>
      <c r="C12" s="1">
        <f t="shared" ref="C12:G12" si="0">SUM(C4:C11)</f>
        <v>7832</v>
      </c>
      <c r="D12" s="1">
        <f t="shared" si="0"/>
        <v>7993</v>
      </c>
      <c r="E12" s="1">
        <f t="shared" si="0"/>
        <v>8148</v>
      </c>
      <c r="F12" s="1">
        <f t="shared" si="0"/>
        <v>8312</v>
      </c>
      <c r="G12" s="1">
        <f t="shared" si="0"/>
        <v>8455</v>
      </c>
    </row>
    <row r="14" spans="1:14" x14ac:dyDescent="0.3">
      <c r="A14" s="8" t="s">
        <v>13</v>
      </c>
      <c r="B14" s="8">
        <f t="shared" ref="B14:G14" si="1">B12/I4</f>
        <v>0.10123823277706462</v>
      </c>
      <c r="C14" s="8">
        <f t="shared" si="1"/>
        <v>0.10183331166298271</v>
      </c>
      <c r="D14" s="8">
        <f t="shared" si="1"/>
        <v>0.10298001726425912</v>
      </c>
      <c r="E14" s="8">
        <f t="shared" si="1"/>
        <v>0.10348769273757208</v>
      </c>
      <c r="F14" s="8">
        <f t="shared" si="1"/>
        <v>0.10395457615248005</v>
      </c>
      <c r="G14" s="8">
        <f t="shared" si="1"/>
        <v>0.10434535783484924</v>
      </c>
    </row>
    <row r="16" spans="1:14" x14ac:dyDescent="0.3">
      <c r="A16" s="4" t="s">
        <v>14</v>
      </c>
    </row>
    <row r="17" spans="1:11" x14ac:dyDescent="0.3">
      <c r="A17" s="1" t="s">
        <v>15</v>
      </c>
      <c r="B17" s="5">
        <v>3063</v>
      </c>
      <c r="C17" s="5">
        <v>3153</v>
      </c>
      <c r="D17" s="5">
        <v>3423</v>
      </c>
      <c r="E17" s="5">
        <v>3651</v>
      </c>
      <c r="F17" s="5">
        <v>3841</v>
      </c>
      <c r="G17" s="5">
        <v>3991</v>
      </c>
    </row>
    <row r="18" spans="1:11" x14ac:dyDescent="0.3">
      <c r="A18" s="1" t="s">
        <v>16</v>
      </c>
      <c r="B18" s="5">
        <v>4734</v>
      </c>
      <c r="C18" s="5">
        <v>5025</v>
      </c>
      <c r="D18" s="5">
        <v>5476</v>
      </c>
      <c r="E18" s="5">
        <v>5900</v>
      </c>
      <c r="F18" s="5">
        <v>6274</v>
      </c>
      <c r="G18" s="5">
        <v>6522</v>
      </c>
    </row>
    <row r="19" spans="1:11" x14ac:dyDescent="0.3">
      <c r="A19" s="1" t="s">
        <v>17</v>
      </c>
      <c r="B19" s="5">
        <v>761</v>
      </c>
      <c r="C19" s="5">
        <v>834</v>
      </c>
      <c r="D19" s="5">
        <v>914</v>
      </c>
      <c r="E19" s="5">
        <v>995</v>
      </c>
      <c r="F19" s="5">
        <v>1068</v>
      </c>
      <c r="G19" s="5">
        <v>1111</v>
      </c>
      <c r="K19" s="9"/>
    </row>
    <row r="20" spans="1:11" x14ac:dyDescent="0.3">
      <c r="A20" s="1" t="s">
        <v>18</v>
      </c>
      <c r="B20" s="5">
        <v>378</v>
      </c>
      <c r="C20" s="5">
        <v>500</v>
      </c>
      <c r="D20" s="5">
        <v>582</v>
      </c>
      <c r="E20" s="5">
        <v>675</v>
      </c>
      <c r="F20" s="5">
        <v>760</v>
      </c>
      <c r="G20" s="5">
        <v>793</v>
      </c>
    </row>
    <row r="21" spans="1:11" x14ac:dyDescent="0.3">
      <c r="A21" s="1" t="s">
        <v>19</v>
      </c>
      <c r="B21" s="5">
        <v>4176</v>
      </c>
      <c r="C21" s="5">
        <v>4298</v>
      </c>
      <c r="D21" s="5">
        <v>4666</v>
      </c>
      <c r="E21" s="5">
        <v>4978</v>
      </c>
      <c r="F21" s="5">
        <v>5235</v>
      </c>
      <c r="G21" s="5">
        <v>5441</v>
      </c>
    </row>
    <row r="22" spans="1:11" x14ac:dyDescent="0.3">
      <c r="A22" s="1" t="s">
        <v>20</v>
      </c>
      <c r="B22" s="5">
        <v>338</v>
      </c>
      <c r="C22" s="5">
        <v>425</v>
      </c>
      <c r="D22" s="5">
        <v>491</v>
      </c>
      <c r="E22" s="5">
        <v>560</v>
      </c>
      <c r="F22" s="5">
        <v>623</v>
      </c>
      <c r="G22" s="5">
        <v>649</v>
      </c>
    </row>
    <row r="23" spans="1:11" x14ac:dyDescent="0.3">
      <c r="A23" s="1" t="s">
        <v>21</v>
      </c>
      <c r="B23" s="5">
        <v>648</v>
      </c>
      <c r="C23" s="5">
        <v>680</v>
      </c>
      <c r="D23" s="5">
        <v>600</v>
      </c>
      <c r="E23" s="5">
        <v>638</v>
      </c>
      <c r="F23" s="5">
        <v>675</v>
      </c>
      <c r="G23" s="5">
        <v>681</v>
      </c>
    </row>
    <row r="24" spans="1:11" x14ac:dyDescent="0.3">
      <c r="A24" s="1" t="s">
        <v>22</v>
      </c>
      <c r="B24" s="5">
        <v>1445</v>
      </c>
      <c r="C24" s="5">
        <v>1487</v>
      </c>
      <c r="D24" s="5">
        <v>1615</v>
      </c>
      <c r="E24" s="5">
        <v>1723</v>
      </c>
      <c r="F24" s="5">
        <v>1812</v>
      </c>
      <c r="G24" s="5">
        <v>1883</v>
      </c>
    </row>
    <row r="25" spans="1:11" x14ac:dyDescent="0.3">
      <c r="A25" s="1" t="s">
        <v>23</v>
      </c>
      <c r="B25" s="5">
        <v>4854</v>
      </c>
      <c r="C25" s="5">
        <v>4993</v>
      </c>
      <c r="D25" s="5">
        <v>5419</v>
      </c>
      <c r="E25" s="5">
        <v>5778</v>
      </c>
      <c r="F25" s="5">
        <v>6077</v>
      </c>
      <c r="G25" s="5">
        <v>6315</v>
      </c>
    </row>
    <row r="26" spans="1:11" x14ac:dyDescent="0.3">
      <c r="A26" s="1" t="s">
        <v>24</v>
      </c>
      <c r="B26" s="1">
        <f>SUM(B17:B25)-648-B21</f>
        <v>15573</v>
      </c>
      <c r="C26" s="1">
        <f>SUM(C17:C25)-680</f>
        <v>20715</v>
      </c>
      <c r="D26" s="1">
        <f>SUM(D17:D25)-600</f>
        <v>22586</v>
      </c>
      <c r="E26" s="1">
        <f t="shared" ref="E26:G26" si="2">SUM(E17:E25)</f>
        <v>24898</v>
      </c>
      <c r="F26" s="1">
        <f t="shared" si="2"/>
        <v>26365</v>
      </c>
      <c r="G26" s="1">
        <f t="shared" si="2"/>
        <v>27386</v>
      </c>
    </row>
    <row r="27" spans="1:11" x14ac:dyDescent="0.3">
      <c r="A27" s="8" t="s">
        <v>25</v>
      </c>
      <c r="B27" s="8">
        <f t="shared" ref="B27:G27" si="3">B26/I4</f>
        <v>0.20823973042362001</v>
      </c>
      <c r="C27" s="8">
        <f t="shared" si="3"/>
        <v>0.26934078793394878</v>
      </c>
      <c r="D27" s="8">
        <f t="shared" si="3"/>
        <v>0.29099295257482255</v>
      </c>
      <c r="E27" s="8">
        <f t="shared" si="3"/>
        <v>0.31622932913353824</v>
      </c>
      <c r="F27" s="8">
        <f t="shared" si="3"/>
        <v>0.32973561119587785</v>
      </c>
      <c r="G27" s="8">
        <f t="shared" si="3"/>
        <v>0.33797776104851351</v>
      </c>
    </row>
    <row r="29" spans="1:11" x14ac:dyDescent="0.3">
      <c r="A29" s="4" t="s">
        <v>26</v>
      </c>
    </row>
    <row r="30" spans="1:11" x14ac:dyDescent="0.3">
      <c r="A30" s="1" t="s">
        <v>27</v>
      </c>
      <c r="B30" s="5">
        <v>135</v>
      </c>
      <c r="C30" s="5">
        <v>140</v>
      </c>
      <c r="D30" s="5">
        <v>143</v>
      </c>
      <c r="E30" s="5">
        <v>146</v>
      </c>
      <c r="F30" s="5">
        <v>149</v>
      </c>
      <c r="G30" s="5">
        <v>151</v>
      </c>
    </row>
    <row r="31" spans="1:11" x14ac:dyDescent="0.3">
      <c r="A31" s="1" t="s">
        <v>28</v>
      </c>
      <c r="B31" s="5">
        <v>13</v>
      </c>
      <c r="C31" s="5">
        <v>14</v>
      </c>
      <c r="D31" s="5">
        <v>14</v>
      </c>
      <c r="E31" s="5">
        <v>14</v>
      </c>
      <c r="F31" s="5">
        <v>15</v>
      </c>
      <c r="G31" s="5">
        <v>15</v>
      </c>
    </row>
    <row r="32" spans="1:11" x14ac:dyDescent="0.3">
      <c r="A32" s="1" t="s">
        <v>29</v>
      </c>
      <c r="B32" s="5">
        <v>242</v>
      </c>
      <c r="C32" s="5">
        <v>250</v>
      </c>
      <c r="D32" s="5">
        <v>255</v>
      </c>
      <c r="E32" s="5">
        <v>260</v>
      </c>
      <c r="F32" s="5">
        <v>266</v>
      </c>
      <c r="G32" s="5">
        <v>270</v>
      </c>
    </row>
    <row r="33" spans="1:7" x14ac:dyDescent="0.3">
      <c r="A33" s="1" t="s">
        <v>30</v>
      </c>
      <c r="B33" s="5">
        <v>262</v>
      </c>
      <c r="C33" s="5">
        <v>271</v>
      </c>
      <c r="D33" s="5">
        <v>277</v>
      </c>
      <c r="E33" s="5">
        <v>282</v>
      </c>
      <c r="F33" s="5">
        <v>289</v>
      </c>
      <c r="G33" s="5">
        <v>293</v>
      </c>
    </row>
    <row r="34" spans="1:7" x14ac:dyDescent="0.3">
      <c r="A34" s="1" t="s">
        <v>31</v>
      </c>
      <c r="B34" s="5">
        <v>164</v>
      </c>
      <c r="C34" s="5">
        <v>169</v>
      </c>
      <c r="D34" s="5">
        <v>173</v>
      </c>
      <c r="E34" s="5">
        <v>176</v>
      </c>
      <c r="F34" s="5">
        <v>180</v>
      </c>
      <c r="G34" s="5">
        <v>183</v>
      </c>
    </row>
    <row r="35" spans="1:7" x14ac:dyDescent="0.3">
      <c r="A35" s="1" t="s">
        <v>32</v>
      </c>
      <c r="B35" s="5">
        <v>169</v>
      </c>
      <c r="C35" s="5">
        <v>173</v>
      </c>
      <c r="D35" s="5">
        <v>177</v>
      </c>
      <c r="E35" s="5">
        <v>182</v>
      </c>
      <c r="F35" s="5">
        <v>187</v>
      </c>
      <c r="G35" s="5">
        <v>192</v>
      </c>
    </row>
    <row r="36" spans="1:7" x14ac:dyDescent="0.3">
      <c r="A36" s="1" t="s">
        <v>33</v>
      </c>
      <c r="B36" s="5">
        <v>28</v>
      </c>
      <c r="C36" s="5">
        <v>29</v>
      </c>
      <c r="D36" s="5">
        <v>30</v>
      </c>
      <c r="E36" s="5">
        <v>31</v>
      </c>
      <c r="F36" s="5">
        <v>31</v>
      </c>
      <c r="G36" s="5">
        <v>32</v>
      </c>
    </row>
    <row r="37" spans="1:7" x14ac:dyDescent="0.3">
      <c r="A37" s="1" t="s">
        <v>34</v>
      </c>
      <c r="B37" s="5">
        <v>131</v>
      </c>
      <c r="C37" s="5">
        <v>135</v>
      </c>
      <c r="D37" s="5">
        <v>138</v>
      </c>
      <c r="E37" s="5">
        <v>141</v>
      </c>
      <c r="F37" s="5">
        <v>144</v>
      </c>
      <c r="G37" s="5">
        <v>146</v>
      </c>
    </row>
    <row r="38" spans="1:7" x14ac:dyDescent="0.3">
      <c r="A38" s="1" t="s">
        <v>35</v>
      </c>
      <c r="B38" s="5">
        <v>412</v>
      </c>
      <c r="C38" s="5">
        <v>427</v>
      </c>
      <c r="D38" s="5">
        <v>435</v>
      </c>
      <c r="E38" s="5">
        <v>444</v>
      </c>
      <c r="F38" s="5">
        <v>452</v>
      </c>
      <c r="G38" s="5">
        <v>461</v>
      </c>
    </row>
    <row r="39" spans="1:7" x14ac:dyDescent="0.3">
      <c r="A39" s="1" t="s">
        <v>36</v>
      </c>
      <c r="B39" s="1">
        <f>SUM(B30:B38)</f>
        <v>1556</v>
      </c>
      <c r="C39" s="1">
        <f t="shared" ref="C39:G39" si="4">SUM(C30:C38)</f>
        <v>1608</v>
      </c>
      <c r="D39" s="1">
        <f t="shared" si="4"/>
        <v>1642</v>
      </c>
      <c r="E39" s="1">
        <f t="shared" si="4"/>
        <v>1676</v>
      </c>
      <c r="F39" s="1">
        <f t="shared" si="4"/>
        <v>1713</v>
      </c>
      <c r="G39" s="1">
        <f t="shared" si="4"/>
        <v>1743</v>
      </c>
    </row>
    <row r="40" spans="1:7" x14ac:dyDescent="0.3">
      <c r="A40" s="8" t="s">
        <v>37</v>
      </c>
      <c r="B40" s="8">
        <f t="shared" ref="B40:G40" si="5">B39/I4</f>
        <v>2.0806589644843818E-2</v>
      </c>
      <c r="C40" s="8">
        <f t="shared" si="5"/>
        <v>2.090755428422832E-2</v>
      </c>
      <c r="D40" s="8">
        <f t="shared" si="5"/>
        <v>2.1155159307883583E-2</v>
      </c>
      <c r="E40" s="8">
        <f t="shared" si="5"/>
        <v>2.1286864632814286E-2</v>
      </c>
      <c r="F40" s="8">
        <f t="shared" si="5"/>
        <v>2.1423747467420394E-2</v>
      </c>
      <c r="G40" s="8">
        <f t="shared" si="5"/>
        <v>2.1510817114860113E-2</v>
      </c>
    </row>
    <row r="42" spans="1:7" x14ac:dyDescent="0.3">
      <c r="A42" s="4" t="s">
        <v>38</v>
      </c>
    </row>
    <row r="43" spans="1:7" x14ac:dyDescent="0.3">
      <c r="A43" s="1" t="s">
        <v>39</v>
      </c>
      <c r="B43" s="5">
        <v>7168</v>
      </c>
      <c r="C43" s="5">
        <v>6785</v>
      </c>
      <c r="D43" s="5">
        <v>6401</v>
      </c>
      <c r="E43" s="5">
        <v>6066</v>
      </c>
      <c r="F43" s="5">
        <v>5804</v>
      </c>
      <c r="G43" s="5">
        <v>5632</v>
      </c>
    </row>
    <row r="44" spans="1:7" x14ac:dyDescent="0.3">
      <c r="A44" s="1" t="s">
        <v>40</v>
      </c>
      <c r="B44" s="5">
        <v>1410</v>
      </c>
      <c r="C44" s="5">
        <v>1375</v>
      </c>
      <c r="D44" s="5">
        <v>1336</v>
      </c>
      <c r="E44" s="5">
        <v>1307</v>
      </c>
      <c r="F44" s="5">
        <v>1293</v>
      </c>
      <c r="G44" s="5">
        <v>1292</v>
      </c>
    </row>
    <row r="45" spans="1:7" x14ac:dyDescent="0.3">
      <c r="A45" s="1" t="s">
        <v>41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x14ac:dyDescent="0.3">
      <c r="A46" s="1" t="s">
        <v>42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x14ac:dyDescent="0.3">
      <c r="A47" s="1" t="s">
        <v>43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x14ac:dyDescent="0.3">
      <c r="A48" s="1" t="s">
        <v>44</v>
      </c>
      <c r="B48" s="5">
        <v>1418</v>
      </c>
      <c r="C48" s="5">
        <v>1440</v>
      </c>
      <c r="D48" s="5">
        <v>1463</v>
      </c>
      <c r="E48" s="5">
        <v>1490</v>
      </c>
      <c r="F48" s="5">
        <v>1524</v>
      </c>
      <c r="G48" s="5">
        <v>1566</v>
      </c>
    </row>
    <row r="49" spans="1:7" x14ac:dyDescent="0.3">
      <c r="A49" s="1" t="s">
        <v>45</v>
      </c>
      <c r="B49" s="5">
        <v>679</v>
      </c>
      <c r="C49" s="5">
        <v>691</v>
      </c>
      <c r="D49" s="5">
        <v>703</v>
      </c>
      <c r="E49" s="5">
        <v>716</v>
      </c>
      <c r="F49" s="5">
        <v>732</v>
      </c>
      <c r="G49" s="5">
        <v>751</v>
      </c>
    </row>
    <row r="50" spans="1:7" x14ac:dyDescent="0.3">
      <c r="A50" s="1" t="s">
        <v>46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x14ac:dyDescent="0.3">
      <c r="A51" s="1" t="s">
        <v>47</v>
      </c>
      <c r="B51" s="5">
        <v>257</v>
      </c>
      <c r="C51" s="5">
        <v>259</v>
      </c>
      <c r="D51" s="5">
        <v>260</v>
      </c>
      <c r="E51" s="5">
        <v>263</v>
      </c>
      <c r="F51" s="5">
        <v>267</v>
      </c>
      <c r="G51" s="5">
        <v>272</v>
      </c>
    </row>
    <row r="52" spans="1:7" x14ac:dyDescent="0.3">
      <c r="A52" s="1" t="s">
        <v>48</v>
      </c>
      <c r="B52" s="5">
        <v>538</v>
      </c>
      <c r="C52" s="5">
        <v>544</v>
      </c>
      <c r="D52" s="5">
        <v>548</v>
      </c>
      <c r="E52" s="5">
        <v>554</v>
      </c>
      <c r="F52" s="5">
        <v>565</v>
      </c>
      <c r="G52" s="5">
        <v>580</v>
      </c>
    </row>
    <row r="53" spans="1:7" x14ac:dyDescent="0.3">
      <c r="A53" s="1" t="s">
        <v>49</v>
      </c>
      <c r="B53" s="5">
        <v>303</v>
      </c>
      <c r="C53" s="5">
        <v>308</v>
      </c>
      <c r="D53" s="5">
        <v>314</v>
      </c>
      <c r="E53" s="5">
        <v>321</v>
      </c>
      <c r="F53" s="5">
        <v>330</v>
      </c>
      <c r="G53" s="5">
        <v>339</v>
      </c>
    </row>
    <row r="54" spans="1:7" x14ac:dyDescent="0.3">
      <c r="A54" s="1" t="s">
        <v>50</v>
      </c>
      <c r="B54" s="5">
        <v>504</v>
      </c>
      <c r="C54" s="5">
        <v>517</v>
      </c>
      <c r="D54" s="5">
        <v>530</v>
      </c>
      <c r="E54" s="5">
        <v>545</v>
      </c>
      <c r="F54" s="5">
        <v>561</v>
      </c>
      <c r="G54" s="5">
        <v>577</v>
      </c>
    </row>
    <row r="55" spans="1:7" x14ac:dyDescent="0.3">
      <c r="A55" s="1" t="s">
        <v>51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x14ac:dyDescent="0.3">
      <c r="A56" s="1" t="s">
        <v>52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x14ac:dyDescent="0.3">
      <c r="A57" s="1" t="s">
        <v>53</v>
      </c>
      <c r="B57" s="5">
        <v>2844</v>
      </c>
      <c r="C57" s="5">
        <v>2577</v>
      </c>
      <c r="D57" s="5">
        <v>2310</v>
      </c>
      <c r="E57" s="5">
        <v>2090</v>
      </c>
      <c r="F57" s="5">
        <v>1938</v>
      </c>
      <c r="G57" s="5">
        <v>1854</v>
      </c>
    </row>
    <row r="58" spans="1:7" x14ac:dyDescent="0.3">
      <c r="A58" s="1" t="s">
        <v>54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x14ac:dyDescent="0.3">
      <c r="A59" s="1" t="s">
        <v>55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x14ac:dyDescent="0.3">
      <c r="B60" s="5"/>
      <c r="C60" s="5"/>
      <c r="D60" s="5"/>
      <c r="E60" s="5"/>
      <c r="F60" s="5"/>
      <c r="G60" s="5"/>
    </row>
    <row r="61" spans="1:7" x14ac:dyDescent="0.3"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x14ac:dyDescent="0.3">
      <c r="A62" s="1" t="s">
        <v>56</v>
      </c>
      <c r="B62" s="1">
        <f>SUM(B57,B54,B53,B52,B51,B49,B48)</f>
        <v>6543</v>
      </c>
    </row>
    <row r="63" spans="1:7" x14ac:dyDescent="0.3">
      <c r="A63" s="1" t="s">
        <v>57</v>
      </c>
      <c r="B63" s="1">
        <f>SUM(B43:B61)</f>
        <v>15121</v>
      </c>
      <c r="C63" s="1">
        <f t="shared" ref="C63:G63" si="6">SUM(C43:C61)</f>
        <v>14496</v>
      </c>
      <c r="D63" s="1">
        <f t="shared" si="6"/>
        <v>13865</v>
      </c>
      <c r="E63" s="1">
        <f t="shared" si="6"/>
        <v>13352</v>
      </c>
      <c r="F63" s="1">
        <f t="shared" si="6"/>
        <v>13014</v>
      </c>
      <c r="G63" s="1">
        <f t="shared" si="6"/>
        <v>12863</v>
      </c>
    </row>
    <row r="64" spans="1:7" x14ac:dyDescent="0.3">
      <c r="A64" s="8" t="s">
        <v>58</v>
      </c>
      <c r="B64" s="8">
        <f>B62/I4</f>
        <v>8.7491976893453144E-2</v>
      </c>
      <c r="C64" s="8">
        <f>C63/J4</f>
        <v>0.18848004160707321</v>
      </c>
      <c r="D64" s="8">
        <f>D63/K4</f>
        <v>0.17863354677454682</v>
      </c>
      <c r="E64" s="8">
        <f>E63/L4</f>
        <v>0.16958366144232478</v>
      </c>
      <c r="F64" s="8">
        <f>F63/M4</f>
        <v>0.16276044923584881</v>
      </c>
      <c r="G64" s="8">
        <f>G63/N4</f>
        <v>0.15874563427908528</v>
      </c>
    </row>
    <row r="67" spans="1:7" x14ac:dyDescent="0.3">
      <c r="A67" s="4" t="s">
        <v>59</v>
      </c>
    </row>
    <row r="68" spans="1:7" x14ac:dyDescent="0.3">
      <c r="A68" s="1" t="s">
        <v>60</v>
      </c>
      <c r="B68" s="5">
        <v>2123</v>
      </c>
      <c r="C68" s="5">
        <v>1880</v>
      </c>
      <c r="D68" s="5">
        <v>1829</v>
      </c>
      <c r="E68" s="5">
        <v>2047</v>
      </c>
      <c r="F68" s="5">
        <v>2233</v>
      </c>
      <c r="G68" s="5">
        <v>2326</v>
      </c>
    </row>
    <row r="69" spans="1:7" x14ac:dyDescent="0.3">
      <c r="A69" s="1" t="s">
        <v>61</v>
      </c>
      <c r="B69" s="1">
        <v>14182</v>
      </c>
      <c r="C69" s="1">
        <f>B69/$I$4</f>
        <v>0.18963949507916131</v>
      </c>
    </row>
    <row r="70" spans="1:7" x14ac:dyDescent="0.3">
      <c r="A70" s="1" t="s">
        <v>62</v>
      </c>
      <c r="B70" s="1">
        <v>15454</v>
      </c>
      <c r="C70" s="1">
        <f>B70/$I$4</f>
        <v>0.20664848095849381</v>
      </c>
    </row>
    <row r="71" spans="1:7" x14ac:dyDescent="0.3">
      <c r="A71" s="1" t="s">
        <v>63</v>
      </c>
      <c r="B71" s="7">
        <f>I4-I7</f>
        <v>3204</v>
      </c>
      <c r="C71" s="1">
        <f>B71/I4</f>
        <v>4.2843388960205391E-2</v>
      </c>
    </row>
    <row r="73" spans="1:7" x14ac:dyDescent="0.3">
      <c r="A73" s="8" t="s">
        <v>64</v>
      </c>
      <c r="B73" s="8">
        <f t="shared" ref="B73:G73" si="7">B68/I4</f>
        <v>2.8388425331621739E-2</v>
      </c>
      <c r="C73" s="8">
        <f t="shared" si="7"/>
        <v>2.4444155506436093E-2</v>
      </c>
      <c r="D73" s="8">
        <f t="shared" si="7"/>
        <v>2.3564425319195538E-2</v>
      </c>
      <c r="E73" s="8">
        <f t="shared" si="7"/>
        <v>2.5998933116569714E-2</v>
      </c>
      <c r="F73" s="8">
        <f t="shared" si="7"/>
        <v>2.792716175992396E-2</v>
      </c>
      <c r="G73" s="8">
        <f t="shared" si="7"/>
        <v>2.8705772007552852E-2</v>
      </c>
    </row>
    <row r="74" spans="1:7" x14ac:dyDescent="0.3">
      <c r="A74" s="1" t="s">
        <v>65</v>
      </c>
      <c r="B74" s="5">
        <v>57843</v>
      </c>
      <c r="C74" s="5">
        <v>57565</v>
      </c>
      <c r="D74" s="5">
        <v>57440</v>
      </c>
      <c r="E74" s="5">
        <v>57235</v>
      </c>
      <c r="F74" s="5">
        <v>57021</v>
      </c>
      <c r="G74" s="5">
        <v>56913</v>
      </c>
    </row>
  </sheetData>
  <mergeCells count="2">
    <mergeCell ref="I2:K2"/>
    <mergeCell ref="A1:G1"/>
  </mergeCells>
  <pageMargins left="0.7" right="0.7" top="0.75" bottom="0.75" header="0.3" footer="0.3"/>
  <pageSetup orientation="portrait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6253-CACC-40DC-B280-AC3C9D955128}">
  <dimension ref="A1:I22"/>
  <sheetViews>
    <sheetView tabSelected="1" zoomScale="98" zoomScaleNormal="98" workbookViewId="0">
      <selection activeCell="C21" sqref="C21"/>
    </sheetView>
  </sheetViews>
  <sheetFormatPr defaultColWidth="9.15234375" defaultRowHeight="12.45" x14ac:dyDescent="0.3"/>
  <cols>
    <col min="1" max="1" width="22.84375" style="1" bestFit="1" customWidth="1"/>
    <col min="2" max="2" width="14.3828125" style="1" bestFit="1" customWidth="1"/>
    <col min="3" max="16384" width="9.15234375" style="1"/>
  </cols>
  <sheetData>
    <row r="1" spans="1:9" x14ac:dyDescent="0.3">
      <c r="A1" s="1" t="s">
        <v>66</v>
      </c>
      <c r="B1" s="1" t="s">
        <v>67</v>
      </c>
      <c r="C1" s="10" t="s">
        <v>68</v>
      </c>
    </row>
    <row r="2" spans="1:9" x14ac:dyDescent="0.3">
      <c r="A2" s="1" t="s">
        <v>69</v>
      </c>
      <c r="B2" s="1">
        <f>'Deaths by cause'!B44</f>
        <v>1410</v>
      </c>
      <c r="C2" s="10">
        <f>B2/$I$3</f>
        <v>1.8854300385109116E-2</v>
      </c>
      <c r="I2" s="1" t="s">
        <v>70</v>
      </c>
    </row>
    <row r="3" spans="1:9" x14ac:dyDescent="0.3">
      <c r="A3" s="1" t="s">
        <v>71</v>
      </c>
      <c r="B3" s="1">
        <f>'Deaths by cause'!B62</f>
        <v>6543</v>
      </c>
      <c r="C3" s="10">
        <f>B3/$I$3</f>
        <v>8.7491976893453144E-2</v>
      </c>
      <c r="I3" s="7">
        <f>'Deaths by cause'!I4</f>
        <v>74784</v>
      </c>
    </row>
    <row r="4" spans="1:9" x14ac:dyDescent="0.3">
      <c r="A4" s="1" t="s">
        <v>72</v>
      </c>
      <c r="B4" s="1">
        <f>'Deaths by cause'!B43</f>
        <v>7168</v>
      </c>
      <c r="C4" s="10">
        <f>B4/$I$3</f>
        <v>9.5849379546427041E-2</v>
      </c>
    </row>
    <row r="5" spans="1:9" x14ac:dyDescent="0.3">
      <c r="A5" s="1" t="s">
        <v>73</v>
      </c>
      <c r="B5" s="7">
        <f>'Deaths by cause'!B71</f>
        <v>3204</v>
      </c>
      <c r="C5" s="10">
        <f>B5/$I$3</f>
        <v>4.2843388960205391E-2</v>
      </c>
    </row>
    <row r="6" spans="1:9" x14ac:dyDescent="0.3">
      <c r="A6" s="1" t="s">
        <v>74</v>
      </c>
      <c r="B6" s="1">
        <f>SUM('Deaths by cause'!B68,'Deaths by cause'!B69,'Deaths by cause'!B70,'Deaths by cause'!B39,'Deaths by cause'!B26,'Deaths by cause'!B12)</f>
        <v>56459</v>
      </c>
      <c r="C6" s="10">
        <f>B6/$I$3</f>
        <v>0.75496095421480536</v>
      </c>
    </row>
    <row r="17" spans="1:1" x14ac:dyDescent="0.3">
      <c r="A17" s="1" t="s">
        <v>104</v>
      </c>
    </row>
    <row r="18" spans="1:1" x14ac:dyDescent="0.3">
      <c r="A18" s="1" t="s">
        <v>105</v>
      </c>
    </row>
    <row r="19" spans="1:1" x14ac:dyDescent="0.3">
      <c r="A19" s="1" t="s">
        <v>106</v>
      </c>
    </row>
    <row r="20" spans="1:1" x14ac:dyDescent="0.3">
      <c r="A20" s="1" t="s">
        <v>107</v>
      </c>
    </row>
    <row r="21" spans="1:1" x14ac:dyDescent="0.3">
      <c r="A21" s="1" t="s">
        <v>108</v>
      </c>
    </row>
    <row r="22" spans="1:1" x14ac:dyDescent="0.3">
      <c r="A22" s="1" t="s">
        <v>109</v>
      </c>
    </row>
  </sheetData>
  <sortState xmlns:xlrd2="http://schemas.microsoft.com/office/spreadsheetml/2017/richdata2" ref="A2:C6">
    <sortCondition ref="C2:C6"/>
  </sortState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440E-22B7-46D4-B7F1-C4AB45FB3C3A}">
  <dimension ref="A1:C11"/>
  <sheetViews>
    <sheetView workbookViewId="0">
      <selection activeCell="C11" sqref="A1:C11"/>
    </sheetView>
  </sheetViews>
  <sheetFormatPr defaultColWidth="9.15234375" defaultRowHeight="12.45" x14ac:dyDescent="0.3"/>
  <cols>
    <col min="1" max="1" width="19.84375" style="1" bestFit="1" customWidth="1"/>
    <col min="2" max="2" width="9.15234375" style="1"/>
    <col min="3" max="3" width="9.15234375" style="10"/>
    <col min="4" max="16384" width="9.15234375" style="1"/>
  </cols>
  <sheetData>
    <row r="1" spans="1:3" x14ac:dyDescent="0.3">
      <c r="A1" s="4" t="s">
        <v>14</v>
      </c>
      <c r="B1" s="1" t="s">
        <v>75</v>
      </c>
      <c r="C1" s="10" t="s">
        <v>76</v>
      </c>
    </row>
    <row r="2" spans="1:3" x14ac:dyDescent="0.3">
      <c r="A2" s="1" t="s">
        <v>20</v>
      </c>
      <c r="B2" s="1">
        <f>'Deaths by cause'!B22</f>
        <v>338</v>
      </c>
      <c r="C2" s="10">
        <f t="shared" ref="C2:C10" si="0">B2/$B$11</f>
        <v>2.1704231683041159E-2</v>
      </c>
    </row>
    <row r="3" spans="1:3" x14ac:dyDescent="0.3">
      <c r="A3" s="1" t="s">
        <v>18</v>
      </c>
      <c r="B3" s="1">
        <f>'Deaths by cause'!B20</f>
        <v>378</v>
      </c>
      <c r="C3" s="10">
        <f t="shared" si="0"/>
        <v>2.4272779811211714E-2</v>
      </c>
    </row>
    <row r="4" spans="1:3" x14ac:dyDescent="0.3">
      <c r="A4" s="1" t="s">
        <v>21</v>
      </c>
      <c r="B4" s="1">
        <f>'Deaths by cause'!B23</f>
        <v>648</v>
      </c>
      <c r="C4" s="10">
        <f t="shared" si="0"/>
        <v>4.1610479676362937E-2</v>
      </c>
    </row>
    <row r="5" spans="1:3" x14ac:dyDescent="0.3">
      <c r="A5" s="1" t="s">
        <v>17</v>
      </c>
      <c r="B5" s="1">
        <f>'Deaths by cause'!B19</f>
        <v>761</v>
      </c>
      <c r="C5" s="10">
        <f t="shared" si="0"/>
        <v>4.8866628138444744E-2</v>
      </c>
    </row>
    <row r="6" spans="1:3" x14ac:dyDescent="0.3">
      <c r="A6" s="1" t="s">
        <v>22</v>
      </c>
      <c r="B6" s="1">
        <f>'Deaths by cause'!B24</f>
        <v>1445</v>
      </c>
      <c r="C6" s="10">
        <f t="shared" si="0"/>
        <v>9.2788801130161178E-2</v>
      </c>
    </row>
    <row r="7" spans="1:3" x14ac:dyDescent="0.3">
      <c r="A7" s="1" t="s">
        <v>15</v>
      </c>
      <c r="B7" s="1">
        <f>'Deaths by cause'!B17</f>
        <v>3063</v>
      </c>
      <c r="C7" s="10">
        <f t="shared" si="0"/>
        <v>0.19668657291465999</v>
      </c>
    </row>
    <row r="8" spans="1:3" x14ac:dyDescent="0.3">
      <c r="A8" s="1" t="s">
        <v>19</v>
      </c>
      <c r="B8" s="1">
        <f>'Deaths by cause'!B21</f>
        <v>4176</v>
      </c>
      <c r="C8" s="10">
        <f t="shared" si="0"/>
        <v>0.26815642458100558</v>
      </c>
    </row>
    <row r="9" spans="1:3" x14ac:dyDescent="0.3">
      <c r="A9" s="1" t="s">
        <v>16</v>
      </c>
      <c r="B9" s="1">
        <f>'Deaths by cause'!B18</f>
        <v>4734</v>
      </c>
      <c r="C9" s="10">
        <f t="shared" si="0"/>
        <v>0.30398767096898477</v>
      </c>
    </row>
    <row r="10" spans="1:3" x14ac:dyDescent="0.3">
      <c r="A10" s="1" t="s">
        <v>23</v>
      </c>
      <c r="B10" s="1">
        <f>'Deaths by cause'!B25</f>
        <v>4854</v>
      </c>
      <c r="C10" s="10">
        <f t="shared" si="0"/>
        <v>0.31169331535349643</v>
      </c>
    </row>
    <row r="11" spans="1:3" x14ac:dyDescent="0.3">
      <c r="A11" s="1" t="s">
        <v>24</v>
      </c>
      <c r="B11" s="1">
        <f>'Deaths by cause'!B26</f>
        <v>15573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DA91-4B8F-477A-A69B-A7688968BB86}">
  <dimension ref="A1:C10"/>
  <sheetViews>
    <sheetView workbookViewId="0">
      <selection sqref="A1:XFD1048576"/>
    </sheetView>
  </sheetViews>
  <sheetFormatPr defaultColWidth="9.15234375" defaultRowHeight="12.45" x14ac:dyDescent="0.3"/>
  <cols>
    <col min="1" max="1" width="38.3046875" style="1" bestFit="1" customWidth="1"/>
    <col min="2" max="2" width="9.15234375" style="1"/>
    <col min="3" max="3" width="9.15234375" style="10"/>
    <col min="4" max="16384" width="9.15234375" style="1"/>
  </cols>
  <sheetData>
    <row r="1" spans="1:3" x14ac:dyDescent="0.3">
      <c r="A1" s="11" t="s">
        <v>38</v>
      </c>
      <c r="B1" s="1" t="s">
        <v>75</v>
      </c>
      <c r="C1" s="10" t="s">
        <v>76</v>
      </c>
    </row>
    <row r="2" spans="1:3" x14ac:dyDescent="0.3">
      <c r="A2" s="1" t="s">
        <v>47</v>
      </c>
      <c r="B2" s="1">
        <f>'Deaths by cause'!B51</f>
        <v>257</v>
      </c>
      <c r="C2" s="10">
        <f t="shared" ref="C2:C9" si="0">B2/$B$10</f>
        <v>3.2314849742235634E-2</v>
      </c>
    </row>
    <row r="3" spans="1:3" x14ac:dyDescent="0.3">
      <c r="A3" s="1" t="s">
        <v>49</v>
      </c>
      <c r="B3" s="1">
        <f>'Deaths by cause'!B53</f>
        <v>303</v>
      </c>
      <c r="C3" s="10">
        <f t="shared" si="0"/>
        <v>3.809883062995096E-2</v>
      </c>
    </row>
    <row r="4" spans="1:3" x14ac:dyDescent="0.3">
      <c r="A4" s="1" t="s">
        <v>50</v>
      </c>
      <c r="B4" s="1">
        <f>'Deaths by cause'!B54</f>
        <v>504</v>
      </c>
      <c r="C4" s="10">
        <f t="shared" si="0"/>
        <v>6.3372312334967942E-2</v>
      </c>
    </row>
    <row r="5" spans="1:3" x14ac:dyDescent="0.3">
      <c r="A5" s="1" t="s">
        <v>48</v>
      </c>
      <c r="B5" s="1">
        <f>'Deaths by cause'!B52</f>
        <v>538</v>
      </c>
      <c r="C5" s="10">
        <f t="shared" si="0"/>
        <v>6.7647428643279259E-2</v>
      </c>
    </row>
    <row r="6" spans="1:3" x14ac:dyDescent="0.3">
      <c r="A6" s="1" t="s">
        <v>45</v>
      </c>
      <c r="B6" s="1">
        <f>'Deaths by cause'!B49</f>
        <v>679</v>
      </c>
      <c r="C6" s="10">
        <f t="shared" si="0"/>
        <v>8.5376587451276242E-2</v>
      </c>
    </row>
    <row r="7" spans="1:3" x14ac:dyDescent="0.3">
      <c r="A7" s="1" t="s">
        <v>40</v>
      </c>
      <c r="B7" s="1">
        <f>'Deaths by cause'!B44</f>
        <v>1410</v>
      </c>
      <c r="C7" s="10">
        <f t="shared" si="0"/>
        <v>0.17729158807996984</v>
      </c>
    </row>
    <row r="8" spans="1:3" x14ac:dyDescent="0.3">
      <c r="A8" s="1" t="s">
        <v>44</v>
      </c>
      <c r="B8" s="1">
        <f>'Deaths by cause'!B48</f>
        <v>1418</v>
      </c>
      <c r="C8" s="10">
        <f t="shared" si="0"/>
        <v>0.17829749779957249</v>
      </c>
    </row>
    <row r="9" spans="1:3" x14ac:dyDescent="0.3">
      <c r="A9" s="1" t="s">
        <v>53</v>
      </c>
      <c r="B9" s="1">
        <f>'Deaths by cause'!B57</f>
        <v>2844</v>
      </c>
      <c r="C9" s="10">
        <f t="shared" si="0"/>
        <v>0.35760090531874766</v>
      </c>
    </row>
    <row r="10" spans="1:3" x14ac:dyDescent="0.3">
      <c r="A10" s="1" t="s">
        <v>77</v>
      </c>
      <c r="B10" s="1">
        <f>SUM(B2:B9)</f>
        <v>7953</v>
      </c>
    </row>
  </sheetData>
  <sortState xmlns:xlrd2="http://schemas.microsoft.com/office/spreadsheetml/2017/richdata2" ref="A2:C10">
    <sortCondition ref="C2:C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2D89-0656-4C7F-A42E-CD2BA8EEB18C}">
  <dimension ref="A1:C11"/>
  <sheetViews>
    <sheetView workbookViewId="0">
      <selection activeCell="C11" sqref="A1:C11"/>
    </sheetView>
  </sheetViews>
  <sheetFormatPr defaultColWidth="9.15234375" defaultRowHeight="12.45" x14ac:dyDescent="0.3"/>
  <cols>
    <col min="1" max="1" width="25.15234375" style="1" bestFit="1" customWidth="1"/>
    <col min="2" max="16384" width="9.15234375" style="1"/>
  </cols>
  <sheetData>
    <row r="1" spans="1:3" x14ac:dyDescent="0.3">
      <c r="A1" s="4" t="s">
        <v>26</v>
      </c>
      <c r="B1" s="1" t="s">
        <v>78</v>
      </c>
      <c r="C1" s="10" t="s">
        <v>76</v>
      </c>
    </row>
    <row r="2" spans="1:3" x14ac:dyDescent="0.3">
      <c r="A2" s="1" t="s">
        <v>28</v>
      </c>
      <c r="B2" s="1">
        <f>'Deaths by cause'!B31</f>
        <v>13</v>
      </c>
      <c r="C2" s="10">
        <f t="shared" ref="C2:C10" si="0">B2/$B$11</f>
        <v>8.3547557840616959E-3</v>
      </c>
    </row>
    <row r="3" spans="1:3" x14ac:dyDescent="0.3">
      <c r="A3" s="1" t="s">
        <v>33</v>
      </c>
      <c r="B3" s="1">
        <f>'Deaths by cause'!B36</f>
        <v>28</v>
      </c>
      <c r="C3" s="10">
        <f t="shared" si="0"/>
        <v>1.7994858611825194E-2</v>
      </c>
    </row>
    <row r="4" spans="1:3" x14ac:dyDescent="0.3">
      <c r="A4" s="1" t="s">
        <v>34</v>
      </c>
      <c r="B4" s="1">
        <f>'Deaths by cause'!B37</f>
        <v>131</v>
      </c>
      <c r="C4" s="10">
        <f t="shared" si="0"/>
        <v>8.4190231362467866E-2</v>
      </c>
    </row>
    <row r="5" spans="1:3" x14ac:dyDescent="0.3">
      <c r="A5" s="1" t="s">
        <v>27</v>
      </c>
      <c r="B5" s="1">
        <f>'Deaths by cause'!B30</f>
        <v>135</v>
      </c>
      <c r="C5" s="10">
        <f t="shared" si="0"/>
        <v>8.6760925449871462E-2</v>
      </c>
    </row>
    <row r="6" spans="1:3" x14ac:dyDescent="0.3">
      <c r="A6" s="1" t="s">
        <v>31</v>
      </c>
      <c r="B6" s="1">
        <f>'Deaths by cause'!B34</f>
        <v>164</v>
      </c>
      <c r="C6" s="10">
        <f t="shared" si="0"/>
        <v>0.10539845758354756</v>
      </c>
    </row>
    <row r="7" spans="1:3" x14ac:dyDescent="0.3">
      <c r="A7" s="1" t="s">
        <v>32</v>
      </c>
      <c r="B7" s="1">
        <f>'Deaths by cause'!B35</f>
        <v>169</v>
      </c>
      <c r="C7" s="10">
        <f t="shared" si="0"/>
        <v>0.10861182519280206</v>
      </c>
    </row>
    <row r="8" spans="1:3" x14ac:dyDescent="0.3">
      <c r="A8" s="1" t="s">
        <v>29</v>
      </c>
      <c r="B8" s="1">
        <f>'Deaths by cause'!B32</f>
        <v>242</v>
      </c>
      <c r="C8" s="10">
        <f t="shared" si="0"/>
        <v>0.15552699228791775</v>
      </c>
    </row>
    <row r="9" spans="1:3" x14ac:dyDescent="0.3">
      <c r="A9" s="1" t="s">
        <v>30</v>
      </c>
      <c r="B9" s="1">
        <f>'Deaths by cause'!B33</f>
        <v>262</v>
      </c>
      <c r="C9" s="10">
        <f t="shared" si="0"/>
        <v>0.16838046272493573</v>
      </c>
    </row>
    <row r="10" spans="1:3" x14ac:dyDescent="0.3">
      <c r="A10" s="1" t="s">
        <v>35</v>
      </c>
      <c r="B10" s="1">
        <f>'Deaths by cause'!B38</f>
        <v>412</v>
      </c>
      <c r="C10" s="10">
        <f t="shared" si="0"/>
        <v>0.2647814910025707</v>
      </c>
    </row>
    <row r="11" spans="1:3" x14ac:dyDescent="0.3">
      <c r="A11" s="1" t="s">
        <v>79</v>
      </c>
      <c r="B11" s="1">
        <f>SUM(B2:B10)</f>
        <v>1556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F460-02DF-4685-B964-D3CD374334E7}">
  <dimension ref="A1:C10"/>
  <sheetViews>
    <sheetView zoomScale="106" zoomScaleNormal="106" workbookViewId="0">
      <selection activeCell="B17" sqref="B17"/>
    </sheetView>
  </sheetViews>
  <sheetFormatPr defaultColWidth="9.15234375" defaultRowHeight="12.45" x14ac:dyDescent="0.3"/>
  <cols>
    <col min="1" max="1" width="32.3046875" style="1" customWidth="1"/>
    <col min="2" max="2" width="9.15234375" style="1"/>
    <col min="3" max="3" width="11" style="1" bestFit="1" customWidth="1"/>
    <col min="4" max="16384" width="9.15234375" style="1"/>
  </cols>
  <sheetData>
    <row r="1" spans="1:3" x14ac:dyDescent="0.3">
      <c r="A1" s="4" t="s">
        <v>80</v>
      </c>
      <c r="B1" s="1" t="s">
        <v>81</v>
      </c>
      <c r="C1" s="10" t="s">
        <v>82</v>
      </c>
    </row>
    <row r="2" spans="1:3" x14ac:dyDescent="0.3">
      <c r="A2" s="1" t="s">
        <v>83</v>
      </c>
      <c r="B2" s="1">
        <f>'Deaths by cause'!B4</f>
        <v>60</v>
      </c>
      <c r="C2" s="10">
        <f t="shared" ref="C2:C9" si="0">B2/$B$10</f>
        <v>7.9249768854840839E-3</v>
      </c>
    </row>
    <row r="3" spans="1:3" x14ac:dyDescent="0.3">
      <c r="A3" s="1" t="s">
        <v>84</v>
      </c>
      <c r="B3" s="1">
        <f>'Deaths by cause'!B9</f>
        <v>191</v>
      </c>
      <c r="C3" s="10">
        <f t="shared" si="0"/>
        <v>2.5227843085457669E-2</v>
      </c>
    </row>
    <row r="4" spans="1:3" x14ac:dyDescent="0.3">
      <c r="A4" s="1" t="s">
        <v>85</v>
      </c>
      <c r="B4" s="1">
        <f>'Deaths by cause'!B11</f>
        <v>405</v>
      </c>
      <c r="C4" s="10">
        <f t="shared" si="0"/>
        <v>5.349359397701757E-2</v>
      </c>
    </row>
    <row r="5" spans="1:3" x14ac:dyDescent="0.3">
      <c r="A5" s="1" t="s">
        <v>86</v>
      </c>
      <c r="B5" s="1">
        <f>'Deaths by cause'!B10</f>
        <v>454</v>
      </c>
      <c r="C5" s="10">
        <f t="shared" si="0"/>
        <v>5.9965658433496237E-2</v>
      </c>
    </row>
    <row r="6" spans="1:3" x14ac:dyDescent="0.3">
      <c r="A6" s="1" t="s">
        <v>87</v>
      </c>
      <c r="B6" s="1">
        <f>'Deaths by cause'!B6</f>
        <v>541</v>
      </c>
      <c r="C6" s="10">
        <f t="shared" si="0"/>
        <v>7.1456874917448163E-2</v>
      </c>
    </row>
    <row r="7" spans="1:3" x14ac:dyDescent="0.3">
      <c r="A7" s="1" t="s">
        <v>88</v>
      </c>
      <c r="B7" s="1">
        <f>'Deaths by cause'!B5</f>
        <v>1228</v>
      </c>
      <c r="C7" s="10">
        <f t="shared" si="0"/>
        <v>0.16219786025624092</v>
      </c>
    </row>
    <row r="8" spans="1:3" x14ac:dyDescent="0.3">
      <c r="A8" s="1" t="s">
        <v>89</v>
      </c>
      <c r="B8" s="1">
        <f>'Deaths by cause'!B7</f>
        <v>2336</v>
      </c>
      <c r="C8" s="10">
        <f t="shared" si="0"/>
        <v>0.30854576674151368</v>
      </c>
    </row>
    <row r="9" spans="1:3" x14ac:dyDescent="0.3">
      <c r="A9" s="1" t="s">
        <v>90</v>
      </c>
      <c r="B9" s="1">
        <f>'Deaths by cause'!B8</f>
        <v>2356</v>
      </c>
      <c r="C9" s="10">
        <f t="shared" si="0"/>
        <v>0.31118742570334168</v>
      </c>
    </row>
    <row r="10" spans="1:3" x14ac:dyDescent="0.3">
      <c r="A10" s="1" t="s">
        <v>79</v>
      </c>
      <c r="B10" s="1">
        <f>'Deaths by cause'!B12</f>
        <v>7571</v>
      </c>
    </row>
  </sheetData>
  <sortState xmlns:xlrd2="http://schemas.microsoft.com/office/spreadsheetml/2017/richdata2" ref="A2:C9">
    <sortCondition ref="C2:C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9383-5D05-4709-9A43-92FB8B0178BB}">
  <dimension ref="A1:G12"/>
  <sheetViews>
    <sheetView workbookViewId="0">
      <selection activeCell="B8" sqref="B8"/>
    </sheetView>
  </sheetViews>
  <sheetFormatPr defaultRowHeight="14.6" x14ac:dyDescent="0.4"/>
  <cols>
    <col min="1" max="1" width="18.3828125" bestFit="1" customWidth="1"/>
  </cols>
  <sheetData>
    <row r="1" spans="1:7" x14ac:dyDescent="0.4">
      <c r="A1" s="14" t="s">
        <v>91</v>
      </c>
      <c r="B1" s="14"/>
      <c r="C1" s="14"/>
    </row>
    <row r="2" spans="1:7" x14ac:dyDescent="0.4">
      <c r="A2" t="s">
        <v>92</v>
      </c>
      <c r="B2" t="s">
        <v>93</v>
      </c>
      <c r="C2" t="s">
        <v>94</v>
      </c>
      <c r="D2" t="s">
        <v>95</v>
      </c>
      <c r="F2" s="14" t="s">
        <v>96</v>
      </c>
      <c r="G2" s="14"/>
    </row>
    <row r="3" spans="1:7" x14ac:dyDescent="0.4">
      <c r="A3" t="s">
        <v>97</v>
      </c>
      <c r="B3">
        <v>125</v>
      </c>
    </row>
    <row r="4" spans="1:7" x14ac:dyDescent="0.4">
      <c r="A4" t="s">
        <v>98</v>
      </c>
      <c r="B4">
        <v>5197</v>
      </c>
      <c r="C4">
        <v>15</v>
      </c>
      <c r="D4">
        <f>C4/B4</f>
        <v>2.8862805464691167E-3</v>
      </c>
      <c r="F4">
        <v>80056</v>
      </c>
    </row>
    <row r="5" spans="1:7" x14ac:dyDescent="0.4">
      <c r="A5" t="s">
        <v>99</v>
      </c>
      <c r="B5">
        <v>3235</v>
      </c>
      <c r="C5">
        <v>10</v>
      </c>
      <c r="D5">
        <f t="shared" ref="D5:D12" si="0">C5/B5</f>
        <v>3.0911901081916537E-3</v>
      </c>
    </row>
    <row r="6" spans="1:7" x14ac:dyDescent="0.4">
      <c r="A6" t="s">
        <v>62</v>
      </c>
      <c r="B6">
        <v>16656</v>
      </c>
      <c r="C6">
        <v>132</v>
      </c>
      <c r="D6">
        <f t="shared" si="0"/>
        <v>7.9250720461095103E-3</v>
      </c>
    </row>
    <row r="7" spans="1:7" x14ac:dyDescent="0.4">
      <c r="A7" t="s">
        <v>87</v>
      </c>
      <c r="B7">
        <v>3007</v>
      </c>
      <c r="C7">
        <v>13</v>
      </c>
      <c r="D7">
        <f t="shared" si="0"/>
        <v>4.323245759893582E-3</v>
      </c>
    </row>
    <row r="8" spans="1:7" x14ac:dyDescent="0.4">
      <c r="A8" t="s">
        <v>100</v>
      </c>
      <c r="B8">
        <v>584</v>
      </c>
      <c r="C8">
        <v>27</v>
      </c>
      <c r="D8">
        <f t="shared" si="0"/>
        <v>4.6232876712328765E-2</v>
      </c>
    </row>
    <row r="9" spans="1:7" x14ac:dyDescent="0.4">
      <c r="A9" t="s">
        <v>84</v>
      </c>
      <c r="B9">
        <v>15</v>
      </c>
      <c r="C9">
        <v>1</v>
      </c>
      <c r="D9">
        <f t="shared" si="0"/>
        <v>6.6666666666666666E-2</v>
      </c>
    </row>
    <row r="10" spans="1:7" x14ac:dyDescent="0.4">
      <c r="A10" t="s">
        <v>101</v>
      </c>
      <c r="B10">
        <v>258</v>
      </c>
    </row>
    <row r="11" spans="1:7" x14ac:dyDescent="0.4">
      <c r="A11" t="s">
        <v>102</v>
      </c>
      <c r="B11">
        <v>46</v>
      </c>
    </row>
    <row r="12" spans="1:7" x14ac:dyDescent="0.4">
      <c r="A12" t="s">
        <v>103</v>
      </c>
      <c r="B12">
        <v>484</v>
      </c>
      <c r="C12">
        <v>29</v>
      </c>
      <c r="D12">
        <f t="shared" si="0"/>
        <v>5.9917355371900828E-2</v>
      </c>
    </row>
  </sheetData>
  <mergeCells count="2">
    <mergeCell ref="A1:C1"/>
    <mergeCell ref="F2:G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Deaths by cause</vt:lpstr>
      <vt:lpstr>Edited Prop</vt:lpstr>
      <vt:lpstr>Post Neonatal</vt:lpstr>
      <vt:lpstr>NCD</vt:lpstr>
      <vt:lpstr>Maternal</vt:lpstr>
      <vt:lpstr>Neo-natal</vt:lpstr>
      <vt:lpstr>Ignore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PC</dc:creator>
  <cp:keywords/>
  <dc:description/>
  <cp:lastModifiedBy>Edifofon Akpan</cp:lastModifiedBy>
  <cp:revision/>
  <dcterms:created xsi:type="dcterms:W3CDTF">2019-11-30T16:58:23Z</dcterms:created>
  <dcterms:modified xsi:type="dcterms:W3CDTF">2023-06-13T16:01:17Z</dcterms:modified>
  <cp:category/>
  <cp:contentStatus/>
</cp:coreProperties>
</file>