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P" sheetId="1" r:id="rId4"/>
    <sheet state="visible" name="SAW" sheetId="2" r:id="rId5"/>
  </sheets>
  <definedNames/>
  <calcPr/>
</workbook>
</file>

<file path=xl/sharedStrings.xml><?xml version="1.0" encoding="utf-8"?>
<sst xmlns="http://schemas.openxmlformats.org/spreadsheetml/2006/main" count="110" uniqueCount="41">
  <si>
    <t>Ananda Adhitama Afriansyah</t>
  </si>
  <si>
    <t>4B</t>
  </si>
  <si>
    <t>Sistem Pendukung Keputusan Pemilihan Mitra Badan Pusat Statistik Kabupaten GunungKidul menggunakan metode WP</t>
  </si>
  <si>
    <t>ALTERNATIF</t>
  </si>
  <si>
    <t>cost/ benefit</t>
  </si>
  <si>
    <t>benefit</t>
  </si>
  <si>
    <t>C1</t>
  </si>
  <si>
    <t>A1</t>
  </si>
  <si>
    <t>CV. Prima Data Statistik</t>
  </si>
  <si>
    <t>alternatif / kriteria</t>
  </si>
  <si>
    <t>C2</t>
  </si>
  <si>
    <t>C3</t>
  </si>
  <si>
    <t>C4</t>
  </si>
  <si>
    <t>A2</t>
  </si>
  <si>
    <t>CV. Anugerah Data Statistik</t>
  </si>
  <si>
    <t>A3</t>
  </si>
  <si>
    <t>CV. Mitra Statistik Informasi</t>
  </si>
  <si>
    <t>A4</t>
  </si>
  <si>
    <t>CV. Cipta Statistik Mandiri</t>
  </si>
  <si>
    <t>KRITERIA</t>
  </si>
  <si>
    <t>Pendalaman Survei</t>
  </si>
  <si>
    <t>Perilaku</t>
  </si>
  <si>
    <t>S1</t>
  </si>
  <si>
    <t>Kualitas Pekerjaan</t>
  </si>
  <si>
    <t>Ketepatan Waktu</t>
  </si>
  <si>
    <t>HASIL =</t>
  </si>
  <si>
    <t>Terbaik =</t>
  </si>
  <si>
    <t xml:space="preserve">Jadi Mitra terbaik adalah V3 = A3 (CV. Mitra Statistik Informasi) </t>
  </si>
  <si>
    <t>minimum= cost</t>
  </si>
  <si>
    <t>pangkat</t>
  </si>
  <si>
    <t>max=benefit</t>
  </si>
  <si>
    <t>benefit +</t>
  </si>
  <si>
    <t>cost -</t>
  </si>
  <si>
    <t>cost dan benefit digunakan untuk menentukan pangkat</t>
  </si>
  <si>
    <t>Sistem Pendukung Keputusan Pemilihan Mitra Badan Pusat Statistik Kabupaten GunungKidul menggunakan metode SAW</t>
  </si>
  <si>
    <t>BOBOT</t>
  </si>
  <si>
    <t>MIN</t>
  </si>
  <si>
    <t>MAX</t>
  </si>
  <si>
    <t xml:space="preserve">Normalisasi </t>
  </si>
  <si>
    <t>PERANGKINGAN</t>
  </si>
  <si>
    <t>CV.Mitra Statistik Informasi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</si>
</sst>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sz val="13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/>
    <font>
      <sz val="11.0"/>
      <color theme="1"/>
      <name val="Calibri"/>
    </font>
    <font>
      <color theme="1"/>
      <name val="Arial"/>
    </font>
    <font>
      <sz val="12.0"/>
      <color theme="1"/>
      <name val="Calibri"/>
    </font>
    <font>
      <b/>
      <sz val="12.0"/>
      <color rgb="FF000000"/>
      <name val="Arial"/>
    </font>
    <font>
      <sz val="9.0"/>
      <color rgb="FF000000"/>
      <name val="&quot;Google Sans Mono&quot;"/>
    </font>
  </fonts>
  <fills count="8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D5A6BD"/>
        <bgColor rgb="FFD5A6BD"/>
      </patternFill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8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3" numFmtId="0" xfId="0" applyAlignment="1" applyFont="1">
      <alignment horizontal="left" readingOrder="0" vertical="center"/>
    </xf>
    <xf borderId="1" fillId="2" fontId="1" numFmtId="0" xfId="0" applyAlignment="1" applyBorder="1" applyFill="1" applyFont="1">
      <alignment horizontal="center" readingOrder="0" vertical="center"/>
    </xf>
    <xf borderId="2" fillId="0" fontId="5" numFmtId="0" xfId="0" applyBorder="1" applyFont="1"/>
    <xf borderId="3" fillId="0" fontId="6" numFmtId="0" xfId="0" applyAlignment="1" applyBorder="1" applyFont="1">
      <alignment horizontal="center" readingOrder="0"/>
    </xf>
    <xf borderId="3" fillId="0" fontId="6" numFmtId="0" xfId="0" applyAlignment="1" applyBorder="1" applyFont="1">
      <alignment horizontal="center"/>
    </xf>
    <xf borderId="0" fillId="0" fontId="1" numFmtId="0" xfId="0" applyAlignment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left" readingOrder="0" vertical="center"/>
    </xf>
    <xf borderId="4" fillId="3" fontId="6" numFmtId="0" xfId="0" applyAlignment="1" applyBorder="1" applyFill="1" applyFont="1">
      <alignment horizontal="center"/>
    </xf>
    <xf borderId="4" fillId="3" fontId="6" numFmtId="0" xfId="0" applyAlignment="1" applyBorder="1" applyFont="1">
      <alignment horizontal="center" readingOrder="0" vertical="center"/>
    </xf>
    <xf borderId="4" fillId="3" fontId="6" numFmtId="0" xfId="0" applyAlignment="1" applyBorder="1" applyFont="1">
      <alignment horizontal="center" readingOrder="0"/>
    </xf>
    <xf borderId="3" fillId="0" fontId="1" numFmtId="0" xfId="0" applyAlignment="1" applyBorder="1" applyFont="1">
      <alignment readingOrder="0"/>
    </xf>
    <xf borderId="3" fillId="3" fontId="6" numFmtId="0" xfId="0" applyAlignment="1" applyBorder="1" applyFont="1">
      <alignment horizontal="center"/>
    </xf>
    <xf borderId="3" fillId="4" fontId="6" numFmtId="0" xfId="0" applyAlignment="1" applyBorder="1" applyFill="1" applyFont="1">
      <alignment horizontal="center" readingOrder="0"/>
    </xf>
    <xf borderId="3" fillId="4" fontId="6" numFmtId="0" xfId="0" applyAlignment="1" applyBorder="1" applyFont="1">
      <alignment horizontal="center"/>
    </xf>
    <xf borderId="3" fillId="4" fontId="7" numFmtId="0" xfId="0" applyAlignment="1" applyBorder="1" applyFont="1">
      <alignment horizontal="center"/>
    </xf>
    <xf borderId="3" fillId="3" fontId="6" numFmtId="0" xfId="0" applyAlignment="1" applyBorder="1" applyFont="1">
      <alignment horizontal="center"/>
    </xf>
    <xf borderId="5" fillId="2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3" fillId="5" fontId="1" numFmtId="0" xfId="0" applyAlignment="1" applyBorder="1" applyFill="1" applyFont="1">
      <alignment horizontal="center" readingOrder="0" vertical="center"/>
    </xf>
    <xf borderId="3" fillId="0" fontId="1" numFmtId="0" xfId="0" applyAlignment="1" applyBorder="1" applyFont="1">
      <alignment horizontal="center" vertical="center"/>
    </xf>
    <xf borderId="1" fillId="6" fontId="1" numFmtId="0" xfId="0" applyAlignment="1" applyBorder="1" applyFill="1" applyFont="1">
      <alignment readingOrder="0"/>
    </xf>
    <xf borderId="3" fillId="0" fontId="7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left" readingOrder="0" vertical="center"/>
    </xf>
    <xf borderId="0" fillId="0" fontId="6" numFmtId="0" xfId="0" applyAlignment="1" applyFont="1">
      <alignment vertical="bottom"/>
    </xf>
    <xf borderId="0" fillId="0" fontId="8" numFmtId="0" xfId="0" applyAlignment="1" applyFont="1">
      <alignment horizontal="center" vertical="bottom"/>
    </xf>
    <xf borderId="0" fillId="5" fontId="8" numFmtId="0" xfId="0" applyAlignment="1" applyFont="1">
      <alignment horizontal="center" vertical="bottom"/>
    </xf>
    <xf borderId="0" fillId="6" fontId="9" numFmtId="0" xfId="0" applyAlignment="1" applyFont="1">
      <alignment horizontal="left" readingOrder="0"/>
    </xf>
    <xf borderId="1" fillId="7" fontId="1" numFmtId="0" xfId="0" applyAlignment="1" applyBorder="1" applyFill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0" fillId="0" fontId="1" numFmtId="9" xfId="0" applyAlignment="1" applyFont="1" applyNumberFormat="1">
      <alignment readingOrder="0"/>
    </xf>
    <xf borderId="7" fillId="3" fontId="6" numFmtId="0" xfId="0" applyAlignment="1" applyBorder="1" applyFont="1">
      <alignment horizontal="center"/>
    </xf>
    <xf borderId="0" fillId="0" fontId="1" numFmtId="0" xfId="0" applyFont="1"/>
    <xf borderId="3" fillId="5" fontId="1" numFmtId="0" xfId="0" applyAlignment="1" applyBorder="1" applyFont="1">
      <alignment horizontal="center" readingOrder="0"/>
    </xf>
    <xf borderId="3" fillId="7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3" fillId="0" fontId="1" numFmtId="164" xfId="0" applyAlignment="1" applyBorder="1" applyFont="1" applyNumberFormat="1">
      <alignment horizontal="center"/>
    </xf>
    <xf borderId="3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3" fillId="6" fontId="10" numFmtId="0" xfId="0" applyAlignment="1" applyBorder="1" applyFont="1">
      <alignment horizontal="center" readingOrder="0"/>
    </xf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left" readingOrder="0" vertical="center"/>
    </xf>
    <xf borderId="1" fillId="0" fontId="1" numFmtId="0" xfId="0" applyAlignment="1" applyBorder="1" applyFont="1">
      <alignment horizontal="left" readingOrder="0"/>
    </xf>
    <xf borderId="3" fillId="6" fontId="10" numFmtId="0" xfId="0" applyAlignment="1" applyBorder="1" applyFont="1">
      <alignment horizontal="center"/>
    </xf>
    <xf borderId="0" fillId="6" fontId="1" numFmtId="0" xfId="0" applyAlignment="1" applyFont="1">
      <alignment horizontal="center" readingOrder="0"/>
    </xf>
    <xf borderId="0" fillId="6" fontId="1" numFmtId="0" xfId="0" applyAlignment="1" applyFont="1">
      <alignment readingOrder="0"/>
    </xf>
    <xf borderId="0" fillId="6" fontId="10" numFmtId="0" xfId="0" applyAlignment="1" applyFont="1">
      <alignment horizontal="center" readingOrder="0"/>
    </xf>
    <xf borderId="0" fillId="6" fontId="1" numFmtId="0" xfId="0" applyAlignment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13"/>
    <col customWidth="1" min="3" max="3" width="15.25"/>
    <col customWidth="1" min="5" max="5" width="14.88"/>
    <col customWidth="1" min="6" max="6" width="13.75"/>
    <col customWidth="1" min="13" max="13" width="21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 t="s">
        <v>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3">
        <v>2.2090071E7</v>
      </c>
      <c r="C4" s="4" t="s">
        <v>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5" t="s">
        <v>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G8" s="1"/>
      <c r="H8" s="1"/>
      <c r="I8" s="1"/>
      <c r="J8" s="1"/>
      <c r="K8" s="1"/>
      <c r="L8" s="6" t="s">
        <v>3</v>
      </c>
      <c r="M8" s="7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8" t="s">
        <v>4</v>
      </c>
      <c r="C9" s="8" t="s">
        <v>5</v>
      </c>
      <c r="D9" s="9" t="s">
        <v>5</v>
      </c>
      <c r="E9" s="9" t="s">
        <v>5</v>
      </c>
      <c r="F9" s="9" t="s">
        <v>5</v>
      </c>
      <c r="G9" s="1"/>
      <c r="H9" s="10" t="s">
        <v>6</v>
      </c>
      <c r="I9" s="10">
        <v>5.0</v>
      </c>
      <c r="J9" s="1">
        <f>I9/I13</f>
        <v>0.3571428571</v>
      </c>
      <c r="K9" s="1"/>
      <c r="L9" s="11" t="s">
        <v>7</v>
      </c>
      <c r="M9" s="12" t="s">
        <v>8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3" t="s">
        <v>9</v>
      </c>
      <c r="C10" s="14" t="s">
        <v>6</v>
      </c>
      <c r="D10" s="15" t="s">
        <v>10</v>
      </c>
      <c r="E10" s="15" t="s">
        <v>11</v>
      </c>
      <c r="F10" s="15" t="s">
        <v>12</v>
      </c>
      <c r="G10" s="1"/>
      <c r="H10" s="10" t="s">
        <v>10</v>
      </c>
      <c r="I10" s="10">
        <v>3.0</v>
      </c>
      <c r="J10" s="1">
        <f>I10/I13</f>
        <v>0.2142857143</v>
      </c>
      <c r="K10" s="1"/>
      <c r="L10" s="11" t="s">
        <v>13</v>
      </c>
      <c r="M10" s="16" t="s">
        <v>14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7" t="s">
        <v>7</v>
      </c>
      <c r="C11" s="18">
        <v>4.0</v>
      </c>
      <c r="D11" s="19">
        <v>5.0</v>
      </c>
      <c r="E11" s="20">
        <v>3.0</v>
      </c>
      <c r="F11" s="20">
        <v>4.0</v>
      </c>
      <c r="G11" s="1"/>
      <c r="H11" s="10" t="s">
        <v>11</v>
      </c>
      <c r="I11" s="10">
        <v>4.0</v>
      </c>
      <c r="J11" s="1">
        <f>I11/I13</f>
        <v>0.2857142857</v>
      </c>
      <c r="K11" s="1"/>
      <c r="L11" s="11" t="s">
        <v>15</v>
      </c>
      <c r="M11" s="16" t="s">
        <v>16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7" t="s">
        <v>13</v>
      </c>
      <c r="C12" s="19">
        <v>5.0</v>
      </c>
      <c r="D12" s="19">
        <v>4.0</v>
      </c>
      <c r="E12" s="20">
        <v>4.0</v>
      </c>
      <c r="F12" s="20">
        <v>1.0</v>
      </c>
      <c r="G12" s="1"/>
      <c r="H12" s="10" t="s">
        <v>12</v>
      </c>
      <c r="I12" s="10">
        <v>2.0</v>
      </c>
      <c r="J12" s="1">
        <f>I12/I13</f>
        <v>0.1428571429</v>
      </c>
      <c r="K12" s="1"/>
      <c r="L12" s="11" t="s">
        <v>17</v>
      </c>
      <c r="M12" s="16" t="s">
        <v>18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21" t="s">
        <v>15</v>
      </c>
      <c r="C13" s="19">
        <v>5.0</v>
      </c>
      <c r="D13" s="19">
        <v>3.0</v>
      </c>
      <c r="E13" s="20">
        <v>5.0</v>
      </c>
      <c r="F13" s="20">
        <v>3.0</v>
      </c>
      <c r="G13" s="1"/>
      <c r="H13" s="1"/>
      <c r="I13" s="1">
        <f t="shared" ref="I13:J13" si="1">SUM(I9:I12)</f>
        <v>14</v>
      </c>
      <c r="J13" s="1">
        <f t="shared" si="1"/>
        <v>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21" t="s">
        <v>17</v>
      </c>
      <c r="C14" s="19">
        <v>3.0</v>
      </c>
      <c r="D14" s="19">
        <v>1.0</v>
      </c>
      <c r="E14" s="20">
        <v>3.0</v>
      </c>
      <c r="F14" s="20">
        <v>4.0</v>
      </c>
      <c r="G14" s="1"/>
      <c r="H14" s="1"/>
      <c r="I14" s="1"/>
      <c r="J14" s="1"/>
      <c r="K14" s="1"/>
      <c r="L14" s="6" t="s">
        <v>19</v>
      </c>
      <c r="M14" s="7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1" t="s">
        <v>6</v>
      </c>
      <c r="M15" s="11" t="s">
        <v>20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F16" s="1"/>
      <c r="G16" s="1"/>
      <c r="H16" s="1"/>
      <c r="I16" s="1"/>
      <c r="J16" s="1"/>
      <c r="K16" s="1"/>
      <c r="L16" s="11" t="s">
        <v>10</v>
      </c>
      <c r="M16" s="11" t="s">
        <v>21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22" t="s">
        <v>22</v>
      </c>
      <c r="C17" s="23">
        <f t="shared" ref="C17:C20" si="2">(C11^J$9)*(D11^J$10)*(E11^J$11)*(F11^J$12)</f>
        <v>3.864823283</v>
      </c>
      <c r="D17" s="1"/>
      <c r="E17" s="1"/>
      <c r="F17" s="1"/>
      <c r="G17" s="1"/>
      <c r="H17" s="1"/>
      <c r="I17" s="1"/>
      <c r="J17" s="1"/>
      <c r="K17" s="1"/>
      <c r="L17" s="11" t="s">
        <v>11</v>
      </c>
      <c r="M17" s="11" t="s">
        <v>23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22" t="s">
        <v>22</v>
      </c>
      <c r="C18" s="23">
        <f t="shared" si="2"/>
        <v>3.553547623</v>
      </c>
      <c r="D18" s="1"/>
      <c r="E18" s="1"/>
      <c r="F18" s="1"/>
      <c r="G18" s="1"/>
      <c r="H18" s="1"/>
      <c r="I18" s="1"/>
      <c r="J18" s="1"/>
      <c r="K18" s="1"/>
      <c r="L18" s="11" t="s">
        <v>12</v>
      </c>
      <c r="M18" s="11" t="s">
        <v>24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22" t="s">
        <v>22</v>
      </c>
      <c r="C19" s="23">
        <f t="shared" si="2"/>
        <v>4.16618267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22" t="s">
        <v>22</v>
      </c>
      <c r="C20" s="24">
        <f t="shared" si="2"/>
        <v>2.470184412</v>
      </c>
      <c r="D20" s="25" t="s">
        <v>25</v>
      </c>
      <c r="E20" s="26">
        <f>SUM(C17:C20)</f>
        <v>14.05473799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27" t="s">
        <v>8</v>
      </c>
      <c r="C23" s="7"/>
      <c r="D23" s="28">
        <f t="shared" ref="D23:D26" si="3">C17/E$20</f>
        <v>0.2749836593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27" t="s">
        <v>14</v>
      </c>
      <c r="C24" s="7"/>
      <c r="D24" s="28">
        <f t="shared" si="3"/>
        <v>0.2528362767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27" t="s">
        <v>16</v>
      </c>
      <c r="C25" s="7"/>
      <c r="D25" s="28">
        <f t="shared" si="3"/>
        <v>0.2964254953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27" t="s">
        <v>18</v>
      </c>
      <c r="C26" s="7"/>
      <c r="D26" s="28">
        <f t="shared" si="3"/>
        <v>0.1757545686</v>
      </c>
      <c r="E26" s="25" t="s">
        <v>26</v>
      </c>
      <c r="F26" s="29">
        <f>MAX(D23:D26)</f>
        <v>0.2964254953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F27" s="1"/>
      <c r="G27" s="30" t="s">
        <v>27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31"/>
      <c r="C29" s="32" t="s">
        <v>28</v>
      </c>
      <c r="D29" s="31"/>
      <c r="E29" s="33" t="s">
        <v>29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31"/>
      <c r="C30" s="32" t="s">
        <v>30</v>
      </c>
      <c r="D30" s="31"/>
      <c r="E30" s="32" t="s">
        <v>31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31"/>
      <c r="C31" s="31"/>
      <c r="D31" s="31"/>
      <c r="E31" s="32" t="s">
        <v>32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32" t="s">
        <v>33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L8:M8"/>
    <mergeCell ref="L14:M14"/>
    <mergeCell ref="B23:C23"/>
    <mergeCell ref="B24:C24"/>
    <mergeCell ref="B25:C25"/>
    <mergeCell ref="B26:C26"/>
    <mergeCell ref="B32:E3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13"/>
    <col customWidth="1" min="13" max="13" width="21.75"/>
  </cols>
  <sheetData>
    <row r="5">
      <c r="B5" s="34" t="s">
        <v>34</v>
      </c>
    </row>
    <row r="6">
      <c r="L6" s="6" t="s">
        <v>3</v>
      </c>
      <c r="M6" s="7"/>
    </row>
    <row r="7">
      <c r="B7" s="8" t="s">
        <v>4</v>
      </c>
      <c r="C7" s="8" t="s">
        <v>5</v>
      </c>
      <c r="D7" s="9" t="s">
        <v>5</v>
      </c>
      <c r="E7" s="9" t="s">
        <v>5</v>
      </c>
      <c r="F7" s="9" t="s">
        <v>5</v>
      </c>
      <c r="H7" s="35" t="s">
        <v>35</v>
      </c>
      <c r="I7" s="7"/>
      <c r="L7" s="11" t="s">
        <v>7</v>
      </c>
      <c r="M7" s="12" t="s">
        <v>8</v>
      </c>
    </row>
    <row r="8">
      <c r="B8" s="13" t="s">
        <v>9</v>
      </c>
      <c r="C8" s="14" t="s">
        <v>6</v>
      </c>
      <c r="D8" s="15" t="s">
        <v>10</v>
      </c>
      <c r="E8" s="15" t="s">
        <v>11</v>
      </c>
      <c r="F8" s="15" t="s">
        <v>12</v>
      </c>
      <c r="H8" s="11" t="s">
        <v>6</v>
      </c>
      <c r="I8" s="36">
        <v>0.3571</v>
      </c>
      <c r="J8" s="37"/>
      <c r="L8" s="11" t="s">
        <v>13</v>
      </c>
      <c r="M8" s="16" t="s">
        <v>14</v>
      </c>
    </row>
    <row r="9">
      <c r="B9" s="17" t="s">
        <v>7</v>
      </c>
      <c r="C9" s="18">
        <v>4.0</v>
      </c>
      <c r="D9" s="19">
        <v>5.0</v>
      </c>
      <c r="E9" s="20">
        <v>3.0</v>
      </c>
      <c r="F9" s="20">
        <v>4.0</v>
      </c>
      <c r="H9" s="11" t="s">
        <v>10</v>
      </c>
      <c r="I9" s="36">
        <v>0.2143</v>
      </c>
      <c r="L9" s="11" t="s">
        <v>15</v>
      </c>
      <c r="M9" s="16" t="s">
        <v>16</v>
      </c>
    </row>
    <row r="10">
      <c r="B10" s="17" t="s">
        <v>13</v>
      </c>
      <c r="C10" s="19">
        <v>5.0</v>
      </c>
      <c r="D10" s="19">
        <v>4.0</v>
      </c>
      <c r="E10" s="20">
        <v>4.0</v>
      </c>
      <c r="F10" s="20">
        <v>1.0</v>
      </c>
      <c r="H10" s="11" t="s">
        <v>11</v>
      </c>
      <c r="I10" s="36">
        <v>0.2857</v>
      </c>
      <c r="L10" s="11" t="s">
        <v>17</v>
      </c>
      <c r="M10" s="16" t="s">
        <v>18</v>
      </c>
    </row>
    <row r="11">
      <c r="B11" s="21" t="s">
        <v>15</v>
      </c>
      <c r="C11" s="19">
        <v>5.0</v>
      </c>
      <c r="D11" s="19">
        <v>3.0</v>
      </c>
      <c r="E11" s="20">
        <v>5.0</v>
      </c>
      <c r="F11" s="20">
        <v>3.0</v>
      </c>
      <c r="H11" s="11" t="s">
        <v>12</v>
      </c>
      <c r="I11" s="36">
        <v>0.1429</v>
      </c>
      <c r="L11" s="1"/>
      <c r="M11" s="1"/>
    </row>
    <row r="12">
      <c r="B12" s="38" t="s">
        <v>17</v>
      </c>
      <c r="C12" s="19">
        <v>3.0</v>
      </c>
      <c r="D12" s="19">
        <v>1.0</v>
      </c>
      <c r="E12" s="20">
        <v>3.0</v>
      </c>
      <c r="F12" s="20">
        <v>4.0</v>
      </c>
      <c r="I12" s="39">
        <f>sum(I8:I11)</f>
        <v>1</v>
      </c>
      <c r="L12" s="6" t="s">
        <v>19</v>
      </c>
      <c r="M12" s="7"/>
    </row>
    <row r="13">
      <c r="B13" s="40" t="s">
        <v>36</v>
      </c>
      <c r="C13" s="40">
        <v>3.0</v>
      </c>
      <c r="D13" s="40">
        <v>1.0</v>
      </c>
      <c r="E13" s="40">
        <v>3.0</v>
      </c>
      <c r="F13" s="40">
        <v>1.0</v>
      </c>
      <c r="L13" s="11" t="s">
        <v>6</v>
      </c>
      <c r="M13" s="11" t="s">
        <v>20</v>
      </c>
    </row>
    <row r="14">
      <c r="B14" s="40" t="s">
        <v>37</v>
      </c>
      <c r="C14" s="40">
        <v>5.0</v>
      </c>
      <c r="D14" s="40">
        <v>5.0</v>
      </c>
      <c r="E14" s="40">
        <v>5.0</v>
      </c>
      <c r="F14" s="40">
        <v>4.0</v>
      </c>
      <c r="L14" s="11" t="s">
        <v>10</v>
      </c>
      <c r="M14" s="11" t="s">
        <v>21</v>
      </c>
    </row>
    <row r="15">
      <c r="L15" s="11" t="s">
        <v>11</v>
      </c>
      <c r="M15" s="11" t="s">
        <v>23</v>
      </c>
    </row>
    <row r="16">
      <c r="B16" s="41" t="s">
        <v>38</v>
      </c>
      <c r="C16" s="42"/>
      <c r="D16" s="42"/>
      <c r="E16" s="42"/>
      <c r="F16" s="42"/>
      <c r="L16" s="11" t="s">
        <v>12</v>
      </c>
      <c r="M16" s="11" t="s">
        <v>24</v>
      </c>
    </row>
    <row r="17">
      <c r="B17" s="36" t="s">
        <v>7</v>
      </c>
      <c r="C17" s="43">
        <f t="shared" ref="C17:F17" si="1">C9/C$14</f>
        <v>0.8</v>
      </c>
      <c r="D17" s="44">
        <f t="shared" si="1"/>
        <v>1</v>
      </c>
      <c r="E17" s="44">
        <f t="shared" si="1"/>
        <v>0.6</v>
      </c>
      <c r="F17" s="44">
        <f t="shared" si="1"/>
        <v>1</v>
      </c>
    </row>
    <row r="18">
      <c r="B18" s="36" t="s">
        <v>13</v>
      </c>
      <c r="C18" s="43">
        <f t="shared" ref="C18:F18" si="2">C10/C$14</f>
        <v>1</v>
      </c>
      <c r="D18" s="44">
        <f t="shared" si="2"/>
        <v>0.8</v>
      </c>
      <c r="E18" s="44">
        <f t="shared" si="2"/>
        <v>0.8</v>
      </c>
      <c r="F18" s="44">
        <f t="shared" si="2"/>
        <v>0.25</v>
      </c>
    </row>
    <row r="19">
      <c r="B19" s="36" t="s">
        <v>15</v>
      </c>
      <c r="C19" s="43">
        <f t="shared" ref="C19:F19" si="3">C11/C$14</f>
        <v>1</v>
      </c>
      <c r="D19" s="44">
        <f t="shared" si="3"/>
        <v>0.6</v>
      </c>
      <c r="E19" s="44">
        <f t="shared" si="3"/>
        <v>1</v>
      </c>
      <c r="F19" s="44">
        <f t="shared" si="3"/>
        <v>0.75</v>
      </c>
    </row>
    <row r="20">
      <c r="B20" s="36" t="s">
        <v>17</v>
      </c>
      <c r="C20" s="43">
        <f t="shared" ref="C20:F20" si="4">C12/C$14</f>
        <v>0.6</v>
      </c>
      <c r="D20" s="44">
        <f t="shared" si="4"/>
        <v>0.2</v>
      </c>
      <c r="E20" s="44">
        <f t="shared" si="4"/>
        <v>0.6</v>
      </c>
      <c r="F20" s="44">
        <f t="shared" si="4"/>
        <v>1</v>
      </c>
      <c r="L20" s="45" t="s">
        <v>39</v>
      </c>
      <c r="M20" s="7"/>
    </row>
    <row r="21">
      <c r="L21" s="46">
        <v>0.878555</v>
      </c>
      <c r="M21" s="47" t="s">
        <v>16</v>
      </c>
    </row>
    <row r="22">
      <c r="L22" s="36">
        <v>0.8143</v>
      </c>
      <c r="M22" s="48" t="s">
        <v>8</v>
      </c>
    </row>
    <row r="23">
      <c r="B23" s="49" t="s">
        <v>40</v>
      </c>
      <c r="C23" s="7"/>
      <c r="D23" s="50">
        <f>((C19*I$8)+(D19*I$9)+(E19*I$10)+(F19*I$11))</f>
        <v>0.878555</v>
      </c>
      <c r="L23" s="36">
        <v>0.792825</v>
      </c>
      <c r="M23" s="47" t="s">
        <v>14</v>
      </c>
    </row>
    <row r="24">
      <c r="B24" s="49" t="s">
        <v>8</v>
      </c>
      <c r="C24" s="7"/>
      <c r="D24" s="50">
        <f t="shared" ref="D24:D25" si="5">((C17*I$8)+(D17*I$9)+(E17*I$10)+(F17*I$11))</f>
        <v>0.8143</v>
      </c>
      <c r="L24" s="36">
        <v>0.57144</v>
      </c>
      <c r="M24" s="47" t="s">
        <v>18</v>
      </c>
    </row>
    <row r="25">
      <c r="B25" s="49" t="s">
        <v>14</v>
      </c>
      <c r="C25" s="7"/>
      <c r="D25" s="50">
        <f t="shared" si="5"/>
        <v>0.792825</v>
      </c>
    </row>
    <row r="26">
      <c r="B26" s="49" t="s">
        <v>18</v>
      </c>
      <c r="C26" s="7"/>
      <c r="D26" s="50">
        <f>((C20*I$8)+(D20*I$9)+(E20*I$10)+(F20*I$11))</f>
        <v>0.57144</v>
      </c>
    </row>
    <row r="28">
      <c r="B28" s="51"/>
    </row>
    <row r="29">
      <c r="B29" s="52"/>
      <c r="D29" s="53"/>
    </row>
    <row r="30">
      <c r="B30" s="54"/>
      <c r="D30" s="51"/>
    </row>
    <row r="31">
      <c r="B31" s="52"/>
      <c r="D31" s="51"/>
    </row>
    <row r="32">
      <c r="B32" s="52"/>
      <c r="D32" s="51"/>
    </row>
  </sheetData>
  <mergeCells count="13">
    <mergeCell ref="B26:C26"/>
    <mergeCell ref="B28:D28"/>
    <mergeCell ref="B29:C29"/>
    <mergeCell ref="B30:C30"/>
    <mergeCell ref="B31:C31"/>
    <mergeCell ref="B32:C32"/>
    <mergeCell ref="L6:M6"/>
    <mergeCell ref="H7:I7"/>
    <mergeCell ref="L12:M12"/>
    <mergeCell ref="L20:M20"/>
    <mergeCell ref="B23:C23"/>
    <mergeCell ref="B24:C24"/>
    <mergeCell ref="B25:C25"/>
  </mergeCells>
  <drawing r:id="rId1"/>
</worksheet>
</file>