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3974f9b884c97d/Documentos/Projeto-Excel/github-Investimentos/Ferramenta-de-Controle-Investimentos/"/>
    </mc:Choice>
  </mc:AlternateContent>
  <xr:revisionPtr revIDLastSave="0" documentId="8_{FBA164BC-A390-425D-8644-4F0C5923AD6B}" xr6:coauthVersionLast="47" xr6:coauthVersionMax="47" xr10:uidLastSave="{00000000-0000-0000-0000-000000000000}"/>
  <bookViews>
    <workbookView xWindow="-120" yWindow="-120" windowWidth="29040" windowHeight="15720" xr2:uid="{ACE8411C-27F8-43EA-B78F-2959F0842E67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6" i="1" l="1"/>
  <c r="D41" i="1"/>
  <c r="D40" i="1"/>
  <c r="D39" i="1"/>
  <c r="D38" i="1"/>
  <c r="D37" i="1"/>
  <c r="D42" i="1" l="1"/>
</calcChain>
</file>

<file path=xl/sharedStrings.xml><?xml version="1.0" encoding="utf-8"?>
<sst xmlns="http://schemas.openxmlformats.org/spreadsheetml/2006/main" count="71" uniqueCount="34">
  <si>
    <t>INVESTIMENTO MENSAL</t>
  </si>
  <si>
    <t>Quanto investimento por mês?</t>
  </si>
  <si>
    <t>Por Quantos Anos?</t>
  </si>
  <si>
    <t>Taxa de Rendimento mensal?</t>
  </si>
  <si>
    <t>Patrimônio acumulado?</t>
  </si>
  <si>
    <t>Dividendo Mesais?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</si>
  <si>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</si>
  <si>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</si>
  <si>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</si>
  <si>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</si>
  <si>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</si>
  <si>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</si>
  <si>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</si>
  <si>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Rendimentos Carteira</t>
  </si>
  <si>
    <t>Salário</t>
  </si>
  <si>
    <t>CONFIGURAÇÕES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</si>
  <si>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</si>
  <si>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</si>
  <si>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</si>
  <si>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</si>
  <si>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</si>
  <si>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</si>
  <si>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</si>
  <si>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</si>
  <si>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</si>
  <si>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</si>
  <si>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</si>
  <si>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</si>
  <si>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</si>
  <si>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</si>
  <si>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</si>
  <si>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Agressivo</t>
  </si>
  <si>
    <t>Moderado-TIJOLO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</si>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</sst>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9C57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4"/>
      <color theme="0"/>
      <name val="Segoe UI Semibold"/>
      <family val="2"/>
    </font>
    <font>
      <sz val="14"/>
      <color theme="1"/>
      <name val="Segoe UI"/>
      <family val="2"/>
    </font>
    <font>
      <b/>
      <sz val="14"/>
      <color theme="1"/>
      <name val="Segoe UI"/>
      <family val="2"/>
    </font>
    <font>
      <sz val="14"/>
      <color theme="4" tint="-0.249977111117893"/>
      <name val="Aptos Narrow"/>
      <family val="2"/>
      <scheme val="minor"/>
    </font>
    <font>
      <sz val="14"/>
      <color theme="2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/>
      <diagonal/>
    </border>
    <border>
      <left/>
      <right style="medium">
        <color indexed="64"/>
      </right>
      <top style="hair">
        <color theme="0" tint="-0.1499679555650502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3"/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9" fontId="2" fillId="2" borderId="0" xfId="2" applyFont="1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10" fillId="10" borderId="0" xfId="0" applyFont="1" applyFill="1"/>
    <xf numFmtId="0" fontId="0" fillId="9" borderId="0" xfId="0" applyFill="1" applyAlignment="1">
      <alignment horizontal="left" indent="1"/>
    </xf>
    <xf numFmtId="0" fontId="5" fillId="10" borderId="26" xfId="0" applyFont="1" applyFill="1" applyBorder="1" applyAlignment="1">
      <alignment horizontal="left" indent="1"/>
    </xf>
    <xf numFmtId="0" fontId="5" fillId="10" borderId="28" xfId="0" applyFont="1" applyFill="1" applyBorder="1" applyAlignment="1">
      <alignment horizontal="left" indent="1"/>
    </xf>
    <xf numFmtId="0" fontId="5" fillId="10" borderId="27" xfId="0" applyFont="1" applyFill="1" applyBorder="1" applyAlignment="1">
      <alignment horizontal="left" indent="1"/>
    </xf>
    <xf numFmtId="0" fontId="8" fillId="5" borderId="12" xfId="0" applyFont="1" applyFill="1" applyBorder="1" applyAlignment="1">
      <alignment horizontal="left" indent="3"/>
    </xf>
    <xf numFmtId="0" fontId="8" fillId="5" borderId="13" xfId="0" applyFont="1" applyFill="1" applyBorder="1" applyAlignment="1">
      <alignment horizontal="left" indent="3"/>
    </xf>
    <xf numFmtId="164" fontId="8" fillId="0" borderId="9" xfId="1" applyNumberFormat="1" applyFont="1" applyBorder="1" applyAlignment="1">
      <alignment horizontal="left" indent="1"/>
    </xf>
    <xf numFmtId="0" fontId="8" fillId="5" borderId="14" xfId="0" applyFont="1" applyFill="1" applyBorder="1" applyAlignment="1">
      <alignment horizontal="left" indent="3"/>
    </xf>
    <xf numFmtId="0" fontId="8" fillId="5" borderId="15" xfId="0" applyFont="1" applyFill="1" applyBorder="1" applyAlignment="1">
      <alignment horizontal="left" indent="3"/>
    </xf>
    <xf numFmtId="10" fontId="8" fillId="0" borderId="10" xfId="0" applyNumberFormat="1" applyFont="1" applyBorder="1" applyAlignment="1">
      <alignment horizontal="left" indent="1"/>
    </xf>
    <xf numFmtId="0" fontId="8" fillId="5" borderId="16" xfId="0" applyFont="1" applyFill="1" applyBorder="1" applyAlignment="1">
      <alignment horizontal="left" indent="3"/>
    </xf>
    <xf numFmtId="0" fontId="8" fillId="5" borderId="17" xfId="0" applyFont="1" applyFill="1" applyBorder="1" applyAlignment="1">
      <alignment horizontal="left" indent="3"/>
    </xf>
    <xf numFmtId="164" fontId="8" fillId="0" borderId="11" xfId="0" applyNumberFormat="1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6" fillId="3" borderId="1" xfId="0" applyFont="1" applyFill="1" applyBorder="1" applyAlignment="1">
      <alignment horizontal="left" indent="1"/>
    </xf>
    <xf numFmtId="0" fontId="6" fillId="3" borderId="8" xfId="0" applyFont="1" applyFill="1" applyBorder="1" applyAlignment="1">
      <alignment horizontal="left" indent="1"/>
    </xf>
    <xf numFmtId="0" fontId="6" fillId="3" borderId="2" xfId="0" applyFont="1" applyFill="1" applyBorder="1" applyAlignment="1">
      <alignment horizontal="left" indent="1"/>
    </xf>
    <xf numFmtId="0" fontId="8" fillId="4" borderId="19" xfId="0" applyFont="1" applyFill="1" applyBorder="1" applyAlignment="1">
      <alignment horizontal="left" indent="3"/>
    </xf>
    <xf numFmtId="0" fontId="8" fillId="4" borderId="20" xfId="0" applyFont="1" applyFill="1" applyBorder="1" applyAlignment="1">
      <alignment horizontal="left" indent="3"/>
    </xf>
    <xf numFmtId="164" fontId="9" fillId="4" borderId="18" xfId="1" applyNumberFormat="1" applyFont="1" applyFill="1" applyBorder="1" applyAlignment="1">
      <alignment horizontal="left" indent="1"/>
    </xf>
    <xf numFmtId="0" fontId="8" fillId="4" borderId="21" xfId="0" applyFont="1" applyFill="1" applyBorder="1" applyAlignment="1">
      <alignment horizontal="left" indent="3"/>
    </xf>
    <xf numFmtId="0" fontId="8" fillId="4" borderId="22" xfId="0" applyFont="1" applyFill="1" applyBorder="1" applyAlignment="1">
      <alignment horizontal="left" indent="3"/>
    </xf>
    <xf numFmtId="0" fontId="9" fillId="4" borderId="10" xfId="0" applyFont="1" applyFill="1" applyBorder="1" applyAlignment="1">
      <alignment horizontal="left" indent="1"/>
    </xf>
    <xf numFmtId="10" fontId="9" fillId="4" borderId="10" xfId="2" applyNumberFormat="1" applyFont="1" applyFill="1" applyBorder="1" applyAlignment="1">
      <alignment horizontal="left" indent="1"/>
    </xf>
    <xf numFmtId="0" fontId="9" fillId="5" borderId="21" xfId="0" applyFont="1" applyFill="1" applyBorder="1" applyAlignment="1">
      <alignment horizontal="left" indent="3"/>
    </xf>
    <xf numFmtId="0" fontId="9" fillId="5" borderId="22" xfId="0" applyFont="1" applyFill="1" applyBorder="1" applyAlignment="1">
      <alignment horizontal="left" indent="3"/>
    </xf>
    <xf numFmtId="8" fontId="9" fillId="5" borderId="10" xfId="0" applyNumberFormat="1" applyFont="1" applyFill="1" applyBorder="1" applyAlignment="1">
      <alignment horizontal="left" indent="1"/>
    </xf>
    <xf numFmtId="0" fontId="9" fillId="5" borderId="23" xfId="0" applyFont="1" applyFill="1" applyBorder="1" applyAlignment="1">
      <alignment horizontal="left" indent="3"/>
    </xf>
    <xf numFmtId="0" fontId="9" fillId="5" borderId="24" xfId="0" applyFont="1" applyFill="1" applyBorder="1" applyAlignment="1">
      <alignment horizontal="left" indent="3"/>
    </xf>
    <xf numFmtId="8" fontId="9" fillId="5" borderId="11" xfId="0" applyNumberFormat="1" applyFont="1" applyFill="1" applyBorder="1" applyAlignment="1">
      <alignment horizontal="left" indent="1"/>
    </xf>
    <xf numFmtId="0" fontId="6" fillId="10" borderId="26" xfId="0" applyFont="1" applyFill="1" applyBorder="1" applyAlignment="1">
      <alignment horizontal="left" indent="1"/>
    </xf>
    <xf numFmtId="0" fontId="6" fillId="10" borderId="28" xfId="0" applyFont="1" applyFill="1" applyBorder="1" applyAlignment="1">
      <alignment horizontal="left" indent="1"/>
    </xf>
    <xf numFmtId="0" fontId="7" fillId="10" borderId="2" xfId="0" applyFont="1" applyFill="1" applyBorder="1" applyAlignment="1">
      <alignment horizontal="left" indent="1"/>
    </xf>
    <xf numFmtId="0" fontId="8" fillId="5" borderId="4" xfId="0" applyFont="1" applyFill="1" applyBorder="1" applyAlignment="1">
      <alignment horizontal="left" indent="3"/>
    </xf>
    <xf numFmtId="164" fontId="8" fillId="5" borderId="5" xfId="0" applyNumberFormat="1" applyFont="1" applyFill="1" applyBorder="1" applyAlignment="1">
      <alignment horizontal="left" indent="1"/>
    </xf>
    <xf numFmtId="164" fontId="8" fillId="5" borderId="25" xfId="0" applyNumberFormat="1" applyFont="1" applyFill="1" applyBorder="1" applyAlignment="1">
      <alignment horizontal="left" indent="1"/>
    </xf>
    <xf numFmtId="0" fontId="8" fillId="5" borderId="6" xfId="0" applyFont="1" applyFill="1" applyBorder="1" applyAlignment="1">
      <alignment horizontal="left" indent="3"/>
    </xf>
    <xf numFmtId="164" fontId="8" fillId="5" borderId="7" xfId="0" applyNumberFormat="1" applyFont="1" applyFill="1" applyBorder="1" applyAlignment="1">
      <alignment horizontal="left" indent="1"/>
    </xf>
    <xf numFmtId="164" fontId="8" fillId="5" borderId="22" xfId="0" applyNumberFormat="1" applyFont="1" applyFill="1" applyBorder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0" borderId="29" xfId="0" applyBorder="1" applyAlignment="1">
      <alignment horizontal="left" indent="1"/>
    </xf>
    <xf numFmtId="0" fontId="8" fillId="5" borderId="30" xfId="0" applyFont="1" applyFill="1" applyBorder="1" applyAlignment="1">
      <alignment horizontal="left" indent="3"/>
    </xf>
    <xf numFmtId="164" fontId="8" fillId="5" borderId="31" xfId="0" applyNumberFormat="1" applyFont="1" applyFill="1" applyBorder="1" applyAlignment="1">
      <alignment horizontal="left" indent="1"/>
    </xf>
    <xf numFmtId="164" fontId="8" fillId="5" borderId="32" xfId="0" applyNumberFormat="1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10" borderId="8" xfId="0" applyFill="1" applyBorder="1"/>
    <xf numFmtId="0" fontId="0" fillId="0" borderId="8" xfId="0" applyBorder="1"/>
    <xf numFmtId="0" fontId="0" fillId="0" borderId="3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10" borderId="0" xfId="0" applyFill="1" applyBorder="1"/>
    <xf numFmtId="0" fontId="0" fillId="0" borderId="0" xfId="0" applyBorder="1"/>
    <xf numFmtId="0" fontId="3" fillId="6" borderId="33" xfId="0" applyFont="1" applyFill="1" applyBorder="1" applyAlignment="1">
      <alignment horizontal="left" indent="1"/>
    </xf>
    <xf numFmtId="164" fontId="3" fillId="6" borderId="0" xfId="0" applyNumberFormat="1" applyFont="1" applyFill="1" applyBorder="1" applyAlignment="1">
      <alignment horizontal="left" indent="1"/>
    </xf>
    <xf numFmtId="0" fontId="0" fillId="7" borderId="33" xfId="0" applyFill="1" applyBorder="1" applyAlignment="1">
      <alignment horizontal="left" indent="1"/>
    </xf>
    <xf numFmtId="0" fontId="0" fillId="7" borderId="0" xfId="0" applyFill="1" applyBorder="1" applyAlignment="1">
      <alignment horizontal="left" indent="1"/>
    </xf>
    <xf numFmtId="9" fontId="0" fillId="0" borderId="0" xfId="2" applyFont="1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10" borderId="3" xfId="0" applyFill="1" applyBorder="1"/>
    <xf numFmtId="0" fontId="2" fillId="2" borderId="1" xfId="3" applyBorder="1" applyAlignment="1">
      <alignment horizontal="left" indent="1"/>
    </xf>
    <xf numFmtId="0" fontId="2" fillId="2" borderId="2" xfId="3" applyBorder="1" applyAlignment="1">
      <alignment horizontal="left" indent="1"/>
    </xf>
    <xf numFmtId="0" fontId="0" fillId="6" borderId="36" xfId="0" applyFill="1" applyBorder="1" applyAlignment="1">
      <alignment horizontal="left" indent="1"/>
    </xf>
    <xf numFmtId="0" fontId="0" fillId="0" borderId="36" xfId="0" applyBorder="1" applyAlignment="1">
      <alignment horizontal="left" indent="1"/>
    </xf>
    <xf numFmtId="0" fontId="0" fillId="7" borderId="36" xfId="0" applyFill="1" applyBorder="1" applyAlignment="1">
      <alignment horizontal="left" indent="1"/>
    </xf>
    <xf numFmtId="164" fontId="0" fillId="0" borderId="36" xfId="0" applyNumberFormat="1" applyBorder="1" applyAlignment="1">
      <alignment horizontal="left" indent="1"/>
    </xf>
    <xf numFmtId="164" fontId="0" fillId="7" borderId="36" xfId="0" applyNumberFormat="1" applyFill="1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8" xfId="0" applyBorder="1" applyAlignment="1">
      <alignment horizontal="left" indent="1"/>
    </xf>
    <xf numFmtId="0" fontId="0" fillId="0" borderId="26" xfId="0" applyBorder="1" applyAlignment="1">
      <alignment horizontal="left" indent="1"/>
    </xf>
    <xf numFmtId="0" fontId="0" fillId="0" borderId="28" xfId="0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11" fillId="10" borderId="8" xfId="3" applyFont="1" applyFill="1" applyBorder="1" applyAlignment="1">
      <alignment horizontal="left" indent="1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35-4FFC-9557-2AFD7469FD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35-4FFC-9557-2AFD7469FD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35-4FFC-9557-2AFD7469FD7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35-4FFC-9557-2AFD7469FD7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35-4FFC-9557-2AFD7469FD7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035-4FFC-9557-2AFD7469FD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A-43A9-9CEB-FA049BF671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44</xdr:row>
      <xdr:rowOff>85724</xdr:rowOff>
    </xdr:from>
    <xdr:to>
      <xdr:col>3</xdr:col>
      <xdr:colOff>1476375</xdr:colOff>
      <xdr:row>54</xdr:row>
      <xdr:rowOff>95249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25942F-C715-2527-5931-2D5FA3C6B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1000126</xdr:colOff>
      <xdr:row>0</xdr:row>
      <xdr:rowOff>19050</xdr:rowOff>
    </xdr:from>
    <xdr:to>
      <xdr:col>3</xdr:col>
      <xdr:colOff>1381125</xdr:colOff>
      <xdr:row>10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F8E975-2E55-1F60-E068-FADE2B53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6" y="19050"/>
          <a:ext cx="4733924" cy="2228850"/>
        </a:xfrm>
        <a:prstGeom prst="rect">
          <a:avLst/>
        </a:prstGeom>
        <a:ln>
          <a:noFill/>
        </a:ln>
        <a:effectLst>
          <a:softEdge rad="63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2B98-15D9-48BB-A280-FFFB8D8B8645}">
  <dimension ref="A1:XFD67"/>
  <sheetViews>
    <sheetView showGridLines="0" tabSelected="1" zoomScaleNormal="100" workbookViewId="0">
      <selection activeCell="D12" sqref="D12"/>
    </sheetView>
  </sheetViews>
  <sheetFormatPr defaultColWidth="0" defaultRowHeight="18.75" zeroHeight="1" x14ac:dyDescent="0.3"/>
  <cols>
    <col min="1" max="1" width="5" style="11" customWidth="1"/>
    <col min="2" max="2" width="27.796875" style="27" bestFit="1" customWidth="1"/>
    <col min="3" max="3" width="17.8984375" style="27" bestFit="1" customWidth="1"/>
    <col min="4" max="4" width="19.69921875" style="27" customWidth="1"/>
    <col min="5" max="5" width="2.09765625" hidden="1" customWidth="1"/>
    <col min="6" max="6" width="4.796875" hidden="1" customWidth="1"/>
    <col min="7" max="7" width="9" hidden="1" customWidth="1"/>
    <col min="8" max="8" width="14.3984375" hidden="1" customWidth="1"/>
    <col min="9" max="11" width="8.796875" hidden="1" customWidth="1"/>
    <col min="12" max="16382" width="8.796875" hidden="1"/>
    <col min="16383" max="16383" width="3" hidden="1" customWidth="1"/>
    <col min="16384" max="16384" width="4.796875" hidden="1" customWidth="1"/>
  </cols>
  <sheetData>
    <row r="1" spans="1:8" ht="12.75" customHeight="1" x14ac:dyDescent="0.3">
      <c r="A1" s="10"/>
      <c r="B1" s="14"/>
      <c r="C1" s="14"/>
      <c r="D1" s="14"/>
      <c r="E1" s="12"/>
      <c r="F1" s="12"/>
      <c r="G1" s="12"/>
      <c r="H1" s="12"/>
    </row>
    <row r="2" spans="1:8" ht="17.25" customHeight="1" x14ac:dyDescent="0.3">
      <c r="A2" s="10"/>
      <c r="B2" s="14"/>
      <c r="C2" s="14"/>
      <c r="D2" s="14"/>
      <c r="E2" s="12"/>
      <c r="F2" s="12"/>
      <c r="G2" s="12"/>
      <c r="H2" s="12"/>
    </row>
    <row r="3" spans="1:8" x14ac:dyDescent="0.3">
      <c r="A3" s="10"/>
      <c r="B3" s="14"/>
      <c r="C3" s="14"/>
      <c r="D3" s="14"/>
      <c r="E3" s="12"/>
      <c r="F3" s="12"/>
      <c r="G3" s="12"/>
      <c r="H3" s="12"/>
    </row>
    <row r="4" spans="1:8" x14ac:dyDescent="0.3">
      <c r="A4" s="10"/>
      <c r="B4" s="14"/>
      <c r="C4" s="14"/>
      <c r="D4" s="14"/>
      <c r="E4" s="12"/>
      <c r="F4" s="12"/>
      <c r="G4" s="12"/>
      <c r="H4" s="12"/>
    </row>
    <row r="5" spans="1:8" x14ac:dyDescent="0.3">
      <c r="A5" s="10"/>
      <c r="B5" s="14"/>
      <c r="C5" s="14"/>
      <c r="D5" s="14"/>
      <c r="E5" s="12"/>
      <c r="F5" s="12"/>
      <c r="G5" s="12"/>
      <c r="H5" s="12"/>
    </row>
    <row r="6" spans="1:8" x14ac:dyDescent="0.3">
      <c r="A6" s="10"/>
      <c r="B6" s="14"/>
      <c r="C6" s="14"/>
      <c r="D6" s="14"/>
      <c r="E6" s="12"/>
      <c r="F6" s="12"/>
      <c r="G6" s="12"/>
      <c r="H6" s="12"/>
    </row>
    <row r="7" spans="1:8" x14ac:dyDescent="0.3">
      <c r="A7" s="10"/>
      <c r="B7" s="14"/>
      <c r="C7" s="14"/>
      <c r="D7" s="14"/>
      <c r="E7" s="12"/>
      <c r="F7" s="12"/>
      <c r="G7" s="12"/>
      <c r="H7" s="12"/>
    </row>
    <row r="8" spans="1:8" x14ac:dyDescent="0.3">
      <c r="A8" s="10"/>
      <c r="B8" s="14"/>
      <c r="C8" s="14"/>
      <c r="D8" s="14"/>
      <c r="E8" s="12"/>
      <c r="F8" s="12"/>
      <c r="G8" s="12"/>
      <c r="H8" s="12"/>
    </row>
    <row r="9" spans="1:8" ht="16.5" customHeight="1" x14ac:dyDescent="0.3">
      <c r="A9" s="10"/>
      <c r="B9" s="14"/>
      <c r="C9" s="14"/>
      <c r="D9" s="14"/>
      <c r="E9" s="12"/>
      <c r="F9" s="12"/>
      <c r="G9" s="12"/>
      <c r="H9" s="12"/>
    </row>
    <row r="10" spans="1:8" ht="15.75" customHeight="1" thickBot="1" x14ac:dyDescent="0.35">
      <c r="A10" s="10"/>
      <c r="B10" s="14"/>
      <c r="C10" s="14"/>
      <c r="D10" s="14"/>
      <c r="E10" s="12"/>
      <c r="F10" s="12"/>
      <c r="G10" s="12"/>
      <c r="H10" s="12"/>
    </row>
    <row r="11" spans="1:8" ht="29.25" customHeight="1" thickBot="1" x14ac:dyDescent="0.5">
      <c r="A11" s="12"/>
      <c r="B11" s="15" t="s">
        <v>15</v>
      </c>
      <c r="C11" s="16"/>
      <c r="D11" s="17"/>
      <c r="E11" s="12"/>
      <c r="F11" s="12"/>
      <c r="G11" s="12"/>
      <c r="H11" s="12"/>
    </row>
    <row r="12" spans="1:8" ht="23.25" customHeight="1" x14ac:dyDescent="0.35">
      <c r="A12" s="12"/>
      <c r="B12" s="18" t="s">
        <v>14</v>
      </c>
      <c r="C12" s="19"/>
      <c r="D12" s="20">
        <v>2000</v>
      </c>
      <c r="E12" s="12"/>
      <c r="F12" s="12"/>
      <c r="G12" s="12"/>
      <c r="H12" s="12"/>
    </row>
    <row r="13" spans="1:8" ht="23.25" customHeight="1" x14ac:dyDescent="0.35">
      <c r="A13" s="12"/>
      <c r="B13" s="21" t="s">
        <v>13</v>
      </c>
      <c r="C13" s="22"/>
      <c r="D13" s="23">
        <v>6.0000000000000001E-3</v>
      </c>
      <c r="E13" s="12"/>
      <c r="F13" s="12"/>
      <c r="G13" s="12"/>
      <c r="H13" s="12"/>
    </row>
    <row r="14" spans="1:8" ht="23.25" customHeight="1" thickBot="1" x14ac:dyDescent="0.4">
      <c r="A14" s="12"/>
      <c r="B14" s="24" t="s">
        <v>33</v>
      </c>
      <c r="C14" s="25"/>
      <c r="D14" s="26">
        <f>D12*30%</f>
        <v>600</v>
      </c>
      <c r="E14" s="12"/>
      <c r="F14" s="12"/>
      <c r="G14" s="12"/>
      <c r="H14" s="12"/>
    </row>
    <row r="15" spans="1:8" ht="23.25" customHeight="1" thickBot="1" x14ac:dyDescent="0.35">
      <c r="A15" s="12"/>
      <c r="E15" s="12"/>
      <c r="F15" s="12"/>
      <c r="G15" s="12"/>
      <c r="H15" s="12"/>
    </row>
    <row r="16" spans="1:8" ht="30" customHeight="1" thickBot="1" x14ac:dyDescent="0.6">
      <c r="A16" s="12"/>
      <c r="B16" s="28" t="s">
        <v>0</v>
      </c>
      <c r="C16" s="29"/>
      <c r="D16" s="30"/>
      <c r="E16" s="12"/>
      <c r="F16" s="12"/>
      <c r="G16" s="12"/>
      <c r="H16" s="12"/>
    </row>
    <row r="17" spans="1:8 16384:16384" customFormat="1" ht="22.5" customHeight="1" x14ac:dyDescent="0.35">
      <c r="A17" s="12"/>
      <c r="B17" s="31" t="s">
        <v>1</v>
      </c>
      <c r="C17" s="32"/>
      <c r="D17" s="33">
        <v>200</v>
      </c>
      <c r="E17" s="12"/>
      <c r="F17" s="12"/>
      <c r="G17" s="12"/>
      <c r="H17" s="12"/>
    </row>
    <row r="18" spans="1:8 16384:16384" customFormat="1" ht="22.5" customHeight="1" x14ac:dyDescent="0.35">
      <c r="A18" s="12"/>
      <c r="B18" s="34" t="s">
        <v>2</v>
      </c>
      <c r="C18" s="35"/>
      <c r="D18" s="36">
        <v>5</v>
      </c>
      <c r="E18" s="12"/>
      <c r="F18" s="12"/>
      <c r="G18" s="12"/>
      <c r="H18" s="12"/>
    </row>
    <row r="19" spans="1:8 16384:16384" customFormat="1" ht="20.25" x14ac:dyDescent="0.35">
      <c r="A19" s="12"/>
      <c r="B19" s="34" t="s">
        <v>3</v>
      </c>
      <c r="C19" s="35"/>
      <c r="D19" s="37">
        <v>1.0789999999999999E-2</v>
      </c>
      <c r="E19" s="12"/>
      <c r="F19" s="12"/>
      <c r="G19" s="12"/>
      <c r="H19" s="12"/>
    </row>
    <row r="20" spans="1:8 16384:16384" customFormat="1" ht="20.25" x14ac:dyDescent="0.35">
      <c r="A20" s="12"/>
      <c r="B20" s="38" t="s">
        <v>4</v>
      </c>
      <c r="C20" s="39"/>
      <c r="D20" s="40">
        <f>FV(taxa_mensal,qtd_anos*12,aporte*-1)</f>
        <v>16755.382799697527</v>
      </c>
      <c r="E20" s="12"/>
      <c r="F20" s="12"/>
      <c r="G20" s="12"/>
      <c r="H20" s="12"/>
    </row>
    <row r="21" spans="1:8 16384:16384" customFormat="1" ht="21" thickBot="1" x14ac:dyDescent="0.4">
      <c r="A21" s="12"/>
      <c r="B21" s="41" t="s">
        <v>5</v>
      </c>
      <c r="C21" s="42"/>
      <c r="D21" s="43">
        <f>patrimonio*rendimento_carteira</f>
        <v>100.53229679818516</v>
      </c>
      <c r="E21" s="12"/>
      <c r="F21" s="12"/>
      <c r="G21" s="12"/>
      <c r="H21" s="12"/>
    </row>
    <row r="22" spans="1:8 16384:16384" customFormat="1" ht="29.25" customHeight="1" thickBot="1" x14ac:dyDescent="0.35">
      <c r="A22" s="12"/>
      <c r="B22" s="84"/>
      <c r="C22" s="85"/>
      <c r="D22" s="86"/>
      <c r="E22" s="12"/>
      <c r="F22" s="12"/>
      <c r="G22" s="12"/>
      <c r="H22" s="12"/>
    </row>
    <row r="23" spans="1:8 16384:16384" customFormat="1" ht="33.75" customHeight="1" thickBot="1" x14ac:dyDescent="0.6">
      <c r="A23" s="12"/>
      <c r="B23" s="44" t="s">
        <v>11</v>
      </c>
      <c r="C23" s="45"/>
      <c r="D23" s="46" t="s">
        <v>12</v>
      </c>
      <c r="E23" s="12"/>
      <c r="F23" s="12"/>
      <c r="G23" s="12"/>
      <c r="H23" s="12"/>
    </row>
    <row r="24" spans="1:8 16384:16384" customFormat="1" ht="20.25" x14ac:dyDescent="0.35">
      <c r="A24" s="13">
        <v>2</v>
      </c>
      <c r="B24" s="47" t="s">
        <v>6</v>
      </c>
      <c r="C24" s="48">
        <f>FV($D$19,$A24*12,$D$17*-1)</f>
        <v>5445.5254595290435</v>
      </c>
      <c r="D24" s="49">
        <f>C24*rendimento_carteira</f>
        <v>32.673152757174265</v>
      </c>
      <c r="E24" s="12"/>
      <c r="F24" s="12"/>
      <c r="G24" s="12"/>
      <c r="H24" s="12"/>
    </row>
    <row r="25" spans="1:8 16384:16384" customFormat="1" ht="20.25" x14ac:dyDescent="0.35">
      <c r="A25" s="13">
        <v>5</v>
      </c>
      <c r="B25" s="50" t="s">
        <v>7</v>
      </c>
      <c r="C25" s="51">
        <f>FV($D$19,$A25*12,$D$17*-1)</f>
        <v>16755.382799697527</v>
      </c>
      <c r="D25" s="52">
        <f>C25*rendimento_carteira</f>
        <v>100.53229679818516</v>
      </c>
      <c r="E25" s="12"/>
      <c r="F25" s="12"/>
      <c r="G25" s="12"/>
      <c r="H25" s="12"/>
    </row>
    <row r="26" spans="1:8 16384:16384" customFormat="1" ht="20.25" x14ac:dyDescent="0.35">
      <c r="A26" s="13">
        <v>10</v>
      </c>
      <c r="B26" s="50" t="s">
        <v>8</v>
      </c>
      <c r="C26" s="51">
        <f>FV($D$19,$A26*12,$D$17*-1)</f>
        <v>48656.842506034438</v>
      </c>
      <c r="D26" s="52">
        <f>C26*rendimento_carteira</f>
        <v>291.94105503620665</v>
      </c>
      <c r="E26" s="12"/>
      <c r="F26" s="12"/>
      <c r="G26" s="12"/>
      <c r="H26" s="12"/>
    </row>
    <row r="27" spans="1:8 16384:16384" customFormat="1" ht="20.25" x14ac:dyDescent="0.35">
      <c r="A27" s="13">
        <v>20</v>
      </c>
      <c r="B27" s="50" t="s">
        <v>9</v>
      </c>
      <c r="C27" s="51">
        <f>FV($D$19,$A27*12,$D$17*-1)</f>
        <v>225039.68001941612</v>
      </c>
      <c r="D27" s="52">
        <f>C27*rendimento_carteira</f>
        <v>1350.2380801164968</v>
      </c>
      <c r="E27" s="12"/>
      <c r="F27" s="12"/>
      <c r="G27" s="12"/>
      <c r="H27" s="12"/>
      <c r="XFD27" s="65"/>
    </row>
    <row r="28" spans="1:8 16384:16384" customFormat="1" ht="21" thickBot="1" x14ac:dyDescent="0.4">
      <c r="A28" s="13">
        <v>30</v>
      </c>
      <c r="B28" s="55" t="s">
        <v>10</v>
      </c>
      <c r="C28" s="56">
        <f>FV($D$19,$A28*12,$D$17*-1)</f>
        <v>864433.93100094295</v>
      </c>
      <c r="D28" s="57">
        <f>C28*rendimento_carteira</f>
        <v>5186.6035860056581</v>
      </c>
      <c r="E28" s="12"/>
      <c r="F28" s="12"/>
      <c r="G28" s="12"/>
      <c r="H28" s="12"/>
      <c r="XFD28" s="65"/>
    </row>
    <row r="29" spans="1:8 16384:16384" s="61" customFormat="1" x14ac:dyDescent="0.3">
      <c r="A29" s="12"/>
      <c r="B29" s="58"/>
      <c r="C29" s="59"/>
      <c r="D29" s="87"/>
      <c r="E29" s="60"/>
      <c r="F29" s="60"/>
      <c r="G29" s="60"/>
      <c r="H29" s="60"/>
      <c r="XFD29" s="65"/>
    </row>
    <row r="30" spans="1:8 16384:16384" s="65" customFormat="1" ht="19.5" thickBot="1" x14ac:dyDescent="0.35">
      <c r="A30" s="12"/>
      <c r="B30" s="72"/>
      <c r="C30" s="73"/>
      <c r="D30" s="83"/>
      <c r="E30" s="64"/>
      <c r="F30" s="64"/>
      <c r="G30" s="64"/>
      <c r="H30" s="64"/>
    </row>
    <row r="31" spans="1:8 16384:16384" s="65" customFormat="1" hidden="1" x14ac:dyDescent="0.3">
      <c r="A31" s="12"/>
      <c r="B31" s="62"/>
      <c r="C31" s="63"/>
      <c r="D31" s="63"/>
      <c r="E31" s="64"/>
      <c r="F31" s="64"/>
      <c r="G31" s="64"/>
      <c r="H31" s="64"/>
    </row>
    <row r="32" spans="1:8 16384:16384" s="65" customFormat="1" ht="33" customHeight="1" x14ac:dyDescent="0.3">
      <c r="A32" s="12"/>
      <c r="B32" s="75" t="s">
        <v>18</v>
      </c>
      <c r="C32" s="88" t="s">
        <v>28</v>
      </c>
      <c r="D32" s="76"/>
      <c r="E32" s="64"/>
      <c r="F32" s="64"/>
      <c r="G32" s="64"/>
      <c r="H32" s="64"/>
    </row>
    <row r="33" spans="1:8 16384:16384" s="65" customFormat="1" x14ac:dyDescent="0.3">
      <c r="A33" s="12"/>
      <c r="B33" s="66" t="s">
        <v>17</v>
      </c>
      <c r="C33" s="67">
        <f>aporte</f>
        <v>200</v>
      </c>
      <c r="D33" s="77"/>
      <c r="E33" s="64"/>
      <c r="F33" s="64"/>
      <c r="G33" s="64"/>
      <c r="H33" s="64"/>
    </row>
    <row r="34" spans="1:8 16384:16384" s="65" customFormat="1" x14ac:dyDescent="0.3">
      <c r="A34" s="12"/>
      <c r="B34" s="62"/>
      <c r="C34" s="63"/>
      <c r="D34" s="78"/>
      <c r="E34" s="64"/>
      <c r="F34" s="64"/>
      <c r="G34" s="64"/>
      <c r="H34" s="64"/>
    </row>
    <row r="35" spans="1:8 16384:16384" s="65" customFormat="1" x14ac:dyDescent="0.3">
      <c r="A35" s="12"/>
      <c r="B35" s="68" t="s">
        <v>19</v>
      </c>
      <c r="C35" s="69" t="s">
        <v>20</v>
      </c>
      <c r="D35" s="79" t="s">
        <v>21</v>
      </c>
      <c r="E35" s="64"/>
      <c r="F35" s="64"/>
      <c r="G35" s="64"/>
      <c r="H35" s="64"/>
    </row>
    <row r="36" spans="1:8 16384:16384" s="65" customFormat="1" x14ac:dyDescent="0.3">
      <c r="A36" s="12"/>
      <c r="B36" s="62" t="s">
        <v>22</v>
      </c>
      <c r="C36" s="70">
        <f>VLOOKUP($C$32&amp;"-"&amp;B36,Planilha2!$A:$D,4,FALSE)</f>
        <v>0.3</v>
      </c>
      <c r="D36" s="80">
        <f>C36*$C$33</f>
        <v>60</v>
      </c>
      <c r="E36" s="64"/>
      <c r="F36" s="64"/>
      <c r="G36" s="64"/>
      <c r="H36" s="64"/>
    </row>
    <row r="37" spans="1:8 16384:16384" s="65" customFormat="1" x14ac:dyDescent="0.3">
      <c r="A37" s="12"/>
      <c r="B37" s="62" t="s">
        <v>23</v>
      </c>
      <c r="C37" s="70">
        <f>VLOOKUP($C$32&amp;"-"&amp;B37,Planilha2!$A:$D,4,FALSE)</f>
        <v>0.5</v>
      </c>
      <c r="D37" s="80">
        <f t="shared" ref="D37:D41" si="0">C37*$C$33</f>
        <v>100</v>
      </c>
      <c r="E37" s="64"/>
      <c r="F37" s="64"/>
      <c r="G37" s="64"/>
      <c r="H37" s="64"/>
    </row>
    <row r="38" spans="1:8 16384:16384" s="65" customFormat="1" x14ac:dyDescent="0.3">
      <c r="A38" s="12"/>
      <c r="B38" s="62" t="s">
        <v>24</v>
      </c>
      <c r="C38" s="70">
        <f>VLOOKUP($C$32&amp;"-"&amp;B38,Planilha2!$A:$D,4,FALSE)</f>
        <v>0.1</v>
      </c>
      <c r="D38" s="80">
        <f t="shared" si="0"/>
        <v>20</v>
      </c>
      <c r="E38" s="64"/>
      <c r="F38" s="64"/>
      <c r="G38" s="64"/>
      <c r="H38" s="64"/>
    </row>
    <row r="39" spans="1:8 16384:16384" s="65" customFormat="1" x14ac:dyDescent="0.3">
      <c r="A39" s="12"/>
      <c r="B39" s="62" t="s">
        <v>25</v>
      </c>
      <c r="C39" s="70">
        <f>VLOOKUP($C$32&amp;"-"&amp;B39,Planilha2!$A:$D,4,FALSE)</f>
        <v>0.1</v>
      </c>
      <c r="D39" s="80">
        <f t="shared" si="0"/>
        <v>20</v>
      </c>
      <c r="E39" s="64"/>
      <c r="F39" s="64"/>
      <c r="G39" s="64"/>
      <c r="H39" s="64"/>
    </row>
    <row r="40" spans="1:8 16384:16384" s="65" customFormat="1" x14ac:dyDescent="0.3">
      <c r="A40" s="12"/>
      <c r="B40" s="62" t="s">
        <v>26</v>
      </c>
      <c r="C40" s="70">
        <f>VLOOKUP($C$32&amp;"-"&amp;B40,Planilha2!$A:$D,4,FALSE)</f>
        <v>0</v>
      </c>
      <c r="D40" s="80">
        <f t="shared" si="0"/>
        <v>0</v>
      </c>
      <c r="E40" s="64"/>
      <c r="F40" s="64"/>
      <c r="G40" s="64"/>
      <c r="H40" s="64"/>
    </row>
    <row r="41" spans="1:8 16384:16384" s="65" customFormat="1" x14ac:dyDescent="0.3">
      <c r="A41" s="12"/>
      <c r="B41" s="62" t="s">
        <v>27</v>
      </c>
      <c r="C41" s="70">
        <f>VLOOKUP($C$32&amp;"-"&amp;B41,Planilha2!$A:$D,4,FALSE)</f>
        <v>0</v>
      </c>
      <c r="D41" s="80">
        <f t="shared" si="0"/>
        <v>0</v>
      </c>
      <c r="E41" s="64"/>
      <c r="F41" s="64"/>
      <c r="G41" s="64"/>
      <c r="H41" s="64"/>
    </row>
    <row r="42" spans="1:8 16384:16384" s="65" customFormat="1" x14ac:dyDescent="0.3">
      <c r="A42" s="12"/>
      <c r="B42" s="68"/>
      <c r="C42" s="69"/>
      <c r="D42" s="81">
        <f>SUM(D36:D41)</f>
        <v>200</v>
      </c>
      <c r="E42" s="64"/>
      <c r="F42" s="64"/>
      <c r="G42" s="64"/>
      <c r="H42" s="64"/>
    </row>
    <row r="43" spans="1:8 16384:16384" s="65" customFormat="1" x14ac:dyDescent="0.3">
      <c r="A43" s="12"/>
      <c r="B43" s="71"/>
      <c r="C43" s="54"/>
      <c r="D43" s="82"/>
      <c r="E43" s="64"/>
      <c r="F43" s="64"/>
      <c r="G43" s="64"/>
      <c r="H43" s="64"/>
    </row>
    <row r="44" spans="1:8 16384:16384" s="4" customFormat="1" ht="19.5" thickBot="1" x14ac:dyDescent="0.35">
      <c r="A44" s="12"/>
      <c r="B44" s="72"/>
      <c r="C44" s="73"/>
      <c r="D44" s="83"/>
      <c r="E44" s="74"/>
      <c r="F44" s="74"/>
      <c r="G44" s="74"/>
      <c r="H44" s="74"/>
      <c r="XFD44" s="65"/>
    </row>
    <row r="45" spans="1:8 16384:16384" x14ac:dyDescent="0.3">
      <c r="A45" s="12"/>
      <c r="B45" s="53"/>
      <c r="C45" s="53"/>
      <c r="D45" s="53"/>
      <c r="E45" s="12"/>
      <c r="F45" s="12"/>
      <c r="G45" s="12"/>
      <c r="H45" s="12"/>
      <c r="XFD45" s="65"/>
    </row>
    <row r="46" spans="1:8 16384:16384" x14ac:dyDescent="0.3">
      <c r="A46" s="12"/>
      <c r="B46" s="53"/>
      <c r="C46" s="53"/>
      <c r="D46" s="53"/>
      <c r="E46" s="12"/>
      <c r="F46" s="12"/>
      <c r="G46" s="12"/>
      <c r="H46" s="12"/>
    </row>
    <row r="47" spans="1:8 16384:16384" x14ac:dyDescent="0.3">
      <c r="A47" s="12"/>
      <c r="B47" s="53"/>
      <c r="C47" s="53"/>
      <c r="D47" s="53"/>
      <c r="E47" s="12"/>
      <c r="F47" s="12"/>
      <c r="G47" s="12"/>
      <c r="H47" s="12"/>
    </row>
    <row r="48" spans="1:8 16384:16384" x14ac:dyDescent="0.3">
      <c r="A48" s="12"/>
      <c r="B48" s="53"/>
      <c r="C48" s="53"/>
      <c r="D48" s="53"/>
      <c r="E48" s="12"/>
      <c r="F48" s="12"/>
      <c r="G48" s="12"/>
      <c r="H48" s="12"/>
    </row>
    <row r="49" spans="1:8" x14ac:dyDescent="0.3">
      <c r="A49" s="12"/>
      <c r="B49" s="53"/>
      <c r="C49" s="53"/>
      <c r="D49" s="53"/>
      <c r="E49" s="12"/>
      <c r="F49" s="12"/>
      <c r="G49" s="12"/>
      <c r="H49" s="12"/>
    </row>
    <row r="50" spans="1:8" x14ac:dyDescent="0.3">
      <c r="A50" s="12"/>
      <c r="B50" s="53"/>
      <c r="C50" s="53"/>
      <c r="D50" s="53"/>
      <c r="E50" s="12"/>
      <c r="F50" s="12"/>
      <c r="G50" s="12"/>
      <c r="H50" s="12"/>
    </row>
    <row r="51" spans="1:8" x14ac:dyDescent="0.3">
      <c r="A51" s="12"/>
      <c r="B51" s="53"/>
      <c r="C51" s="53"/>
      <c r="D51" s="53"/>
      <c r="E51" s="12"/>
      <c r="F51" s="12"/>
      <c r="G51" s="12"/>
      <c r="H51" s="12"/>
    </row>
    <row r="52" spans="1:8" x14ac:dyDescent="0.3">
      <c r="A52" s="12"/>
      <c r="B52" s="53"/>
      <c r="C52" s="53"/>
      <c r="D52" s="53"/>
      <c r="E52" s="12"/>
      <c r="F52" s="12"/>
      <c r="G52" s="12"/>
      <c r="H52" s="12"/>
    </row>
    <row r="53" spans="1:8" x14ac:dyDescent="0.3">
      <c r="A53" s="12"/>
      <c r="B53" s="53"/>
      <c r="C53" s="53"/>
      <c r="D53" s="53"/>
      <c r="E53" s="12"/>
      <c r="F53" s="12"/>
      <c r="G53" s="12"/>
      <c r="H53" s="12"/>
    </row>
    <row r="54" spans="1:8" x14ac:dyDescent="0.3">
      <c r="A54" s="12"/>
      <c r="B54" s="53"/>
      <c r="C54" s="53"/>
      <c r="D54" s="53"/>
      <c r="E54" s="12"/>
      <c r="F54" s="12"/>
      <c r="G54" s="12"/>
      <c r="H54" s="12"/>
    </row>
    <row r="55" spans="1:8" x14ac:dyDescent="0.3">
      <c r="A55" s="12"/>
      <c r="B55" s="53"/>
      <c r="C55" s="53"/>
      <c r="D55" s="53"/>
      <c r="E55" s="12"/>
      <c r="F55" s="12"/>
      <c r="G55" s="12"/>
      <c r="H55" s="12"/>
    </row>
    <row r="56" spans="1:8" hidden="1" x14ac:dyDescent="0.3">
      <c r="A56" s="12"/>
      <c r="B56" s="53"/>
      <c r="C56" s="53"/>
      <c r="D56" s="53"/>
      <c r="E56" s="12"/>
      <c r="F56" s="12"/>
      <c r="G56" s="12"/>
      <c r="H56" s="12"/>
    </row>
    <row r="57" spans="1:8" hidden="1" x14ac:dyDescent="0.3">
      <c r="A57" s="12"/>
      <c r="B57" s="53"/>
      <c r="C57" s="53"/>
      <c r="D57" s="53"/>
      <c r="E57" s="12"/>
      <c r="F57" s="12"/>
      <c r="G57" s="12"/>
      <c r="H57" s="12"/>
    </row>
    <row r="58" spans="1:8" hidden="1" x14ac:dyDescent="0.3">
      <c r="A58" s="12"/>
      <c r="B58" s="53"/>
      <c r="C58" s="53"/>
      <c r="D58" s="53"/>
      <c r="E58" s="12"/>
      <c r="F58" s="12"/>
      <c r="G58" s="12"/>
      <c r="H58" s="12"/>
    </row>
    <row r="59" spans="1:8" hidden="1" x14ac:dyDescent="0.3">
      <c r="A59" s="12"/>
      <c r="B59" s="53"/>
      <c r="C59" s="53"/>
      <c r="D59" s="53"/>
      <c r="E59" s="12"/>
      <c r="F59" s="12"/>
      <c r="G59" s="12"/>
      <c r="H59" s="12"/>
    </row>
    <row r="60" spans="1:8" hidden="1" x14ac:dyDescent="0.3">
      <c r="A60" s="12"/>
      <c r="B60" s="53"/>
      <c r="C60" s="53"/>
      <c r="D60" s="53"/>
      <c r="E60" s="12"/>
      <c r="F60" s="12"/>
      <c r="G60" s="12"/>
      <c r="H60" s="12"/>
    </row>
    <row r="61" spans="1:8" hidden="1" x14ac:dyDescent="0.3">
      <c r="A61" s="12"/>
      <c r="B61" s="53"/>
      <c r="C61" s="53"/>
      <c r="D61" s="53"/>
      <c r="E61" s="12"/>
      <c r="F61" s="12"/>
      <c r="G61" s="12"/>
      <c r="H61" s="12"/>
    </row>
    <row r="62" spans="1:8" hidden="1" x14ac:dyDescent="0.3">
      <c r="A62" s="12"/>
      <c r="B62" s="53"/>
      <c r="C62" s="53"/>
      <c r="D62" s="53"/>
      <c r="E62" s="12"/>
      <c r="F62" s="12"/>
      <c r="G62" s="12"/>
      <c r="H62" s="12"/>
    </row>
    <row r="63" spans="1:8" hidden="1" x14ac:dyDescent="0.3">
      <c r="A63" s="12"/>
      <c r="B63" s="53"/>
      <c r="C63" s="53"/>
      <c r="D63" s="53"/>
      <c r="E63" s="12"/>
      <c r="F63" s="12"/>
      <c r="G63" s="12"/>
      <c r="H63" s="12"/>
    </row>
    <row r="64" spans="1:8" hidden="1" x14ac:dyDescent="0.3">
      <c r="A64" s="12"/>
      <c r="B64" s="53"/>
      <c r="C64" s="53"/>
      <c r="D64" s="53"/>
      <c r="E64" s="12"/>
      <c r="F64" s="12"/>
      <c r="G64" s="12"/>
      <c r="H64" s="12"/>
    </row>
    <row r="65" spans="1:8" hidden="1" x14ac:dyDescent="0.3">
      <c r="A65" s="12"/>
      <c r="B65" s="53"/>
      <c r="C65" s="53"/>
      <c r="D65" s="53"/>
      <c r="E65" s="12"/>
      <c r="F65" s="12"/>
      <c r="G65" s="12"/>
      <c r="H65" s="12"/>
    </row>
    <row r="66" spans="1:8" hidden="1" x14ac:dyDescent="0.3">
      <c r="A66" s="12"/>
      <c r="B66" s="53"/>
      <c r="C66" s="53"/>
      <c r="D66" s="53"/>
      <c r="E66" s="12"/>
      <c r="F66" s="12"/>
      <c r="G66" s="12"/>
      <c r="H66" s="12"/>
    </row>
    <row r="67" spans="1:8" hidden="1" x14ac:dyDescent="0.3">
      <c r="A67" s="12"/>
      <c r="B67" s="53"/>
      <c r="C67" s="53"/>
      <c r="D67" s="53"/>
      <c r="E67" s="12"/>
      <c r="F67" s="12"/>
      <c r="G67" s="12"/>
      <c r="H67" s="12"/>
    </row>
  </sheetData>
  <mergeCells count="11">
    <mergeCell ref="B11:D11"/>
    <mergeCell ref="B16:D16"/>
    <mergeCell ref="B23:C23"/>
    <mergeCell ref="B19:C19"/>
    <mergeCell ref="B20:C20"/>
    <mergeCell ref="B21:C21"/>
    <mergeCell ref="B12:C12"/>
    <mergeCell ref="B13:C13"/>
    <mergeCell ref="B14:C14"/>
    <mergeCell ref="B17:C17"/>
    <mergeCell ref="B18:C18"/>
  </mergeCells>
  <dataValidations count="1">
    <dataValidation type="list" allowBlank="1" showInputMessage="1" showErrorMessage="1" sqref="C32" xr:uid="{335373BC-C019-43BB-AA53-28C7F081ABF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73CC-5F3B-4E38-8307-737B0AD46484}">
  <dimension ref="A2:H20"/>
  <sheetViews>
    <sheetView workbookViewId="0">
      <selection activeCell="H4" sqref="H4"/>
    </sheetView>
  </sheetViews>
  <sheetFormatPr defaultRowHeight="18.75" x14ac:dyDescent="0.3"/>
  <cols>
    <col min="1" max="1" width="27.5" bestFit="1" customWidth="1"/>
    <col min="2" max="2" width="10.69921875" bestFit="1" customWidth="1"/>
    <col min="3" max="3" width="24.5" customWidth="1"/>
    <col min="7" max="7" width="17.19921875" customWidth="1"/>
  </cols>
  <sheetData>
    <row r="2" spans="1:8" x14ac:dyDescent="0.3">
      <c r="A2" s="7" t="s">
        <v>30</v>
      </c>
      <c r="B2" s="7" t="s">
        <v>18</v>
      </c>
      <c r="C2" s="8" t="s">
        <v>19</v>
      </c>
      <c r="D2" s="8" t="s">
        <v>29</v>
      </c>
    </row>
    <row r="3" spans="1:8" x14ac:dyDescent="0.3">
      <c r="A3" t="str">
        <f>B3&amp;"-"&amp;C3</f>
        <v>Conservador-PAPEL</v>
      </c>
      <c r="B3" t="s">
        <v>28</v>
      </c>
      <c r="C3" s="1" t="s">
        <v>22</v>
      </c>
      <c r="D3" s="2">
        <v>0.3</v>
      </c>
      <c r="H3" t="s">
        <v>29</v>
      </c>
    </row>
    <row r="4" spans="1:8" x14ac:dyDescent="0.3">
      <c r="A4" t="str">
        <f t="shared" ref="A4:A20" si="0">B4&amp;"-"&amp;C4</f>
        <v>Conservador-TIJOLO</v>
      </c>
      <c r="B4" t="s">
        <v>28</v>
      </c>
      <c r="C4" s="1" t="s">
        <v>23</v>
      </c>
      <c r="D4" s="2">
        <v>0.5</v>
      </c>
      <c r="G4" s="3" t="s">
        <v>32</v>
      </c>
      <c r="H4" s="9">
        <f>VLOOKUP(G4,$A:$D,4,FALSE)</f>
        <v>0.35</v>
      </c>
    </row>
    <row r="5" spans="1:8" x14ac:dyDescent="0.3">
      <c r="A5" t="str">
        <f t="shared" si="0"/>
        <v>Conservador-HÍBRIDOS</v>
      </c>
      <c r="B5" t="s">
        <v>28</v>
      </c>
      <c r="C5" s="1" t="s">
        <v>24</v>
      </c>
      <c r="D5" s="2">
        <v>0.1</v>
      </c>
    </row>
    <row r="6" spans="1:8" x14ac:dyDescent="0.3">
      <c r="A6" t="str">
        <f t="shared" si="0"/>
        <v>Conservador-FOFs</v>
      </c>
      <c r="B6" t="s">
        <v>28</v>
      </c>
      <c r="C6" s="1" t="s">
        <v>25</v>
      </c>
      <c r="D6" s="2">
        <v>0.1</v>
      </c>
    </row>
    <row r="7" spans="1:8" x14ac:dyDescent="0.3">
      <c r="A7" t="str">
        <f t="shared" si="0"/>
        <v>Conservador-DESENVOLVIMENTO</v>
      </c>
      <c r="B7" t="s">
        <v>28</v>
      </c>
      <c r="C7" s="1" t="s">
        <v>26</v>
      </c>
      <c r="D7" s="2">
        <v>0</v>
      </c>
    </row>
    <row r="8" spans="1:8" ht="19.5" thickBot="1" x14ac:dyDescent="0.35">
      <c r="A8" s="4" t="str">
        <f t="shared" si="0"/>
        <v>Conservador-HOTELARIAS</v>
      </c>
      <c r="B8" s="4" t="s">
        <v>28</v>
      </c>
      <c r="C8" s="5" t="s">
        <v>27</v>
      </c>
      <c r="D8" s="6">
        <v>0</v>
      </c>
    </row>
    <row r="9" spans="1:8" x14ac:dyDescent="0.3">
      <c r="A9" t="str">
        <f t="shared" si="0"/>
        <v>Moderado-PAPEL</v>
      </c>
      <c r="B9" t="s">
        <v>16</v>
      </c>
      <c r="C9" s="1" t="s">
        <v>22</v>
      </c>
      <c r="D9" s="2">
        <v>0.32</v>
      </c>
    </row>
    <row r="10" spans="1:8" x14ac:dyDescent="0.3">
      <c r="A10" t="str">
        <f t="shared" si="0"/>
        <v>Moderado-TIJOLO</v>
      </c>
      <c r="B10" t="s">
        <v>16</v>
      </c>
      <c r="C10" s="1" t="s">
        <v>23</v>
      </c>
      <c r="D10" s="2">
        <v>0.35</v>
      </c>
    </row>
    <row r="11" spans="1:8" x14ac:dyDescent="0.3">
      <c r="A11" t="str">
        <f t="shared" si="0"/>
        <v>Moderado-HÍBRIDOS</v>
      </c>
      <c r="B11" t="s">
        <v>16</v>
      </c>
      <c r="C11" s="1" t="s">
        <v>24</v>
      </c>
      <c r="D11" s="2">
        <v>0.08</v>
      </c>
    </row>
    <row r="12" spans="1:8" x14ac:dyDescent="0.3">
      <c r="A12" t="str">
        <f t="shared" si="0"/>
        <v>Moderado-FOFs</v>
      </c>
      <c r="B12" t="s">
        <v>16</v>
      </c>
      <c r="C12" s="1" t="s">
        <v>25</v>
      </c>
      <c r="D12" s="2">
        <v>0.05</v>
      </c>
    </row>
    <row r="13" spans="1:8" x14ac:dyDescent="0.3">
      <c r="A13" t="str">
        <f t="shared" si="0"/>
        <v>Moderado-DESENVOLVIMENTO</v>
      </c>
      <c r="B13" t="s">
        <v>16</v>
      </c>
      <c r="C13" s="1" t="s">
        <v>26</v>
      </c>
      <c r="D13" s="2">
        <v>0.1</v>
      </c>
    </row>
    <row r="14" spans="1:8" ht="19.5" thickBot="1" x14ac:dyDescent="0.35">
      <c r="A14" s="4" t="str">
        <f t="shared" si="0"/>
        <v>Moderado-HOTELARIAS</v>
      </c>
      <c r="B14" s="4" t="s">
        <v>16</v>
      </c>
      <c r="C14" s="5" t="s">
        <v>27</v>
      </c>
      <c r="D14" s="6">
        <v>0.1</v>
      </c>
    </row>
    <row r="15" spans="1:8" x14ac:dyDescent="0.3">
      <c r="A15" t="str">
        <f t="shared" si="0"/>
        <v>Agressivo-PAPEL</v>
      </c>
      <c r="B15" t="s">
        <v>31</v>
      </c>
      <c r="C15" s="1" t="s">
        <v>22</v>
      </c>
      <c r="D15" s="2">
        <v>0.5</v>
      </c>
    </row>
    <row r="16" spans="1:8" x14ac:dyDescent="0.3">
      <c r="A16" t="str">
        <f t="shared" si="0"/>
        <v>Agressivo-TIJOLO</v>
      </c>
      <c r="B16" t="s">
        <v>31</v>
      </c>
      <c r="C16" s="1" t="s">
        <v>23</v>
      </c>
      <c r="D16" s="2">
        <v>0.1</v>
      </c>
    </row>
    <row r="17" spans="1:4" x14ac:dyDescent="0.3">
      <c r="A17" t="str">
        <f t="shared" si="0"/>
        <v>Agressivo-HÍBRIDOS</v>
      </c>
      <c r="B17" t="s">
        <v>31</v>
      </c>
      <c r="C17" s="1" t="s">
        <v>24</v>
      </c>
      <c r="D17" s="2">
        <v>0.05</v>
      </c>
    </row>
    <row r="18" spans="1:4" x14ac:dyDescent="0.3">
      <c r="A18" t="str">
        <f t="shared" si="0"/>
        <v>Agressivo-FOFs</v>
      </c>
      <c r="B18" t="s">
        <v>31</v>
      </c>
      <c r="C18" s="1" t="s">
        <v>25</v>
      </c>
      <c r="D18" s="2">
        <v>0.05</v>
      </c>
    </row>
    <row r="19" spans="1:4" x14ac:dyDescent="0.3">
      <c r="A19" t="str">
        <f t="shared" si="0"/>
        <v>Agressivo-DESENVOLVIMENTO</v>
      </c>
      <c r="B19" t="s">
        <v>31</v>
      </c>
      <c r="C19" s="1" t="s">
        <v>26</v>
      </c>
      <c r="D19" s="2">
        <v>0.2</v>
      </c>
    </row>
    <row r="20" spans="1:4" x14ac:dyDescent="0.3">
      <c r="A20" t="str">
        <f t="shared" si="0"/>
        <v>Agressivo-HOTELARIAS</v>
      </c>
      <c r="B20" t="s">
        <v>31</v>
      </c>
      <c r="C20" s="1" t="s">
        <v>27</v>
      </c>
      <c r="D20" s="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lucia borges dos santos</dc:creator>
  <cp:lastModifiedBy>adilson tidre dos santos</cp:lastModifiedBy>
  <dcterms:created xsi:type="dcterms:W3CDTF">2025-06-22T13:12:42Z</dcterms:created>
  <dcterms:modified xsi:type="dcterms:W3CDTF">2025-06-22T19:35:25Z</dcterms:modified>
</cp:coreProperties>
</file>