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Experiments\Triangulating_consciousness\Analysis\"/>
    </mc:Choice>
  </mc:AlternateContent>
  <bookViews>
    <workbookView xWindow="0" yWindow="0" windowWidth="28800" windowHeight="13530" tabRatio="239"/>
  </bookViews>
  <sheets>
    <sheet name="summary" sheetId="1" r:id="rId1"/>
    <sheet name="data" sheetId="2" r:id="rId2"/>
  </sheets>
  <definedNames>
    <definedName name="_xlnm._FilterDatabase" localSheetId="0" hidden="1">summary!$A$2:$S$24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1" i="1" l="1"/>
  <c r="H22" i="1"/>
  <c r="H23" i="1"/>
  <c r="G21" i="1"/>
  <c r="G22" i="1"/>
  <c r="G23" i="1"/>
  <c r="N17" i="1" l="1"/>
  <c r="N18" i="1"/>
  <c r="N19" i="1"/>
  <c r="N20" i="1"/>
  <c r="S16" i="1"/>
  <c r="S17" i="1"/>
  <c r="S18" i="1"/>
  <c r="S19" i="1"/>
  <c r="S20" i="1"/>
  <c r="O18" i="1"/>
  <c r="O19" i="1"/>
  <c r="O20" i="1"/>
  <c r="N13" i="1"/>
  <c r="N14" i="1"/>
  <c r="N16" i="1"/>
  <c r="H18" i="1" l="1"/>
  <c r="H19" i="1"/>
  <c r="H20" i="1"/>
  <c r="G18" i="1"/>
  <c r="G19" i="1"/>
  <c r="G20" i="1"/>
  <c r="J20" i="1" l="1"/>
  <c r="K20" i="1"/>
  <c r="M17" i="1"/>
  <c r="M18" i="1"/>
  <c r="M19" i="1"/>
  <c r="M20" i="1"/>
  <c r="K17" i="1" l="1"/>
  <c r="K18" i="1"/>
  <c r="K19" i="1"/>
  <c r="J17" i="1"/>
  <c r="J18" i="1"/>
  <c r="J19" i="1"/>
  <c r="Q16" i="1" l="1"/>
  <c r="Q17" i="1"/>
  <c r="Q18" i="1"/>
  <c r="Q19" i="1"/>
  <c r="Q20" i="1"/>
  <c r="P18" i="1"/>
  <c r="J4" i="1" l="1"/>
  <c r="H17" i="1" l="1"/>
  <c r="H16" i="1"/>
  <c r="H15" i="1"/>
  <c r="H14" i="1"/>
  <c r="H13" i="1"/>
  <c r="H12" i="1"/>
  <c r="H11" i="1"/>
  <c r="H10" i="1"/>
  <c r="H9" i="1"/>
  <c r="H8" i="1"/>
  <c r="H7" i="1"/>
  <c r="H5" i="1"/>
  <c r="H4" i="1"/>
  <c r="H3" i="1"/>
  <c r="G17" i="1"/>
  <c r="G16" i="1"/>
  <c r="G15" i="1"/>
  <c r="G14" i="1"/>
  <c r="G13" i="1"/>
  <c r="G12" i="1"/>
  <c r="G11" i="1"/>
  <c r="G10" i="1"/>
  <c r="G9" i="1"/>
  <c r="G8" i="1"/>
  <c r="G7" i="1"/>
  <c r="G5" i="1"/>
  <c r="G4" i="1"/>
  <c r="G3" i="1"/>
  <c r="J16" i="1"/>
  <c r="J14" i="1"/>
  <c r="J13" i="1"/>
  <c r="J12" i="1"/>
  <c r="J11" i="1"/>
  <c r="J10" i="1"/>
  <c r="J9" i="1"/>
  <c r="J8" i="1"/>
  <c r="J7" i="1"/>
  <c r="J5" i="1"/>
  <c r="J3" i="1"/>
  <c r="K16" i="1"/>
  <c r="K14" i="1"/>
  <c r="K13" i="1"/>
  <c r="K12" i="1"/>
  <c r="K11" i="1"/>
  <c r="K10" i="1"/>
  <c r="K9" i="1"/>
  <c r="K8" i="1"/>
  <c r="K7" i="1"/>
  <c r="K5" i="1"/>
  <c r="K4" i="1"/>
  <c r="K3" i="1"/>
  <c r="M16" i="1"/>
  <c r="M14" i="1"/>
  <c r="M13" i="1"/>
  <c r="M12" i="1"/>
  <c r="M11" i="1"/>
  <c r="M10" i="1"/>
  <c r="M9" i="1"/>
  <c r="M8" i="1"/>
  <c r="M7" i="1"/>
  <c r="M5" i="1"/>
  <c r="M4" i="1"/>
  <c r="M3" i="1"/>
  <c r="P4" i="1"/>
  <c r="P5" i="1"/>
  <c r="P6" i="1"/>
  <c r="P7" i="1"/>
  <c r="P10" i="1"/>
  <c r="P12" i="1"/>
  <c r="P13" i="1"/>
  <c r="P14" i="1"/>
  <c r="P3" i="1"/>
  <c r="Q4" i="1"/>
  <c r="Q5" i="1"/>
  <c r="Q6" i="1"/>
  <c r="Q7" i="1"/>
  <c r="Q8" i="1"/>
  <c r="Q9" i="1"/>
  <c r="Q10" i="1"/>
  <c r="Q11" i="1"/>
  <c r="Q12" i="1"/>
  <c r="Q13" i="1"/>
  <c r="Q14" i="1"/>
  <c r="Q3" i="1"/>
  <c r="S4" i="1"/>
  <c r="S5" i="1"/>
  <c r="S6" i="1"/>
  <c r="S7" i="1"/>
  <c r="S8" i="1"/>
  <c r="S9" i="1"/>
  <c r="S10" i="1"/>
  <c r="S11" i="1"/>
  <c r="S12" i="1"/>
  <c r="S13" i="1"/>
  <c r="S14" i="1"/>
  <c r="S3" i="1"/>
  <c r="O4" i="1"/>
  <c r="O5" i="1"/>
  <c r="O6" i="1"/>
  <c r="O7" i="1"/>
  <c r="O8" i="1"/>
  <c r="O9" i="1"/>
  <c r="O10" i="1"/>
  <c r="O11" i="1"/>
  <c r="O12" i="1"/>
  <c r="O13" i="1"/>
  <c r="O14" i="1"/>
  <c r="O16" i="1"/>
  <c r="O17" i="1"/>
  <c r="O3" i="1"/>
  <c r="N4" i="1" l="1"/>
  <c r="E4" i="1" s="1"/>
  <c r="N5" i="1"/>
  <c r="E5" i="1" s="1"/>
  <c r="N6" i="1"/>
  <c r="N7" i="1"/>
  <c r="E7" i="1" s="1"/>
  <c r="N8" i="1"/>
  <c r="E8" i="1" s="1"/>
  <c r="N9" i="1"/>
  <c r="E9" i="1" s="1"/>
  <c r="N10" i="1"/>
  <c r="E10" i="1" s="1"/>
  <c r="N11" i="1"/>
  <c r="E11" i="1" s="1"/>
  <c r="N12" i="1"/>
  <c r="E12" i="1" s="1"/>
  <c r="E13" i="1"/>
  <c r="E14" i="1"/>
  <c r="E15" i="1"/>
  <c r="E16" i="1"/>
  <c r="E17" i="1"/>
  <c r="E18" i="1"/>
  <c r="E19" i="1"/>
  <c r="E20" i="1"/>
  <c r="N21" i="1"/>
  <c r="N22" i="1"/>
  <c r="N23" i="1"/>
  <c r="N24" i="1"/>
  <c r="N3" i="1"/>
  <c r="E3" i="1" s="1"/>
  <c r="E1" i="1" l="1"/>
  <c r="I4" i="1"/>
  <c r="D4" i="1" s="1"/>
  <c r="I5" i="1"/>
  <c r="D5" i="1" s="1"/>
  <c r="I6" i="1"/>
  <c r="I7" i="1"/>
  <c r="D7" i="1" s="1"/>
  <c r="I8" i="1"/>
  <c r="D8" i="1" s="1"/>
  <c r="I9" i="1"/>
  <c r="D9" i="1" s="1"/>
  <c r="I10" i="1"/>
  <c r="D10" i="1" s="1"/>
  <c r="I11" i="1"/>
  <c r="D11" i="1" s="1"/>
  <c r="I12" i="1"/>
  <c r="D12" i="1" s="1"/>
  <c r="I13" i="1"/>
  <c r="D13" i="1" s="1"/>
  <c r="I14" i="1"/>
  <c r="D14" i="1" s="1"/>
  <c r="D15" i="1"/>
  <c r="I16" i="1"/>
  <c r="D16" i="1" s="1"/>
  <c r="I17" i="1"/>
  <c r="D17" i="1" s="1"/>
  <c r="I18" i="1"/>
  <c r="D18" i="1" s="1"/>
  <c r="I19" i="1"/>
  <c r="D19" i="1" s="1"/>
  <c r="I20" i="1"/>
  <c r="D20" i="1" s="1"/>
  <c r="I21" i="1"/>
  <c r="I22" i="1"/>
  <c r="I23" i="1"/>
  <c r="I24" i="1"/>
  <c r="I3" i="1"/>
  <c r="D3" i="1" s="1"/>
  <c r="D1" i="1" l="1"/>
  <c r="F12" i="1"/>
  <c r="C12" i="1" s="1"/>
  <c r="B12" i="1" s="1"/>
  <c r="F13" i="1"/>
  <c r="C13" i="1" s="1"/>
  <c r="B13" i="1" s="1"/>
  <c r="F14" i="1"/>
  <c r="C14" i="1" s="1"/>
  <c r="B14" i="1" s="1"/>
  <c r="F15" i="1"/>
  <c r="C15" i="1" s="1"/>
  <c r="B15" i="1" s="1"/>
  <c r="F16" i="1"/>
  <c r="C16" i="1" s="1"/>
  <c r="B16" i="1" s="1"/>
  <c r="F17" i="1"/>
  <c r="C17" i="1" s="1"/>
  <c r="B17" i="1" s="1"/>
  <c r="F18" i="1"/>
  <c r="C18" i="1" s="1"/>
  <c r="B18" i="1" s="1"/>
  <c r="F19" i="1"/>
  <c r="C19" i="1" s="1"/>
  <c r="B19" i="1" s="1"/>
  <c r="F20" i="1"/>
  <c r="C20" i="1" s="1"/>
  <c r="B20" i="1" s="1"/>
  <c r="F21" i="1"/>
  <c r="C21" i="1" s="1"/>
  <c r="F22" i="1"/>
  <c r="C22" i="1" s="1"/>
  <c r="F23" i="1"/>
  <c r="C23" i="1" s="1"/>
  <c r="F24" i="1"/>
  <c r="F4" i="1"/>
  <c r="C4" i="1" s="1"/>
  <c r="B4" i="1" s="1"/>
  <c r="F5" i="1"/>
  <c r="C5" i="1" s="1"/>
  <c r="B5" i="1" s="1"/>
  <c r="F6" i="1"/>
  <c r="B6" i="1" s="1"/>
  <c r="F7" i="1"/>
  <c r="C7" i="1" s="1"/>
  <c r="B7" i="1" s="1"/>
  <c r="F8" i="1"/>
  <c r="C8" i="1" s="1"/>
  <c r="B8" i="1" s="1"/>
  <c r="F9" i="1"/>
  <c r="C9" i="1" s="1"/>
  <c r="B9" i="1" s="1"/>
  <c r="F10" i="1"/>
  <c r="C10" i="1" s="1"/>
  <c r="B10" i="1" s="1"/>
  <c r="F11" i="1"/>
  <c r="C11" i="1" s="1"/>
  <c r="B11" i="1" s="1"/>
  <c r="F3" i="1"/>
  <c r="C3" i="1" s="1"/>
  <c r="B3" i="1" s="1"/>
  <c r="B1" i="1" l="1"/>
  <c r="C1" i="1"/>
</calcChain>
</file>

<file path=xl/comments1.xml><?xml version="1.0" encoding="utf-8"?>
<comments xmlns="http://schemas.openxmlformats.org/spreadsheetml/2006/main">
  <authors>
    <author>Adi</author>
  </authors>
  <commentList>
    <comment ref="D5" authorId="0" shapeId="0">
      <text>
        <r>
          <rPr>
            <b/>
            <sz val="9"/>
            <color indexed="81"/>
            <rFont val="Tahoma"/>
            <family val="2"/>
          </rPr>
          <t>Adi:</t>
        </r>
        <r>
          <rPr>
            <sz val="9"/>
            <color indexed="81"/>
            <rFont val="Tahoma"/>
            <family val="2"/>
          </rPr>
          <t xml:space="preserve">
mentioned &amp; rated percieving also other stimuli</t>
        </r>
      </text>
    </comment>
    <comment ref="D6" authorId="0" shapeId="0">
      <text>
        <r>
          <rPr>
            <b/>
            <sz val="9"/>
            <color indexed="81"/>
            <rFont val="Tahoma"/>
            <family val="2"/>
          </rPr>
          <t>Adi:</t>
        </r>
        <r>
          <rPr>
            <sz val="9"/>
            <color indexed="81"/>
            <rFont val="Tahoma"/>
            <family val="2"/>
          </rPr>
          <t xml:space="preserve">
mentioned &amp; rated percieving also other stimuli</t>
        </r>
      </text>
    </comment>
    <comment ref="J14" authorId="0" shapeId="0">
      <text>
        <r>
          <rPr>
            <b/>
            <sz val="9"/>
            <color indexed="81"/>
            <rFont val="Tahoma"/>
            <family val="2"/>
          </rPr>
          <t>Adi:</t>
        </r>
        <r>
          <rPr>
            <sz val="9"/>
            <color indexed="81"/>
            <rFont val="Tahoma"/>
            <family val="2"/>
          </rPr>
          <t xml:space="preserve">
Calculated based on 4 blocks instead of 5. The missing block should be decoded from the triggers of first block</t>
        </r>
      </text>
    </comment>
  </commentList>
</comments>
</file>

<file path=xl/sharedStrings.xml><?xml version="1.0" encoding="utf-8"?>
<sst xmlns="http://schemas.openxmlformats.org/spreadsheetml/2006/main" count="193" uniqueCount="51">
  <si>
    <t>Subject #</t>
  </si>
  <si>
    <t>IB</t>
  </si>
  <si>
    <t>Not having enough trials (n=75) in each experimental cell due to excessive artifacts or eye movements</t>
  </si>
  <si>
    <t>Not able to fuse the dichoptically displayed stimuli</t>
  </si>
  <si>
    <t>DCF</t>
  </si>
  <si>
    <t>Accuracy lower than 70% in the third phase</t>
  </si>
  <si>
    <t xml:space="preserve">Report not perceiving any faces/houses in phase two </t>
  </si>
  <si>
    <t>Masking</t>
  </si>
  <si>
    <t>Accuracy lower than 70% for the visible conditionn in the post-test objective awareness measure</t>
  </si>
  <si>
    <r>
      <t xml:space="preserve">Having higher ratings </t>
    </r>
    <r>
      <rPr>
        <sz val="11"/>
        <color theme="1"/>
        <rFont val="Calibri"/>
        <family val="2"/>
        <scheme val="minor"/>
      </rPr>
      <t> </t>
    </r>
    <r>
      <rPr>
        <sz val="11"/>
        <color rgb="FF000000"/>
        <rFont val="Calibri"/>
        <family val="2"/>
        <scheme val="minor"/>
      </rPr>
      <t xml:space="preserve">on the perceptual awareness scale (PAS; </t>
    </r>
    <r>
      <rPr>
        <sz val="11"/>
        <rFont val="Calibri"/>
        <family val="2"/>
      </rPr>
      <t>Ramsøy &amp; Overgaard, 2004)</t>
    </r>
    <r>
      <rPr>
        <sz val="11"/>
        <color rgb="FF000000"/>
        <rFont val="Calibri"/>
        <family val="2"/>
        <scheme val="minor"/>
      </rPr>
      <t xml:space="preserve"> of the invisible condition than the blank trials</t>
    </r>
  </si>
  <si>
    <t>Below 80% probe detection</t>
  </si>
  <si>
    <t>Lowest number of trials of all conditions</t>
  </si>
  <si>
    <t>% probe detection</t>
  </si>
  <si>
    <t>Accuracy in the third phase</t>
  </si>
  <si>
    <t xml:space="preserve">perceived faces/houses in phase two </t>
  </si>
  <si>
    <t>comments</t>
  </si>
  <si>
    <t>EEG data wasn't saved - excluded based on technical error</t>
  </si>
  <si>
    <t>Summary of all criteria</t>
  </si>
  <si>
    <t>Able to fuse the dichoptically displayed stimuli</t>
  </si>
  <si>
    <t>yes</t>
  </si>
  <si>
    <t>-</t>
  </si>
  <si>
    <t>Accuracy of the invisible condition in the post-test objective awareness measure</t>
  </si>
  <si>
    <t>Accuracy of the visible conditionn in the post-test objective awareness measure</t>
  </si>
  <si>
    <t>Summary of IB</t>
  </si>
  <si>
    <t>Summary of masking</t>
  </si>
  <si>
    <t>Summary of DCF</t>
  </si>
  <si>
    <t>inverted buttons in the masking post-test</t>
  </si>
  <si>
    <t>Above chance performance for the invisible condition in the post-test objective awareness measure (binoinv([0.025 0.975],96,0.5)/96 = [0.3958, 0.6042])</t>
  </si>
  <si>
    <t>Having higher ratings  on the perceptual awareness scale (PAS; Ramsøy &amp; Overgaard, 2004) of the invisible condition than the blank trials</t>
  </si>
  <si>
    <t>Having higher ratings  on the perceptual awareness scale (PAS; Ramsøy &amp; Overgaard, 2004) of the invisible condition than the blank trials (plot it)</t>
  </si>
  <si>
    <t>no</t>
  </si>
  <si>
    <t>Above chance performance for the invisible condition in the post-test objective awareness measure (binoinv([0.025 0.975],64,0.5)/64 = [0.3750, 0.6250]) חי בריבוע</t>
  </si>
  <si>
    <t>Remove from the exclusion criteria</t>
  </si>
  <si>
    <t>0-13</t>
  </si>
  <si>
    <t>0-15</t>
  </si>
  <si>
    <t>0-16</t>
  </si>
  <si>
    <t>1_New</t>
  </si>
  <si>
    <t>2_New</t>
  </si>
  <si>
    <t>3_New</t>
  </si>
  <si>
    <t>V</t>
  </si>
  <si>
    <t>X</t>
  </si>
  <si>
    <t>Performed contrast validation block in DCF (16 Feb 2022)</t>
  </si>
  <si>
    <t>Performed three DCF adjusting steps also in the main session (contrast 15 -&gt; 13 -&gt;11). (28 Apr 2022)</t>
  </si>
  <si>
    <t>New IB scale (22 June 2022)</t>
  </si>
  <si>
    <t>4_New</t>
  </si>
  <si>
    <t>5_New</t>
  </si>
  <si>
    <t>do a t-test between the red and yellow for both visible and invisible conditions</t>
  </si>
  <si>
    <t xml:space="preserve">Also draw the ERPs of both groups </t>
  </si>
  <si>
    <t>No</t>
  </si>
  <si>
    <t>Yes</t>
  </si>
  <si>
    <t>perceived faces/houses in phase 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</si>
</sst>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charset val="1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8"/>
      <color theme="1"/>
      <name val="Times New Roman"/>
      <family val="1"/>
    </font>
    <font>
      <sz val="11"/>
      <color rgb="FF000000"/>
      <name val="Arial"/>
      <family val="2"/>
    </font>
    <font>
      <sz val="11"/>
      <color rgb="FF9C6500"/>
      <name val="Calibri"/>
      <family val="2"/>
      <charset val="1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2" borderId="0" applyNumberFormat="0" applyBorder="0" applyAlignment="0" applyProtection="0"/>
  </cellStyleXfs>
  <cellXfs count="9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4" fillId="0" borderId="0" xfId="0" applyFont="1" applyAlignment="1">
      <alignment vertical="center"/>
    </xf>
    <xf numFmtId="0" fontId="5" fillId="0" borderId="0" xfId="0" applyFont="1"/>
    <xf numFmtId="0" fontId="6" fillId="2" borderId="0" xfId="1" applyAlignment="1">
      <alignment wrapText="1"/>
    </xf>
    <xf numFmtId="0" fontId="0" fillId="0" borderId="0" xfId="0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Alignment="1">
      <alignment horizontal="center" wrapText="1"/>
    </xf>
  </cellXfs>
  <cellStyles count="2">
    <cellStyle name="Neutral" xfId="1" builtinId="28"/>
    <cellStyle name="Normal" xfId="0" builtinId="0"/>
  </cellStyles>
  <dxfs count="6"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S26"/>
  <sheetViews>
    <sheetView tabSelected="1" zoomScale="130" zoomScaleNormal="13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H9" sqref="H9"/>
    </sheetView>
  </sheetViews>
  <sheetFormatPr defaultColWidth="30.28515625" defaultRowHeight="15" x14ac:dyDescent="0.25"/>
  <cols>
    <col min="1" max="1" width="9" style="1" bestFit="1" customWidth="1"/>
    <col min="2" max="2" width="14.7109375" style="1" bestFit="1" customWidth="1"/>
    <col min="3" max="3" width="11.7109375" style="1" customWidth="1"/>
    <col min="4" max="4" width="13.5703125" style="1" customWidth="1"/>
    <col min="5" max="5" width="14.5703125" style="1" customWidth="1"/>
    <col min="6" max="6" width="27.85546875" style="1" customWidth="1"/>
    <col min="7" max="7" width="15.28515625" style="1" customWidth="1"/>
    <col min="8" max="8" width="17" style="1" customWidth="1"/>
    <col min="9" max="9" width="35" style="1" customWidth="1"/>
    <col min="10" max="10" width="32.7109375" style="1" bestFit="1" customWidth="1"/>
    <col min="11" max="11" width="23.140625" style="1" customWidth="1"/>
    <col min="12" max="12" width="29.28515625" style="1" hidden="1" customWidth="1"/>
    <col min="13" max="13" width="12.28515625" style="1" customWidth="1"/>
    <col min="14" max="14" width="25" style="1" customWidth="1"/>
    <col min="15" max="15" width="18.5703125" style="1" bestFit="1" customWidth="1"/>
    <col min="16" max="16" width="32.7109375" style="1" bestFit="1" customWidth="1"/>
    <col min="17" max="17" width="25.85546875" style="1" bestFit="1" customWidth="1"/>
    <col min="18" max="18" width="38.5703125" style="1" hidden="1" customWidth="1"/>
    <col min="19" max="19" width="19.140625" style="1" bestFit="1" customWidth="1"/>
    <col min="20" max="16384" width="30.28515625" style="1"/>
  </cols>
  <sheetData>
    <row r="1" spans="1:19" x14ac:dyDescent="0.25">
      <c r="B1" s="1">
        <f>COUNTIF(B3:B24,"pass")</f>
        <v>7</v>
      </c>
      <c r="C1" s="1">
        <f>COUNTIF(C3:C24,"pass")</f>
        <v>16</v>
      </c>
      <c r="D1" s="1">
        <f>COUNTIF(D3:D24,"pass")</f>
        <v>15</v>
      </c>
      <c r="E1" s="1">
        <f>COUNTIF(E3:E24,"pass")</f>
        <v>7</v>
      </c>
      <c r="F1" s="6" t="s">
        <v>1</v>
      </c>
      <c r="G1" s="6"/>
      <c r="H1" s="6"/>
      <c r="I1" s="6" t="s">
        <v>7</v>
      </c>
      <c r="J1" s="6"/>
      <c r="K1" s="6"/>
      <c r="L1" s="6"/>
      <c r="M1" s="6"/>
      <c r="N1" s="6" t="s">
        <v>4</v>
      </c>
      <c r="O1" s="6"/>
      <c r="P1" s="6"/>
      <c r="Q1" s="6"/>
      <c r="R1" s="6" t="s">
        <v>32</v>
      </c>
      <c r="S1" s="6"/>
    </row>
    <row r="2" spans="1:19" ht="75" x14ac:dyDescent="0.25">
      <c r="A2" s="1" t="s">
        <v>0</v>
      </c>
      <c r="B2" t="s">
        <v>17</v>
      </c>
      <c r="C2" t="s">
        <v>23</v>
      </c>
      <c r="D2" t="s">
        <v>24</v>
      </c>
      <c r="E2" t="s">
        <v>25</v>
      </c>
      <c r="F2" s="2" t="s">
        <v>2</v>
      </c>
      <c r="G2" s="2" t="s">
        <v>5</v>
      </c>
      <c r="H2" s="2" t="s">
        <v>6</v>
      </c>
      <c r="I2" s="2" t="s">
        <v>2</v>
      </c>
      <c r="J2" s="5" t="s">
        <v>27</v>
      </c>
      <c r="K2" s="2" t="s">
        <v>8</v>
      </c>
      <c r="L2" s="5" t="s">
        <v>29</v>
      </c>
      <c r="M2" s="2" t="s">
        <v>10</v>
      </c>
      <c r="N2" s="2" t="s">
        <v>2</v>
      </c>
      <c r="O2" s="2" t="s">
        <v>3</v>
      </c>
      <c r="P2" s="2" t="s">
        <v>31</v>
      </c>
      <c r="Q2" s="2" t="s">
        <v>8</v>
      </c>
      <c r="R2" s="5" t="s">
        <v>28</v>
      </c>
      <c r="S2" s="2" t="s">
        <v>10</v>
      </c>
    </row>
    <row r="3" spans="1:19" x14ac:dyDescent="0.25">
      <c r="A3" s="1">
        <v>1</v>
      </c>
      <c r="B3" s="4" t="str">
        <f>IF(COUNTIF(C3:E3,"fail")&gt;0,"fail",IF(COUNTIF(C3:E3,"pending")&gt;0,"pending","pass"))</f>
        <v>pass</v>
      </c>
      <c r="C3" s="4" t="str">
        <f>IF(COUNTIF(F3:H3,"exclude")&gt;0,"fail",IF(COUNTIF(F3:H3,"include")&lt;3,"pending","pass"))</f>
        <v>pass</v>
      </c>
      <c r="D3" s="4" t="str">
        <f>IF(COUNTIF(I3:M3,"exclude")&gt;0,"fail",IF(COUNTIF(I3:M3,"include")&lt;4,"pending","pass"))</f>
        <v>pass</v>
      </c>
      <c r="E3" s="4" t="str">
        <f>IF(COUNTIF(N3:S3,"exclude")&gt;0,"fail",IF(COUNTIF(N3:S3,"include")&lt;5,"pending","pass"))</f>
        <v>pass</v>
      </c>
      <c r="F3" s="1" t="str">
        <f>IF(ISBLANK(data!B3),"",IF(data!B3&lt;75,"exclude","include"))</f>
        <v>include</v>
      </c>
      <c r="G3" s="1" t="str">
        <f>IF(data!C3&lt;70,"exclude","include")</f>
        <v>include</v>
      </c>
      <c r="H3" s="1" t="str">
        <f>IF(data!D3="yes", "include", "exclude")</f>
        <v>include</v>
      </c>
      <c r="I3" s="1" t="str">
        <f>IF(ISBLANK(data!F3),"",IF(data!F3&lt;75,"exclude","include"))</f>
        <v>include</v>
      </c>
      <c r="J3" s="1" t="str">
        <f>IF(data!G3&gt;0.6042, "exclude", "include")</f>
        <v>include</v>
      </c>
      <c r="K3" s="1" t="str">
        <f>IF(data!H3&lt;0.7,"exclude", "include")</f>
        <v>include</v>
      </c>
      <c r="L3" s="3"/>
      <c r="M3" s="1" t="str">
        <f>IF(data!J3&lt;80, "exclude", "include")</f>
        <v>include</v>
      </c>
      <c r="N3" s="1" t="str">
        <f>IF(ISBLANK(data!K3),"",IF(data!K3&lt;75,"exclude","include"))</f>
        <v>include</v>
      </c>
      <c r="O3" s="1" t="str">
        <f>IF(data!L3="yes", "include","exclude")</f>
        <v>include</v>
      </c>
      <c r="P3" s="1" t="str">
        <f>IF(data!M3&gt;0.625, "exclude", "include")</f>
        <v>include</v>
      </c>
      <c r="Q3" s="1" t="str">
        <f>IF(data!N3&lt;0.7,"exclude", "include")</f>
        <v>include</v>
      </c>
      <c r="S3" s="1" t="str">
        <f>IF(data!P3&lt;80, "exclude", "include")</f>
        <v>include</v>
      </c>
    </row>
    <row r="4" spans="1:19" x14ac:dyDescent="0.25">
      <c r="A4" s="1">
        <v>2</v>
      </c>
      <c r="B4" s="4" t="str">
        <f>IF(COUNTIF(C4:E4,"fail")&gt;0,"fail",IF(COUNTIF(C4:E4,"pending")&gt;0,"pending","pass"))</f>
        <v>fail</v>
      </c>
      <c r="C4" s="4" t="str">
        <f>IF(COUNTIF(F4:H4,"exclude")&gt;0,"fail",IF(COUNTIF(F4:H4,"include")&lt;3,"pending","pass"))</f>
        <v>fail</v>
      </c>
      <c r="D4" s="4" t="str">
        <f>IF(COUNTIF(I4:M4,"exclude")&gt;0,"fail",IF(COUNTIF(I4:M4,"include")&lt;4,"pending","pass"))</f>
        <v>fail</v>
      </c>
      <c r="E4" s="4" t="str">
        <f>IF(COUNTIF(N4:S4,"exclude")&gt;0,"fail",IF(COUNTIF(N4:S4,"include")&lt;5,"pending","pass"))</f>
        <v>fail</v>
      </c>
      <c r="F4" s="1" t="str">
        <f>IF(ISBLANK(data!B4),"",IF(data!B4&lt;75,"exclude","include"))</f>
        <v>exclude</v>
      </c>
      <c r="G4" s="1" t="str">
        <f>IF(data!C4&lt;70,"exclude","include")</f>
        <v>include</v>
      </c>
      <c r="H4" s="1" t="str">
        <f>IF(data!D4="yes", "include", "exclude")</f>
        <v>include</v>
      </c>
      <c r="I4" s="1" t="str">
        <f>IF(ISBLANK(data!F4),"",IF(data!F4&lt;75,"exclude","include"))</f>
        <v>exclude</v>
      </c>
      <c r="J4" s="1" t="str">
        <f>IF(data!G4&gt;0.6042, "exclude", "include")</f>
        <v>include</v>
      </c>
      <c r="K4" s="1" t="str">
        <f>IF(data!H4&lt;0.7,"exclude", "include")</f>
        <v>include</v>
      </c>
      <c r="M4" s="1" t="str">
        <f>IF(data!J4&lt;80, "exclude", "include")</f>
        <v>include</v>
      </c>
      <c r="N4" s="1" t="str">
        <f>IF(ISBLANK(data!K4),"",IF(data!K4&lt;75,"exclude","include"))</f>
        <v>exclude</v>
      </c>
      <c r="O4" s="1" t="str">
        <f>IF(data!L4="yes", "include","exclude")</f>
        <v>include</v>
      </c>
      <c r="P4" s="1" t="str">
        <f>IF(data!M4&gt;0.625, "exclude", "include")</f>
        <v>include</v>
      </c>
      <c r="Q4" s="1" t="str">
        <f>IF(data!N4&lt;0.7,"exclude", "include")</f>
        <v>include</v>
      </c>
      <c r="S4" s="1" t="str">
        <f>IF(data!P4&lt;80, "exclude", "include")</f>
        <v>include</v>
      </c>
    </row>
    <row r="5" spans="1:19" x14ac:dyDescent="0.25">
      <c r="A5" s="1">
        <v>3</v>
      </c>
      <c r="B5" s="4" t="str">
        <f>IF(COUNTIF(C5:E5,"fail")&gt;0,"fail",IF(COUNTIF(C5:E5,"pending")&gt;0,"pending","pass"))</f>
        <v>fail</v>
      </c>
      <c r="C5" s="4" t="str">
        <f>IF(COUNTIF(F5:H5,"exclude")&gt;0,"fail",IF(COUNTIF(F5:H5,"include")&lt;3,"pending","pass"))</f>
        <v>fail</v>
      </c>
      <c r="D5" s="4" t="str">
        <f>IF(COUNTIF(I5:M5,"exclude")&gt;0,"fail",IF(COUNTIF(I5:M5,"include")&lt;4,"pending","pass"))</f>
        <v>pass</v>
      </c>
      <c r="E5" s="4" t="str">
        <f>IF(COUNTIF(N5:S5,"exclude")&gt;0,"fail",IF(COUNTIF(N5:S5,"include")&lt;5,"pending","pass"))</f>
        <v>fail</v>
      </c>
      <c r="F5" s="1" t="str">
        <f>IF(ISBLANK(data!B5),"",IF(data!B5&lt;75,"exclude","include"))</f>
        <v>include</v>
      </c>
      <c r="G5" s="1" t="str">
        <f>IF(data!C5&lt;70,"exclude","include")</f>
        <v>include</v>
      </c>
      <c r="H5" s="1" t="str">
        <f>IF(data!D5="yes", "include", "exclude")</f>
        <v>exclude</v>
      </c>
      <c r="I5" s="1" t="str">
        <f>IF(ISBLANK(data!F5),"",IF(data!F5&lt;75,"exclude","include"))</f>
        <v>include</v>
      </c>
      <c r="J5" s="1" t="str">
        <f>IF(data!G5&gt;0.6042, "exclude", "include")</f>
        <v>include</v>
      </c>
      <c r="K5" s="1" t="str">
        <f>IF(data!H5&lt;0.7,"exclude", "include")</f>
        <v>include</v>
      </c>
      <c r="M5" s="1" t="str">
        <f>IF(data!J5&lt;80, "exclude", "include")</f>
        <v>include</v>
      </c>
      <c r="N5" s="1" t="str">
        <f>IF(ISBLANK(data!K5),"",IF(data!K5&lt;75,"exclude","include"))</f>
        <v>include</v>
      </c>
      <c r="O5" s="1" t="str">
        <f>IF(data!L5="yes", "include","exclude")</f>
        <v>include</v>
      </c>
      <c r="P5" s="1" t="str">
        <f>IF(data!M5&gt;0.625, "exclude", "include")</f>
        <v>include</v>
      </c>
      <c r="Q5" s="1" t="str">
        <f>IF(data!N5&lt;0.7,"exclude", "include")</f>
        <v>exclude</v>
      </c>
      <c r="S5" s="1" t="str">
        <f>IF(data!P5&lt;80, "exclude", "include")</f>
        <v>include</v>
      </c>
    </row>
    <row r="6" spans="1:19" hidden="1" x14ac:dyDescent="0.25">
      <c r="A6" s="1">
        <v>4</v>
      </c>
      <c r="B6" s="4" t="str">
        <f>IF(COUNTIF(F6:S6,"exclude")&gt;0,"fail","pass")</f>
        <v>fail</v>
      </c>
      <c r="C6" s="4"/>
      <c r="D6" s="4"/>
      <c r="E6" s="4"/>
      <c r="F6" s="1" t="str">
        <f>IF(ISBLANK(data!B6),"",IF(data!B6&lt;75,"exclude","include"))</f>
        <v>exclude</v>
      </c>
      <c r="I6" s="1" t="str">
        <f>IF(ISBLANK(data!F6),"",IF(data!F6&lt;75,"exclude","include"))</f>
        <v>exclude</v>
      </c>
      <c r="N6" s="1" t="str">
        <f>IF(ISBLANK(data!K6),"",IF(data!K6&lt;75,"exclude","include"))</f>
        <v>exclude</v>
      </c>
      <c r="O6" s="1" t="str">
        <f>IF(data!L6="yes", "include","exclude")</f>
        <v>include</v>
      </c>
      <c r="P6" s="1" t="str">
        <f>IF(data!M6&gt;0.625, "exclude", "include")</f>
        <v>exclude</v>
      </c>
      <c r="Q6" s="1" t="str">
        <f>IF(data!N6&lt;0.7,"exclude", "include")</f>
        <v>exclude</v>
      </c>
      <c r="S6" s="1" t="str">
        <f>IF(data!P6&lt;80, "exclude", "include")</f>
        <v>exclude</v>
      </c>
    </row>
    <row r="7" spans="1:19" x14ac:dyDescent="0.25">
      <c r="A7" s="1">
        <v>5</v>
      </c>
      <c r="B7" s="4" t="str">
        <f t="shared" ref="B7:B20" si="0">IF(COUNTIF(C7:E7,"fail")&gt;0,"fail",IF(COUNTIF(C7:E7,"pending")&gt;0,"pending","pass"))</f>
        <v>pass</v>
      </c>
      <c r="C7" s="4" t="str">
        <f t="shared" ref="C7:C23" si="1">IF(COUNTIF(F7:H7,"exclude")&gt;0,"fail",IF(COUNTIF(F7:H7,"include")&lt;3,"pending","pass"))</f>
        <v>pass</v>
      </c>
      <c r="D7" s="4" t="str">
        <f t="shared" ref="D7:D20" si="2">IF(COUNTIF(I7:M7,"exclude")&gt;0,"fail",IF(COUNTIF(I7:M7,"include")&lt;4,"pending","pass"))</f>
        <v>pass</v>
      </c>
      <c r="E7" s="4" t="str">
        <f t="shared" ref="E7:E16" si="3">IF(COUNTIF(N7:S7,"exclude")&gt;0,"fail",IF(COUNTIF(N7:S7,"include")&lt;5,"pending","pass"))</f>
        <v>pass</v>
      </c>
      <c r="F7" s="1" t="str">
        <f>IF(ISBLANK(data!B7),"",IF(data!B7&lt;75,"exclude","include"))</f>
        <v>include</v>
      </c>
      <c r="G7" s="1" t="str">
        <f>IF(data!C7&lt;70,"exclude","include")</f>
        <v>include</v>
      </c>
      <c r="H7" s="1" t="str">
        <f>IF(data!D7="yes", "include", "exclude")</f>
        <v>include</v>
      </c>
      <c r="I7" s="1" t="str">
        <f>IF(ISBLANK(data!F7),"",IF(data!F7&lt;75,"exclude","include"))</f>
        <v>include</v>
      </c>
      <c r="J7" s="1" t="str">
        <f>IF(data!G7&gt;0.6042, "exclude", "include")</f>
        <v>include</v>
      </c>
      <c r="K7" s="1" t="str">
        <f>IF(data!H7&lt;0.7,"exclude", "include")</f>
        <v>include</v>
      </c>
      <c r="M7" s="1" t="str">
        <f>IF(data!J7&lt;80, "exclude", "include")</f>
        <v>include</v>
      </c>
      <c r="N7" s="1" t="str">
        <f>IF(ISBLANK(data!K7),"",IF(data!K7&lt;75,"exclude","include"))</f>
        <v>include</v>
      </c>
      <c r="O7" s="1" t="str">
        <f>IF(data!L7="yes", "include","exclude")</f>
        <v>include</v>
      </c>
      <c r="P7" s="1" t="str">
        <f>IF(data!M7&gt;0.625, "exclude", "include")</f>
        <v>include</v>
      </c>
      <c r="Q7" s="1" t="str">
        <f>IF(data!N7&lt;0.7,"exclude", "include")</f>
        <v>include</v>
      </c>
      <c r="S7" s="1" t="str">
        <f>IF(data!P7&lt;80, "exclude", "include")</f>
        <v>include</v>
      </c>
    </row>
    <row r="8" spans="1:19" x14ac:dyDescent="0.25">
      <c r="A8" s="1">
        <v>6</v>
      </c>
      <c r="B8" s="4" t="str">
        <f t="shared" si="0"/>
        <v>pending</v>
      </c>
      <c r="C8" s="4" t="str">
        <f t="shared" si="1"/>
        <v>pass</v>
      </c>
      <c r="D8" s="4" t="str">
        <f t="shared" si="2"/>
        <v>pass</v>
      </c>
      <c r="E8" s="4" t="str">
        <f t="shared" si="3"/>
        <v>pending</v>
      </c>
      <c r="F8" s="1" t="str">
        <f>IF(ISBLANK(data!B8),"",IF(data!B8&lt;75,"exclude","include"))</f>
        <v>include</v>
      </c>
      <c r="G8" s="1" t="str">
        <f>IF(data!C8&lt;70,"exclude","include")</f>
        <v>include</v>
      </c>
      <c r="H8" s="1" t="str">
        <f>IF(data!D8="yes", "include", "exclude")</f>
        <v>include</v>
      </c>
      <c r="I8" s="1" t="str">
        <f>IF(ISBLANK(data!F8),"",IF(data!F8&lt;75,"exclude","include"))</f>
        <v>include</v>
      </c>
      <c r="J8" s="1" t="str">
        <f>IF(data!G8&gt;0.6042, "exclude", "include")</f>
        <v>include</v>
      </c>
      <c r="K8" s="1" t="str">
        <f>IF(data!H8&lt;0.7,"exclude", "include")</f>
        <v>include</v>
      </c>
      <c r="M8" s="1" t="str">
        <f>IF(data!J8&lt;80, "exclude", "include")</f>
        <v>include</v>
      </c>
      <c r="N8" s="1" t="str">
        <f>IF(ISBLANK(data!K8),"",IF(data!K8&lt;75,"exclude","include"))</f>
        <v>include</v>
      </c>
      <c r="O8" s="1" t="str">
        <f>IF(data!L8="yes", "include","exclude")</f>
        <v>include</v>
      </c>
      <c r="Q8" s="1" t="str">
        <f>IF(data!N8&lt;0.7,"exclude", "include")</f>
        <v>include</v>
      </c>
      <c r="S8" s="1" t="str">
        <f>IF(data!P8&lt;80, "exclude", "include")</f>
        <v>include</v>
      </c>
    </row>
    <row r="9" spans="1:19" x14ac:dyDescent="0.25">
      <c r="A9" s="1">
        <v>7</v>
      </c>
      <c r="B9" s="4" t="str">
        <f t="shared" si="0"/>
        <v>pending</v>
      </c>
      <c r="C9" s="4" t="str">
        <f t="shared" si="1"/>
        <v>pass</v>
      </c>
      <c r="D9" s="4" t="str">
        <f t="shared" si="2"/>
        <v>pass</v>
      </c>
      <c r="E9" s="4" t="str">
        <f t="shared" si="3"/>
        <v>pending</v>
      </c>
      <c r="F9" s="1" t="str">
        <f>IF(ISBLANK(data!B9),"",IF(data!B9&lt;75,"exclude","include"))</f>
        <v>include</v>
      </c>
      <c r="G9" s="1" t="str">
        <f>IF(data!C9&lt;70,"exclude","include")</f>
        <v>include</v>
      </c>
      <c r="H9" s="1" t="str">
        <f>IF(data!D9="yes", "include", "exclude")</f>
        <v>include</v>
      </c>
      <c r="I9" s="1" t="str">
        <f>IF(ISBLANK(data!F9),"",IF(data!F9&lt;75,"exclude","include"))</f>
        <v>include</v>
      </c>
      <c r="J9" s="1" t="str">
        <f>IF(data!G9&gt;0.6042, "exclude", "include")</f>
        <v>include</v>
      </c>
      <c r="K9" s="1" t="str">
        <f>IF(data!H9&lt;0.7,"exclude", "include")</f>
        <v>include</v>
      </c>
      <c r="M9" s="1" t="str">
        <f>IF(data!J9&lt;80, "exclude", "include")</f>
        <v>include</v>
      </c>
      <c r="N9" s="1" t="str">
        <f>IF(ISBLANK(data!K9),"",IF(data!K9&lt;75,"exclude","include"))</f>
        <v>include</v>
      </c>
      <c r="O9" s="1" t="str">
        <f>IF(data!L9="yes", "include","exclude")</f>
        <v>include</v>
      </c>
      <c r="Q9" s="1" t="str">
        <f>IF(data!N9&lt;0.7,"exclude", "include")</f>
        <v>include</v>
      </c>
      <c r="S9" s="1" t="str">
        <f>IF(data!P9&lt;80, "exclude", "include")</f>
        <v>include</v>
      </c>
    </row>
    <row r="10" spans="1:19" x14ac:dyDescent="0.25">
      <c r="A10" s="1">
        <v>8</v>
      </c>
      <c r="B10" s="4" t="str">
        <f t="shared" si="0"/>
        <v>pass</v>
      </c>
      <c r="C10" s="4" t="str">
        <f t="shared" si="1"/>
        <v>pass</v>
      </c>
      <c r="D10" s="4" t="str">
        <f t="shared" si="2"/>
        <v>pass</v>
      </c>
      <c r="E10" s="4" t="str">
        <f t="shared" si="3"/>
        <v>pass</v>
      </c>
      <c r="F10" s="1" t="str">
        <f>IF(ISBLANK(data!B10),"",IF(data!B10&lt;75,"exclude","include"))</f>
        <v>include</v>
      </c>
      <c r="G10" s="1" t="str">
        <f>IF(data!C10&lt;70,"exclude","include")</f>
        <v>include</v>
      </c>
      <c r="H10" s="1" t="str">
        <f>IF(data!D10="yes", "include", "exclude")</f>
        <v>include</v>
      </c>
      <c r="I10" s="1" t="str">
        <f>IF(ISBLANK(data!F10),"",IF(data!F10&lt;75,"exclude","include"))</f>
        <v>include</v>
      </c>
      <c r="J10" s="1" t="str">
        <f>IF(data!G10&gt;0.6042, "exclude", "include")</f>
        <v>include</v>
      </c>
      <c r="K10" s="1" t="str">
        <f>IF(data!H10&lt;0.7,"exclude", "include")</f>
        <v>include</v>
      </c>
      <c r="M10" s="1" t="str">
        <f>IF(data!J10&lt;80, "exclude", "include")</f>
        <v>include</v>
      </c>
      <c r="N10" s="1" t="str">
        <f>IF(ISBLANK(data!K10),"",IF(data!K10&lt;75,"exclude","include"))</f>
        <v>include</v>
      </c>
      <c r="O10" s="1" t="str">
        <f>IF(data!L10="yes", "include","exclude")</f>
        <v>include</v>
      </c>
      <c r="P10" s="1" t="str">
        <f>IF(data!M10&gt;0.625, "exclude", "include")</f>
        <v>include</v>
      </c>
      <c r="Q10" s="1" t="str">
        <f>IF(data!N10&lt;0.7,"exclude", "include")</f>
        <v>include</v>
      </c>
      <c r="S10" s="1" t="str">
        <f>IF(data!P10&lt;80, "exclude", "include")</f>
        <v>include</v>
      </c>
    </row>
    <row r="11" spans="1:19" x14ac:dyDescent="0.25">
      <c r="A11" s="1">
        <v>9</v>
      </c>
      <c r="B11" s="4" t="str">
        <f t="shared" si="0"/>
        <v>pending</v>
      </c>
      <c r="C11" s="4" t="str">
        <f t="shared" si="1"/>
        <v>pass</v>
      </c>
      <c r="D11" s="4" t="str">
        <f t="shared" si="2"/>
        <v>pass</v>
      </c>
      <c r="E11" s="4" t="str">
        <f t="shared" si="3"/>
        <v>pending</v>
      </c>
      <c r="F11" s="1" t="str">
        <f>IF(ISBLANK(data!B11),"",IF(data!B11&lt;75,"exclude","include"))</f>
        <v>include</v>
      </c>
      <c r="G11" s="1" t="str">
        <f>IF(data!C11&lt;70,"exclude","include")</f>
        <v>include</v>
      </c>
      <c r="H11" s="1" t="str">
        <f>IF(data!D11="yes", "include", "exclude")</f>
        <v>include</v>
      </c>
      <c r="I11" s="1" t="str">
        <f>IF(ISBLANK(data!F11),"",IF(data!F11&lt;75,"exclude","include"))</f>
        <v>include</v>
      </c>
      <c r="J11" s="1" t="str">
        <f>IF(data!G11&gt;0.6042, "exclude", "include")</f>
        <v>include</v>
      </c>
      <c r="K11" s="1" t="str">
        <f>IF(data!H11&lt;0.7,"exclude", "include")</f>
        <v>include</v>
      </c>
      <c r="M11" s="1" t="str">
        <f>IF(data!J11&lt;80, "exclude", "include")</f>
        <v>include</v>
      </c>
      <c r="N11" s="1" t="str">
        <f>IF(ISBLANK(data!K11),"",IF(data!K11&lt;75,"exclude","include"))</f>
        <v>include</v>
      </c>
      <c r="O11" s="1" t="str">
        <f>IF(data!L11="yes", "include","exclude")</f>
        <v>include</v>
      </c>
      <c r="Q11" s="1" t="str">
        <f>IF(data!N11&lt;0.7,"exclude", "include")</f>
        <v>include</v>
      </c>
      <c r="S11" s="1" t="str">
        <f>IF(data!P11&lt;80, "exclude", "include")</f>
        <v>include</v>
      </c>
    </row>
    <row r="12" spans="1:19" x14ac:dyDescent="0.25">
      <c r="A12" s="1">
        <v>10</v>
      </c>
      <c r="B12" s="4" t="str">
        <f t="shared" si="0"/>
        <v>pass</v>
      </c>
      <c r="C12" s="4" t="str">
        <f t="shared" si="1"/>
        <v>pass</v>
      </c>
      <c r="D12" s="4" t="str">
        <f t="shared" si="2"/>
        <v>pass</v>
      </c>
      <c r="E12" s="4" t="str">
        <f t="shared" si="3"/>
        <v>pass</v>
      </c>
      <c r="F12" s="1" t="str">
        <f>IF(ISBLANK(data!B12),"",IF(data!B12&lt;75,"exclude","include"))</f>
        <v>include</v>
      </c>
      <c r="G12" s="1" t="str">
        <f>IF(data!C12&lt;70,"exclude","include")</f>
        <v>include</v>
      </c>
      <c r="H12" s="1" t="str">
        <f>IF(data!D12="yes", "include", "exclude")</f>
        <v>include</v>
      </c>
      <c r="I12" s="1" t="str">
        <f>IF(ISBLANK(data!F12),"",IF(data!F12&lt;75,"exclude","include"))</f>
        <v>include</v>
      </c>
      <c r="J12" s="1" t="str">
        <f>IF(data!G12&gt;0.6042, "exclude", "include")</f>
        <v>include</v>
      </c>
      <c r="K12" s="1" t="str">
        <f>IF(data!H12&lt;0.7,"exclude", "include")</f>
        <v>include</v>
      </c>
      <c r="M12" s="1" t="str">
        <f>IF(data!J12&lt;80, "exclude", "include")</f>
        <v>include</v>
      </c>
      <c r="N12" s="1" t="str">
        <f>IF(ISBLANK(data!K12),"",IF(data!K12&lt;75,"exclude","include"))</f>
        <v>include</v>
      </c>
      <c r="O12" s="1" t="str">
        <f>IF(data!L12="yes", "include","exclude")</f>
        <v>include</v>
      </c>
      <c r="P12" s="1" t="str">
        <f>IF(data!M12&gt;0.625, "exclude", "include")</f>
        <v>include</v>
      </c>
      <c r="Q12" s="1" t="str">
        <f>IF(data!N12&lt;0.7,"exclude", "include")</f>
        <v>include</v>
      </c>
      <c r="S12" s="1" t="str">
        <f>IF(data!P12&lt;80, "exclude", "include")</f>
        <v>include</v>
      </c>
    </row>
    <row r="13" spans="1:19" x14ac:dyDescent="0.25">
      <c r="A13" s="1">
        <v>11</v>
      </c>
      <c r="B13" s="4" t="str">
        <f t="shared" si="0"/>
        <v>pass</v>
      </c>
      <c r="C13" s="4" t="str">
        <f t="shared" si="1"/>
        <v>pass</v>
      </c>
      <c r="D13" s="4" t="str">
        <f t="shared" si="2"/>
        <v>pass</v>
      </c>
      <c r="E13" s="4" t="str">
        <f t="shared" si="3"/>
        <v>pass</v>
      </c>
      <c r="F13" s="1" t="str">
        <f>IF(ISBLANK(data!B13),"",IF(data!B13&lt;75,"exclude","include"))</f>
        <v>include</v>
      </c>
      <c r="G13" s="1" t="str">
        <f>IF(data!C13&lt;70,"exclude","include")</f>
        <v>include</v>
      </c>
      <c r="H13" s="1" t="str">
        <f>IF(data!D13="yes", "include", "exclude")</f>
        <v>include</v>
      </c>
      <c r="I13" s="1" t="str">
        <f>IF(ISBLANK(data!F13),"",IF(data!F13&lt;75,"exclude","include"))</f>
        <v>include</v>
      </c>
      <c r="J13" s="1" t="str">
        <f>IF(data!G13&gt;0.6042, "exclude", "include")</f>
        <v>include</v>
      </c>
      <c r="K13" s="1" t="str">
        <f>IF(data!H13&lt;0.7,"exclude", "include")</f>
        <v>include</v>
      </c>
      <c r="M13" s="1" t="str">
        <f>IF(data!J13&lt;80, "exclude", "include")</f>
        <v>include</v>
      </c>
      <c r="N13" s="1" t="str">
        <f>IF(ISBLANK(data!K13),"",IF(data!K13&lt;75,"exclude","include"))</f>
        <v>include</v>
      </c>
      <c r="O13" s="1" t="str">
        <f>IF(data!L13="yes", "include","exclude")</f>
        <v>include</v>
      </c>
      <c r="P13" s="1" t="str">
        <f>IF(data!M13&gt;0.625, "exclude", "include")</f>
        <v>include</v>
      </c>
      <c r="Q13" s="1" t="str">
        <f>IF(data!N13&lt;0.7,"exclude", "include")</f>
        <v>include</v>
      </c>
      <c r="S13" s="1" t="str">
        <f>IF(data!P13&lt;80, "exclude", "include")</f>
        <v>include</v>
      </c>
    </row>
    <row r="14" spans="1:19" x14ac:dyDescent="0.25">
      <c r="A14" s="1">
        <v>12</v>
      </c>
      <c r="B14" s="4" t="str">
        <f t="shared" si="0"/>
        <v>pass</v>
      </c>
      <c r="C14" s="4" t="str">
        <f t="shared" si="1"/>
        <v>pass</v>
      </c>
      <c r="D14" s="4" t="str">
        <f t="shared" si="2"/>
        <v>pass</v>
      </c>
      <c r="E14" s="4" t="str">
        <f t="shared" si="3"/>
        <v>pass</v>
      </c>
      <c r="F14" s="1" t="str">
        <f>IF(ISBLANK(data!B14),"",IF(data!B14&lt;75,"exclude","include"))</f>
        <v>include</v>
      </c>
      <c r="G14" s="1" t="str">
        <f>IF(data!C14&lt;70,"exclude","include")</f>
        <v>include</v>
      </c>
      <c r="H14" s="1" t="str">
        <f>IF(data!D14="yes", "include", "exclude")</f>
        <v>include</v>
      </c>
      <c r="I14" s="1" t="str">
        <f>IF(ISBLANK(data!F14),"",IF(data!F14&lt;75,"exclude","include"))</f>
        <v>include</v>
      </c>
      <c r="J14" s="1" t="str">
        <f>IF(data!G14&gt;0.6042, "exclude", "include")</f>
        <v>include</v>
      </c>
      <c r="K14" s="1" t="str">
        <f>IF(data!H14&lt;0.7,"exclude", "include")</f>
        <v>include</v>
      </c>
      <c r="M14" s="1" t="str">
        <f>IF(data!J14&lt;80, "exclude", "include")</f>
        <v>include</v>
      </c>
      <c r="N14" s="1" t="str">
        <f>IF(ISBLANK(data!K14),"",IF(data!K14&lt;75,"exclude","include"))</f>
        <v>include</v>
      </c>
      <c r="O14" s="1" t="str">
        <f>IF(data!L14="yes", "include","exclude")</f>
        <v>include</v>
      </c>
      <c r="P14" s="1" t="str">
        <f>IF(data!M14&gt;0.625, "exclude", "include")</f>
        <v>include</v>
      </c>
      <c r="Q14" s="1" t="str">
        <f>IF(data!N14&lt;0.7,"exclude", "include")</f>
        <v>include</v>
      </c>
      <c r="S14" s="1" t="str">
        <f>IF(data!P14&lt;80, "exclude", "include")</f>
        <v>include</v>
      </c>
    </row>
    <row r="15" spans="1:19" x14ac:dyDescent="0.25">
      <c r="A15" s="1">
        <v>13</v>
      </c>
      <c r="B15" s="4" t="str">
        <f t="shared" si="0"/>
        <v>fail</v>
      </c>
      <c r="C15" s="4" t="str">
        <f t="shared" si="1"/>
        <v>fail</v>
      </c>
      <c r="D15" s="4" t="str">
        <f t="shared" si="2"/>
        <v>pending</v>
      </c>
      <c r="E15" s="4" t="str">
        <f t="shared" si="3"/>
        <v>pending</v>
      </c>
      <c r="F15" s="1" t="str">
        <f>IF(ISBLANK(data!B15),"",IF(data!B15&lt;75,"exclude","include"))</f>
        <v>exclude</v>
      </c>
      <c r="G15" s="1" t="str">
        <f>IF(data!C15&lt;70,"exclude","include")</f>
        <v>include</v>
      </c>
      <c r="H15" s="1" t="str">
        <f>IF(data!D15="yes", "include", "exclude")</f>
        <v>include</v>
      </c>
    </row>
    <row r="16" spans="1:19" x14ac:dyDescent="0.25">
      <c r="A16" s="1">
        <v>14</v>
      </c>
      <c r="B16" s="4" t="str">
        <f t="shared" si="0"/>
        <v>fail</v>
      </c>
      <c r="C16" s="4" t="str">
        <f t="shared" si="1"/>
        <v>fail</v>
      </c>
      <c r="D16" s="4" t="str">
        <f t="shared" si="2"/>
        <v>pass</v>
      </c>
      <c r="E16" s="4" t="str">
        <f t="shared" si="3"/>
        <v>pending</v>
      </c>
      <c r="F16" s="1" t="str">
        <f>IF(ISBLANK(data!B16),"",IF(data!B16&lt;75,"exclude","include"))</f>
        <v/>
      </c>
      <c r="G16" s="1" t="str">
        <f>IF(data!C16&lt;70,"exclude","include")</f>
        <v>exclude</v>
      </c>
      <c r="H16" s="1" t="str">
        <f>IF(data!D16="yes", "include", "exclude")</f>
        <v>include</v>
      </c>
      <c r="I16" s="1" t="str">
        <f>IF(ISBLANK(data!F16),"",IF(data!F16&lt;75,"exclude","include"))</f>
        <v>include</v>
      </c>
      <c r="J16" s="1" t="str">
        <f>IF(data!G16&gt;0.6042, "exclude", "include")</f>
        <v>include</v>
      </c>
      <c r="K16" s="1" t="str">
        <f>IF(data!H16&lt;0.7,"exclude", "include")</f>
        <v>include</v>
      </c>
      <c r="M16" s="1" t="str">
        <f>IF(data!J16&lt;80, "exclude", "include")</f>
        <v>include</v>
      </c>
      <c r="N16" s="1" t="str">
        <f>IF(ISBLANK(data!K16),"",IF(data!K16&lt;75,"exclude","include"))</f>
        <v>include</v>
      </c>
      <c r="O16" s="1" t="str">
        <f>IF(data!L16="yes", "include","exclude")</f>
        <v>include</v>
      </c>
      <c r="Q16" s="1" t="str">
        <f>IF(data!N16&lt;0.7,"exclude", "include")</f>
        <v>include</v>
      </c>
      <c r="S16" s="1" t="str">
        <f>IF(data!P16&lt;80, "exclude", "include")</f>
        <v>include</v>
      </c>
    </row>
    <row r="17" spans="1:19" x14ac:dyDescent="0.25">
      <c r="A17" s="1">
        <v>15</v>
      </c>
      <c r="B17" s="4" t="str">
        <f t="shared" si="0"/>
        <v>pending</v>
      </c>
      <c r="C17" s="4" t="str">
        <f t="shared" si="1"/>
        <v>pass</v>
      </c>
      <c r="D17" s="4" t="str">
        <f t="shared" si="2"/>
        <v>pass</v>
      </c>
      <c r="E17" s="4" t="str">
        <f>IF(COUNTIF(N17:S17,"exclude")&gt;0,"fail",IF(COUNTIF(N17:S17,"include")&lt;5,"pending","pass"))</f>
        <v>pending</v>
      </c>
      <c r="F17" s="1" t="str">
        <f>IF(ISBLANK(data!B17),"",IF(data!B17&lt;75,"exclude","include"))</f>
        <v>include</v>
      </c>
      <c r="G17" s="1" t="str">
        <f>IF(data!C17&lt;70,"exclude","include")</f>
        <v>include</v>
      </c>
      <c r="H17" s="1" t="str">
        <f>IF(data!D17="yes", "include", "exclude")</f>
        <v>include</v>
      </c>
      <c r="I17" s="1" t="str">
        <f>IF(ISBLANK(data!F17),"",IF(data!F17&lt;75,"exclude","include"))</f>
        <v>include</v>
      </c>
      <c r="J17" s="1" t="str">
        <f>IF(data!G17&gt;0.6042, "exclude", "include")</f>
        <v>include</v>
      </c>
      <c r="K17" s="1" t="str">
        <f>IF(data!H17&lt;0.7,"exclude", "include")</f>
        <v>include</v>
      </c>
      <c r="M17" s="1" t="str">
        <f>IF(data!J17&lt;80, "exclude", "include")</f>
        <v>include</v>
      </c>
      <c r="N17" s="1" t="str">
        <f>IF(ISBLANK(data!K17),"",IF(data!K17&lt;75,"exclude","include"))</f>
        <v>include</v>
      </c>
      <c r="O17" s="1" t="str">
        <f>IF(data!L17="yes", "include","exclude")</f>
        <v>include</v>
      </c>
      <c r="Q17" s="1" t="str">
        <f>IF(data!N17&lt;0.7,"exclude", "include")</f>
        <v>include</v>
      </c>
      <c r="S17" s="1" t="str">
        <f>IF(data!P17&lt;80, "exclude", "include")</f>
        <v>include</v>
      </c>
    </row>
    <row r="18" spans="1:19" x14ac:dyDescent="0.25">
      <c r="A18" s="1">
        <v>16</v>
      </c>
      <c r="B18" s="4" t="str">
        <f t="shared" si="0"/>
        <v>pass</v>
      </c>
      <c r="C18" s="4" t="str">
        <f t="shared" si="1"/>
        <v>pass</v>
      </c>
      <c r="D18" s="4" t="str">
        <f t="shared" si="2"/>
        <v>pass</v>
      </c>
      <c r="E18" s="4" t="str">
        <f>IF(COUNTIF(N18:S18,"exclude")&gt;0,"fail",IF(COUNTIF(N18:S18,"include")&lt;5,"pending","pass"))</f>
        <v>pass</v>
      </c>
      <c r="F18" s="1" t="str">
        <f>IF(ISBLANK(data!B18),"",IF(data!B18&lt;75,"exclude","include"))</f>
        <v>include</v>
      </c>
      <c r="G18" s="1" t="str">
        <f>IF(data!C18&lt;70,"exclude","include")</f>
        <v>include</v>
      </c>
      <c r="H18" s="1" t="str">
        <f>IF(data!D18="yes", "include", "exclude")</f>
        <v>include</v>
      </c>
      <c r="I18" s="1" t="str">
        <f>IF(ISBLANK(data!F18),"",IF(data!F18&lt;75,"exclude","include"))</f>
        <v>include</v>
      </c>
      <c r="J18" s="1" t="str">
        <f>IF(data!G18&gt;0.6042, "exclude", "include")</f>
        <v>include</v>
      </c>
      <c r="K18" s="1" t="str">
        <f>IF(data!H18&lt;0.7,"exclude", "include")</f>
        <v>include</v>
      </c>
      <c r="M18" s="1" t="str">
        <f>IF(data!J18&lt;80, "exclude", "include")</f>
        <v>include</v>
      </c>
      <c r="N18" s="1" t="str">
        <f>IF(ISBLANK(data!K18),"",IF(data!K18&lt;75,"exclude","include"))</f>
        <v>include</v>
      </c>
      <c r="O18" s="1" t="str">
        <f>IF(data!L18="yes", "include","exclude")</f>
        <v>include</v>
      </c>
      <c r="P18" s="1" t="str">
        <f>IF(data!M18&gt;0.625, "exclude", "include")</f>
        <v>include</v>
      </c>
      <c r="Q18" s="1" t="str">
        <f>IF(data!N18&lt;0.7,"exclude", "include")</f>
        <v>include</v>
      </c>
      <c r="S18" s="1" t="str">
        <f>IF(data!P18&lt;80, "exclude", "include")</f>
        <v>include</v>
      </c>
    </row>
    <row r="19" spans="1:19" x14ac:dyDescent="0.25">
      <c r="A19" s="1">
        <v>17</v>
      </c>
      <c r="B19" s="4" t="str">
        <f t="shared" si="0"/>
        <v>pending</v>
      </c>
      <c r="C19" s="4" t="str">
        <f t="shared" si="1"/>
        <v>pass</v>
      </c>
      <c r="D19" s="4" t="str">
        <f t="shared" si="2"/>
        <v>pass</v>
      </c>
      <c r="E19" s="4" t="str">
        <f>IF(COUNTIF(N19:S19,"exclude")&gt;0,"fail",IF(COUNTIF(N19:S19,"include")&lt;5,"pending","pass"))</f>
        <v>pending</v>
      </c>
      <c r="F19" s="1" t="str">
        <f>IF(ISBLANK(data!B19),"",IF(data!B19&lt;75,"exclude","include"))</f>
        <v>include</v>
      </c>
      <c r="G19" s="1" t="str">
        <f>IF(data!C19&lt;70,"exclude","include")</f>
        <v>include</v>
      </c>
      <c r="H19" s="1" t="str">
        <f>IF(data!D19="yes", "include", "exclude")</f>
        <v>include</v>
      </c>
      <c r="I19" s="1" t="str">
        <f>IF(ISBLANK(data!F19),"",IF(data!F19&lt;75,"exclude","include"))</f>
        <v>include</v>
      </c>
      <c r="J19" s="1" t="str">
        <f>IF(data!G19&gt;0.6042, "exclude", "include")</f>
        <v>include</v>
      </c>
      <c r="K19" s="1" t="str">
        <f>IF(data!H19&lt;0.7,"exclude", "include")</f>
        <v>include</v>
      </c>
      <c r="M19" s="1" t="str">
        <f>IF(data!J19&lt;80, "exclude", "include")</f>
        <v>include</v>
      </c>
      <c r="N19" s="1" t="str">
        <f>IF(ISBLANK(data!K19),"",IF(data!K19&lt;75,"exclude","include"))</f>
        <v>include</v>
      </c>
      <c r="O19" s="1" t="str">
        <f>IF(data!L19="yes", "include","exclude")</f>
        <v>include</v>
      </c>
      <c r="Q19" s="1" t="str">
        <f>IF(data!N19&lt;0.7,"exclude", "include")</f>
        <v>include</v>
      </c>
      <c r="S19" s="1" t="str">
        <f>IF(data!P19&lt;80, "exclude", "include")</f>
        <v>include</v>
      </c>
    </row>
    <row r="20" spans="1:19" x14ac:dyDescent="0.25">
      <c r="A20" s="1">
        <v>18</v>
      </c>
      <c r="B20" s="4" t="str">
        <f t="shared" si="0"/>
        <v>pending</v>
      </c>
      <c r="C20" s="4" t="str">
        <f t="shared" si="1"/>
        <v>pass</v>
      </c>
      <c r="D20" s="4" t="str">
        <f t="shared" si="2"/>
        <v>pass</v>
      </c>
      <c r="E20" s="4" t="str">
        <f>IF(COUNTIF(N20:S20,"exclude")&gt;0,"fail",IF(COUNTIF(N20:S20,"include")&lt;5,"pending","pass"))</f>
        <v>pending</v>
      </c>
      <c r="F20" s="1" t="str">
        <f>IF(ISBLANK(data!B20),"",IF(data!B20&lt;75,"exclude","include"))</f>
        <v>include</v>
      </c>
      <c r="G20" s="1" t="str">
        <f>IF(data!C20&lt;70,"exclude","include")</f>
        <v>include</v>
      </c>
      <c r="H20" s="1" t="str">
        <f>IF(data!D20="yes", "include", "exclude")</f>
        <v>include</v>
      </c>
      <c r="I20" s="1" t="str">
        <f>IF(ISBLANK(data!F20),"",IF(data!F20&lt;75,"exclude","include"))</f>
        <v>include</v>
      </c>
      <c r="J20" s="1" t="str">
        <f>IF(data!G20&gt;0.6042, "exclude", "include")</f>
        <v>include</v>
      </c>
      <c r="K20" s="1" t="str">
        <f>IF(data!H20&lt;0.7,"exclude", "include")</f>
        <v>include</v>
      </c>
      <c r="M20" s="1" t="str">
        <f>IF(data!J20&lt;80, "exclude", "include")</f>
        <v>include</v>
      </c>
      <c r="N20" s="1" t="str">
        <f>IF(ISBLANK(data!K20),"",IF(data!K20&lt;75,"exclude","include"))</f>
        <v>include</v>
      </c>
      <c r="O20" s="1" t="str">
        <f>IF(data!L20="yes", "include","exclude")</f>
        <v>include</v>
      </c>
      <c r="Q20" s="1" t="str">
        <f>IF(data!N20&lt;0.7,"exclude", "include")</f>
        <v>include</v>
      </c>
      <c r="S20" s="1" t="str">
        <f>IF(data!P20&lt;80, "exclude", "include")</f>
        <v>include</v>
      </c>
    </row>
    <row r="21" spans="1:19" x14ac:dyDescent="0.25">
      <c r="A21" s="1" t="s">
        <v>33</v>
      </c>
      <c r="C21" s="4" t="str">
        <f t="shared" si="1"/>
        <v>pass</v>
      </c>
      <c r="E21" s="4"/>
      <c r="F21" s="1" t="str">
        <f>IF(ISBLANK(data!B21),"",IF(data!B21&lt;75,"exclude","include"))</f>
        <v>include</v>
      </c>
      <c r="G21" s="1" t="str">
        <f>IF(data!C21&lt;70,"exclude","include")</f>
        <v>include</v>
      </c>
      <c r="H21" s="1" t="str">
        <f>IF(data!D21="yes", "include", "exclude")</f>
        <v>include</v>
      </c>
      <c r="I21" s="1" t="str">
        <f>IF(ISBLANK(data!F21),"",IF(data!F21&lt;75,"exclude","include"))</f>
        <v/>
      </c>
      <c r="N21" s="1" t="str">
        <f>IF(ISBLANK(data!K21),"",IF(data!K21&lt;75,"exclude","include"))</f>
        <v/>
      </c>
    </row>
    <row r="22" spans="1:19" x14ac:dyDescent="0.25">
      <c r="A22" s="1" t="s">
        <v>34</v>
      </c>
      <c r="C22" s="4" t="str">
        <f t="shared" si="1"/>
        <v>pass</v>
      </c>
      <c r="E22" s="4"/>
      <c r="F22" s="1" t="str">
        <f>IF(ISBLANK(data!B22),"",IF(data!B22&lt;75,"exclude","include"))</f>
        <v>include</v>
      </c>
      <c r="G22" s="1" t="str">
        <f>IF(data!C22&lt;70,"exclude","include")</f>
        <v>include</v>
      </c>
      <c r="H22" s="1" t="str">
        <f>IF(data!D22="yes", "include", "exclude")</f>
        <v>include</v>
      </c>
      <c r="I22" s="1" t="str">
        <f>IF(ISBLANK(data!F22),"",IF(data!F22&lt;75,"exclude","include"))</f>
        <v/>
      </c>
      <c r="N22" s="1" t="str">
        <f>IF(ISBLANK(data!K22),"",IF(data!K22&lt;75,"exclude","include"))</f>
        <v/>
      </c>
    </row>
    <row r="23" spans="1:19" x14ac:dyDescent="0.25">
      <c r="A23" s="1" t="s">
        <v>35</v>
      </c>
      <c r="C23" s="4" t="str">
        <f t="shared" si="1"/>
        <v>pass</v>
      </c>
      <c r="E23" s="4"/>
      <c r="F23" s="1" t="str">
        <f>IF(ISBLANK(data!B23),"",IF(data!B23&lt;75,"exclude","include"))</f>
        <v>include</v>
      </c>
      <c r="G23" s="1" t="str">
        <f>IF(data!C23&lt;70,"exclude","include")</f>
        <v>include</v>
      </c>
      <c r="H23" s="1" t="str">
        <f>IF(data!D23="yes", "include", "exclude")</f>
        <v>include</v>
      </c>
      <c r="I23" s="1" t="str">
        <f>IF(ISBLANK(data!F23),"",IF(data!F23&lt;75,"exclude","include"))</f>
        <v/>
      </c>
      <c r="N23" s="1" t="str">
        <f>IF(ISBLANK(data!K23),"",IF(data!K23&lt;75,"exclude","include"))</f>
        <v/>
      </c>
    </row>
    <row r="24" spans="1:19" x14ac:dyDescent="0.25">
      <c r="A24" s="1" t="s">
        <v>36</v>
      </c>
      <c r="E24" s="4"/>
      <c r="F24" s="1" t="str">
        <f>IF(ISBLANK(data!B24),"",IF(data!B24&lt;75,"exclude","include"))</f>
        <v/>
      </c>
      <c r="I24" s="1" t="str">
        <f>IF(ISBLANK(data!F24),"",IF(data!F24&lt;75,"exclude","include"))</f>
        <v/>
      </c>
      <c r="N24" s="1" t="str">
        <f>IF(ISBLANK(data!K24),"",IF(data!K24&lt;75,"exclude","include"))</f>
        <v/>
      </c>
    </row>
    <row r="25" spans="1:19" x14ac:dyDescent="0.25">
      <c r="A25" s="1" t="s">
        <v>37</v>
      </c>
    </row>
    <row r="26" spans="1:19" x14ac:dyDescent="0.25">
      <c r="A26" s="1" t="s">
        <v>38</v>
      </c>
    </row>
  </sheetData>
  <autoFilter ref="A2:S24">
    <filterColumn colId="0">
      <filters>
        <filter val="1"/>
        <filter val="10"/>
        <filter val="11"/>
        <filter val="12"/>
        <filter val="13"/>
        <filter val="14"/>
        <filter val="15"/>
        <filter val="16"/>
        <filter val="17"/>
        <filter val="18"/>
        <filter val="19"/>
        <filter val="2"/>
        <filter val="20"/>
        <filter val="21"/>
        <filter val="22"/>
        <filter val="3"/>
        <filter val="5"/>
        <filter val="6"/>
        <filter val="7"/>
        <filter val="8"/>
        <filter val="9"/>
      </filters>
    </filterColumn>
  </autoFilter>
  <conditionalFormatting sqref="A3:A11 F3:XFD3 F7:F11 A12:F17 F4:H6 G7:H17 A1:XFD2 I4:XFD24 A18:H24 A25:XFD1048576">
    <cfRule type="containsText" dxfId="5" priority="3" operator="containsText" text="exclude">
      <formula>NOT(ISERROR(SEARCH("exclude",A1)))</formula>
    </cfRule>
  </conditionalFormatting>
  <conditionalFormatting sqref="B1:E1048576">
    <cfRule type="containsText" dxfId="4" priority="1" operator="containsText" text="pass">
      <formula>NOT(ISERROR(SEARCH("pass",B1)))</formula>
    </cfRule>
    <cfRule type="containsText" dxfId="3" priority="2" operator="containsText" text="fail">
      <formula>NOT(ISERROR(SEARCH("fail",B1)))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35"/>
  <sheetViews>
    <sheetView zoomScale="145" zoomScaleNormal="14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E21" sqref="E21"/>
    </sheetView>
  </sheetViews>
  <sheetFormatPr defaultColWidth="30.28515625" defaultRowHeight="15" x14ac:dyDescent="0.25"/>
  <cols>
    <col min="1" max="1" width="9" style="1" bestFit="1" customWidth="1"/>
    <col min="2" max="2" width="22.7109375" style="1" bestFit="1" customWidth="1"/>
    <col min="3" max="3" width="14.85546875" style="1" bestFit="1" customWidth="1"/>
    <col min="4" max="4" width="22.85546875" style="1" bestFit="1" customWidth="1"/>
    <col min="5" max="5" width="22.85546875" style="1" customWidth="1"/>
    <col min="6" max="6" width="22.7109375" style="1" customWidth="1"/>
    <col min="7" max="7" width="32.7109375" style="1" bestFit="1" customWidth="1"/>
    <col min="8" max="8" width="32" style="1" bestFit="1" customWidth="1"/>
    <col min="9" max="9" width="47.7109375" style="1" bestFit="1" customWidth="1"/>
    <col min="10" max="10" width="17.5703125" style="1" bestFit="1" customWidth="1"/>
    <col min="11" max="11" width="35" style="1" bestFit="1" customWidth="1"/>
    <col min="12" max="12" width="16.28515625" style="1" bestFit="1" customWidth="1"/>
    <col min="13" max="14" width="27.85546875" style="1" bestFit="1" customWidth="1"/>
    <col min="15" max="15" width="47.7109375" style="1" customWidth="1"/>
    <col min="16" max="19" width="30.28515625" style="1" customWidth="1"/>
    <col min="20" max="16384" width="30.28515625" style="1"/>
  </cols>
  <sheetData>
    <row r="1" spans="1:21" x14ac:dyDescent="0.25">
      <c r="B1" s="1" t="s">
        <v>1</v>
      </c>
      <c r="F1" s="1" t="s">
        <v>7</v>
      </c>
      <c r="K1" s="1" t="s">
        <v>4</v>
      </c>
      <c r="Q1" s="1" t="s">
        <v>15</v>
      </c>
    </row>
    <row r="2" spans="1:21" ht="60" x14ac:dyDescent="0.25">
      <c r="A2" s="1" t="s">
        <v>0</v>
      </c>
      <c r="B2" s="2" t="s">
        <v>11</v>
      </c>
      <c r="C2" s="2" t="s">
        <v>13</v>
      </c>
      <c r="D2" s="2" t="s">
        <v>14</v>
      </c>
      <c r="E2" s="2" t="s">
        <v>50</v>
      </c>
      <c r="F2" s="2" t="s">
        <v>11</v>
      </c>
      <c r="G2" s="2" t="s">
        <v>21</v>
      </c>
      <c r="H2" s="2" t="s">
        <v>22</v>
      </c>
      <c r="I2" s="2" t="s">
        <v>9</v>
      </c>
      <c r="J2" s="2" t="s">
        <v>12</v>
      </c>
      <c r="K2" s="2" t="s">
        <v>11</v>
      </c>
      <c r="L2" s="2" t="s">
        <v>18</v>
      </c>
      <c r="M2" s="2" t="s">
        <v>21</v>
      </c>
      <c r="N2" s="2" t="s">
        <v>22</v>
      </c>
      <c r="O2" s="2" t="s">
        <v>9</v>
      </c>
      <c r="P2" s="2" t="s">
        <v>12</v>
      </c>
      <c r="R2" s="1" t="s">
        <v>43</v>
      </c>
      <c r="S2" s="1" t="s">
        <v>41</v>
      </c>
      <c r="T2" s="1" t="s">
        <v>42</v>
      </c>
    </row>
    <row r="3" spans="1:21" x14ac:dyDescent="0.25">
      <c r="A3" s="1">
        <v>1</v>
      </c>
      <c r="B3" s="1">
        <v>160</v>
      </c>
      <c r="C3" s="1">
        <v>97.05</v>
      </c>
      <c r="D3" s="1" t="s">
        <v>19</v>
      </c>
      <c r="E3" s="1" t="s">
        <v>49</v>
      </c>
      <c r="F3" s="1">
        <v>93</v>
      </c>
      <c r="G3" s="1">
        <v>0.5</v>
      </c>
      <c r="H3" s="1">
        <v>0.99</v>
      </c>
      <c r="I3" s="3"/>
      <c r="J3" s="1">
        <v>100</v>
      </c>
      <c r="K3" s="1">
        <v>141</v>
      </c>
      <c r="L3" s="1" t="s">
        <v>19</v>
      </c>
      <c r="M3" s="1">
        <v>0.48</v>
      </c>
      <c r="N3" s="1">
        <v>0.91</v>
      </c>
      <c r="P3" s="1">
        <v>98.89</v>
      </c>
      <c r="R3" s="8" t="s">
        <v>40</v>
      </c>
      <c r="S3" s="8" t="s">
        <v>40</v>
      </c>
      <c r="T3" s="8" t="s">
        <v>40</v>
      </c>
    </row>
    <row r="4" spans="1:21" x14ac:dyDescent="0.25">
      <c r="A4" s="1">
        <v>2</v>
      </c>
      <c r="B4" s="1">
        <v>47</v>
      </c>
      <c r="C4" s="1">
        <v>89.93</v>
      </c>
      <c r="D4" s="1" t="s">
        <v>19</v>
      </c>
      <c r="E4" s="1" t="s">
        <v>48</v>
      </c>
      <c r="F4" s="1">
        <v>26</v>
      </c>
      <c r="G4" s="1">
        <v>0.06</v>
      </c>
      <c r="H4" s="1">
        <v>0.84</v>
      </c>
      <c r="J4" s="1">
        <v>99</v>
      </c>
      <c r="K4" s="1">
        <v>41</v>
      </c>
      <c r="L4" s="1" t="s">
        <v>19</v>
      </c>
      <c r="M4" s="1">
        <v>0.5</v>
      </c>
      <c r="N4" s="1">
        <v>0.84</v>
      </c>
      <c r="P4" s="1">
        <v>98.89</v>
      </c>
      <c r="R4" s="8" t="s">
        <v>40</v>
      </c>
      <c r="S4" s="8" t="s">
        <v>40</v>
      </c>
      <c r="T4" s="8" t="s">
        <v>40</v>
      </c>
    </row>
    <row r="5" spans="1:21" ht="30" x14ac:dyDescent="0.25">
      <c r="A5" s="1">
        <v>3</v>
      </c>
      <c r="B5" s="1">
        <v>128</v>
      </c>
      <c r="C5" s="1">
        <v>73.61</v>
      </c>
      <c r="D5" s="1" t="s">
        <v>30</v>
      </c>
      <c r="E5" s="1" t="s">
        <v>49</v>
      </c>
      <c r="F5" s="1">
        <v>91</v>
      </c>
      <c r="G5" s="1">
        <v>0.54</v>
      </c>
      <c r="H5" s="1">
        <v>0.96</v>
      </c>
      <c r="J5" s="1">
        <v>97</v>
      </c>
      <c r="K5" s="1">
        <v>160</v>
      </c>
      <c r="L5" s="1" t="s">
        <v>19</v>
      </c>
      <c r="M5" s="1">
        <v>0.48</v>
      </c>
      <c r="N5" s="1">
        <v>0.52</v>
      </c>
      <c r="P5" s="1">
        <v>80.56</v>
      </c>
      <c r="Q5" s="1" t="s">
        <v>26</v>
      </c>
      <c r="R5" s="8" t="s">
        <v>40</v>
      </c>
      <c r="S5" s="8" t="s">
        <v>40</v>
      </c>
      <c r="T5" s="8" t="s">
        <v>40</v>
      </c>
    </row>
    <row r="6" spans="1:21" ht="45" x14ac:dyDescent="0.25">
      <c r="A6" s="1">
        <v>4</v>
      </c>
      <c r="B6" s="1">
        <v>0</v>
      </c>
      <c r="C6" s="1">
        <v>98.78</v>
      </c>
      <c r="D6" s="1" t="s">
        <v>30</v>
      </c>
      <c r="E6" s="1" t="s">
        <v>48</v>
      </c>
      <c r="F6" s="1">
        <v>0</v>
      </c>
      <c r="K6" s="1">
        <v>0</v>
      </c>
      <c r="L6" s="1" t="s">
        <v>19</v>
      </c>
      <c r="M6" s="1" t="s">
        <v>20</v>
      </c>
      <c r="N6" s="1">
        <v>0</v>
      </c>
      <c r="P6" s="1">
        <v>0</v>
      </c>
      <c r="Q6" s="1" t="s">
        <v>16</v>
      </c>
      <c r="R6" s="8" t="s">
        <v>40</v>
      </c>
      <c r="S6" s="8" t="s">
        <v>40</v>
      </c>
      <c r="T6" s="8" t="s">
        <v>40</v>
      </c>
    </row>
    <row r="7" spans="1:21" x14ac:dyDescent="0.25">
      <c r="A7" s="1">
        <v>5</v>
      </c>
      <c r="B7" s="1">
        <v>160</v>
      </c>
      <c r="C7" s="1">
        <v>97.57</v>
      </c>
      <c r="D7" s="1" t="s">
        <v>19</v>
      </c>
      <c r="E7" s="1" t="s">
        <v>49</v>
      </c>
      <c r="F7" s="1">
        <v>96</v>
      </c>
      <c r="G7" s="1">
        <v>0.51</v>
      </c>
      <c r="H7" s="1">
        <v>0.98</v>
      </c>
      <c r="J7" s="1">
        <v>100</v>
      </c>
      <c r="K7" s="1">
        <v>160</v>
      </c>
      <c r="L7" s="1" t="s">
        <v>19</v>
      </c>
      <c r="M7" s="1">
        <v>0.61</v>
      </c>
      <c r="N7" s="1">
        <v>0.78</v>
      </c>
      <c r="P7" s="1">
        <v>98.89</v>
      </c>
      <c r="R7" s="8" t="s">
        <v>40</v>
      </c>
      <c r="S7" s="8" t="s">
        <v>40</v>
      </c>
      <c r="T7" s="8" t="s">
        <v>40</v>
      </c>
    </row>
    <row r="8" spans="1:21" x14ac:dyDescent="0.25">
      <c r="A8" s="1">
        <v>6</v>
      </c>
      <c r="B8" s="1">
        <v>166</v>
      </c>
      <c r="C8" s="1">
        <v>97.22</v>
      </c>
      <c r="D8" s="1" t="s">
        <v>19</v>
      </c>
      <c r="E8" s="1" t="s">
        <v>48</v>
      </c>
      <c r="F8" s="1">
        <v>94</v>
      </c>
      <c r="G8" s="1">
        <v>0.48</v>
      </c>
      <c r="H8" s="1">
        <v>0.97</v>
      </c>
      <c r="J8" s="1">
        <v>100</v>
      </c>
      <c r="K8" s="1">
        <v>131</v>
      </c>
      <c r="L8" s="1" t="s">
        <v>19</v>
      </c>
      <c r="M8" s="1">
        <v>0.78</v>
      </c>
      <c r="N8" s="1">
        <v>0.98</v>
      </c>
      <c r="P8" s="1">
        <v>98.33</v>
      </c>
      <c r="R8" s="8" t="s">
        <v>40</v>
      </c>
      <c r="S8" s="8" t="s">
        <v>39</v>
      </c>
      <c r="T8" s="8" t="s">
        <v>40</v>
      </c>
    </row>
    <row r="9" spans="1:21" x14ac:dyDescent="0.25">
      <c r="A9" s="1">
        <v>7</v>
      </c>
      <c r="B9" s="1">
        <v>140</v>
      </c>
      <c r="C9" s="1">
        <v>98.61</v>
      </c>
      <c r="D9" s="1" t="s">
        <v>19</v>
      </c>
      <c r="F9" s="1">
        <v>82</v>
      </c>
      <c r="G9" s="1">
        <v>0.57999999999999996</v>
      </c>
      <c r="H9" s="1">
        <v>0.96</v>
      </c>
      <c r="J9" s="1">
        <v>100</v>
      </c>
      <c r="K9" s="1">
        <v>122</v>
      </c>
      <c r="L9" s="1" t="s">
        <v>19</v>
      </c>
      <c r="M9" s="1">
        <v>0.66</v>
      </c>
      <c r="N9" s="1">
        <v>0.95</v>
      </c>
      <c r="P9" s="1">
        <v>99.44</v>
      </c>
      <c r="R9" s="8" t="s">
        <v>40</v>
      </c>
      <c r="S9" s="8" t="s">
        <v>39</v>
      </c>
      <c r="T9" s="8" t="s">
        <v>39</v>
      </c>
    </row>
    <row r="10" spans="1:21" x14ac:dyDescent="0.25">
      <c r="A10" s="1">
        <v>8</v>
      </c>
      <c r="B10" s="1">
        <v>182</v>
      </c>
      <c r="C10" s="1">
        <v>92.88</v>
      </c>
      <c r="D10" s="1" t="s">
        <v>19</v>
      </c>
      <c r="E10" s="1" t="s">
        <v>49</v>
      </c>
      <c r="F10" s="1">
        <v>96</v>
      </c>
      <c r="G10" s="1">
        <v>0.54</v>
      </c>
      <c r="H10" s="1">
        <v>0.99</v>
      </c>
      <c r="J10" s="1">
        <v>100</v>
      </c>
      <c r="K10" s="1">
        <v>150</v>
      </c>
      <c r="L10" s="1" t="s">
        <v>19</v>
      </c>
      <c r="M10" s="1">
        <v>0.56000000000000005</v>
      </c>
      <c r="N10" s="1">
        <v>0.83</v>
      </c>
      <c r="P10" s="1">
        <v>100</v>
      </c>
      <c r="R10" s="8" t="s">
        <v>40</v>
      </c>
      <c r="S10" s="8" t="s">
        <v>39</v>
      </c>
      <c r="T10" s="8" t="s">
        <v>40</v>
      </c>
    </row>
    <row r="11" spans="1:21" ht="45" x14ac:dyDescent="0.25">
      <c r="A11" s="1">
        <v>9</v>
      </c>
      <c r="B11" s="1">
        <v>160</v>
      </c>
      <c r="C11" s="1">
        <v>95.49</v>
      </c>
      <c r="D11" s="1" t="s">
        <v>19</v>
      </c>
      <c r="E11" s="1" t="s">
        <v>48</v>
      </c>
      <c r="F11" s="1">
        <v>76</v>
      </c>
      <c r="G11" s="1">
        <v>0.51</v>
      </c>
      <c r="H11" s="1">
        <v>0.93</v>
      </c>
      <c r="J11" s="1">
        <v>98</v>
      </c>
      <c r="K11" s="1">
        <v>111</v>
      </c>
      <c r="L11" s="1" t="s">
        <v>19</v>
      </c>
      <c r="M11" s="1">
        <v>0.63</v>
      </c>
      <c r="N11" s="1">
        <v>0.72</v>
      </c>
      <c r="P11" s="1">
        <v>98.89</v>
      </c>
      <c r="R11" s="8" t="s">
        <v>40</v>
      </c>
      <c r="S11" s="8" t="s">
        <v>39</v>
      </c>
      <c r="T11" s="8" t="s">
        <v>39</v>
      </c>
      <c r="U11" s="1" t="s">
        <v>46</v>
      </c>
    </row>
    <row r="12" spans="1:21" ht="30" x14ac:dyDescent="0.25">
      <c r="A12" s="1">
        <v>10</v>
      </c>
      <c r="B12" s="1">
        <v>181</v>
      </c>
      <c r="C12" s="1">
        <v>98.61</v>
      </c>
      <c r="D12" s="1" t="s">
        <v>19</v>
      </c>
      <c r="E12" s="1" t="s">
        <v>49</v>
      </c>
      <c r="F12" s="1">
        <v>78</v>
      </c>
      <c r="G12" s="1">
        <v>0.46</v>
      </c>
      <c r="H12" s="1">
        <v>0.99</v>
      </c>
      <c r="J12" s="1">
        <v>100</v>
      </c>
      <c r="K12" s="1">
        <v>129</v>
      </c>
      <c r="L12" s="1" t="s">
        <v>19</v>
      </c>
      <c r="M12" s="1">
        <v>0.59</v>
      </c>
      <c r="N12" s="1">
        <v>0.88</v>
      </c>
      <c r="P12" s="1">
        <v>100</v>
      </c>
      <c r="R12" s="8" t="s">
        <v>40</v>
      </c>
      <c r="S12" s="8" t="s">
        <v>39</v>
      </c>
      <c r="T12" s="8" t="s">
        <v>40</v>
      </c>
      <c r="U12" s="1" t="s">
        <v>47</v>
      </c>
    </row>
    <row r="13" spans="1:21" x14ac:dyDescent="0.25">
      <c r="A13" s="1">
        <v>11</v>
      </c>
      <c r="B13" s="1">
        <v>167</v>
      </c>
      <c r="C13" s="1">
        <v>94.1</v>
      </c>
      <c r="D13" s="1" t="s">
        <v>19</v>
      </c>
      <c r="E13" s="1" t="s">
        <v>48</v>
      </c>
      <c r="F13" s="1">
        <v>90</v>
      </c>
      <c r="G13" s="1">
        <v>0.44</v>
      </c>
      <c r="H13" s="1">
        <v>1</v>
      </c>
      <c r="J13" s="1">
        <v>100</v>
      </c>
      <c r="K13" s="1">
        <v>136</v>
      </c>
      <c r="L13" s="1" t="s">
        <v>19</v>
      </c>
      <c r="M13" s="1">
        <v>0.56999999999999995</v>
      </c>
      <c r="N13" s="1">
        <v>0.99</v>
      </c>
      <c r="P13" s="1">
        <v>100</v>
      </c>
      <c r="R13" s="8" t="s">
        <v>40</v>
      </c>
      <c r="S13" s="8" t="s">
        <v>39</v>
      </c>
      <c r="T13" s="8" t="s">
        <v>40</v>
      </c>
    </row>
    <row r="14" spans="1:21" x14ac:dyDescent="0.25">
      <c r="A14" s="1">
        <v>12</v>
      </c>
      <c r="B14" s="1">
        <v>162</v>
      </c>
      <c r="C14" s="1">
        <v>97.74</v>
      </c>
      <c r="D14" s="1" t="s">
        <v>19</v>
      </c>
      <c r="E14" s="1" t="s">
        <v>48</v>
      </c>
      <c r="F14" s="1">
        <v>96</v>
      </c>
      <c r="G14" s="1">
        <v>0.56999999999999995</v>
      </c>
      <c r="H14" s="1">
        <v>0.93</v>
      </c>
      <c r="J14" s="7">
        <v>98.75</v>
      </c>
      <c r="K14" s="1">
        <v>114</v>
      </c>
      <c r="L14" s="1" t="s">
        <v>19</v>
      </c>
      <c r="M14" s="1">
        <v>0.59</v>
      </c>
      <c r="N14" s="1">
        <v>0.78</v>
      </c>
      <c r="P14" s="1">
        <v>95</v>
      </c>
      <c r="R14" s="8" t="s">
        <v>40</v>
      </c>
      <c r="S14" s="8" t="s">
        <v>39</v>
      </c>
      <c r="T14" s="8" t="s">
        <v>39</v>
      </c>
    </row>
    <row r="15" spans="1:21" x14ac:dyDescent="0.25">
      <c r="A15" s="1">
        <v>13</v>
      </c>
      <c r="B15" s="1">
        <v>64</v>
      </c>
      <c r="C15" s="1">
        <v>82.99</v>
      </c>
      <c r="D15" s="1" t="s">
        <v>19</v>
      </c>
      <c r="E15" s="1" t="s">
        <v>48</v>
      </c>
      <c r="F15" s="1">
        <v>0</v>
      </c>
      <c r="L15" s="1" t="s">
        <v>19</v>
      </c>
      <c r="M15" s="1" t="s">
        <v>20</v>
      </c>
      <c r="N15" s="1">
        <v>0</v>
      </c>
      <c r="P15" s="1">
        <v>0</v>
      </c>
      <c r="R15" s="8" t="s">
        <v>40</v>
      </c>
      <c r="S15" s="8" t="s">
        <v>39</v>
      </c>
      <c r="T15" s="8" t="s">
        <v>20</v>
      </c>
    </row>
    <row r="16" spans="1:21" x14ac:dyDescent="0.25">
      <c r="A16" s="1">
        <v>14</v>
      </c>
      <c r="C16" s="1">
        <v>15.97</v>
      </c>
      <c r="D16" s="1" t="s">
        <v>19</v>
      </c>
      <c r="E16" s="1" t="s">
        <v>48</v>
      </c>
      <c r="F16" s="1">
        <v>88</v>
      </c>
      <c r="G16" s="1">
        <v>0.51</v>
      </c>
      <c r="H16" s="1">
        <v>0.86</v>
      </c>
      <c r="J16" s="1">
        <v>99</v>
      </c>
      <c r="K16" s="1">
        <v>115</v>
      </c>
      <c r="L16" s="1" t="s">
        <v>19</v>
      </c>
      <c r="M16" s="1">
        <v>0.64</v>
      </c>
      <c r="N16" s="1">
        <v>0.77</v>
      </c>
      <c r="P16" s="1">
        <v>97.22</v>
      </c>
      <c r="R16" s="8" t="s">
        <v>40</v>
      </c>
      <c r="S16" s="8" t="s">
        <v>39</v>
      </c>
      <c r="T16" s="8" t="s">
        <v>39</v>
      </c>
    </row>
    <row r="17" spans="1:20" x14ac:dyDescent="0.25">
      <c r="A17" s="1">
        <v>15</v>
      </c>
      <c r="B17" s="1">
        <v>170</v>
      </c>
      <c r="C17" s="1">
        <v>98.44</v>
      </c>
      <c r="D17" s="1" t="s">
        <v>19</v>
      </c>
      <c r="E17" s="1" t="s">
        <v>48</v>
      </c>
      <c r="F17" s="1">
        <v>93</v>
      </c>
      <c r="G17" s="1">
        <v>0.56000000000000005</v>
      </c>
      <c r="H17" s="1">
        <v>1</v>
      </c>
      <c r="J17" s="1">
        <v>99</v>
      </c>
      <c r="K17" s="1">
        <v>142</v>
      </c>
      <c r="L17" s="1" t="s">
        <v>19</v>
      </c>
      <c r="M17" s="1">
        <v>0.63</v>
      </c>
      <c r="N17" s="1">
        <v>0.91</v>
      </c>
      <c r="P17" s="1">
        <v>100</v>
      </c>
      <c r="R17" s="8" t="s">
        <v>40</v>
      </c>
      <c r="S17" s="8" t="s">
        <v>39</v>
      </c>
      <c r="T17" s="8" t="s">
        <v>39</v>
      </c>
    </row>
    <row r="18" spans="1:20" x14ac:dyDescent="0.25">
      <c r="A18" s="1">
        <v>16</v>
      </c>
      <c r="B18" s="1">
        <v>128</v>
      </c>
      <c r="C18" s="1">
        <v>95.66</v>
      </c>
      <c r="D18" s="1" t="s">
        <v>19</v>
      </c>
      <c r="E18" s="1" t="s">
        <v>48</v>
      </c>
      <c r="F18" s="1">
        <v>81</v>
      </c>
      <c r="G18" s="1">
        <v>0.55000000000000004</v>
      </c>
      <c r="H18" s="1">
        <v>0.99</v>
      </c>
      <c r="J18" s="1">
        <v>100</v>
      </c>
      <c r="K18" s="1">
        <v>128</v>
      </c>
      <c r="L18" s="1" t="s">
        <v>19</v>
      </c>
      <c r="M18" s="1">
        <v>0.57999999999999996</v>
      </c>
      <c r="N18" s="1">
        <v>0.74</v>
      </c>
      <c r="P18" s="1">
        <v>96.11</v>
      </c>
      <c r="R18" s="8" t="s">
        <v>40</v>
      </c>
      <c r="S18" s="8" t="s">
        <v>39</v>
      </c>
      <c r="T18" s="8" t="s">
        <v>39</v>
      </c>
    </row>
    <row r="19" spans="1:20" x14ac:dyDescent="0.25">
      <c r="A19" s="1">
        <v>17</v>
      </c>
      <c r="B19" s="1">
        <v>171</v>
      </c>
      <c r="C19" s="1">
        <v>98.44</v>
      </c>
      <c r="D19" s="1" t="s">
        <v>19</v>
      </c>
      <c r="E19" s="1" t="s">
        <v>49</v>
      </c>
      <c r="F19" s="1">
        <v>81</v>
      </c>
      <c r="G19" s="1">
        <v>0.59</v>
      </c>
      <c r="H19" s="1">
        <v>0.98</v>
      </c>
      <c r="J19" s="1">
        <v>99</v>
      </c>
      <c r="K19" s="1">
        <v>116</v>
      </c>
      <c r="L19" s="1" t="s">
        <v>19</v>
      </c>
      <c r="M19" s="1">
        <v>0.66</v>
      </c>
      <c r="N19" s="1">
        <v>0.89</v>
      </c>
      <c r="P19" s="1">
        <v>100</v>
      </c>
      <c r="R19" s="8" t="s">
        <v>40</v>
      </c>
      <c r="S19" s="8" t="s">
        <v>39</v>
      </c>
      <c r="T19" s="8" t="s">
        <v>39</v>
      </c>
    </row>
    <row r="20" spans="1:20" x14ac:dyDescent="0.25">
      <c r="A20" s="1">
        <v>18</v>
      </c>
      <c r="B20" s="1">
        <v>172</v>
      </c>
      <c r="C20" s="1">
        <v>98.09</v>
      </c>
      <c r="D20" s="1" t="s">
        <v>19</v>
      </c>
      <c r="E20" s="1" t="s">
        <v>48</v>
      </c>
      <c r="F20" s="1">
        <v>91</v>
      </c>
      <c r="G20" s="1">
        <v>0.48</v>
      </c>
      <c r="H20" s="1">
        <v>1</v>
      </c>
      <c r="J20" s="1">
        <v>100</v>
      </c>
      <c r="K20" s="1">
        <v>146</v>
      </c>
      <c r="L20" s="1" t="s">
        <v>19</v>
      </c>
      <c r="M20" s="1">
        <v>0.64</v>
      </c>
      <c r="N20" s="1">
        <v>0.84</v>
      </c>
      <c r="P20" s="1">
        <v>98.89</v>
      </c>
      <c r="R20" s="8" t="s">
        <v>40</v>
      </c>
      <c r="S20" s="8" t="s">
        <v>39</v>
      </c>
      <c r="T20" s="8" t="s">
        <v>39</v>
      </c>
    </row>
    <row r="21" spans="1:20" x14ac:dyDescent="0.25">
      <c r="A21" s="1" t="s">
        <v>33</v>
      </c>
      <c r="B21" s="1">
        <v>178</v>
      </c>
      <c r="C21" s="1">
        <v>91.15</v>
      </c>
      <c r="D21" s="1" t="s">
        <v>19</v>
      </c>
      <c r="R21" s="8" t="s">
        <v>40</v>
      </c>
      <c r="S21" s="8" t="s">
        <v>20</v>
      </c>
      <c r="T21" s="8" t="s">
        <v>20</v>
      </c>
    </row>
    <row r="22" spans="1:20" x14ac:dyDescent="0.25">
      <c r="A22" s="1" t="s">
        <v>34</v>
      </c>
      <c r="B22" s="1">
        <v>133</v>
      </c>
      <c r="C22" s="1">
        <v>97.57</v>
      </c>
      <c r="D22" s="1" t="s">
        <v>19</v>
      </c>
      <c r="R22" s="8" t="s">
        <v>40</v>
      </c>
      <c r="S22" s="8" t="s">
        <v>20</v>
      </c>
      <c r="T22" s="8" t="s">
        <v>20</v>
      </c>
    </row>
    <row r="23" spans="1:20" x14ac:dyDescent="0.25">
      <c r="A23" s="1" t="s">
        <v>35</v>
      </c>
      <c r="B23" s="1">
        <v>148</v>
      </c>
      <c r="C23" s="1">
        <v>94.44</v>
      </c>
      <c r="D23" s="1" t="s">
        <v>19</v>
      </c>
      <c r="R23" s="8" t="s">
        <v>40</v>
      </c>
      <c r="S23" s="8" t="s">
        <v>20</v>
      </c>
      <c r="T23" s="8" t="s">
        <v>20</v>
      </c>
    </row>
    <row r="24" spans="1:20" x14ac:dyDescent="0.25">
      <c r="A24" s="1" t="s">
        <v>36</v>
      </c>
      <c r="C24" s="1">
        <v>88</v>
      </c>
      <c r="D24" s="1" t="s">
        <v>19</v>
      </c>
      <c r="R24" s="8" t="s">
        <v>39</v>
      </c>
      <c r="S24" s="8" t="s">
        <v>40</v>
      </c>
      <c r="T24" s="8" t="s">
        <v>39</v>
      </c>
    </row>
    <row r="25" spans="1:20" x14ac:dyDescent="0.25">
      <c r="A25" s="1" t="s">
        <v>37</v>
      </c>
      <c r="R25" s="8" t="s">
        <v>39</v>
      </c>
      <c r="S25" s="8"/>
      <c r="T25" s="8"/>
    </row>
    <row r="26" spans="1:20" x14ac:dyDescent="0.25">
      <c r="A26" s="1" t="s">
        <v>38</v>
      </c>
      <c r="R26" s="8" t="s">
        <v>39</v>
      </c>
      <c r="S26" s="8"/>
      <c r="T26" s="8"/>
    </row>
    <row r="27" spans="1:20" x14ac:dyDescent="0.25">
      <c r="A27" s="1" t="s">
        <v>44</v>
      </c>
      <c r="R27" s="8" t="s">
        <v>39</v>
      </c>
      <c r="S27" s="8"/>
      <c r="T27" s="8"/>
    </row>
    <row r="28" spans="1:20" x14ac:dyDescent="0.25">
      <c r="A28" s="1" t="s">
        <v>45</v>
      </c>
      <c r="R28" s="8" t="s">
        <v>39</v>
      </c>
      <c r="S28" s="8"/>
      <c r="T28" s="8"/>
    </row>
    <row r="29" spans="1:20" x14ac:dyDescent="0.25">
      <c r="S29" s="8"/>
      <c r="T29" s="8"/>
    </row>
    <row r="30" spans="1:20" x14ac:dyDescent="0.25">
      <c r="S30" s="8"/>
      <c r="T30" s="8"/>
    </row>
    <row r="31" spans="1:20" x14ac:dyDescent="0.25">
      <c r="S31" s="8"/>
      <c r="T31" s="8"/>
    </row>
    <row r="32" spans="1:20" x14ac:dyDescent="0.25">
      <c r="S32" s="8"/>
      <c r="T32" s="8"/>
    </row>
    <row r="33" spans="19:20" x14ac:dyDescent="0.25">
      <c r="S33" s="8"/>
      <c r="T33" s="8"/>
    </row>
    <row r="34" spans="19:20" x14ac:dyDescent="0.25">
      <c r="S34" s="8"/>
      <c r="T34" s="8"/>
    </row>
    <row r="35" spans="19:20" x14ac:dyDescent="0.25">
      <c r="S35" s="8"/>
      <c r="T35" s="8"/>
    </row>
  </sheetData>
  <conditionalFormatting sqref="A24:A26">
    <cfRule type="containsText" dxfId="2" priority="3" operator="containsText" text="exclude">
      <formula>NOT(ISERROR(SEARCH("exclude",A24)))</formula>
    </cfRule>
  </conditionalFormatting>
  <conditionalFormatting sqref="R3:T106">
    <cfRule type="containsText" dxfId="1" priority="1" operator="containsText" text="X">
      <formula>NOT(ISERROR(SEARCH("X",R3)))</formula>
    </cfRule>
    <cfRule type="containsText" dxfId="0" priority="2" operator="containsText" text="V">
      <formula>NOT(ISERROR(SEARCH("V",R3)))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</dc:creator>
  <cp:lastModifiedBy>Adi</cp:lastModifiedBy>
  <dcterms:created xsi:type="dcterms:W3CDTF">2022-04-21T06:49:16Z</dcterms:created>
  <dcterms:modified xsi:type="dcterms:W3CDTF">2022-11-22T14:40:46Z</dcterms:modified>
</cp:coreProperties>
</file>